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E270A53-0F9F-49BA-8CE9-B83CFA920204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Rekapitulace stavby" sheetId="1" r:id="rId1"/>
    <sheet name="SO 101.1 - komunikace a z..." sheetId="2" r:id="rId2"/>
    <sheet name="SO 101.2 - komunikace a z..." sheetId="3" r:id="rId3"/>
    <sheet name="SO 102 - stezka pro chodc..." sheetId="4" r:id="rId4"/>
    <sheet name="SO 103 - tramvajová zastá..." sheetId="5" r:id="rId5"/>
    <sheet name="SO 103.1 - tramvajová zas..." sheetId="6" r:id="rId6"/>
    <sheet name="SO 330 - VODOVOD" sheetId="7" r:id="rId7"/>
    <sheet name="01 - Asanace" sheetId="8" r:id="rId8"/>
    <sheet name="02 - Výsadba" sheetId="9" r:id="rId9"/>
    <sheet name="SO 901 - přeložka vedení ..." sheetId="10" r:id="rId10"/>
    <sheet name="SO 902 - přeložka sloupů ..." sheetId="11" r:id="rId11"/>
    <sheet name="SO 903.1 - přeložka podze..." sheetId="12" r:id="rId12"/>
    <sheet name="SO 903.2 - přeložka podze..." sheetId="13" r:id="rId13"/>
    <sheet name="SO 904 - přeložka podzemn..." sheetId="14" r:id="rId14"/>
    <sheet name="SO 905 - přeložka podzemn..." sheetId="15" r:id="rId15"/>
    <sheet name="SO 906 - přeložka podzemn..." sheetId="16" r:id="rId16"/>
    <sheet name="990 - OSTATNÍ NÁKLADY" sheetId="17" r:id="rId17"/>
  </sheets>
  <definedNames>
    <definedName name="_xlnm._FilterDatabase" localSheetId="7" hidden="1">'01 - Asanace'!$C$120:$K$150</definedName>
    <definedName name="_xlnm._FilterDatabase" localSheetId="8" hidden="1">'02 - Výsadba'!$C$122:$K$195</definedName>
    <definedName name="_xlnm._FilterDatabase" localSheetId="16" hidden="1">'990 - OSTATNÍ NÁKLADY'!$C$116:$K$171</definedName>
    <definedName name="_xlnm._FilterDatabase" localSheetId="1" hidden="1">'SO 101.1 - komunikace a z...'!$C$128:$K$922</definedName>
    <definedName name="_xlnm._FilterDatabase" localSheetId="2" hidden="1">'SO 101.2 - komunikace a z...'!$C$130:$K$1016</definedName>
    <definedName name="_xlnm._FilterDatabase" localSheetId="3" hidden="1">'SO 102 - stezka pro chodc...'!$C$130:$K$780</definedName>
    <definedName name="_xlnm._FilterDatabase" localSheetId="4" hidden="1">'SO 103 - tramvajová zastá...'!$C$131:$K$888</definedName>
    <definedName name="_xlnm._FilterDatabase" localSheetId="5" hidden="1">'SO 103.1 - tramvajová zas...'!$C$126:$K$400</definedName>
    <definedName name="_xlnm._FilterDatabase" localSheetId="6" hidden="1">'SO 330 - VODOVOD'!$C$123:$K$642</definedName>
    <definedName name="_xlnm._FilterDatabase" localSheetId="9" hidden="1">'SO 901 - přeložka vedení ...'!$C$124:$K$212</definedName>
    <definedName name="_xlnm._FilterDatabase" localSheetId="10" hidden="1">'SO 902 - přeložka sloupů ...'!$C$121:$K$171</definedName>
    <definedName name="_xlnm._FilterDatabase" localSheetId="11" hidden="1">'SO 903.1 - přeložka podze...'!$C$130:$K$199</definedName>
    <definedName name="_xlnm._FilterDatabase" localSheetId="12" hidden="1">'SO 903.2 - přeložka podze...'!$C$128:$K$184</definedName>
    <definedName name="_xlnm._FilterDatabase" localSheetId="13" hidden="1">'SO 904 - přeložka podzemn...'!$C$121:$K$159</definedName>
    <definedName name="_xlnm._FilterDatabase" localSheetId="14" hidden="1">'SO 905 - přeložka podzemn...'!$C$121:$K$156</definedName>
    <definedName name="_xlnm._FilterDatabase" localSheetId="15" hidden="1">'SO 906 - přeložka podzemn...'!$C$121:$K$142</definedName>
    <definedName name="_xlnm.Print_Titles" localSheetId="7">'01 - Asanace'!$120:$120</definedName>
    <definedName name="_xlnm.Print_Titles" localSheetId="8">'02 - Výsadba'!$122:$122</definedName>
    <definedName name="_xlnm.Print_Titles" localSheetId="16">'990 - OSTATNÍ NÁKLADY'!$116:$116</definedName>
    <definedName name="_xlnm.Print_Titles" localSheetId="0">'Rekapitulace stavby'!$92:$92</definedName>
    <definedName name="_xlnm.Print_Titles" localSheetId="1">'SO 101.1 - komunikace a z...'!$128:$128</definedName>
    <definedName name="_xlnm.Print_Titles" localSheetId="2">'SO 101.2 - komunikace a z...'!$130:$130</definedName>
    <definedName name="_xlnm.Print_Titles" localSheetId="3">'SO 102 - stezka pro chodc...'!$130:$130</definedName>
    <definedName name="_xlnm.Print_Titles" localSheetId="4">'SO 103 - tramvajová zastá...'!$131:$131</definedName>
    <definedName name="_xlnm.Print_Titles" localSheetId="5">'SO 103.1 - tramvajová zas...'!$126:$126</definedName>
    <definedName name="_xlnm.Print_Titles" localSheetId="6">'SO 330 - VODOVOD'!$123:$123</definedName>
    <definedName name="_xlnm.Print_Titles" localSheetId="9">'SO 901 - přeložka vedení ...'!$124:$124</definedName>
    <definedName name="_xlnm.Print_Titles" localSheetId="10">'SO 902 - přeložka sloupů ...'!$121:$121</definedName>
    <definedName name="_xlnm.Print_Titles" localSheetId="11">'SO 903.1 - přeložka podze...'!$130:$130</definedName>
    <definedName name="_xlnm.Print_Titles" localSheetId="12">'SO 903.2 - přeložka podze...'!$128:$128</definedName>
    <definedName name="_xlnm.Print_Titles" localSheetId="13">'SO 904 - přeložka podzemn...'!$121:$121</definedName>
    <definedName name="_xlnm.Print_Titles" localSheetId="14">'SO 905 - přeložka podzemn...'!$121:$121</definedName>
    <definedName name="_xlnm.Print_Titles" localSheetId="15">'SO 906 - přeložka podzemn...'!$121:$121</definedName>
    <definedName name="_xlnm.Print_Area" localSheetId="7">'01 - Asanace'!$C$4:$J$76,'01 - Asanace'!$C$82:$J$100,'01 - Asanace'!$C$106:$K$150</definedName>
    <definedName name="_xlnm.Print_Area" localSheetId="8">'02 - Výsadba'!$C$4:$J$76,'02 - Výsadba'!$C$82:$J$102,'02 - Výsadba'!$C$108:$K$195</definedName>
    <definedName name="_xlnm.Print_Area" localSheetId="16">'990 - OSTATNÍ NÁKLADY'!$C$4:$J$76,'990 - OSTATNÍ NÁKLADY'!$C$82:$J$98,'990 - OSTATNÍ NÁKLADY'!$C$104:$K$171</definedName>
    <definedName name="_xlnm.Print_Area" localSheetId="0">'Rekapitulace stavby'!$D$4:$AO$76,'Rekapitulace stavby'!$C$82:$AQ$114</definedName>
    <definedName name="_xlnm.Print_Area" localSheetId="1">'SO 101.1 - komunikace a z...'!$C$4:$J$76,'SO 101.1 - komunikace a z...'!$C$82:$J$108,'SO 101.1 - komunikace a z...'!$C$114:$K$922</definedName>
    <definedName name="_xlnm.Print_Area" localSheetId="2">'SO 101.2 - komunikace a z...'!$C$4:$J$76,'SO 101.2 - komunikace a z...'!$C$82:$J$110,'SO 101.2 - komunikace a z...'!$C$116:$K$1016</definedName>
    <definedName name="_xlnm.Print_Area" localSheetId="3">'SO 102 - stezka pro chodc...'!$C$4:$J$76,'SO 102 - stezka pro chodc...'!$C$82:$J$110,'SO 102 - stezka pro chodc...'!$C$116:$K$780</definedName>
    <definedName name="_xlnm.Print_Area" localSheetId="4">'SO 103 - tramvajová zastá...'!$C$4:$J$76,'SO 103 - tramvajová zastá...'!$C$82:$J$111,'SO 103 - tramvajová zastá...'!$C$117:$K$888</definedName>
    <definedName name="_xlnm.Print_Area" localSheetId="5">'SO 103.1 - tramvajová zas...'!$C$4:$J$76,'SO 103.1 - tramvajová zas...'!$C$82:$J$106,'SO 103.1 - tramvajová zas...'!$C$112:$K$400</definedName>
    <definedName name="_xlnm.Print_Area" localSheetId="6">'SO 330 - VODOVOD'!$C$4:$J$76,'SO 330 - VODOVOD'!$C$82:$J$105,'SO 330 - VODOVOD'!$C$111:$K$642</definedName>
    <definedName name="_xlnm.Print_Area" localSheetId="9">'SO 901 - přeložka vedení ...'!$C$4:$J$76,'SO 901 - přeložka vedení ...'!$C$82:$J$104,'SO 901 - přeložka vedení ...'!$C$110:$K$212</definedName>
    <definedName name="_xlnm.Print_Area" localSheetId="10">'SO 902 - přeložka sloupů ...'!$C$4:$J$76,'SO 902 - přeložka sloupů ...'!$C$82:$J$101,'SO 902 - přeložka sloupů ...'!$C$107:$K$171</definedName>
    <definedName name="_xlnm.Print_Area" localSheetId="11">'SO 903.1 - přeložka podze...'!$C$4:$J$76,'SO 903.1 - přeložka podze...'!$C$82:$J$110,'SO 903.1 - přeložka podze...'!$C$116:$K$199</definedName>
    <definedName name="_xlnm.Print_Area" localSheetId="12">'SO 903.2 - přeložka podze...'!$C$4:$J$76,'SO 903.2 - přeložka podze...'!$C$82:$J$108,'SO 903.2 - přeložka podze...'!$C$114:$K$184</definedName>
    <definedName name="_xlnm.Print_Area" localSheetId="13">'SO 904 - přeložka podzemn...'!$C$4:$J$76,'SO 904 - přeložka podzemn...'!$C$82:$J$101,'SO 904 - přeložka podzemn...'!$C$107:$K$159</definedName>
    <definedName name="_xlnm.Print_Area" localSheetId="14">'SO 905 - přeložka podzemn...'!$C$4:$J$76,'SO 905 - přeložka podzemn...'!$C$82:$J$101,'SO 905 - přeložka podzemn...'!$C$107:$K$156</definedName>
    <definedName name="_xlnm.Print_Area" localSheetId="15">'SO 906 - přeložka podzemn...'!$C$4:$J$76,'SO 906 - přeložka podzemn...'!$C$82:$J$101,'SO 906 - přeložka podzemn...'!$C$107:$K$142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113" i="1"/>
  <c r="J35" i="17"/>
  <c r="AX113" i="1" s="1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J114" i="17"/>
  <c r="J113" i="17"/>
  <c r="F113" i="17"/>
  <c r="F111" i="17"/>
  <c r="E109" i="17"/>
  <c r="J92" i="17"/>
  <c r="J91" i="17"/>
  <c r="F91" i="17"/>
  <c r="F89" i="17"/>
  <c r="E87" i="17"/>
  <c r="J18" i="17"/>
  <c r="E18" i="17"/>
  <c r="F92" i="17"/>
  <c r="J17" i="17"/>
  <c r="J12" i="17"/>
  <c r="J111" i="17"/>
  <c r="E7" i="17"/>
  <c r="E85" i="17" s="1"/>
  <c r="J39" i="16"/>
  <c r="J38" i="16"/>
  <c r="AY112" i="1"/>
  <c r="J37" i="16"/>
  <c r="AX112" i="1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J118" i="16"/>
  <c r="F118" i="16"/>
  <c r="F116" i="16"/>
  <c r="E114" i="16"/>
  <c r="J93" i="16"/>
  <c r="F93" i="16"/>
  <c r="F91" i="16"/>
  <c r="E89" i="16"/>
  <c r="J26" i="16"/>
  <c r="E26" i="16"/>
  <c r="J119" i="16"/>
  <c r="J25" i="16"/>
  <c r="J20" i="16"/>
  <c r="E20" i="16"/>
  <c r="F119" i="16" s="1"/>
  <c r="J19" i="16"/>
  <c r="J14" i="16"/>
  <c r="J116" i="16"/>
  <c r="E7" i="16"/>
  <c r="E110" i="16" s="1"/>
  <c r="J39" i="15"/>
  <c r="J38" i="15"/>
  <c r="AY111" i="1" s="1"/>
  <c r="J37" i="15"/>
  <c r="AX111" i="1" s="1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F38" i="15" s="1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J118" i="15"/>
  <c r="F118" i="15"/>
  <c r="F116" i="15"/>
  <c r="E114" i="15"/>
  <c r="J93" i="15"/>
  <c r="F93" i="15"/>
  <c r="F91" i="15"/>
  <c r="E89" i="15"/>
  <c r="J26" i="15"/>
  <c r="E26" i="15"/>
  <c r="J119" i="15" s="1"/>
  <c r="J25" i="15"/>
  <c r="J20" i="15"/>
  <c r="E20" i="15"/>
  <c r="F94" i="15"/>
  <c r="J19" i="15"/>
  <c r="J14" i="15"/>
  <c r="J116" i="15"/>
  <c r="E7" i="15"/>
  <c r="E85" i="15" s="1"/>
  <c r="J39" i="14"/>
  <c r="J38" i="14"/>
  <c r="AY110" i="1"/>
  <c r="J37" i="14"/>
  <c r="AX110" i="1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J118" i="14"/>
  <c r="F118" i="14"/>
  <c r="F116" i="14"/>
  <c r="E114" i="14"/>
  <c r="J93" i="14"/>
  <c r="F93" i="14"/>
  <c r="F91" i="14"/>
  <c r="E89" i="14"/>
  <c r="J26" i="14"/>
  <c r="E26" i="14"/>
  <c r="J119" i="14" s="1"/>
  <c r="J25" i="14"/>
  <c r="J20" i="14"/>
  <c r="E20" i="14"/>
  <c r="F119" i="14"/>
  <c r="J19" i="14"/>
  <c r="J14" i="14"/>
  <c r="J116" i="14" s="1"/>
  <c r="E7" i="14"/>
  <c r="E110" i="14"/>
  <c r="J39" i="13"/>
  <c r="J38" i="13"/>
  <c r="AY109" i="1"/>
  <c r="J37" i="13"/>
  <c r="AX109" i="1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T139" i="13" s="1"/>
  <c r="T138" i="13" s="1"/>
  <c r="R140" i="13"/>
  <c r="R139" i="13"/>
  <c r="R138" i="13"/>
  <c r="P140" i="13"/>
  <c r="P139" i="13" s="1"/>
  <c r="P138" i="13" s="1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J125" i="13"/>
  <c r="F125" i="13"/>
  <c r="F123" i="13"/>
  <c r="E121" i="13"/>
  <c r="J93" i="13"/>
  <c r="F93" i="13"/>
  <c r="F91" i="13"/>
  <c r="E89" i="13"/>
  <c r="J26" i="13"/>
  <c r="E26" i="13"/>
  <c r="J94" i="13"/>
  <c r="J25" i="13"/>
  <c r="J20" i="13"/>
  <c r="E20" i="13"/>
  <c r="F126" i="13" s="1"/>
  <c r="J19" i="13"/>
  <c r="J14" i="13"/>
  <c r="J123" i="13"/>
  <c r="E7" i="13"/>
  <c r="E117" i="13" s="1"/>
  <c r="J199" i="12"/>
  <c r="J39" i="12"/>
  <c r="J38" i="12"/>
  <c r="AY108" i="1"/>
  <c r="J37" i="12"/>
  <c r="AX108" i="1"/>
  <c r="J10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J127" i="12"/>
  <c r="F127" i="12"/>
  <c r="F125" i="12"/>
  <c r="E123" i="12"/>
  <c r="J93" i="12"/>
  <c r="F93" i="12"/>
  <c r="F91" i="12"/>
  <c r="E89" i="12"/>
  <c r="J26" i="12"/>
  <c r="E26" i="12"/>
  <c r="J128" i="12" s="1"/>
  <c r="J25" i="12"/>
  <c r="J20" i="12"/>
  <c r="E20" i="12"/>
  <c r="F94" i="12" s="1"/>
  <c r="J19" i="12"/>
  <c r="J14" i="12"/>
  <c r="J91" i="12" s="1"/>
  <c r="E7" i="12"/>
  <c r="E119" i="12"/>
  <c r="J39" i="11"/>
  <c r="J38" i="11"/>
  <c r="AY107" i="1" s="1"/>
  <c r="J37" i="11"/>
  <c r="AX107" i="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J118" i="11"/>
  <c r="F118" i="11"/>
  <c r="F116" i="11"/>
  <c r="E114" i="11"/>
  <c r="J93" i="11"/>
  <c r="F93" i="11"/>
  <c r="F91" i="11"/>
  <c r="E89" i="11"/>
  <c r="J26" i="11"/>
  <c r="E26" i="11"/>
  <c r="J119" i="11" s="1"/>
  <c r="J25" i="11"/>
  <c r="J20" i="11"/>
  <c r="E20" i="11"/>
  <c r="F119" i="11"/>
  <c r="J19" i="11"/>
  <c r="J14" i="11"/>
  <c r="J116" i="11"/>
  <c r="E7" i="11"/>
  <c r="E110" i="11" s="1"/>
  <c r="J39" i="10"/>
  <c r="J38" i="10"/>
  <c r="AY106" i="1"/>
  <c r="J37" i="10"/>
  <c r="AX106" i="1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199" i="10"/>
  <c r="BH199" i="10"/>
  <c r="BG199" i="10"/>
  <c r="BF199" i="10"/>
  <c r="T199" i="10"/>
  <c r="R199" i="10"/>
  <c r="P199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6" i="10"/>
  <c r="BH186" i="10"/>
  <c r="BG186" i="10"/>
  <c r="BF186" i="10"/>
  <c r="T186" i="10"/>
  <c r="R186" i="10"/>
  <c r="P186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27" i="10"/>
  <c r="BH127" i="10"/>
  <c r="BG127" i="10"/>
  <c r="BF127" i="10"/>
  <c r="T127" i="10"/>
  <c r="T126" i="10"/>
  <c r="R127" i="10"/>
  <c r="R126" i="10" s="1"/>
  <c r="P127" i="10"/>
  <c r="P126" i="10"/>
  <c r="J121" i="10"/>
  <c r="F121" i="10"/>
  <c r="F119" i="10"/>
  <c r="E117" i="10"/>
  <c r="J93" i="10"/>
  <c r="F93" i="10"/>
  <c r="F91" i="10"/>
  <c r="E89" i="10"/>
  <c r="J26" i="10"/>
  <c r="E26" i="10"/>
  <c r="J122" i="10" s="1"/>
  <c r="J25" i="10"/>
  <c r="J20" i="10"/>
  <c r="E20" i="10"/>
  <c r="F122" i="10" s="1"/>
  <c r="J19" i="10"/>
  <c r="J14" i="10"/>
  <c r="J119" i="10"/>
  <c r="E7" i="10"/>
  <c r="E113" i="10"/>
  <c r="J39" i="9"/>
  <c r="J38" i="9"/>
  <c r="AY104" i="1" s="1"/>
  <c r="J37" i="9"/>
  <c r="AX104" i="1" s="1"/>
  <c r="BI195" i="9"/>
  <c r="BH195" i="9"/>
  <c r="BG195" i="9"/>
  <c r="BF195" i="9"/>
  <c r="T195" i="9"/>
  <c r="T194" i="9" s="1"/>
  <c r="R195" i="9"/>
  <c r="R194" i="9" s="1"/>
  <c r="P195" i="9"/>
  <c r="P194" i="9" s="1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J119" i="9"/>
  <c r="F119" i="9"/>
  <c r="F117" i="9"/>
  <c r="E115" i="9"/>
  <c r="J93" i="9"/>
  <c r="F93" i="9"/>
  <c r="F91" i="9"/>
  <c r="E89" i="9"/>
  <c r="J26" i="9"/>
  <c r="E26" i="9"/>
  <c r="J120" i="9" s="1"/>
  <c r="J25" i="9"/>
  <c r="J20" i="9"/>
  <c r="E20" i="9"/>
  <c r="F120" i="9" s="1"/>
  <c r="J19" i="9"/>
  <c r="J14" i="9"/>
  <c r="J117" i="9" s="1"/>
  <c r="E7" i="9"/>
  <c r="E111" i="9"/>
  <c r="J39" i="8"/>
  <c r="J38" i="8"/>
  <c r="AY103" i="1" s="1"/>
  <c r="J37" i="8"/>
  <c r="AX103" i="1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/>
  <c r="J19" i="8"/>
  <c r="J14" i="8"/>
  <c r="J115" i="8"/>
  <c r="E7" i="8"/>
  <c r="E109" i="8"/>
  <c r="J37" i="7"/>
  <c r="J36" i="7"/>
  <c r="AY101" i="1"/>
  <c r="J35" i="7"/>
  <c r="AX101" i="1" s="1"/>
  <c r="BI641" i="7"/>
  <c r="BH641" i="7"/>
  <c r="BG641" i="7"/>
  <c r="BF641" i="7"/>
  <c r="T641" i="7"/>
  <c r="R641" i="7"/>
  <c r="P641" i="7"/>
  <c r="BI636" i="7"/>
  <c r="BH636" i="7"/>
  <c r="BG636" i="7"/>
  <c r="BF636" i="7"/>
  <c r="T636" i="7"/>
  <c r="R636" i="7"/>
  <c r="P636" i="7"/>
  <c r="BI633" i="7"/>
  <c r="BH633" i="7"/>
  <c r="BG633" i="7"/>
  <c r="BF633" i="7"/>
  <c r="T633" i="7"/>
  <c r="T632" i="7" s="1"/>
  <c r="R633" i="7"/>
  <c r="R632" i="7"/>
  <c r="P633" i="7"/>
  <c r="P632" i="7" s="1"/>
  <c r="BI631" i="7"/>
  <c r="BH631" i="7"/>
  <c r="BG631" i="7"/>
  <c r="BF631" i="7"/>
  <c r="T631" i="7"/>
  <c r="R631" i="7"/>
  <c r="P631" i="7"/>
  <c r="BI630" i="7"/>
  <c r="BH630" i="7"/>
  <c r="BG630" i="7"/>
  <c r="BF630" i="7"/>
  <c r="T630" i="7"/>
  <c r="R630" i="7"/>
  <c r="P630" i="7"/>
  <c r="BI628" i="7"/>
  <c r="BH628" i="7"/>
  <c r="BG628" i="7"/>
  <c r="BF628" i="7"/>
  <c r="T628" i="7"/>
  <c r="R628" i="7"/>
  <c r="P628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624" i="7"/>
  <c r="BH624" i="7"/>
  <c r="BG624" i="7"/>
  <c r="BF624" i="7"/>
  <c r="T624" i="7"/>
  <c r="R624" i="7"/>
  <c r="P624" i="7"/>
  <c r="BI623" i="7"/>
  <c r="BH623" i="7"/>
  <c r="BG623" i="7"/>
  <c r="BF623" i="7"/>
  <c r="T623" i="7"/>
  <c r="R623" i="7"/>
  <c r="P623" i="7"/>
  <c r="BI622" i="7"/>
  <c r="BH622" i="7"/>
  <c r="BG622" i="7"/>
  <c r="BF622" i="7"/>
  <c r="T622" i="7"/>
  <c r="R622" i="7"/>
  <c r="P622" i="7"/>
  <c r="BI621" i="7"/>
  <c r="BH621" i="7"/>
  <c r="BG621" i="7"/>
  <c r="BF621" i="7"/>
  <c r="T621" i="7"/>
  <c r="R621" i="7"/>
  <c r="P621" i="7"/>
  <c r="BI620" i="7"/>
  <c r="BH620" i="7"/>
  <c r="BG620" i="7"/>
  <c r="BF620" i="7"/>
  <c r="T620" i="7"/>
  <c r="R620" i="7"/>
  <c r="P620" i="7"/>
  <c r="BI619" i="7"/>
  <c r="BH619" i="7"/>
  <c r="BG619" i="7"/>
  <c r="BF619" i="7"/>
  <c r="T619" i="7"/>
  <c r="R619" i="7"/>
  <c r="P619" i="7"/>
  <c r="BI618" i="7"/>
  <c r="BH618" i="7"/>
  <c r="BG618" i="7"/>
  <c r="BF618" i="7"/>
  <c r="T618" i="7"/>
  <c r="R618" i="7"/>
  <c r="P618" i="7"/>
  <c r="BI617" i="7"/>
  <c r="BH617" i="7"/>
  <c r="BG617" i="7"/>
  <c r="BF617" i="7"/>
  <c r="T617" i="7"/>
  <c r="R617" i="7"/>
  <c r="P617" i="7"/>
  <c r="BI616" i="7"/>
  <c r="BH616" i="7"/>
  <c r="BG616" i="7"/>
  <c r="BF616" i="7"/>
  <c r="T616" i="7"/>
  <c r="R616" i="7"/>
  <c r="P616" i="7"/>
  <c r="BI615" i="7"/>
  <c r="BH615" i="7"/>
  <c r="BG615" i="7"/>
  <c r="BF615" i="7"/>
  <c r="T615" i="7"/>
  <c r="R615" i="7"/>
  <c r="P615" i="7"/>
  <c r="BI614" i="7"/>
  <c r="BH614" i="7"/>
  <c r="BG614" i="7"/>
  <c r="BF614" i="7"/>
  <c r="T614" i="7"/>
  <c r="R614" i="7"/>
  <c r="P614" i="7"/>
  <c r="BI612" i="7"/>
  <c r="BH612" i="7"/>
  <c r="BG612" i="7"/>
  <c r="BF612" i="7"/>
  <c r="T612" i="7"/>
  <c r="R612" i="7"/>
  <c r="P612" i="7"/>
  <c r="BI609" i="7"/>
  <c r="BH609" i="7"/>
  <c r="BG609" i="7"/>
  <c r="BF609" i="7"/>
  <c r="T609" i="7"/>
  <c r="R609" i="7"/>
  <c r="P609" i="7"/>
  <c r="BI608" i="7"/>
  <c r="BH608" i="7"/>
  <c r="BG608" i="7"/>
  <c r="BF608" i="7"/>
  <c r="T608" i="7"/>
  <c r="R608" i="7"/>
  <c r="P608" i="7"/>
  <c r="BI606" i="7"/>
  <c r="BH606" i="7"/>
  <c r="BG606" i="7"/>
  <c r="BF606" i="7"/>
  <c r="T606" i="7"/>
  <c r="R606" i="7"/>
  <c r="P606" i="7"/>
  <c r="BI603" i="7"/>
  <c r="BH603" i="7"/>
  <c r="BG603" i="7"/>
  <c r="BF603" i="7"/>
  <c r="T603" i="7"/>
  <c r="R603" i="7"/>
  <c r="P603" i="7"/>
  <c r="BI601" i="7"/>
  <c r="BH601" i="7"/>
  <c r="BG601" i="7"/>
  <c r="BF601" i="7"/>
  <c r="T601" i="7"/>
  <c r="R601" i="7"/>
  <c r="P601" i="7"/>
  <c r="BI599" i="7"/>
  <c r="BH599" i="7"/>
  <c r="BG599" i="7"/>
  <c r="BF599" i="7"/>
  <c r="T599" i="7"/>
  <c r="R599" i="7"/>
  <c r="P599" i="7"/>
  <c r="BI598" i="7"/>
  <c r="BH598" i="7"/>
  <c r="BG598" i="7"/>
  <c r="BF598" i="7"/>
  <c r="T598" i="7"/>
  <c r="R598" i="7"/>
  <c r="P598" i="7"/>
  <c r="BI597" i="7"/>
  <c r="BH597" i="7"/>
  <c r="BG597" i="7"/>
  <c r="BF597" i="7"/>
  <c r="T597" i="7"/>
  <c r="R597" i="7"/>
  <c r="P597" i="7"/>
  <c r="BI595" i="7"/>
  <c r="BH595" i="7"/>
  <c r="BG595" i="7"/>
  <c r="BF595" i="7"/>
  <c r="T595" i="7"/>
  <c r="R595" i="7"/>
  <c r="P595" i="7"/>
  <c r="BI593" i="7"/>
  <c r="BH593" i="7"/>
  <c r="BG593" i="7"/>
  <c r="BF593" i="7"/>
  <c r="T593" i="7"/>
  <c r="R593" i="7"/>
  <c r="P593" i="7"/>
  <c r="BI592" i="7"/>
  <c r="BH592" i="7"/>
  <c r="BG592" i="7"/>
  <c r="BF592" i="7"/>
  <c r="T592" i="7"/>
  <c r="R592" i="7"/>
  <c r="P592" i="7"/>
  <c r="BI591" i="7"/>
  <c r="BH591" i="7"/>
  <c r="BG591" i="7"/>
  <c r="BF591" i="7"/>
  <c r="T591" i="7"/>
  <c r="R591" i="7"/>
  <c r="P591" i="7"/>
  <c r="BI590" i="7"/>
  <c r="BH590" i="7"/>
  <c r="BG590" i="7"/>
  <c r="BF590" i="7"/>
  <c r="T590" i="7"/>
  <c r="R590" i="7"/>
  <c r="P590" i="7"/>
  <c r="BI589" i="7"/>
  <c r="BH589" i="7"/>
  <c r="BG589" i="7"/>
  <c r="BF589" i="7"/>
  <c r="T589" i="7"/>
  <c r="R589" i="7"/>
  <c r="P589" i="7"/>
  <c r="BI588" i="7"/>
  <c r="BH588" i="7"/>
  <c r="BG588" i="7"/>
  <c r="BF588" i="7"/>
  <c r="T588" i="7"/>
  <c r="R588" i="7"/>
  <c r="P588" i="7"/>
  <c r="BI586" i="7"/>
  <c r="BH586" i="7"/>
  <c r="BG586" i="7"/>
  <c r="BF586" i="7"/>
  <c r="T586" i="7"/>
  <c r="R586" i="7"/>
  <c r="P586" i="7"/>
  <c r="BI585" i="7"/>
  <c r="BH585" i="7"/>
  <c r="BG585" i="7"/>
  <c r="BF585" i="7"/>
  <c r="T585" i="7"/>
  <c r="R585" i="7"/>
  <c r="P585" i="7"/>
  <c r="BI584" i="7"/>
  <c r="BH584" i="7"/>
  <c r="BG584" i="7"/>
  <c r="BF584" i="7"/>
  <c r="T584" i="7"/>
  <c r="R584" i="7"/>
  <c r="P584" i="7"/>
  <c r="BI583" i="7"/>
  <c r="BH583" i="7"/>
  <c r="BG583" i="7"/>
  <c r="BF583" i="7"/>
  <c r="T583" i="7"/>
  <c r="R583" i="7"/>
  <c r="P583" i="7"/>
  <c r="BI581" i="7"/>
  <c r="BH581" i="7"/>
  <c r="BG581" i="7"/>
  <c r="BF581" i="7"/>
  <c r="T581" i="7"/>
  <c r="R581" i="7"/>
  <c r="P581" i="7"/>
  <c r="BI579" i="7"/>
  <c r="BH579" i="7"/>
  <c r="BG579" i="7"/>
  <c r="BF579" i="7"/>
  <c r="T579" i="7"/>
  <c r="R579" i="7"/>
  <c r="P579" i="7"/>
  <c r="BI578" i="7"/>
  <c r="BH578" i="7"/>
  <c r="BG578" i="7"/>
  <c r="BF578" i="7"/>
  <c r="T578" i="7"/>
  <c r="R578" i="7"/>
  <c r="P578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7" i="7"/>
  <c r="BH567" i="7"/>
  <c r="BG567" i="7"/>
  <c r="BF567" i="7"/>
  <c r="T567" i="7"/>
  <c r="R567" i="7"/>
  <c r="P567" i="7"/>
  <c r="BI566" i="7"/>
  <c r="BH566" i="7"/>
  <c r="BG566" i="7"/>
  <c r="BF566" i="7"/>
  <c r="T566" i="7"/>
  <c r="R566" i="7"/>
  <c r="P566" i="7"/>
  <c r="BI565" i="7"/>
  <c r="BH565" i="7"/>
  <c r="BG565" i="7"/>
  <c r="BF565" i="7"/>
  <c r="T565" i="7"/>
  <c r="R565" i="7"/>
  <c r="P565" i="7"/>
  <c r="BI564" i="7"/>
  <c r="BH564" i="7"/>
  <c r="BG564" i="7"/>
  <c r="BF564" i="7"/>
  <c r="T564" i="7"/>
  <c r="R564" i="7"/>
  <c r="P564" i="7"/>
  <c r="BI563" i="7"/>
  <c r="BH563" i="7"/>
  <c r="BG563" i="7"/>
  <c r="BF563" i="7"/>
  <c r="T563" i="7"/>
  <c r="R563" i="7"/>
  <c r="P563" i="7"/>
  <c r="BI562" i="7"/>
  <c r="BH562" i="7"/>
  <c r="BG562" i="7"/>
  <c r="BF562" i="7"/>
  <c r="T562" i="7"/>
  <c r="R562" i="7"/>
  <c r="P562" i="7"/>
  <c r="BI561" i="7"/>
  <c r="BH561" i="7"/>
  <c r="BG561" i="7"/>
  <c r="BF561" i="7"/>
  <c r="T561" i="7"/>
  <c r="R561" i="7"/>
  <c r="P561" i="7"/>
  <c r="BI560" i="7"/>
  <c r="BH560" i="7"/>
  <c r="BG560" i="7"/>
  <c r="BF560" i="7"/>
  <c r="T560" i="7"/>
  <c r="R560" i="7"/>
  <c r="P560" i="7"/>
  <c r="BI559" i="7"/>
  <c r="BH559" i="7"/>
  <c r="BG559" i="7"/>
  <c r="BF559" i="7"/>
  <c r="T559" i="7"/>
  <c r="R559" i="7"/>
  <c r="P559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6" i="7"/>
  <c r="BH556" i="7"/>
  <c r="BG556" i="7"/>
  <c r="BF556" i="7"/>
  <c r="T556" i="7"/>
  <c r="R556" i="7"/>
  <c r="P556" i="7"/>
  <c r="BI555" i="7"/>
  <c r="BH555" i="7"/>
  <c r="BG555" i="7"/>
  <c r="BF555" i="7"/>
  <c r="T555" i="7"/>
  <c r="R555" i="7"/>
  <c r="P555" i="7"/>
  <c r="BI553" i="7"/>
  <c r="BH553" i="7"/>
  <c r="BG553" i="7"/>
  <c r="BF553" i="7"/>
  <c r="T553" i="7"/>
  <c r="R553" i="7"/>
  <c r="P553" i="7"/>
  <c r="BI552" i="7"/>
  <c r="BH552" i="7"/>
  <c r="BG552" i="7"/>
  <c r="BF552" i="7"/>
  <c r="T552" i="7"/>
  <c r="R552" i="7"/>
  <c r="P552" i="7"/>
  <c r="BI551" i="7"/>
  <c r="BH551" i="7"/>
  <c r="BG551" i="7"/>
  <c r="BF551" i="7"/>
  <c r="T551" i="7"/>
  <c r="R551" i="7"/>
  <c r="P551" i="7"/>
  <c r="BI549" i="7"/>
  <c r="BH549" i="7"/>
  <c r="BG549" i="7"/>
  <c r="BF549" i="7"/>
  <c r="T549" i="7"/>
  <c r="R549" i="7"/>
  <c r="P549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5" i="7"/>
  <c r="BH545" i="7"/>
  <c r="BG545" i="7"/>
  <c r="BF545" i="7"/>
  <c r="T545" i="7"/>
  <c r="R545" i="7"/>
  <c r="P545" i="7"/>
  <c r="BI543" i="7"/>
  <c r="BH543" i="7"/>
  <c r="BG543" i="7"/>
  <c r="BF543" i="7"/>
  <c r="T543" i="7"/>
  <c r="R543" i="7"/>
  <c r="P543" i="7"/>
  <c r="BI542" i="7"/>
  <c r="BH542" i="7"/>
  <c r="BG542" i="7"/>
  <c r="BF542" i="7"/>
  <c r="T542" i="7"/>
  <c r="R542" i="7"/>
  <c r="P542" i="7"/>
  <c r="BI541" i="7"/>
  <c r="BH541" i="7"/>
  <c r="BG541" i="7"/>
  <c r="BF541" i="7"/>
  <c r="T541" i="7"/>
  <c r="R541" i="7"/>
  <c r="P541" i="7"/>
  <c r="BI540" i="7"/>
  <c r="BH540" i="7"/>
  <c r="BG540" i="7"/>
  <c r="BF540" i="7"/>
  <c r="T540" i="7"/>
  <c r="R540" i="7"/>
  <c r="P540" i="7"/>
  <c r="BI539" i="7"/>
  <c r="BH539" i="7"/>
  <c r="BG539" i="7"/>
  <c r="BF539" i="7"/>
  <c r="T539" i="7"/>
  <c r="R539" i="7"/>
  <c r="P539" i="7"/>
  <c r="BI537" i="7"/>
  <c r="BH537" i="7"/>
  <c r="BG537" i="7"/>
  <c r="BF537" i="7"/>
  <c r="T537" i="7"/>
  <c r="R537" i="7"/>
  <c r="P537" i="7"/>
  <c r="BI535" i="7"/>
  <c r="BH535" i="7"/>
  <c r="BG535" i="7"/>
  <c r="BF535" i="7"/>
  <c r="T535" i="7"/>
  <c r="R535" i="7"/>
  <c r="P535" i="7"/>
  <c r="BI533" i="7"/>
  <c r="BH533" i="7"/>
  <c r="BG533" i="7"/>
  <c r="BF533" i="7"/>
  <c r="T533" i="7"/>
  <c r="R533" i="7"/>
  <c r="P533" i="7"/>
  <c r="BI532" i="7"/>
  <c r="BH532" i="7"/>
  <c r="BG532" i="7"/>
  <c r="BF532" i="7"/>
  <c r="T532" i="7"/>
  <c r="R532" i="7"/>
  <c r="P532" i="7"/>
  <c r="BI531" i="7"/>
  <c r="BH531" i="7"/>
  <c r="BG531" i="7"/>
  <c r="BF531" i="7"/>
  <c r="T531" i="7"/>
  <c r="R531" i="7"/>
  <c r="P531" i="7"/>
  <c r="BI530" i="7"/>
  <c r="BH530" i="7"/>
  <c r="BG530" i="7"/>
  <c r="BF530" i="7"/>
  <c r="T530" i="7"/>
  <c r="R530" i="7"/>
  <c r="P530" i="7"/>
  <c r="BI528" i="7"/>
  <c r="BH528" i="7"/>
  <c r="BG528" i="7"/>
  <c r="BF528" i="7"/>
  <c r="T528" i="7"/>
  <c r="R528" i="7"/>
  <c r="P528" i="7"/>
  <c r="BI527" i="7"/>
  <c r="BH527" i="7"/>
  <c r="BG527" i="7"/>
  <c r="BF527" i="7"/>
  <c r="T527" i="7"/>
  <c r="R527" i="7"/>
  <c r="P527" i="7"/>
  <c r="BI526" i="7"/>
  <c r="BH526" i="7"/>
  <c r="BG526" i="7"/>
  <c r="BF526" i="7"/>
  <c r="T526" i="7"/>
  <c r="R526" i="7"/>
  <c r="P526" i="7"/>
  <c r="BI524" i="7"/>
  <c r="BH524" i="7"/>
  <c r="BG524" i="7"/>
  <c r="BF524" i="7"/>
  <c r="T524" i="7"/>
  <c r="R524" i="7"/>
  <c r="P524" i="7"/>
  <c r="BI523" i="7"/>
  <c r="BH523" i="7"/>
  <c r="BG523" i="7"/>
  <c r="BF523" i="7"/>
  <c r="T523" i="7"/>
  <c r="R523" i="7"/>
  <c r="P523" i="7"/>
  <c r="BI522" i="7"/>
  <c r="BH522" i="7"/>
  <c r="BG522" i="7"/>
  <c r="BF522" i="7"/>
  <c r="T522" i="7"/>
  <c r="R522" i="7"/>
  <c r="P522" i="7"/>
  <c r="BI520" i="7"/>
  <c r="BH520" i="7"/>
  <c r="BG520" i="7"/>
  <c r="BF520" i="7"/>
  <c r="T520" i="7"/>
  <c r="R520" i="7"/>
  <c r="P520" i="7"/>
  <c r="BI519" i="7"/>
  <c r="BH519" i="7"/>
  <c r="BG519" i="7"/>
  <c r="BF519" i="7"/>
  <c r="T519" i="7"/>
  <c r="R519" i="7"/>
  <c r="P519" i="7"/>
  <c r="BI518" i="7"/>
  <c r="BH518" i="7"/>
  <c r="BG518" i="7"/>
  <c r="BF518" i="7"/>
  <c r="T518" i="7"/>
  <c r="R518" i="7"/>
  <c r="P518" i="7"/>
  <c r="BI517" i="7"/>
  <c r="BH517" i="7"/>
  <c r="BG517" i="7"/>
  <c r="BF517" i="7"/>
  <c r="T517" i="7"/>
  <c r="R517" i="7"/>
  <c r="P517" i="7"/>
  <c r="BI515" i="7"/>
  <c r="BH515" i="7"/>
  <c r="BG515" i="7"/>
  <c r="BF515" i="7"/>
  <c r="T515" i="7"/>
  <c r="R515" i="7"/>
  <c r="P515" i="7"/>
  <c r="BI513" i="7"/>
  <c r="BH513" i="7"/>
  <c r="BG513" i="7"/>
  <c r="BF513" i="7"/>
  <c r="T513" i="7"/>
  <c r="R513" i="7"/>
  <c r="P513" i="7"/>
  <c r="BI511" i="7"/>
  <c r="BH511" i="7"/>
  <c r="BG511" i="7"/>
  <c r="BF511" i="7"/>
  <c r="T511" i="7"/>
  <c r="R511" i="7"/>
  <c r="P511" i="7"/>
  <c r="BI510" i="7"/>
  <c r="BH510" i="7"/>
  <c r="BG510" i="7"/>
  <c r="BF510" i="7"/>
  <c r="T510" i="7"/>
  <c r="R510" i="7"/>
  <c r="P510" i="7"/>
  <c r="BI509" i="7"/>
  <c r="BH509" i="7"/>
  <c r="BG509" i="7"/>
  <c r="BF509" i="7"/>
  <c r="T509" i="7"/>
  <c r="R509" i="7"/>
  <c r="P509" i="7"/>
  <c r="BI507" i="7"/>
  <c r="BH507" i="7"/>
  <c r="BG507" i="7"/>
  <c r="BF507" i="7"/>
  <c r="T507" i="7"/>
  <c r="R507" i="7"/>
  <c r="P507" i="7"/>
  <c r="BI506" i="7"/>
  <c r="BH506" i="7"/>
  <c r="BG506" i="7"/>
  <c r="BF506" i="7"/>
  <c r="T506" i="7"/>
  <c r="R506" i="7"/>
  <c r="P506" i="7"/>
  <c r="BI504" i="7"/>
  <c r="BH504" i="7"/>
  <c r="BG504" i="7"/>
  <c r="BF504" i="7"/>
  <c r="T504" i="7"/>
  <c r="R504" i="7"/>
  <c r="P504" i="7"/>
  <c r="BI497" i="7"/>
  <c r="BH497" i="7"/>
  <c r="BG497" i="7"/>
  <c r="BF497" i="7"/>
  <c r="T497" i="7"/>
  <c r="R497" i="7"/>
  <c r="P497" i="7"/>
  <c r="BI492" i="7"/>
  <c r="BH492" i="7"/>
  <c r="BG492" i="7"/>
  <c r="BF492" i="7"/>
  <c r="T492" i="7"/>
  <c r="R492" i="7"/>
  <c r="P492" i="7"/>
  <c r="BI485" i="7"/>
  <c r="BH485" i="7"/>
  <c r="BG485" i="7"/>
  <c r="BF485" i="7"/>
  <c r="T485" i="7"/>
  <c r="R485" i="7"/>
  <c r="P485" i="7"/>
  <c r="BI482" i="7"/>
  <c r="BH482" i="7"/>
  <c r="BG482" i="7"/>
  <c r="BF482" i="7"/>
  <c r="T482" i="7"/>
  <c r="R482" i="7"/>
  <c r="P482" i="7"/>
  <c r="BI479" i="7"/>
  <c r="BH479" i="7"/>
  <c r="BG479" i="7"/>
  <c r="BF479" i="7"/>
  <c r="T479" i="7"/>
  <c r="R479" i="7"/>
  <c r="P479" i="7"/>
  <c r="BI473" i="7"/>
  <c r="BH473" i="7"/>
  <c r="BG473" i="7"/>
  <c r="BF473" i="7"/>
  <c r="T473" i="7"/>
  <c r="R473" i="7"/>
  <c r="P473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2" i="7"/>
  <c r="BH452" i="7"/>
  <c r="BG452" i="7"/>
  <c r="BF452" i="7"/>
  <c r="T452" i="7"/>
  <c r="R452" i="7"/>
  <c r="P452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5" i="7"/>
  <c r="BH445" i="7"/>
  <c r="BG445" i="7"/>
  <c r="BF445" i="7"/>
  <c r="T445" i="7"/>
  <c r="R445" i="7"/>
  <c r="P445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5" i="7"/>
  <c r="BH435" i="7"/>
  <c r="BG435" i="7"/>
  <c r="BF435" i="7"/>
  <c r="T435" i="7"/>
  <c r="R435" i="7"/>
  <c r="P435" i="7"/>
  <c r="BI433" i="7"/>
  <c r="BH433" i="7"/>
  <c r="BG433" i="7"/>
  <c r="BF433" i="7"/>
  <c r="T433" i="7"/>
  <c r="R433" i="7"/>
  <c r="P433" i="7"/>
  <c r="BI431" i="7"/>
  <c r="BH431" i="7"/>
  <c r="BG431" i="7"/>
  <c r="BF431" i="7"/>
  <c r="T431" i="7"/>
  <c r="R431" i="7"/>
  <c r="P431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4" i="7"/>
  <c r="BH424" i="7"/>
  <c r="BG424" i="7"/>
  <c r="BF424" i="7"/>
  <c r="T424" i="7"/>
  <c r="R424" i="7"/>
  <c r="P424" i="7"/>
  <c r="BI422" i="7"/>
  <c r="BH422" i="7"/>
  <c r="BG422" i="7"/>
  <c r="BF422" i="7"/>
  <c r="T422" i="7"/>
  <c r="R422" i="7"/>
  <c r="P422" i="7"/>
  <c r="BI420" i="7"/>
  <c r="BH420" i="7"/>
  <c r="BG420" i="7"/>
  <c r="BF420" i="7"/>
  <c r="T420" i="7"/>
  <c r="R420" i="7"/>
  <c r="P420" i="7"/>
  <c r="BI417" i="7"/>
  <c r="BH417" i="7"/>
  <c r="BG417" i="7"/>
  <c r="BF417" i="7"/>
  <c r="T417" i="7"/>
  <c r="R417" i="7"/>
  <c r="P417" i="7"/>
  <c r="BI414" i="7"/>
  <c r="BH414" i="7"/>
  <c r="BG414" i="7"/>
  <c r="BF414" i="7"/>
  <c r="T414" i="7"/>
  <c r="R414" i="7"/>
  <c r="P414" i="7"/>
  <c r="BI412" i="7"/>
  <c r="BH412" i="7"/>
  <c r="BG412" i="7"/>
  <c r="BF412" i="7"/>
  <c r="T412" i="7"/>
  <c r="R412" i="7"/>
  <c r="P412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399" i="7"/>
  <c r="BH399" i="7"/>
  <c r="BG399" i="7"/>
  <c r="BF399" i="7"/>
  <c r="T399" i="7"/>
  <c r="R399" i="7"/>
  <c r="P399" i="7"/>
  <c r="BI396" i="7"/>
  <c r="BH396" i="7"/>
  <c r="BG396" i="7"/>
  <c r="BF396" i="7"/>
  <c r="T396" i="7"/>
  <c r="R396" i="7"/>
  <c r="P396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2" i="7"/>
  <c r="BH362" i="7"/>
  <c r="BG362" i="7"/>
  <c r="BF362" i="7"/>
  <c r="T362" i="7"/>
  <c r="R362" i="7"/>
  <c r="P362" i="7"/>
  <c r="BI356" i="7"/>
  <c r="BH356" i="7"/>
  <c r="BG356" i="7"/>
  <c r="BF356" i="7"/>
  <c r="T356" i="7"/>
  <c r="R356" i="7"/>
  <c r="P356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8" i="7"/>
  <c r="BH338" i="7"/>
  <c r="BG338" i="7"/>
  <c r="BF338" i="7"/>
  <c r="T338" i="7"/>
  <c r="R338" i="7"/>
  <c r="P338" i="7"/>
  <c r="BI335" i="7"/>
  <c r="BH335" i="7"/>
  <c r="BG335" i="7"/>
  <c r="BF335" i="7"/>
  <c r="T335" i="7"/>
  <c r="R335" i="7"/>
  <c r="P335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15" i="7"/>
  <c r="BH215" i="7"/>
  <c r="BG215" i="7"/>
  <c r="BF215" i="7"/>
  <c r="T215" i="7"/>
  <c r="R215" i="7"/>
  <c r="P215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6" i="7"/>
  <c r="BH166" i="7"/>
  <c r="BG166" i="7"/>
  <c r="BF166" i="7"/>
  <c r="T166" i="7"/>
  <c r="R166" i="7"/>
  <c r="P166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J121" i="7"/>
  <c r="J120" i="7"/>
  <c r="F120" i="7"/>
  <c r="F118" i="7"/>
  <c r="E116" i="7"/>
  <c r="J92" i="7"/>
  <c r="J91" i="7"/>
  <c r="F91" i="7"/>
  <c r="F89" i="7"/>
  <c r="E87" i="7"/>
  <c r="J18" i="7"/>
  <c r="E18" i="7"/>
  <c r="F92" i="7"/>
  <c r="J17" i="7"/>
  <c r="J12" i="7"/>
  <c r="J118" i="7"/>
  <c r="E7" i="7"/>
  <c r="E114" i="7"/>
  <c r="J39" i="6"/>
  <c r="J38" i="6"/>
  <c r="AY100" i="1"/>
  <c r="J37" i="6"/>
  <c r="AX100" i="1"/>
  <c r="BI400" i="6"/>
  <c r="BH400" i="6"/>
  <c r="BG400" i="6"/>
  <c r="BF400" i="6"/>
  <c r="T400" i="6"/>
  <c r="T399" i="6"/>
  <c r="R400" i="6"/>
  <c r="R399" i="6"/>
  <c r="P400" i="6"/>
  <c r="P399" i="6" s="1"/>
  <c r="BI386" i="6"/>
  <c r="BH386" i="6"/>
  <c r="BG386" i="6"/>
  <c r="BF386" i="6"/>
  <c r="T386" i="6"/>
  <c r="R386" i="6"/>
  <c r="P386" i="6"/>
  <c r="BI373" i="6"/>
  <c r="BH373" i="6"/>
  <c r="BG373" i="6"/>
  <c r="BF373" i="6"/>
  <c r="T373" i="6"/>
  <c r="R373" i="6"/>
  <c r="P373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0" i="6"/>
  <c r="BH360" i="6"/>
  <c r="BG360" i="6"/>
  <c r="BF360" i="6"/>
  <c r="T360" i="6"/>
  <c r="R360" i="6"/>
  <c r="P360" i="6"/>
  <c r="BI357" i="6"/>
  <c r="BH357" i="6"/>
  <c r="BG357" i="6"/>
  <c r="BF357" i="6"/>
  <c r="T357" i="6"/>
  <c r="R357" i="6"/>
  <c r="P357" i="6"/>
  <c r="BI354" i="6"/>
  <c r="BH354" i="6"/>
  <c r="BG354" i="6"/>
  <c r="BF354" i="6"/>
  <c r="T354" i="6"/>
  <c r="R354" i="6"/>
  <c r="P354" i="6"/>
  <c r="BI351" i="6"/>
  <c r="BH351" i="6"/>
  <c r="BG351" i="6"/>
  <c r="BF351" i="6"/>
  <c r="T351" i="6"/>
  <c r="R351" i="6"/>
  <c r="P351" i="6"/>
  <c r="BI348" i="6"/>
  <c r="BH348" i="6"/>
  <c r="BG348" i="6"/>
  <c r="BF348" i="6"/>
  <c r="T348" i="6"/>
  <c r="R348" i="6"/>
  <c r="P348" i="6"/>
  <c r="BI345" i="6"/>
  <c r="BH345" i="6"/>
  <c r="BG345" i="6"/>
  <c r="BF345" i="6"/>
  <c r="T345" i="6"/>
  <c r="R345" i="6"/>
  <c r="P345" i="6"/>
  <c r="BI342" i="6"/>
  <c r="BH342" i="6"/>
  <c r="BG342" i="6"/>
  <c r="BF342" i="6"/>
  <c r="T342" i="6"/>
  <c r="R342" i="6"/>
  <c r="P342" i="6"/>
  <c r="BI339" i="6"/>
  <c r="BH339" i="6"/>
  <c r="BG339" i="6"/>
  <c r="BF339" i="6"/>
  <c r="T339" i="6"/>
  <c r="R339" i="6"/>
  <c r="P339" i="6"/>
  <c r="BI337" i="6"/>
  <c r="BH337" i="6"/>
  <c r="BG337" i="6"/>
  <c r="BF337" i="6"/>
  <c r="T337" i="6"/>
  <c r="R337" i="6"/>
  <c r="P337" i="6"/>
  <c r="BI331" i="6"/>
  <c r="BH331" i="6"/>
  <c r="BG331" i="6"/>
  <c r="BF331" i="6"/>
  <c r="T331" i="6"/>
  <c r="R331" i="6"/>
  <c r="P331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2" i="6"/>
  <c r="BH222" i="6"/>
  <c r="BG222" i="6"/>
  <c r="BF222" i="6"/>
  <c r="T222" i="6"/>
  <c r="R222" i="6"/>
  <c r="P222" i="6"/>
  <c r="BI210" i="6"/>
  <c r="BH210" i="6"/>
  <c r="BG210" i="6"/>
  <c r="BF210" i="6"/>
  <c r="T210" i="6"/>
  <c r="R210" i="6"/>
  <c r="P210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86" i="6"/>
  <c r="BH186" i="6"/>
  <c r="BG186" i="6"/>
  <c r="BF186" i="6"/>
  <c r="T186" i="6"/>
  <c r="R186" i="6"/>
  <c r="P186" i="6"/>
  <c r="BI177" i="6"/>
  <c r="BH177" i="6"/>
  <c r="BG177" i="6"/>
  <c r="BF177" i="6"/>
  <c r="T177" i="6"/>
  <c r="R177" i="6"/>
  <c r="P177" i="6"/>
  <c r="BI170" i="6"/>
  <c r="BH170" i="6"/>
  <c r="BG170" i="6"/>
  <c r="BF170" i="6"/>
  <c r="T170" i="6"/>
  <c r="R170" i="6"/>
  <c r="P170" i="6"/>
  <c r="BI162" i="6"/>
  <c r="BH162" i="6"/>
  <c r="BG162" i="6"/>
  <c r="BF162" i="6"/>
  <c r="T162" i="6"/>
  <c r="R162" i="6"/>
  <c r="P162" i="6"/>
  <c r="BI155" i="6"/>
  <c r="BH155" i="6"/>
  <c r="BG155" i="6"/>
  <c r="BF155" i="6"/>
  <c r="T155" i="6"/>
  <c r="R155" i="6"/>
  <c r="P155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94" i="6"/>
  <c r="J19" i="6"/>
  <c r="J14" i="6"/>
  <c r="J121" i="6"/>
  <c r="E7" i="6"/>
  <c r="E115" i="6"/>
  <c r="J39" i="5"/>
  <c r="J38" i="5"/>
  <c r="AY99" i="1"/>
  <c r="J37" i="5"/>
  <c r="AX99" i="1"/>
  <c r="BI886" i="5"/>
  <c r="BH886" i="5"/>
  <c r="BG886" i="5"/>
  <c r="BF886" i="5"/>
  <c r="T886" i="5"/>
  <c r="R886" i="5"/>
  <c r="P886" i="5"/>
  <c r="BI883" i="5"/>
  <c r="BH883" i="5"/>
  <c r="BG883" i="5"/>
  <c r="BF883" i="5"/>
  <c r="T883" i="5"/>
  <c r="R883" i="5"/>
  <c r="P883" i="5"/>
  <c r="BI877" i="5"/>
  <c r="BH877" i="5"/>
  <c r="BG877" i="5"/>
  <c r="BF877" i="5"/>
  <c r="T877" i="5"/>
  <c r="T871" i="5"/>
  <c r="R877" i="5"/>
  <c r="P877" i="5"/>
  <c r="P871" i="5"/>
  <c r="BI872" i="5"/>
  <c r="BH872" i="5"/>
  <c r="BG872" i="5"/>
  <c r="BF872" i="5"/>
  <c r="T872" i="5"/>
  <c r="R872" i="5"/>
  <c r="R871" i="5" s="1"/>
  <c r="P872" i="5"/>
  <c r="BI860" i="5"/>
  <c r="BH860" i="5"/>
  <c r="BG860" i="5"/>
  <c r="BF860" i="5"/>
  <c r="T860" i="5"/>
  <c r="R860" i="5"/>
  <c r="P860" i="5"/>
  <c r="BI841" i="5"/>
  <c r="BH841" i="5"/>
  <c r="BG841" i="5"/>
  <c r="BF841" i="5"/>
  <c r="T841" i="5"/>
  <c r="R841" i="5"/>
  <c r="P841" i="5"/>
  <c r="BI838" i="5"/>
  <c r="BH838" i="5"/>
  <c r="BG838" i="5"/>
  <c r="BF838" i="5"/>
  <c r="T838" i="5"/>
  <c r="R838" i="5"/>
  <c r="P838" i="5"/>
  <c r="BI823" i="5"/>
  <c r="BH823" i="5"/>
  <c r="BG823" i="5"/>
  <c r="BF823" i="5"/>
  <c r="T823" i="5"/>
  <c r="R823" i="5"/>
  <c r="P823" i="5"/>
  <c r="BI812" i="5"/>
  <c r="BH812" i="5"/>
  <c r="BG812" i="5"/>
  <c r="BF812" i="5"/>
  <c r="T812" i="5"/>
  <c r="R812" i="5"/>
  <c r="P812" i="5"/>
  <c r="BI809" i="5"/>
  <c r="BH809" i="5"/>
  <c r="BG809" i="5"/>
  <c r="BF809" i="5"/>
  <c r="T809" i="5"/>
  <c r="R809" i="5"/>
  <c r="P809" i="5"/>
  <c r="BI806" i="5"/>
  <c r="BH806" i="5"/>
  <c r="BG806" i="5"/>
  <c r="BF806" i="5"/>
  <c r="T806" i="5"/>
  <c r="R806" i="5"/>
  <c r="P806" i="5"/>
  <c r="BI798" i="5"/>
  <c r="BH798" i="5"/>
  <c r="BG798" i="5"/>
  <c r="BF798" i="5"/>
  <c r="T798" i="5"/>
  <c r="R798" i="5"/>
  <c r="P798" i="5"/>
  <c r="BI793" i="5"/>
  <c r="BH793" i="5"/>
  <c r="BG793" i="5"/>
  <c r="BF793" i="5"/>
  <c r="T793" i="5"/>
  <c r="R793" i="5"/>
  <c r="P793" i="5"/>
  <c r="BI790" i="5"/>
  <c r="BH790" i="5"/>
  <c r="BG790" i="5"/>
  <c r="BF790" i="5"/>
  <c r="T790" i="5"/>
  <c r="R790" i="5"/>
  <c r="P790" i="5"/>
  <c r="BI787" i="5"/>
  <c r="BH787" i="5"/>
  <c r="BG787" i="5"/>
  <c r="BF787" i="5"/>
  <c r="T787" i="5"/>
  <c r="R787" i="5"/>
  <c r="P787" i="5"/>
  <c r="BI779" i="5"/>
  <c r="BH779" i="5"/>
  <c r="BG779" i="5"/>
  <c r="BF779" i="5"/>
  <c r="T779" i="5"/>
  <c r="R779" i="5"/>
  <c r="P779" i="5"/>
  <c r="BI771" i="5"/>
  <c r="BH771" i="5"/>
  <c r="BG771" i="5"/>
  <c r="BF771" i="5"/>
  <c r="T771" i="5"/>
  <c r="R771" i="5"/>
  <c r="P771" i="5"/>
  <c r="BI764" i="5"/>
  <c r="BH764" i="5"/>
  <c r="BG764" i="5"/>
  <c r="BF764" i="5"/>
  <c r="T764" i="5"/>
  <c r="R764" i="5"/>
  <c r="P764" i="5"/>
  <c r="BI759" i="5"/>
  <c r="BH759" i="5"/>
  <c r="BG759" i="5"/>
  <c r="BF759" i="5"/>
  <c r="T759" i="5"/>
  <c r="R759" i="5"/>
  <c r="P759" i="5"/>
  <c r="BI754" i="5"/>
  <c r="BH754" i="5"/>
  <c r="BG754" i="5"/>
  <c r="BF754" i="5"/>
  <c r="T754" i="5"/>
  <c r="R754" i="5"/>
  <c r="P754" i="5"/>
  <c r="BI749" i="5"/>
  <c r="BH749" i="5"/>
  <c r="BG749" i="5"/>
  <c r="BF749" i="5"/>
  <c r="T749" i="5"/>
  <c r="R749" i="5"/>
  <c r="P749" i="5"/>
  <c r="BI745" i="5"/>
  <c r="BH745" i="5"/>
  <c r="BG745" i="5"/>
  <c r="BF745" i="5"/>
  <c r="T745" i="5"/>
  <c r="R745" i="5"/>
  <c r="P745" i="5"/>
  <c r="BI739" i="5"/>
  <c r="BH739" i="5"/>
  <c r="BG739" i="5"/>
  <c r="BF739" i="5"/>
  <c r="T739" i="5"/>
  <c r="R739" i="5"/>
  <c r="P739" i="5"/>
  <c r="BI734" i="5"/>
  <c r="BH734" i="5"/>
  <c r="BG734" i="5"/>
  <c r="BF734" i="5"/>
  <c r="T734" i="5"/>
  <c r="R734" i="5"/>
  <c r="P734" i="5"/>
  <c r="BI730" i="5"/>
  <c r="BH730" i="5"/>
  <c r="BG730" i="5"/>
  <c r="BF730" i="5"/>
  <c r="T730" i="5"/>
  <c r="R730" i="5"/>
  <c r="P730" i="5"/>
  <c r="BI722" i="5"/>
  <c r="BH722" i="5"/>
  <c r="BG722" i="5"/>
  <c r="BF722" i="5"/>
  <c r="T722" i="5"/>
  <c r="R722" i="5"/>
  <c r="P722" i="5"/>
  <c r="BI719" i="5"/>
  <c r="BH719" i="5"/>
  <c r="BG719" i="5"/>
  <c r="BF719" i="5"/>
  <c r="T719" i="5"/>
  <c r="R719" i="5"/>
  <c r="P719" i="5"/>
  <c r="BI713" i="5"/>
  <c r="BH713" i="5"/>
  <c r="BG713" i="5"/>
  <c r="BF713" i="5"/>
  <c r="T713" i="5"/>
  <c r="R713" i="5"/>
  <c r="P713" i="5"/>
  <c r="BI711" i="5"/>
  <c r="BH711" i="5"/>
  <c r="BG711" i="5"/>
  <c r="BF711" i="5"/>
  <c r="T711" i="5"/>
  <c r="R711" i="5"/>
  <c r="P711" i="5"/>
  <c r="BI705" i="5"/>
  <c r="BH705" i="5"/>
  <c r="BG705" i="5"/>
  <c r="BF705" i="5"/>
  <c r="T705" i="5"/>
  <c r="R705" i="5"/>
  <c r="P705" i="5"/>
  <c r="BI703" i="5"/>
  <c r="BH703" i="5"/>
  <c r="BG703" i="5"/>
  <c r="BF703" i="5"/>
  <c r="T703" i="5"/>
  <c r="R703" i="5"/>
  <c r="P703" i="5"/>
  <c r="BI700" i="5"/>
  <c r="BH700" i="5"/>
  <c r="BG700" i="5"/>
  <c r="BF700" i="5"/>
  <c r="T700" i="5"/>
  <c r="R700" i="5"/>
  <c r="P700" i="5"/>
  <c r="BI695" i="5"/>
  <c r="BH695" i="5"/>
  <c r="BG695" i="5"/>
  <c r="BF695" i="5"/>
  <c r="T695" i="5"/>
  <c r="R695" i="5"/>
  <c r="P695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7" i="5"/>
  <c r="BH687" i="5"/>
  <c r="BG687" i="5"/>
  <c r="BF687" i="5"/>
  <c r="T687" i="5"/>
  <c r="R687" i="5"/>
  <c r="P687" i="5"/>
  <c r="BI683" i="5"/>
  <c r="BH683" i="5"/>
  <c r="BG683" i="5"/>
  <c r="BF683" i="5"/>
  <c r="T683" i="5"/>
  <c r="R683" i="5"/>
  <c r="P683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4" i="5"/>
  <c r="BH674" i="5"/>
  <c r="BG674" i="5"/>
  <c r="BF674" i="5"/>
  <c r="T674" i="5"/>
  <c r="R674" i="5"/>
  <c r="P674" i="5"/>
  <c r="BI670" i="5"/>
  <c r="BH670" i="5"/>
  <c r="BG670" i="5"/>
  <c r="BF670" i="5"/>
  <c r="T670" i="5"/>
  <c r="R670" i="5"/>
  <c r="P670" i="5"/>
  <c r="BI668" i="5"/>
  <c r="BH668" i="5"/>
  <c r="BG668" i="5"/>
  <c r="BF668" i="5"/>
  <c r="T668" i="5"/>
  <c r="R668" i="5"/>
  <c r="P668" i="5"/>
  <c r="BI666" i="5"/>
  <c r="BH666" i="5"/>
  <c r="BG666" i="5"/>
  <c r="BF666" i="5"/>
  <c r="T666" i="5"/>
  <c r="R666" i="5"/>
  <c r="P666" i="5"/>
  <c r="BI664" i="5"/>
  <c r="BH664" i="5"/>
  <c r="BG664" i="5"/>
  <c r="BF664" i="5"/>
  <c r="T664" i="5"/>
  <c r="R664" i="5"/>
  <c r="P664" i="5"/>
  <c r="BI662" i="5"/>
  <c r="BH662" i="5"/>
  <c r="BG662" i="5"/>
  <c r="BF662" i="5"/>
  <c r="T662" i="5"/>
  <c r="R662" i="5"/>
  <c r="P662" i="5"/>
  <c r="BI658" i="5"/>
  <c r="BH658" i="5"/>
  <c r="BG658" i="5"/>
  <c r="BF658" i="5"/>
  <c r="T658" i="5"/>
  <c r="R658" i="5"/>
  <c r="P658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8" i="5"/>
  <c r="BH648" i="5"/>
  <c r="BG648" i="5"/>
  <c r="BF648" i="5"/>
  <c r="T648" i="5"/>
  <c r="R648" i="5"/>
  <c r="P648" i="5"/>
  <c r="BI641" i="5"/>
  <c r="BH641" i="5"/>
  <c r="BG641" i="5"/>
  <c r="BF641" i="5"/>
  <c r="T641" i="5"/>
  <c r="R641" i="5"/>
  <c r="P641" i="5"/>
  <c r="BI639" i="5"/>
  <c r="BH639" i="5"/>
  <c r="BG639" i="5"/>
  <c r="BF639" i="5"/>
  <c r="T639" i="5"/>
  <c r="R639" i="5"/>
  <c r="P639" i="5"/>
  <c r="BI635" i="5"/>
  <c r="BH635" i="5"/>
  <c r="BG635" i="5"/>
  <c r="BF635" i="5"/>
  <c r="T635" i="5"/>
  <c r="R635" i="5"/>
  <c r="P635" i="5"/>
  <c r="BI633" i="5"/>
  <c r="BH633" i="5"/>
  <c r="BG633" i="5"/>
  <c r="BF633" i="5"/>
  <c r="T633" i="5"/>
  <c r="R633" i="5"/>
  <c r="P633" i="5"/>
  <c r="BI629" i="5"/>
  <c r="BH629" i="5"/>
  <c r="BG629" i="5"/>
  <c r="BF629" i="5"/>
  <c r="T629" i="5"/>
  <c r="R629" i="5"/>
  <c r="P629" i="5"/>
  <c r="BI627" i="5"/>
  <c r="BH627" i="5"/>
  <c r="BG627" i="5"/>
  <c r="BF627" i="5"/>
  <c r="T627" i="5"/>
  <c r="R627" i="5"/>
  <c r="P627" i="5"/>
  <c r="BI623" i="5"/>
  <c r="BH623" i="5"/>
  <c r="BG623" i="5"/>
  <c r="BF623" i="5"/>
  <c r="T623" i="5"/>
  <c r="R623" i="5"/>
  <c r="P623" i="5"/>
  <c r="BI621" i="5"/>
  <c r="BH621" i="5"/>
  <c r="BG621" i="5"/>
  <c r="BF621" i="5"/>
  <c r="T621" i="5"/>
  <c r="R621" i="5"/>
  <c r="P621" i="5"/>
  <c r="BI617" i="5"/>
  <c r="BH617" i="5"/>
  <c r="BG617" i="5"/>
  <c r="BF617" i="5"/>
  <c r="T617" i="5"/>
  <c r="R617" i="5"/>
  <c r="P617" i="5"/>
  <c r="BI613" i="5"/>
  <c r="BH613" i="5"/>
  <c r="BG613" i="5"/>
  <c r="BF613" i="5"/>
  <c r="T613" i="5"/>
  <c r="R613" i="5"/>
  <c r="P613" i="5"/>
  <c r="BI611" i="5"/>
  <c r="BH611" i="5"/>
  <c r="BG611" i="5"/>
  <c r="BF611" i="5"/>
  <c r="T611" i="5"/>
  <c r="R611" i="5"/>
  <c r="P611" i="5"/>
  <c r="BI606" i="5"/>
  <c r="BH606" i="5"/>
  <c r="BG606" i="5"/>
  <c r="BF606" i="5"/>
  <c r="T606" i="5"/>
  <c r="R606" i="5"/>
  <c r="P606" i="5"/>
  <c r="BI603" i="5"/>
  <c r="BH603" i="5"/>
  <c r="BG603" i="5"/>
  <c r="BF603" i="5"/>
  <c r="T603" i="5"/>
  <c r="R603" i="5"/>
  <c r="P603" i="5"/>
  <c r="BI600" i="5"/>
  <c r="BH600" i="5"/>
  <c r="BG600" i="5"/>
  <c r="BF600" i="5"/>
  <c r="T600" i="5"/>
  <c r="R600" i="5"/>
  <c r="P600" i="5"/>
  <c r="BI594" i="5"/>
  <c r="BH594" i="5"/>
  <c r="BG594" i="5"/>
  <c r="BF594" i="5"/>
  <c r="T594" i="5"/>
  <c r="R594" i="5"/>
  <c r="P594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87" i="5"/>
  <c r="BH587" i="5"/>
  <c r="BG587" i="5"/>
  <c r="BF587" i="5"/>
  <c r="T587" i="5"/>
  <c r="R587" i="5"/>
  <c r="P587" i="5"/>
  <c r="BI585" i="5"/>
  <c r="BH585" i="5"/>
  <c r="BG585" i="5"/>
  <c r="BF585" i="5"/>
  <c r="T585" i="5"/>
  <c r="R585" i="5"/>
  <c r="P585" i="5"/>
  <c r="BI581" i="5"/>
  <c r="BH581" i="5"/>
  <c r="BG581" i="5"/>
  <c r="BF581" i="5"/>
  <c r="T581" i="5"/>
  <c r="R581" i="5"/>
  <c r="P581" i="5"/>
  <c r="BI577" i="5"/>
  <c r="BH577" i="5"/>
  <c r="BG577" i="5"/>
  <c r="BF577" i="5"/>
  <c r="T577" i="5"/>
  <c r="R577" i="5"/>
  <c r="P577" i="5"/>
  <c r="BI568" i="5"/>
  <c r="BH568" i="5"/>
  <c r="BG568" i="5"/>
  <c r="BF568" i="5"/>
  <c r="T568" i="5"/>
  <c r="R568" i="5"/>
  <c r="P568" i="5"/>
  <c r="BI565" i="5"/>
  <c r="BH565" i="5"/>
  <c r="BG565" i="5"/>
  <c r="BF565" i="5"/>
  <c r="T565" i="5"/>
  <c r="R565" i="5"/>
  <c r="P565" i="5"/>
  <c r="BI561" i="5"/>
  <c r="BH561" i="5"/>
  <c r="BG561" i="5"/>
  <c r="BF561" i="5"/>
  <c r="T561" i="5"/>
  <c r="R561" i="5"/>
  <c r="P561" i="5"/>
  <c r="BI559" i="5"/>
  <c r="BH559" i="5"/>
  <c r="BG559" i="5"/>
  <c r="BF559" i="5"/>
  <c r="T559" i="5"/>
  <c r="R559" i="5"/>
  <c r="P559" i="5"/>
  <c r="BI555" i="5"/>
  <c r="BH555" i="5"/>
  <c r="BG555" i="5"/>
  <c r="BF555" i="5"/>
  <c r="T555" i="5"/>
  <c r="R555" i="5"/>
  <c r="P555" i="5"/>
  <c r="BI553" i="5"/>
  <c r="BH553" i="5"/>
  <c r="BG553" i="5"/>
  <c r="BF553" i="5"/>
  <c r="T553" i="5"/>
  <c r="R553" i="5"/>
  <c r="P553" i="5"/>
  <c r="BI549" i="5"/>
  <c r="BH549" i="5"/>
  <c r="BG549" i="5"/>
  <c r="BF549" i="5"/>
  <c r="T549" i="5"/>
  <c r="R549" i="5"/>
  <c r="P549" i="5"/>
  <c r="BI544" i="5"/>
  <c r="BH544" i="5"/>
  <c r="BG544" i="5"/>
  <c r="BF544" i="5"/>
  <c r="T544" i="5"/>
  <c r="T543" i="5" s="1"/>
  <c r="R544" i="5"/>
  <c r="R543" i="5"/>
  <c r="P544" i="5"/>
  <c r="P543" i="5" s="1"/>
  <c r="BI541" i="5"/>
  <c r="BH541" i="5"/>
  <c r="BG541" i="5"/>
  <c r="BF541" i="5"/>
  <c r="T541" i="5"/>
  <c r="R541" i="5"/>
  <c r="P541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1" i="5"/>
  <c r="BH531" i="5"/>
  <c r="BG531" i="5"/>
  <c r="BF531" i="5"/>
  <c r="T531" i="5"/>
  <c r="R531" i="5"/>
  <c r="P531" i="5"/>
  <c r="BI529" i="5"/>
  <c r="BH529" i="5"/>
  <c r="BG529" i="5"/>
  <c r="BF529" i="5"/>
  <c r="T529" i="5"/>
  <c r="R529" i="5"/>
  <c r="P529" i="5"/>
  <c r="BI527" i="5"/>
  <c r="BH527" i="5"/>
  <c r="BG527" i="5"/>
  <c r="BF527" i="5"/>
  <c r="T527" i="5"/>
  <c r="R527" i="5"/>
  <c r="P527" i="5"/>
  <c r="BI524" i="5"/>
  <c r="BH524" i="5"/>
  <c r="BG524" i="5"/>
  <c r="BF524" i="5"/>
  <c r="T524" i="5"/>
  <c r="R524" i="5"/>
  <c r="P524" i="5"/>
  <c r="BI518" i="5"/>
  <c r="BH518" i="5"/>
  <c r="BG518" i="5"/>
  <c r="BF518" i="5"/>
  <c r="T518" i="5"/>
  <c r="R518" i="5"/>
  <c r="P518" i="5"/>
  <c r="BI516" i="5"/>
  <c r="BH516" i="5"/>
  <c r="BG516" i="5"/>
  <c r="BF516" i="5"/>
  <c r="T516" i="5"/>
  <c r="R516" i="5"/>
  <c r="P516" i="5"/>
  <c r="BI509" i="5"/>
  <c r="BH509" i="5"/>
  <c r="BG509" i="5"/>
  <c r="BF509" i="5"/>
  <c r="T509" i="5"/>
  <c r="R509" i="5"/>
  <c r="P509" i="5"/>
  <c r="BI507" i="5"/>
  <c r="BH507" i="5"/>
  <c r="BG507" i="5"/>
  <c r="BF507" i="5"/>
  <c r="T507" i="5"/>
  <c r="R507" i="5"/>
  <c r="P507" i="5"/>
  <c r="BI505" i="5"/>
  <c r="BH505" i="5"/>
  <c r="BG505" i="5"/>
  <c r="BF505" i="5"/>
  <c r="T505" i="5"/>
  <c r="R505" i="5"/>
  <c r="P505" i="5"/>
  <c r="BI502" i="5"/>
  <c r="BH502" i="5"/>
  <c r="BG502" i="5"/>
  <c r="BF502" i="5"/>
  <c r="T502" i="5"/>
  <c r="R502" i="5"/>
  <c r="P502" i="5"/>
  <c r="BI500" i="5"/>
  <c r="BH500" i="5"/>
  <c r="BG500" i="5"/>
  <c r="BF500" i="5"/>
  <c r="T500" i="5"/>
  <c r="R500" i="5"/>
  <c r="P500" i="5"/>
  <c r="BI497" i="5"/>
  <c r="BH497" i="5"/>
  <c r="BG497" i="5"/>
  <c r="BF497" i="5"/>
  <c r="T497" i="5"/>
  <c r="R497" i="5"/>
  <c r="P497" i="5"/>
  <c r="BI493" i="5"/>
  <c r="BH493" i="5"/>
  <c r="BG493" i="5"/>
  <c r="BF493" i="5"/>
  <c r="T493" i="5"/>
  <c r="R493" i="5"/>
  <c r="P493" i="5"/>
  <c r="BI488" i="5"/>
  <c r="BH488" i="5"/>
  <c r="BG488" i="5"/>
  <c r="BF488" i="5"/>
  <c r="T488" i="5"/>
  <c r="R488" i="5"/>
  <c r="P488" i="5"/>
  <c r="BI483" i="5"/>
  <c r="BH483" i="5"/>
  <c r="BG483" i="5"/>
  <c r="BF483" i="5"/>
  <c r="T483" i="5"/>
  <c r="R483" i="5"/>
  <c r="P483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74" i="5"/>
  <c r="BH474" i="5"/>
  <c r="BG474" i="5"/>
  <c r="BF474" i="5"/>
  <c r="T474" i="5"/>
  <c r="R474" i="5"/>
  <c r="P474" i="5"/>
  <c r="BI472" i="5"/>
  <c r="BH472" i="5"/>
  <c r="BG472" i="5"/>
  <c r="BF472" i="5"/>
  <c r="T472" i="5"/>
  <c r="R472" i="5"/>
  <c r="P472" i="5"/>
  <c r="BI467" i="5"/>
  <c r="BH467" i="5"/>
  <c r="BG467" i="5"/>
  <c r="BF467" i="5"/>
  <c r="T467" i="5"/>
  <c r="R467" i="5"/>
  <c r="P467" i="5"/>
  <c r="BI465" i="5"/>
  <c r="BH465" i="5"/>
  <c r="BG465" i="5"/>
  <c r="BF465" i="5"/>
  <c r="T465" i="5"/>
  <c r="R465" i="5"/>
  <c r="P465" i="5"/>
  <c r="BI462" i="5"/>
  <c r="BH462" i="5"/>
  <c r="BG462" i="5"/>
  <c r="BF462" i="5"/>
  <c r="T462" i="5"/>
  <c r="R462" i="5"/>
  <c r="P462" i="5"/>
  <c r="BI460" i="5"/>
  <c r="BH460" i="5"/>
  <c r="BG460" i="5"/>
  <c r="BF460" i="5"/>
  <c r="T460" i="5"/>
  <c r="R460" i="5"/>
  <c r="P460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51" i="5"/>
  <c r="BH451" i="5"/>
  <c r="BG451" i="5"/>
  <c r="BF451" i="5"/>
  <c r="T451" i="5"/>
  <c r="R451" i="5"/>
  <c r="P451" i="5"/>
  <c r="BI447" i="5"/>
  <c r="BH447" i="5"/>
  <c r="BG447" i="5"/>
  <c r="BF447" i="5"/>
  <c r="T447" i="5"/>
  <c r="R447" i="5"/>
  <c r="P447" i="5"/>
  <c r="BI444" i="5"/>
  <c r="BH444" i="5"/>
  <c r="BG444" i="5"/>
  <c r="BF444" i="5"/>
  <c r="T444" i="5"/>
  <c r="R444" i="5"/>
  <c r="P444" i="5"/>
  <c r="BI439" i="5"/>
  <c r="BH439" i="5"/>
  <c r="BG439" i="5"/>
  <c r="BF439" i="5"/>
  <c r="T439" i="5"/>
  <c r="R439" i="5"/>
  <c r="P439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9" i="5"/>
  <c r="BH429" i="5"/>
  <c r="BG429" i="5"/>
  <c r="BF429" i="5"/>
  <c r="T429" i="5"/>
  <c r="R429" i="5"/>
  <c r="P429" i="5"/>
  <c r="BI425" i="5"/>
  <c r="BH425" i="5"/>
  <c r="BG425" i="5"/>
  <c r="BF425" i="5"/>
  <c r="T425" i="5"/>
  <c r="R425" i="5"/>
  <c r="P425" i="5"/>
  <c r="BI422" i="5"/>
  <c r="BH422" i="5"/>
  <c r="BG422" i="5"/>
  <c r="BF422" i="5"/>
  <c r="T422" i="5"/>
  <c r="R422" i="5"/>
  <c r="P422" i="5"/>
  <c r="BI419" i="5"/>
  <c r="BH419" i="5"/>
  <c r="BG419" i="5"/>
  <c r="BF419" i="5"/>
  <c r="T419" i="5"/>
  <c r="R419" i="5"/>
  <c r="P419" i="5"/>
  <c r="BI416" i="5"/>
  <c r="BH416" i="5"/>
  <c r="BG416" i="5"/>
  <c r="BF416" i="5"/>
  <c r="T416" i="5"/>
  <c r="R416" i="5"/>
  <c r="P416" i="5"/>
  <c r="BI413" i="5"/>
  <c r="BH413" i="5"/>
  <c r="BG413" i="5"/>
  <c r="BF413" i="5"/>
  <c r="T413" i="5"/>
  <c r="R413" i="5"/>
  <c r="P413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393" i="5"/>
  <c r="BH393" i="5"/>
  <c r="BG393" i="5"/>
  <c r="BF393" i="5"/>
  <c r="T393" i="5"/>
  <c r="R393" i="5"/>
  <c r="P393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4" i="5"/>
  <c r="BH384" i="5"/>
  <c r="BG384" i="5"/>
  <c r="BF384" i="5"/>
  <c r="T384" i="5"/>
  <c r="R384" i="5"/>
  <c r="P384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2" i="5"/>
  <c r="BH352" i="5"/>
  <c r="BG352" i="5"/>
  <c r="BF352" i="5"/>
  <c r="T352" i="5"/>
  <c r="R352" i="5"/>
  <c r="P352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31" i="5"/>
  <c r="BH331" i="5"/>
  <c r="BG331" i="5"/>
  <c r="BF331" i="5"/>
  <c r="T331" i="5"/>
  <c r="R331" i="5"/>
  <c r="P331" i="5"/>
  <c r="BI313" i="5"/>
  <c r="BH313" i="5"/>
  <c r="BG313" i="5"/>
  <c r="BF313" i="5"/>
  <c r="T313" i="5"/>
  <c r="R313" i="5"/>
  <c r="P313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4" i="5"/>
  <c r="BH294" i="5"/>
  <c r="BG294" i="5"/>
  <c r="BF294" i="5"/>
  <c r="T294" i="5"/>
  <c r="R294" i="5"/>
  <c r="P294" i="5"/>
  <c r="BI287" i="5"/>
  <c r="BH287" i="5"/>
  <c r="BG287" i="5"/>
  <c r="BF287" i="5"/>
  <c r="T287" i="5"/>
  <c r="R287" i="5"/>
  <c r="P287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9" i="5"/>
  <c r="BH249" i="5"/>
  <c r="BG249" i="5"/>
  <c r="BF249" i="5"/>
  <c r="T249" i="5"/>
  <c r="R249" i="5"/>
  <c r="P249" i="5"/>
  <c r="BI244" i="5"/>
  <c r="BH244" i="5"/>
  <c r="BG244" i="5"/>
  <c r="BF244" i="5"/>
  <c r="T244" i="5"/>
  <c r="R244" i="5"/>
  <c r="P244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8" i="5"/>
  <c r="BH228" i="5"/>
  <c r="BG228" i="5"/>
  <c r="BF228" i="5"/>
  <c r="T228" i="5"/>
  <c r="R228" i="5"/>
  <c r="P228" i="5"/>
  <c r="BI217" i="5"/>
  <c r="BH217" i="5"/>
  <c r="BG217" i="5"/>
  <c r="BF217" i="5"/>
  <c r="T217" i="5"/>
  <c r="R217" i="5"/>
  <c r="P217" i="5"/>
  <c r="BI207" i="5"/>
  <c r="BH207" i="5"/>
  <c r="BG207" i="5"/>
  <c r="BF207" i="5"/>
  <c r="T207" i="5"/>
  <c r="R207" i="5"/>
  <c r="P207" i="5"/>
  <c r="BI198" i="5"/>
  <c r="BH198" i="5"/>
  <c r="BG198" i="5"/>
  <c r="BF198" i="5"/>
  <c r="T198" i="5"/>
  <c r="R198" i="5"/>
  <c r="P198" i="5"/>
  <c r="BI190" i="5"/>
  <c r="BH190" i="5"/>
  <c r="BG190" i="5"/>
  <c r="BF190" i="5"/>
  <c r="T190" i="5"/>
  <c r="R190" i="5"/>
  <c r="P190" i="5"/>
  <c r="BI183" i="5"/>
  <c r="BH183" i="5"/>
  <c r="BG183" i="5"/>
  <c r="BF183" i="5"/>
  <c r="T183" i="5"/>
  <c r="R183" i="5"/>
  <c r="P183" i="5"/>
  <c r="BI176" i="5"/>
  <c r="BH176" i="5"/>
  <c r="BG176" i="5"/>
  <c r="BF176" i="5"/>
  <c r="T176" i="5"/>
  <c r="R176" i="5"/>
  <c r="P176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3" i="5"/>
  <c r="BH163" i="5"/>
  <c r="BG163" i="5"/>
  <c r="BF163" i="5"/>
  <c r="T163" i="5"/>
  <c r="R163" i="5"/>
  <c r="P163" i="5"/>
  <c r="BI158" i="5"/>
  <c r="BH158" i="5"/>
  <c r="BG158" i="5"/>
  <c r="BF158" i="5"/>
  <c r="T158" i="5"/>
  <c r="R158" i="5"/>
  <c r="P158" i="5"/>
  <c r="BI150" i="5"/>
  <c r="BH150" i="5"/>
  <c r="BG150" i="5"/>
  <c r="BF150" i="5"/>
  <c r="T150" i="5"/>
  <c r="R150" i="5"/>
  <c r="P150" i="5"/>
  <c r="BI135" i="5"/>
  <c r="BH135" i="5"/>
  <c r="BG135" i="5"/>
  <c r="BF135" i="5"/>
  <c r="T135" i="5"/>
  <c r="R135" i="5"/>
  <c r="P135" i="5"/>
  <c r="J129" i="5"/>
  <c r="J128" i="5"/>
  <c r="F128" i="5"/>
  <c r="F126" i="5"/>
  <c r="E124" i="5"/>
  <c r="J94" i="5"/>
  <c r="J93" i="5"/>
  <c r="F93" i="5"/>
  <c r="F91" i="5"/>
  <c r="E89" i="5"/>
  <c r="J20" i="5"/>
  <c r="E20" i="5"/>
  <c r="F129" i="5" s="1"/>
  <c r="J19" i="5"/>
  <c r="J14" i="5"/>
  <c r="J91" i="5" s="1"/>
  <c r="E7" i="5"/>
  <c r="E85" i="5" s="1"/>
  <c r="J39" i="4"/>
  <c r="J38" i="4"/>
  <c r="AY98" i="1" s="1"/>
  <c r="J37" i="4"/>
  <c r="AX98" i="1"/>
  <c r="BI773" i="4"/>
  <c r="BH773" i="4"/>
  <c r="BG773" i="4"/>
  <c r="BF773" i="4"/>
  <c r="T773" i="4"/>
  <c r="T772" i="4" s="1"/>
  <c r="T771" i="4" s="1"/>
  <c r="R773" i="4"/>
  <c r="R772" i="4" s="1"/>
  <c r="R771" i="4" s="1"/>
  <c r="P773" i="4"/>
  <c r="P772" i="4" s="1"/>
  <c r="P771" i="4" s="1"/>
  <c r="BI767" i="4"/>
  <c r="BH767" i="4"/>
  <c r="BG767" i="4"/>
  <c r="BF767" i="4"/>
  <c r="T767" i="4"/>
  <c r="T766" i="4" s="1"/>
  <c r="R767" i="4"/>
  <c r="R766" i="4"/>
  <c r="P767" i="4"/>
  <c r="P766" i="4" s="1"/>
  <c r="BI759" i="4"/>
  <c r="BH759" i="4"/>
  <c r="BG759" i="4"/>
  <c r="BF759" i="4"/>
  <c r="T759" i="4"/>
  <c r="R759" i="4"/>
  <c r="P759" i="4"/>
  <c r="BI740" i="4"/>
  <c r="BH740" i="4"/>
  <c r="BG740" i="4"/>
  <c r="BF740" i="4"/>
  <c r="T740" i="4"/>
  <c r="R740" i="4"/>
  <c r="P740" i="4"/>
  <c r="BI736" i="4"/>
  <c r="BH736" i="4"/>
  <c r="BG736" i="4"/>
  <c r="BF736" i="4"/>
  <c r="T736" i="4"/>
  <c r="R736" i="4"/>
  <c r="P736" i="4"/>
  <c r="BI720" i="4"/>
  <c r="BH720" i="4"/>
  <c r="BG720" i="4"/>
  <c r="BF720" i="4"/>
  <c r="T720" i="4"/>
  <c r="R720" i="4"/>
  <c r="P720" i="4"/>
  <c r="BI710" i="4"/>
  <c r="BH710" i="4"/>
  <c r="BG710" i="4"/>
  <c r="BF710" i="4"/>
  <c r="T710" i="4"/>
  <c r="R710" i="4"/>
  <c r="P710" i="4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698" i="4"/>
  <c r="BH698" i="4"/>
  <c r="BG698" i="4"/>
  <c r="BF698" i="4"/>
  <c r="T698" i="4"/>
  <c r="R698" i="4"/>
  <c r="P698" i="4"/>
  <c r="BI690" i="4"/>
  <c r="BH690" i="4"/>
  <c r="BG690" i="4"/>
  <c r="BF690" i="4"/>
  <c r="T690" i="4"/>
  <c r="R690" i="4"/>
  <c r="P690" i="4"/>
  <c r="BI685" i="4"/>
  <c r="BH685" i="4"/>
  <c r="BG685" i="4"/>
  <c r="BF685" i="4"/>
  <c r="T685" i="4"/>
  <c r="R685" i="4"/>
  <c r="P685" i="4"/>
  <c r="BI679" i="4"/>
  <c r="BH679" i="4"/>
  <c r="BG679" i="4"/>
  <c r="BF679" i="4"/>
  <c r="T679" i="4"/>
  <c r="R679" i="4"/>
  <c r="P679" i="4"/>
  <c r="BI673" i="4"/>
  <c r="BH673" i="4"/>
  <c r="BG673" i="4"/>
  <c r="BF673" i="4"/>
  <c r="T673" i="4"/>
  <c r="R673" i="4"/>
  <c r="P673" i="4"/>
  <c r="BI665" i="4"/>
  <c r="BH665" i="4"/>
  <c r="BG665" i="4"/>
  <c r="BF665" i="4"/>
  <c r="T665" i="4"/>
  <c r="R665" i="4"/>
  <c r="P665" i="4"/>
  <c r="BI657" i="4"/>
  <c r="BH657" i="4"/>
  <c r="BG657" i="4"/>
  <c r="BF657" i="4"/>
  <c r="T657" i="4"/>
  <c r="R657" i="4"/>
  <c r="P657" i="4"/>
  <c r="BI650" i="4"/>
  <c r="BH650" i="4"/>
  <c r="BG650" i="4"/>
  <c r="BF650" i="4"/>
  <c r="T650" i="4"/>
  <c r="R650" i="4"/>
  <c r="P650" i="4"/>
  <c r="BI645" i="4"/>
  <c r="BH645" i="4"/>
  <c r="BG645" i="4"/>
  <c r="BF645" i="4"/>
  <c r="T645" i="4"/>
  <c r="R645" i="4"/>
  <c r="P645" i="4"/>
  <c r="BI638" i="4"/>
  <c r="BH638" i="4"/>
  <c r="BG638" i="4"/>
  <c r="BF638" i="4"/>
  <c r="T638" i="4"/>
  <c r="R638" i="4"/>
  <c r="P638" i="4"/>
  <c r="BI633" i="4"/>
  <c r="BH633" i="4"/>
  <c r="BG633" i="4"/>
  <c r="BF633" i="4"/>
  <c r="T633" i="4"/>
  <c r="R633" i="4"/>
  <c r="P633" i="4"/>
  <c r="BI629" i="4"/>
  <c r="BH629" i="4"/>
  <c r="BG629" i="4"/>
  <c r="BF629" i="4"/>
  <c r="T629" i="4"/>
  <c r="R629" i="4"/>
  <c r="P629" i="4"/>
  <c r="BI620" i="4"/>
  <c r="BH620" i="4"/>
  <c r="BG620" i="4"/>
  <c r="BF620" i="4"/>
  <c r="T620" i="4"/>
  <c r="R620" i="4"/>
  <c r="P620" i="4"/>
  <c r="BI615" i="4"/>
  <c r="BH615" i="4"/>
  <c r="BG615" i="4"/>
  <c r="BF615" i="4"/>
  <c r="T615" i="4"/>
  <c r="R615" i="4"/>
  <c r="P615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88" i="4"/>
  <c r="BH588" i="4"/>
  <c r="BG588" i="4"/>
  <c r="BF588" i="4"/>
  <c r="T588" i="4"/>
  <c r="R588" i="4"/>
  <c r="P588" i="4"/>
  <c r="BI586" i="4"/>
  <c r="BH586" i="4"/>
  <c r="BG586" i="4"/>
  <c r="BF586" i="4"/>
  <c r="T586" i="4"/>
  <c r="R586" i="4"/>
  <c r="P586" i="4"/>
  <c r="BI584" i="4"/>
  <c r="BH584" i="4"/>
  <c r="BG584" i="4"/>
  <c r="BF584" i="4"/>
  <c r="T584" i="4"/>
  <c r="R584" i="4"/>
  <c r="P584" i="4"/>
  <c r="BI579" i="4"/>
  <c r="BH579" i="4"/>
  <c r="BG579" i="4"/>
  <c r="BF579" i="4"/>
  <c r="T579" i="4"/>
  <c r="R579" i="4"/>
  <c r="P579" i="4"/>
  <c r="BI573" i="4"/>
  <c r="BH573" i="4"/>
  <c r="BG573" i="4"/>
  <c r="BF573" i="4"/>
  <c r="T573" i="4"/>
  <c r="R573" i="4"/>
  <c r="P573" i="4"/>
  <c r="BI570" i="4"/>
  <c r="BH570" i="4"/>
  <c r="BG570" i="4"/>
  <c r="BF570" i="4"/>
  <c r="T570" i="4"/>
  <c r="R570" i="4"/>
  <c r="P570" i="4"/>
  <c r="BI567" i="4"/>
  <c r="BH567" i="4"/>
  <c r="BG567" i="4"/>
  <c r="BF567" i="4"/>
  <c r="T567" i="4"/>
  <c r="R567" i="4"/>
  <c r="P567" i="4"/>
  <c r="BI565" i="4"/>
  <c r="BH565" i="4"/>
  <c r="BG565" i="4"/>
  <c r="BF565" i="4"/>
  <c r="T565" i="4"/>
  <c r="R565" i="4"/>
  <c r="P565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7" i="4"/>
  <c r="BH557" i="4"/>
  <c r="BG557" i="4"/>
  <c r="BF557" i="4"/>
  <c r="T557" i="4"/>
  <c r="R557" i="4"/>
  <c r="P557" i="4"/>
  <c r="BI552" i="4"/>
  <c r="BH552" i="4"/>
  <c r="BG552" i="4"/>
  <c r="BF552" i="4"/>
  <c r="T552" i="4"/>
  <c r="R552" i="4"/>
  <c r="P552" i="4"/>
  <c r="BI550" i="4"/>
  <c r="BH550" i="4"/>
  <c r="BG550" i="4"/>
  <c r="BF550" i="4"/>
  <c r="T550" i="4"/>
  <c r="R550" i="4"/>
  <c r="P550" i="4"/>
  <c r="BI545" i="4"/>
  <c r="BH545" i="4"/>
  <c r="BG545" i="4"/>
  <c r="BF545" i="4"/>
  <c r="T545" i="4"/>
  <c r="R545" i="4"/>
  <c r="P545" i="4"/>
  <c r="BI539" i="4"/>
  <c r="BH539" i="4"/>
  <c r="BG539" i="4"/>
  <c r="BF539" i="4"/>
  <c r="T539" i="4"/>
  <c r="R539" i="4"/>
  <c r="P539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19" i="4"/>
  <c r="BH519" i="4"/>
  <c r="BG519" i="4"/>
  <c r="BF519" i="4"/>
  <c r="T519" i="4"/>
  <c r="R519" i="4"/>
  <c r="P519" i="4"/>
  <c r="BI517" i="4"/>
  <c r="BH517" i="4"/>
  <c r="BG517" i="4"/>
  <c r="BF517" i="4"/>
  <c r="T517" i="4"/>
  <c r="R517" i="4"/>
  <c r="P517" i="4"/>
  <c r="BI515" i="4"/>
  <c r="BH515" i="4"/>
  <c r="BG515" i="4"/>
  <c r="BF515" i="4"/>
  <c r="T515" i="4"/>
  <c r="R515" i="4"/>
  <c r="P515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4" i="4"/>
  <c r="BH484" i="4"/>
  <c r="BG484" i="4"/>
  <c r="BF484" i="4"/>
  <c r="T484" i="4"/>
  <c r="R484" i="4"/>
  <c r="P484" i="4"/>
  <c r="BI478" i="4"/>
  <c r="BH478" i="4"/>
  <c r="BG478" i="4"/>
  <c r="BF478" i="4"/>
  <c r="T478" i="4"/>
  <c r="T477" i="4" s="1"/>
  <c r="R478" i="4"/>
  <c r="R477" i="4" s="1"/>
  <c r="P478" i="4"/>
  <c r="P477" i="4"/>
  <c r="BI474" i="4"/>
  <c r="BH474" i="4"/>
  <c r="BG474" i="4"/>
  <c r="BF474" i="4"/>
  <c r="T474" i="4"/>
  <c r="R474" i="4"/>
  <c r="P474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4" i="4"/>
  <c r="BH444" i="4"/>
  <c r="BG444" i="4"/>
  <c r="BF444" i="4"/>
  <c r="T444" i="4"/>
  <c r="R444" i="4"/>
  <c r="P444" i="4"/>
  <c r="BI442" i="4"/>
  <c r="BH442" i="4"/>
  <c r="BG442" i="4"/>
  <c r="BF442" i="4"/>
  <c r="T442" i="4"/>
  <c r="R442" i="4"/>
  <c r="P442" i="4"/>
  <c r="BI435" i="4"/>
  <c r="BH435" i="4"/>
  <c r="BG435" i="4"/>
  <c r="BF435" i="4"/>
  <c r="T435" i="4"/>
  <c r="R435" i="4"/>
  <c r="P435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19" i="4"/>
  <c r="BH419" i="4"/>
  <c r="BG419" i="4"/>
  <c r="BF419" i="4"/>
  <c r="T419" i="4"/>
  <c r="R419" i="4"/>
  <c r="P419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8" i="4"/>
  <c r="BH408" i="4"/>
  <c r="BG408" i="4"/>
  <c r="BF408" i="4"/>
  <c r="T408" i="4"/>
  <c r="R408" i="4"/>
  <c r="P408" i="4"/>
  <c r="BI403" i="4"/>
  <c r="BH403" i="4"/>
  <c r="BG403" i="4"/>
  <c r="BF403" i="4"/>
  <c r="T403" i="4"/>
  <c r="R403" i="4"/>
  <c r="P403" i="4"/>
  <c r="BI395" i="4"/>
  <c r="BH395" i="4"/>
  <c r="BG395" i="4"/>
  <c r="BF395" i="4"/>
  <c r="T395" i="4"/>
  <c r="R395" i="4"/>
  <c r="P395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71" i="4"/>
  <c r="BH371" i="4"/>
  <c r="BG371" i="4"/>
  <c r="BF371" i="4"/>
  <c r="T371" i="4"/>
  <c r="R371" i="4"/>
  <c r="P371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1" i="4"/>
  <c r="BH351" i="4"/>
  <c r="BG351" i="4"/>
  <c r="BF351" i="4"/>
  <c r="T351" i="4"/>
  <c r="R351" i="4"/>
  <c r="P351" i="4"/>
  <c r="BI348" i="4"/>
  <c r="BH348" i="4"/>
  <c r="BG348" i="4"/>
  <c r="BF348" i="4"/>
  <c r="T348" i="4"/>
  <c r="R348" i="4"/>
  <c r="P348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2" i="4"/>
  <c r="BH302" i="4"/>
  <c r="BG302" i="4"/>
  <c r="BF302" i="4"/>
  <c r="T302" i="4"/>
  <c r="R302" i="4"/>
  <c r="P302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76" i="4"/>
  <c r="BH276" i="4"/>
  <c r="BG276" i="4"/>
  <c r="BF276" i="4"/>
  <c r="T276" i="4"/>
  <c r="R276" i="4"/>
  <c r="P276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3" i="4"/>
  <c r="BH243" i="4"/>
  <c r="BG243" i="4"/>
  <c r="BF243" i="4"/>
  <c r="T243" i="4"/>
  <c r="R243" i="4"/>
  <c r="P243" i="4"/>
  <c r="BI238" i="4"/>
  <c r="BH238" i="4"/>
  <c r="BG238" i="4"/>
  <c r="BF238" i="4"/>
  <c r="T238" i="4"/>
  <c r="R238" i="4"/>
  <c r="P238" i="4"/>
  <c r="BI232" i="4"/>
  <c r="BH232" i="4"/>
  <c r="BG232" i="4"/>
  <c r="BF232" i="4"/>
  <c r="T232" i="4"/>
  <c r="R232" i="4"/>
  <c r="P232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04" i="4"/>
  <c r="BH204" i="4"/>
  <c r="BG204" i="4"/>
  <c r="BF204" i="4"/>
  <c r="T204" i="4"/>
  <c r="R204" i="4"/>
  <c r="P204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2" i="4"/>
  <c r="BH182" i="4"/>
  <c r="BG182" i="4"/>
  <c r="BF182" i="4"/>
  <c r="T182" i="4"/>
  <c r="R182" i="4"/>
  <c r="P182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J94" i="4"/>
  <c r="J93" i="4"/>
  <c r="F93" i="4"/>
  <c r="F91" i="4"/>
  <c r="E89" i="4"/>
  <c r="J20" i="4"/>
  <c r="E20" i="4"/>
  <c r="F94" i="4"/>
  <c r="J19" i="4"/>
  <c r="J14" i="4"/>
  <c r="J125" i="4" s="1"/>
  <c r="E7" i="4"/>
  <c r="E119" i="4" s="1"/>
  <c r="J39" i="3"/>
  <c r="J38" i="3"/>
  <c r="AY97" i="1"/>
  <c r="J37" i="3"/>
  <c r="AX97" i="1" s="1"/>
  <c r="BI1016" i="3"/>
  <c r="BH1016" i="3"/>
  <c r="BG1016" i="3"/>
  <c r="BF1016" i="3"/>
  <c r="T1016" i="3"/>
  <c r="T1015" i="3"/>
  <c r="R1016" i="3"/>
  <c r="R1015" i="3" s="1"/>
  <c r="P1016" i="3"/>
  <c r="P1015" i="3"/>
  <c r="BI1008" i="3"/>
  <c r="BH1008" i="3"/>
  <c r="BG1008" i="3"/>
  <c r="BF1008" i="3"/>
  <c r="T1008" i="3"/>
  <c r="R1008" i="3"/>
  <c r="P1008" i="3"/>
  <c r="BI988" i="3"/>
  <c r="BH988" i="3"/>
  <c r="BG988" i="3"/>
  <c r="BF988" i="3"/>
  <c r="T988" i="3"/>
  <c r="R988" i="3"/>
  <c r="P988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65" i="3"/>
  <c r="BH965" i="3"/>
  <c r="BG965" i="3"/>
  <c r="BF965" i="3"/>
  <c r="T965" i="3"/>
  <c r="R965" i="3"/>
  <c r="P965" i="3"/>
  <c r="BI961" i="3"/>
  <c r="BH961" i="3"/>
  <c r="BG961" i="3"/>
  <c r="BF961" i="3"/>
  <c r="T961" i="3"/>
  <c r="R961" i="3"/>
  <c r="P961" i="3"/>
  <c r="BI946" i="3"/>
  <c r="BH946" i="3"/>
  <c r="BG946" i="3"/>
  <c r="BF946" i="3"/>
  <c r="T946" i="3"/>
  <c r="R946" i="3"/>
  <c r="P946" i="3"/>
  <c r="BI943" i="3"/>
  <c r="BH943" i="3"/>
  <c r="BG943" i="3"/>
  <c r="BF943" i="3"/>
  <c r="T943" i="3"/>
  <c r="R943" i="3"/>
  <c r="P943" i="3"/>
  <c r="BI940" i="3"/>
  <c r="BH940" i="3"/>
  <c r="BG940" i="3"/>
  <c r="BF940" i="3"/>
  <c r="T940" i="3"/>
  <c r="R940" i="3"/>
  <c r="P940" i="3"/>
  <c r="BI932" i="3"/>
  <c r="BH932" i="3"/>
  <c r="BG932" i="3"/>
  <c r="BF932" i="3"/>
  <c r="T932" i="3"/>
  <c r="R932" i="3"/>
  <c r="P932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2" i="3"/>
  <c r="BH912" i="3"/>
  <c r="BG912" i="3"/>
  <c r="BF912" i="3"/>
  <c r="T912" i="3"/>
  <c r="R912" i="3"/>
  <c r="P912" i="3"/>
  <c r="BI903" i="3"/>
  <c r="BH903" i="3"/>
  <c r="BG903" i="3"/>
  <c r="BF903" i="3"/>
  <c r="T903" i="3"/>
  <c r="R903" i="3"/>
  <c r="P903" i="3"/>
  <c r="BI895" i="3"/>
  <c r="BH895" i="3"/>
  <c r="BG895" i="3"/>
  <c r="BF895" i="3"/>
  <c r="T895" i="3"/>
  <c r="R895" i="3"/>
  <c r="P895" i="3"/>
  <c r="BI889" i="3"/>
  <c r="BH889" i="3"/>
  <c r="BG889" i="3"/>
  <c r="BF889" i="3"/>
  <c r="T889" i="3"/>
  <c r="R889" i="3"/>
  <c r="P889" i="3"/>
  <c r="BI882" i="3"/>
  <c r="BH882" i="3"/>
  <c r="BG882" i="3"/>
  <c r="BF882" i="3"/>
  <c r="T882" i="3"/>
  <c r="R882" i="3"/>
  <c r="P882" i="3"/>
  <c r="BI873" i="3"/>
  <c r="BH873" i="3"/>
  <c r="BG873" i="3"/>
  <c r="BF873" i="3"/>
  <c r="T873" i="3"/>
  <c r="R873" i="3"/>
  <c r="P873" i="3"/>
  <c r="BI863" i="3"/>
  <c r="BH863" i="3"/>
  <c r="BG863" i="3"/>
  <c r="BF863" i="3"/>
  <c r="T863" i="3"/>
  <c r="R863" i="3"/>
  <c r="P863" i="3"/>
  <c r="BI858" i="3"/>
  <c r="BH858" i="3"/>
  <c r="BG858" i="3"/>
  <c r="BF858" i="3"/>
  <c r="T858" i="3"/>
  <c r="R858" i="3"/>
  <c r="P858" i="3"/>
  <c r="BI855" i="3"/>
  <c r="BH855" i="3"/>
  <c r="BG855" i="3"/>
  <c r="BF855" i="3"/>
  <c r="T855" i="3"/>
  <c r="R855" i="3"/>
  <c r="P855" i="3"/>
  <c r="BI852" i="3"/>
  <c r="BH852" i="3"/>
  <c r="BG852" i="3"/>
  <c r="BF852" i="3"/>
  <c r="T852" i="3"/>
  <c r="R852" i="3"/>
  <c r="P852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43" i="3"/>
  <c r="BH843" i="3"/>
  <c r="BG843" i="3"/>
  <c r="BF843" i="3"/>
  <c r="T843" i="3"/>
  <c r="R843" i="3"/>
  <c r="P843" i="3"/>
  <c r="BI841" i="3"/>
  <c r="BH841" i="3"/>
  <c r="BG841" i="3"/>
  <c r="BF841" i="3"/>
  <c r="T841" i="3"/>
  <c r="R841" i="3"/>
  <c r="P841" i="3"/>
  <c r="BI836" i="3"/>
  <c r="BH836" i="3"/>
  <c r="BG836" i="3"/>
  <c r="BF836" i="3"/>
  <c r="T836" i="3"/>
  <c r="R836" i="3"/>
  <c r="P836" i="3"/>
  <c r="BI830" i="3"/>
  <c r="BH830" i="3"/>
  <c r="BG830" i="3"/>
  <c r="BF830" i="3"/>
  <c r="T830" i="3"/>
  <c r="R830" i="3"/>
  <c r="P830" i="3"/>
  <c r="BI825" i="3"/>
  <c r="BH825" i="3"/>
  <c r="BG825" i="3"/>
  <c r="BF825" i="3"/>
  <c r="T825" i="3"/>
  <c r="R825" i="3"/>
  <c r="P825" i="3"/>
  <c r="BI820" i="3"/>
  <c r="BH820" i="3"/>
  <c r="BG820" i="3"/>
  <c r="BF820" i="3"/>
  <c r="T820" i="3"/>
  <c r="R820" i="3"/>
  <c r="P820" i="3"/>
  <c r="BI813" i="3"/>
  <c r="BH813" i="3"/>
  <c r="BG813" i="3"/>
  <c r="BF813" i="3"/>
  <c r="T813" i="3"/>
  <c r="R813" i="3"/>
  <c r="P813" i="3"/>
  <c r="BI807" i="3"/>
  <c r="BH807" i="3"/>
  <c r="BG807" i="3"/>
  <c r="BF807" i="3"/>
  <c r="T807" i="3"/>
  <c r="R807" i="3"/>
  <c r="P807" i="3"/>
  <c r="BI801" i="3"/>
  <c r="BH801" i="3"/>
  <c r="BG801" i="3"/>
  <c r="BF801" i="3"/>
  <c r="T801" i="3"/>
  <c r="R801" i="3"/>
  <c r="P801" i="3"/>
  <c r="BI795" i="3"/>
  <c r="BH795" i="3"/>
  <c r="BG795" i="3"/>
  <c r="BF795" i="3"/>
  <c r="T795" i="3"/>
  <c r="R795" i="3"/>
  <c r="P795" i="3"/>
  <c r="BI790" i="3"/>
  <c r="BH790" i="3"/>
  <c r="BG790" i="3"/>
  <c r="BF790" i="3"/>
  <c r="T790" i="3"/>
  <c r="R790" i="3"/>
  <c r="P790" i="3"/>
  <c r="BI785" i="3"/>
  <c r="BH785" i="3"/>
  <c r="BG785" i="3"/>
  <c r="BF785" i="3"/>
  <c r="T785" i="3"/>
  <c r="R785" i="3"/>
  <c r="P785" i="3"/>
  <c r="BI781" i="3"/>
  <c r="BH781" i="3"/>
  <c r="BG781" i="3"/>
  <c r="BF781" i="3"/>
  <c r="T781" i="3"/>
  <c r="R781" i="3"/>
  <c r="P781" i="3"/>
  <c r="BI773" i="3"/>
  <c r="BH773" i="3"/>
  <c r="BG773" i="3"/>
  <c r="BF773" i="3"/>
  <c r="T773" i="3"/>
  <c r="R773" i="3"/>
  <c r="P773" i="3"/>
  <c r="BI768" i="3"/>
  <c r="BH768" i="3"/>
  <c r="BG768" i="3"/>
  <c r="BF768" i="3"/>
  <c r="T768" i="3"/>
  <c r="R768" i="3"/>
  <c r="P768" i="3"/>
  <c r="BI752" i="3"/>
  <c r="BH752" i="3"/>
  <c r="BG752" i="3"/>
  <c r="BF752" i="3"/>
  <c r="T752" i="3"/>
  <c r="R752" i="3"/>
  <c r="P752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35" i="3"/>
  <c r="BH735" i="3"/>
  <c r="BG735" i="3"/>
  <c r="BF735" i="3"/>
  <c r="T735" i="3"/>
  <c r="R735" i="3"/>
  <c r="P735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5" i="3"/>
  <c r="BH715" i="3"/>
  <c r="BG715" i="3"/>
  <c r="BF715" i="3"/>
  <c r="T715" i="3"/>
  <c r="R715" i="3"/>
  <c r="P715" i="3"/>
  <c r="BI711" i="3"/>
  <c r="BH711" i="3"/>
  <c r="BG711" i="3"/>
  <c r="BF711" i="3"/>
  <c r="T711" i="3"/>
  <c r="R711" i="3"/>
  <c r="P711" i="3"/>
  <c r="BI706" i="3"/>
  <c r="BH706" i="3"/>
  <c r="BG706" i="3"/>
  <c r="BF706" i="3"/>
  <c r="T706" i="3"/>
  <c r="R706" i="3"/>
  <c r="P706" i="3"/>
  <c r="BI702" i="3"/>
  <c r="BH702" i="3"/>
  <c r="BG702" i="3"/>
  <c r="BF702" i="3"/>
  <c r="T702" i="3"/>
  <c r="R702" i="3"/>
  <c r="P702" i="3"/>
  <c r="BI697" i="3"/>
  <c r="BH697" i="3"/>
  <c r="BG697" i="3"/>
  <c r="BF697" i="3"/>
  <c r="T697" i="3"/>
  <c r="R697" i="3"/>
  <c r="P697" i="3"/>
  <c r="BI692" i="3"/>
  <c r="BH692" i="3"/>
  <c r="BG692" i="3"/>
  <c r="BF692" i="3"/>
  <c r="T692" i="3"/>
  <c r="R692" i="3"/>
  <c r="P692" i="3"/>
  <c r="BI687" i="3"/>
  <c r="BH687" i="3"/>
  <c r="BG687" i="3"/>
  <c r="BF687" i="3"/>
  <c r="T687" i="3"/>
  <c r="R687" i="3"/>
  <c r="P687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6" i="3"/>
  <c r="BH666" i="3"/>
  <c r="BG666" i="3"/>
  <c r="BF666" i="3"/>
  <c r="T666" i="3"/>
  <c r="R666" i="3"/>
  <c r="P666" i="3"/>
  <c r="BI663" i="3"/>
  <c r="BH663" i="3"/>
  <c r="BG663" i="3"/>
  <c r="BF663" i="3"/>
  <c r="T663" i="3"/>
  <c r="R663" i="3"/>
  <c r="P663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7" i="3"/>
  <c r="BH647" i="3"/>
  <c r="BG647" i="3"/>
  <c r="BF647" i="3"/>
  <c r="T647" i="3"/>
  <c r="R647" i="3"/>
  <c r="P647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33" i="3"/>
  <c r="BH633" i="3"/>
  <c r="BG633" i="3"/>
  <c r="BF633" i="3"/>
  <c r="T633" i="3"/>
  <c r="R633" i="3"/>
  <c r="P633" i="3"/>
  <c r="BI621" i="3"/>
  <c r="BH621" i="3"/>
  <c r="BG621" i="3"/>
  <c r="BF621" i="3"/>
  <c r="T621" i="3"/>
  <c r="R621" i="3"/>
  <c r="P621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7" i="3"/>
  <c r="BH607" i="3"/>
  <c r="BG607" i="3"/>
  <c r="BF607" i="3"/>
  <c r="T607" i="3"/>
  <c r="R607" i="3"/>
  <c r="P607" i="3"/>
  <c r="BI603" i="3"/>
  <c r="BH603" i="3"/>
  <c r="BG603" i="3"/>
  <c r="BF603" i="3"/>
  <c r="T603" i="3"/>
  <c r="R603" i="3"/>
  <c r="P603" i="3"/>
  <c r="BI596" i="3"/>
  <c r="BH596" i="3"/>
  <c r="BG596" i="3"/>
  <c r="BF596" i="3"/>
  <c r="T596" i="3"/>
  <c r="R596" i="3"/>
  <c r="P596" i="3"/>
  <c r="BI590" i="3"/>
  <c r="BH590" i="3"/>
  <c r="BG590" i="3"/>
  <c r="BF590" i="3"/>
  <c r="T590" i="3"/>
  <c r="R590" i="3"/>
  <c r="P590" i="3"/>
  <c r="BI585" i="3"/>
  <c r="BH585" i="3"/>
  <c r="BG585" i="3"/>
  <c r="BF585" i="3"/>
  <c r="T585" i="3"/>
  <c r="R585" i="3"/>
  <c r="P585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69" i="3"/>
  <c r="BH369" i="3"/>
  <c r="BG369" i="3"/>
  <c r="BF369" i="3"/>
  <c r="T369" i="3"/>
  <c r="R369" i="3"/>
  <c r="P369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2" i="3"/>
  <c r="BH282" i="3"/>
  <c r="BG282" i="3"/>
  <c r="BF282" i="3"/>
  <c r="T282" i="3"/>
  <c r="R282" i="3"/>
  <c r="P282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35" i="3"/>
  <c r="BH235" i="3"/>
  <c r="BG235" i="3"/>
  <c r="BF235" i="3"/>
  <c r="T235" i="3"/>
  <c r="R235" i="3"/>
  <c r="P235" i="3"/>
  <c r="BI226" i="3"/>
  <c r="BH226" i="3"/>
  <c r="BG226" i="3"/>
  <c r="BF226" i="3"/>
  <c r="T226" i="3"/>
  <c r="R226" i="3"/>
  <c r="P226" i="3"/>
  <c r="BI215" i="3"/>
  <c r="BH215" i="3"/>
  <c r="BG215" i="3"/>
  <c r="BF215" i="3"/>
  <c r="T215" i="3"/>
  <c r="R215" i="3"/>
  <c r="P215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59" i="3"/>
  <c r="BH159" i="3"/>
  <c r="BG159" i="3"/>
  <c r="BF159" i="3"/>
  <c r="T159" i="3"/>
  <c r="R159" i="3"/>
  <c r="P159" i="3"/>
  <c r="BI151" i="3"/>
  <c r="BH151" i="3"/>
  <c r="BG151" i="3"/>
  <c r="BF151" i="3"/>
  <c r="T151" i="3"/>
  <c r="R151" i="3"/>
  <c r="P151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128" i="3"/>
  <c r="J19" i="3"/>
  <c r="J14" i="3"/>
  <c r="J91" i="3" s="1"/>
  <c r="E7" i="3"/>
  <c r="E85" i="3"/>
  <c r="J39" i="2"/>
  <c r="J38" i="2"/>
  <c r="AY96" i="1"/>
  <c r="J37" i="2"/>
  <c r="AX96" i="1"/>
  <c r="BI922" i="2"/>
  <c r="BH922" i="2"/>
  <c r="BG922" i="2"/>
  <c r="BF922" i="2"/>
  <c r="T922" i="2"/>
  <c r="T921" i="2"/>
  <c r="R922" i="2"/>
  <c r="R921" i="2"/>
  <c r="P922" i="2"/>
  <c r="P921" i="2" s="1"/>
  <c r="BI914" i="2"/>
  <c r="BH914" i="2"/>
  <c r="BG914" i="2"/>
  <c r="BF914" i="2"/>
  <c r="T914" i="2"/>
  <c r="R914" i="2"/>
  <c r="P914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4" i="2"/>
  <c r="BH884" i="2"/>
  <c r="BG884" i="2"/>
  <c r="BF884" i="2"/>
  <c r="T884" i="2"/>
  <c r="R884" i="2"/>
  <c r="P884" i="2"/>
  <c r="BI868" i="2"/>
  <c r="BH868" i="2"/>
  <c r="BG868" i="2"/>
  <c r="BF868" i="2"/>
  <c r="T868" i="2"/>
  <c r="R868" i="2"/>
  <c r="P868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37" i="2"/>
  <c r="BH837" i="2"/>
  <c r="BG837" i="2"/>
  <c r="BF837" i="2"/>
  <c r="T837" i="2"/>
  <c r="R837" i="2"/>
  <c r="P837" i="2"/>
  <c r="BI832" i="2"/>
  <c r="BH832" i="2"/>
  <c r="BG832" i="2"/>
  <c r="BF832" i="2"/>
  <c r="T832" i="2"/>
  <c r="R832" i="2"/>
  <c r="P832" i="2"/>
  <c r="BI829" i="2"/>
  <c r="BH829" i="2"/>
  <c r="BG829" i="2"/>
  <c r="BF829" i="2"/>
  <c r="T829" i="2"/>
  <c r="R829" i="2"/>
  <c r="P829" i="2"/>
  <c r="BI825" i="2"/>
  <c r="BH825" i="2"/>
  <c r="BG825" i="2"/>
  <c r="BF825" i="2"/>
  <c r="T825" i="2"/>
  <c r="R825" i="2"/>
  <c r="P825" i="2"/>
  <c r="BI817" i="2"/>
  <c r="BH817" i="2"/>
  <c r="BG817" i="2"/>
  <c r="BF817" i="2"/>
  <c r="T817" i="2"/>
  <c r="R817" i="2"/>
  <c r="P817" i="2"/>
  <c r="BI809" i="2"/>
  <c r="BH809" i="2"/>
  <c r="BG809" i="2"/>
  <c r="BF809" i="2"/>
  <c r="T809" i="2"/>
  <c r="R809" i="2"/>
  <c r="P809" i="2"/>
  <c r="BI801" i="2"/>
  <c r="BH801" i="2"/>
  <c r="BG801" i="2"/>
  <c r="BF801" i="2"/>
  <c r="T801" i="2"/>
  <c r="R801" i="2"/>
  <c r="P801" i="2"/>
  <c r="BI795" i="2"/>
  <c r="BH795" i="2"/>
  <c r="BG795" i="2"/>
  <c r="BF795" i="2"/>
  <c r="T795" i="2"/>
  <c r="R795" i="2"/>
  <c r="P795" i="2"/>
  <c r="BI789" i="2"/>
  <c r="BH789" i="2"/>
  <c r="BG789" i="2"/>
  <c r="BF789" i="2"/>
  <c r="T789" i="2"/>
  <c r="R789" i="2"/>
  <c r="P789" i="2"/>
  <c r="BI779" i="2"/>
  <c r="BH779" i="2"/>
  <c r="BG779" i="2"/>
  <c r="BF779" i="2"/>
  <c r="T779" i="2"/>
  <c r="R779" i="2"/>
  <c r="P779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55" i="2"/>
  <c r="BH755" i="2"/>
  <c r="BG755" i="2"/>
  <c r="BF755" i="2"/>
  <c r="T755" i="2"/>
  <c r="R755" i="2"/>
  <c r="P755" i="2"/>
  <c r="BI746" i="2"/>
  <c r="BH746" i="2"/>
  <c r="BG746" i="2"/>
  <c r="BF746" i="2"/>
  <c r="T746" i="2"/>
  <c r="R746" i="2"/>
  <c r="P746" i="2"/>
  <c r="BI731" i="2"/>
  <c r="BH731" i="2"/>
  <c r="BG731" i="2"/>
  <c r="BF731" i="2"/>
  <c r="T731" i="2"/>
  <c r="R731" i="2"/>
  <c r="P731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1" i="2"/>
  <c r="BH611" i="2"/>
  <c r="BG611" i="2"/>
  <c r="BF611" i="2"/>
  <c r="T611" i="2"/>
  <c r="R611" i="2"/>
  <c r="P611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T478" i="2"/>
  <c r="R479" i="2"/>
  <c r="R478" i="2" s="1"/>
  <c r="P479" i="2"/>
  <c r="P478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18" i="2"/>
  <c r="BH318" i="2"/>
  <c r="BG318" i="2"/>
  <c r="BF318" i="2"/>
  <c r="T318" i="2"/>
  <c r="R318" i="2"/>
  <c r="P318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2" i="2"/>
  <c r="BH212" i="2"/>
  <c r="BG212" i="2"/>
  <c r="BF212" i="2"/>
  <c r="T212" i="2"/>
  <c r="R212" i="2"/>
  <c r="P212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F39" i="2" s="1"/>
  <c r="BH177" i="2"/>
  <c r="BG177" i="2"/>
  <c r="BF177" i="2"/>
  <c r="T177" i="2"/>
  <c r="R177" i="2"/>
  <c r="P177" i="2"/>
  <c r="BI175" i="2"/>
  <c r="BH175" i="2"/>
  <c r="F38" i="2" s="1"/>
  <c r="BG175" i="2"/>
  <c r="BF175" i="2"/>
  <c r="T175" i="2"/>
  <c r="R175" i="2"/>
  <c r="P175" i="2"/>
  <c r="BI169" i="2"/>
  <c r="BH169" i="2"/>
  <c r="BG169" i="2"/>
  <c r="F37" i="2" s="1"/>
  <c r="BF169" i="2"/>
  <c r="T169" i="2"/>
  <c r="R169" i="2"/>
  <c r="P169" i="2"/>
  <c r="BI164" i="2"/>
  <c r="BH164" i="2"/>
  <c r="BG164" i="2"/>
  <c r="BF164" i="2"/>
  <c r="F36" i="2" s="1"/>
  <c r="T164" i="2"/>
  <c r="R164" i="2"/>
  <c r="P164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4" i="2"/>
  <c r="J93" i="2"/>
  <c r="F93" i="2"/>
  <c r="F91" i="2"/>
  <c r="E89" i="2"/>
  <c r="J20" i="2"/>
  <c r="E20" i="2"/>
  <c r="F126" i="2"/>
  <c r="J19" i="2"/>
  <c r="J14" i="2"/>
  <c r="J123" i="2" s="1"/>
  <c r="E7" i="2"/>
  <c r="E117" i="2" s="1"/>
  <c r="L90" i="1"/>
  <c r="AM90" i="1"/>
  <c r="AM89" i="1"/>
  <c r="L89" i="1"/>
  <c r="AM87" i="1"/>
  <c r="L87" i="1"/>
  <c r="L85" i="1"/>
  <c r="L84" i="1"/>
  <c r="BK889" i="2"/>
  <c r="BK868" i="2"/>
  <c r="J850" i="2"/>
  <c r="J832" i="2"/>
  <c r="BK801" i="2"/>
  <c r="J746" i="2"/>
  <c r="BK711" i="2"/>
  <c r="BK702" i="2"/>
  <c r="J685" i="2"/>
  <c r="BK675" i="2"/>
  <c r="BK665" i="2"/>
  <c r="BK655" i="2"/>
  <c r="BK645" i="2"/>
  <c r="BK630" i="2"/>
  <c r="J420" i="2"/>
  <c r="BK404" i="2"/>
  <c r="BK393" i="2"/>
  <c r="J363" i="2"/>
  <c r="J342" i="2"/>
  <c r="J924" i="3"/>
  <c r="J903" i="3"/>
  <c r="J836" i="3"/>
  <c r="BK801" i="3"/>
  <c r="BK747" i="3"/>
  <c r="BK721" i="3"/>
  <c r="J715" i="3"/>
  <c r="J706" i="3"/>
  <c r="BK603" i="3"/>
  <c r="J552" i="3"/>
  <c r="J517" i="3"/>
  <c r="J511" i="3"/>
  <c r="BK470" i="3"/>
  <c r="J429" i="3"/>
  <c r="BK282" i="3"/>
  <c r="BK235" i="3"/>
  <c r="J188" i="3"/>
  <c r="J182" i="3"/>
  <c r="J159" i="3"/>
  <c r="J1008" i="3"/>
  <c r="BK985" i="3"/>
  <c r="BK965" i="3"/>
  <c r="J946" i="3"/>
  <c r="J927" i="3"/>
  <c r="J841" i="3"/>
  <c r="J807" i="3"/>
  <c r="BK752" i="3"/>
  <c r="BK735" i="3"/>
  <c r="J681" i="3"/>
  <c r="BK672" i="3"/>
  <c r="J654" i="3"/>
  <c r="BK643" i="3"/>
  <c r="BK607" i="3"/>
  <c r="BK552" i="3"/>
  <c r="J532" i="3"/>
  <c r="J499" i="3"/>
  <c r="BK404" i="3"/>
  <c r="J401" i="3"/>
  <c r="J369" i="3"/>
  <c r="BK336" i="3"/>
  <c r="BK307" i="3"/>
  <c r="J282" i="3"/>
  <c r="BK174" i="3"/>
  <c r="J889" i="3"/>
  <c r="BK873" i="3"/>
  <c r="BK841" i="3"/>
  <c r="J790" i="3"/>
  <c r="J745" i="3"/>
  <c r="BK715" i="3"/>
  <c r="BK697" i="3"/>
  <c r="BK679" i="3"/>
  <c r="J672" i="3"/>
  <c r="BK650" i="3"/>
  <c r="J645" i="3"/>
  <c r="J607" i="3"/>
  <c r="BK543" i="3"/>
  <c r="BK488" i="3"/>
  <c r="J453" i="3"/>
  <c r="BK412" i="3"/>
  <c r="J324" i="3"/>
  <c r="BK226" i="3"/>
  <c r="J184" i="3"/>
  <c r="J795" i="3"/>
  <c r="J666" i="3"/>
  <c r="BK550" i="3"/>
  <c r="BK369" i="3"/>
  <c r="BK295" i="3"/>
  <c r="J166" i="3"/>
  <c r="BK889" i="3"/>
  <c r="J830" i="3"/>
  <c r="J596" i="3"/>
  <c r="J464" i="3"/>
  <c r="J302" i="3"/>
  <c r="BK903" i="3"/>
  <c r="J846" i="3"/>
  <c r="J674" i="3"/>
  <c r="J615" i="3"/>
  <c r="J522" i="3"/>
  <c r="J472" i="3"/>
  <c r="BK393" i="3"/>
  <c r="J314" i="3"/>
  <c r="BK261" i="3"/>
  <c r="BK912" i="3"/>
  <c r="BK849" i="3"/>
  <c r="BK681" i="3"/>
  <c r="BK596" i="3"/>
  <c r="BK439" i="3"/>
  <c r="J341" i="3"/>
  <c r="BK698" i="4"/>
  <c r="J615" i="4"/>
  <c r="BK557" i="4"/>
  <c r="BK416" i="4"/>
  <c r="J294" i="4"/>
  <c r="J232" i="4"/>
  <c r="J704" i="4"/>
  <c r="BK615" i="4"/>
  <c r="J550" i="4"/>
  <c r="J463" i="4"/>
  <c r="BK310" i="4"/>
  <c r="J182" i="4"/>
  <c r="BK657" i="4"/>
  <c r="J534" i="4"/>
  <c r="BK423" i="4"/>
  <c r="BK333" i="4"/>
  <c r="J175" i="4"/>
  <c r="J638" i="4"/>
  <c r="BK134" i="4"/>
  <c r="BK586" i="4"/>
  <c r="J460" i="4"/>
  <c r="J348" i="4"/>
  <c r="BK204" i="4"/>
  <c r="BK704" i="4"/>
  <c r="BK629" i="4"/>
  <c r="J567" i="4"/>
  <c r="BK539" i="4"/>
  <c r="BK460" i="4"/>
  <c r="J371" i="4"/>
  <c r="J276" i="4"/>
  <c r="BK526" i="4"/>
  <c r="J384" i="4"/>
  <c r="BK517" i="4"/>
  <c r="J416" i="4"/>
  <c r="J259" i="4"/>
  <c r="J886" i="5"/>
  <c r="J841" i="5"/>
  <c r="BK544" i="5"/>
  <c r="J474" i="5"/>
  <c r="J403" i="5"/>
  <c r="J287" i="5"/>
  <c r="J798" i="5"/>
  <c r="J689" i="5"/>
  <c r="BK589" i="5"/>
  <c r="BK507" i="5"/>
  <c r="BK444" i="5"/>
  <c r="BK416" i="5"/>
  <c r="BK364" i="5"/>
  <c r="J308" i="5"/>
  <c r="BK683" i="5"/>
  <c r="J674" i="5"/>
  <c r="BK658" i="5"/>
  <c r="BK592" i="5"/>
  <c r="J565" i="5"/>
  <c r="J555" i="5"/>
  <c r="J537" i="5"/>
  <c r="BK518" i="5"/>
  <c r="BK509" i="5"/>
  <c r="J502" i="5"/>
  <c r="J500" i="5"/>
  <c r="J472" i="5"/>
  <c r="BK467" i="5"/>
  <c r="BK465" i="5"/>
  <c r="BK462" i="5"/>
  <c r="J454" i="5"/>
  <c r="J447" i="5"/>
  <c r="BK436" i="5"/>
  <c r="BK429" i="5"/>
  <c r="J422" i="5"/>
  <c r="BK409" i="5"/>
  <c r="BK403" i="5"/>
  <c r="J352" i="5"/>
  <c r="BK259" i="5"/>
  <c r="BK244" i="5"/>
  <c r="BK158" i="5"/>
  <c r="J764" i="5"/>
  <c r="J683" i="5"/>
  <c r="BK666" i="5"/>
  <c r="J652" i="5"/>
  <c r="BK641" i="5"/>
  <c r="J627" i="5"/>
  <c r="BK611" i="5"/>
  <c r="BK568" i="5"/>
  <c r="J809" i="5"/>
  <c r="J745" i="5"/>
  <c r="J705" i="5"/>
  <c r="BK674" i="5"/>
  <c r="J635" i="5"/>
  <c r="J611" i="5"/>
  <c r="J529" i="5"/>
  <c r="J457" i="5"/>
  <c r="J163" i="5"/>
  <c r="J771" i="5"/>
  <c r="J639" i="5"/>
  <c r="J577" i="5"/>
  <c r="J488" i="5"/>
  <c r="J465" i="5"/>
  <c r="BK419" i="5"/>
  <c r="J823" i="5"/>
  <c r="BK734" i="5"/>
  <c r="BK662" i="5"/>
  <c r="J587" i="5"/>
  <c r="J518" i="5"/>
  <c r="J390" i="5"/>
  <c r="J302" i="5"/>
  <c r="BK163" i="5"/>
  <c r="BK668" i="5"/>
  <c r="BK603" i="5"/>
  <c r="J524" i="5"/>
  <c r="BK302" i="5"/>
  <c r="J339" i="6"/>
  <c r="J285" i="6"/>
  <c r="J257" i="6"/>
  <c r="J232" i="6"/>
  <c r="J186" i="6"/>
  <c r="J337" i="6"/>
  <c r="BK222" i="6"/>
  <c r="J162" i="6"/>
  <c r="BK269" i="6"/>
  <c r="BK201" i="6"/>
  <c r="J351" i="6"/>
  <c r="BK400" i="6"/>
  <c r="BK360" i="6"/>
  <c r="BK308" i="6"/>
  <c r="J269" i="6"/>
  <c r="J229" i="6"/>
  <c r="BK146" i="6"/>
  <c r="BK130" i="6"/>
  <c r="J620" i="7"/>
  <c r="J609" i="7"/>
  <c r="J561" i="7"/>
  <c r="J548" i="7"/>
  <c r="BK517" i="7"/>
  <c r="J461" i="7"/>
  <c r="J210" i="7"/>
  <c r="BK150" i="7"/>
  <c r="BK620" i="7"/>
  <c r="J593" i="7"/>
  <c r="J553" i="7"/>
  <c r="BK535" i="7"/>
  <c r="BK457" i="7"/>
  <c r="BK424" i="7"/>
  <c r="BK294" i="7"/>
  <c r="J166" i="7"/>
  <c r="BK633" i="7"/>
  <c r="J617" i="7"/>
  <c r="J519" i="7"/>
  <c r="J459" i="7"/>
  <c r="BK396" i="7"/>
  <c r="BK156" i="7"/>
  <c r="J606" i="7"/>
  <c r="J581" i="7"/>
  <c r="J562" i="7"/>
  <c r="J545" i="7"/>
  <c r="BK520" i="7"/>
  <c r="J454" i="7"/>
  <c r="BK342" i="7"/>
  <c r="J240" i="7"/>
  <c r="J144" i="7"/>
  <c r="J631" i="7"/>
  <c r="BK617" i="7"/>
  <c r="J572" i="7"/>
  <c r="BK509" i="7"/>
  <c r="BK455" i="7"/>
  <c r="J385" i="7"/>
  <c r="J215" i="7"/>
  <c r="BK145" i="7"/>
  <c r="BK581" i="7"/>
  <c r="J546" i="7"/>
  <c r="BK531" i="7"/>
  <c r="J428" i="7"/>
  <c r="J362" i="7"/>
  <c r="BK157" i="7"/>
  <c r="BK606" i="7"/>
  <c r="BK564" i="7"/>
  <c r="J540" i="7"/>
  <c r="J462" i="7"/>
  <c r="J417" i="7"/>
  <c r="BK328" i="7"/>
  <c r="J532" i="7"/>
  <c r="BK428" i="7"/>
  <c r="J244" i="7"/>
  <c r="J130" i="7"/>
  <c r="J146" i="8"/>
  <c r="BK147" i="8"/>
  <c r="J129" i="8"/>
  <c r="J139" i="8"/>
  <c r="BK142" i="8"/>
  <c r="BK180" i="9"/>
  <c r="BK179" i="9"/>
  <c r="BK187" i="9"/>
  <c r="BK191" i="9"/>
  <c r="BK148" i="9"/>
  <c r="J143" i="9"/>
  <c r="J166" i="9"/>
  <c r="BK125" i="9"/>
  <c r="J146" i="9"/>
  <c r="J147" i="9"/>
  <c r="BK194" i="10"/>
  <c r="J190" i="10"/>
  <c r="J151" i="10"/>
  <c r="J163" i="10"/>
  <c r="BK127" i="10"/>
  <c r="BK163" i="10"/>
  <c r="BK186" i="10"/>
  <c r="BK151" i="10"/>
  <c r="BK157" i="10"/>
  <c r="BK152" i="10"/>
  <c r="J169" i="11"/>
  <c r="J162" i="11"/>
  <c r="BK153" i="11"/>
  <c r="BK141" i="11"/>
  <c r="J131" i="11"/>
  <c r="J168" i="11"/>
  <c r="J160" i="11"/>
  <c r="J150" i="11"/>
  <c r="BK140" i="11"/>
  <c r="BK152" i="11"/>
  <c r="BK142" i="11"/>
  <c r="J133" i="11"/>
  <c r="J128" i="11"/>
  <c r="BK143" i="11"/>
  <c r="BK128" i="11"/>
  <c r="BK134" i="11"/>
  <c r="BK193" i="12"/>
  <c r="J176" i="12"/>
  <c r="J160" i="12"/>
  <c r="J188" i="12"/>
  <c r="J172" i="12"/>
  <c r="J161" i="12"/>
  <c r="J150" i="12"/>
  <c r="BK168" i="12"/>
  <c r="J138" i="12"/>
  <c r="J184" i="12"/>
  <c r="J173" i="12"/>
  <c r="BK165" i="12"/>
  <c r="J143" i="12"/>
  <c r="J181" i="12"/>
  <c r="BK173" i="12"/>
  <c r="J157" i="12"/>
  <c r="J147" i="12"/>
  <c r="J175" i="13"/>
  <c r="BK156" i="13"/>
  <c r="BK135" i="13"/>
  <c r="J179" i="13"/>
  <c r="J159" i="13"/>
  <c r="BK171" i="13"/>
  <c r="BK158" i="13"/>
  <c r="BK150" i="13"/>
  <c r="J173" i="13"/>
  <c r="J153" i="13"/>
  <c r="J140" i="13"/>
  <c r="BK166" i="13"/>
  <c r="J161" i="13"/>
  <c r="J183" i="13"/>
  <c r="BK148" i="13"/>
  <c r="BK182" i="13"/>
  <c r="J165" i="13"/>
  <c r="J137" i="14"/>
  <c r="BK150" i="14"/>
  <c r="BK148" i="14"/>
  <c r="BK159" i="14"/>
  <c r="BK136" i="14"/>
  <c r="BK140" i="14"/>
  <c r="J135" i="14"/>
  <c r="J147" i="14"/>
  <c r="J156" i="14"/>
  <c r="F37" i="15"/>
  <c r="J135" i="15"/>
  <c r="J156" i="15"/>
  <c r="BK129" i="15"/>
  <c r="J144" i="15"/>
  <c r="BK135" i="15"/>
  <c r="J128" i="16"/>
  <c r="J134" i="16"/>
  <c r="J124" i="16"/>
  <c r="J137" i="16"/>
  <c r="J126" i="16"/>
  <c r="J129" i="16"/>
  <c r="J161" i="17"/>
  <c r="BK147" i="17"/>
  <c r="J168" i="17"/>
  <c r="BK160" i="17"/>
  <c r="BK139" i="17"/>
  <c r="J165" i="17"/>
  <c r="J149" i="17"/>
  <c r="J152" i="17"/>
  <c r="J119" i="17"/>
  <c r="J914" i="2"/>
  <c r="J884" i="2"/>
  <c r="BK850" i="2"/>
  <c r="J844" i="2"/>
  <c r="J829" i="2"/>
  <c r="J809" i="2"/>
  <c r="BK746" i="2"/>
  <c r="BK719" i="2"/>
  <c r="BK705" i="2"/>
  <c r="J696" i="2"/>
  <c r="J680" i="2"/>
  <c r="J659" i="2"/>
  <c r="J647" i="2"/>
  <c r="J641" i="2"/>
  <c r="BK620" i="2"/>
  <c r="BK611" i="2"/>
  <c r="J601" i="2"/>
  <c r="J592" i="2"/>
  <c r="BK579" i="2"/>
  <c r="BK560" i="2"/>
  <c r="J555" i="2"/>
  <c r="BK541" i="2"/>
  <c r="BK528" i="2"/>
  <c r="BK510" i="2"/>
  <c r="J503" i="2"/>
  <c r="BK491" i="2"/>
  <c r="BK479" i="2"/>
  <c r="BK465" i="2"/>
  <c r="BK455" i="2"/>
  <c r="J432" i="2"/>
  <c r="J411" i="2"/>
  <c r="BK399" i="2"/>
  <c r="J383" i="2"/>
  <c r="BK359" i="2"/>
  <c r="BK325" i="2"/>
  <c r="BK308" i="2"/>
  <c r="J301" i="2"/>
  <c r="BK293" i="2"/>
  <c r="BK265" i="2"/>
  <c r="BK236" i="2"/>
  <c r="J212" i="2"/>
  <c r="BK191" i="2"/>
  <c r="BK181" i="2"/>
  <c r="BK164" i="2"/>
  <c r="BK132" i="2"/>
  <c r="AS95" i="1"/>
  <c r="J735" i="3"/>
  <c r="J621" i="3"/>
  <c r="J488" i="3"/>
  <c r="J215" i="3"/>
  <c r="J943" i="3"/>
  <c r="BK843" i="3"/>
  <c r="J721" i="3"/>
  <c r="J503" i="3"/>
  <c r="BK461" i="3"/>
  <c r="J270" i="3"/>
  <c r="J921" i="3"/>
  <c r="J742" i="3"/>
  <c r="J643" i="3"/>
  <c r="BK503" i="3"/>
  <c r="J450" i="3"/>
  <c r="J388" i="3"/>
  <c r="J307" i="3"/>
  <c r="BK206" i="3"/>
  <c r="J965" i="3"/>
  <c r="BK300" i="3"/>
  <c r="J785" i="3"/>
  <c r="J633" i="3"/>
  <c r="J566" i="3"/>
  <c r="BK416" i="3"/>
  <c r="J720" i="4"/>
  <c r="J673" i="4"/>
  <c r="J584" i="4"/>
  <c r="J536" i="4"/>
  <c r="BK484" i="4"/>
  <c r="BK408" i="4"/>
  <c r="J291" i="4"/>
  <c r="BK165" i="4"/>
  <c r="BK638" i="4"/>
  <c r="BK573" i="4"/>
  <c r="BK497" i="4"/>
  <c r="J423" i="4"/>
  <c r="J319" i="4"/>
  <c r="J171" i="4"/>
  <c r="J759" i="4"/>
  <c r="BK552" i="4"/>
  <c r="BK450" i="4"/>
  <c r="J367" i="4"/>
  <c r="J310" i="4"/>
  <c r="J773" i="4"/>
  <c r="J333" i="4"/>
  <c r="J645" i="4"/>
  <c r="BK562" i="4"/>
  <c r="J467" i="4"/>
  <c r="J359" i="4"/>
  <c r="J222" i="4"/>
  <c r="J698" i="4"/>
  <c r="BK598" i="4"/>
  <c r="BK565" i="4"/>
  <c r="BK524" i="4"/>
  <c r="BK395" i="4"/>
  <c r="J204" i="4"/>
  <c r="J519" i="4"/>
  <c r="J341" i="4"/>
  <c r="J134" i="4"/>
  <c r="J442" i="4"/>
  <c r="J338" i="4"/>
  <c r="BK243" i="4"/>
  <c r="J877" i="5"/>
  <c r="BK809" i="5"/>
  <c r="J531" i="5"/>
  <c r="BK488" i="5"/>
  <c r="J393" i="5"/>
  <c r="J183" i="5"/>
  <c r="BK739" i="5"/>
  <c r="J648" i="5"/>
  <c r="BK549" i="5"/>
  <c r="BK500" i="5"/>
  <c r="J425" i="5"/>
  <c r="BK387" i="5"/>
  <c r="BK294" i="5"/>
  <c r="J198" i="5"/>
  <c r="BK228" i="5"/>
  <c r="BK168" i="5"/>
  <c r="BK779" i="5"/>
  <c r="J838" i="5"/>
  <c r="J687" i="5"/>
  <c r="BK623" i="5"/>
  <c r="J581" i="5"/>
  <c r="J479" i="5"/>
  <c r="BK357" i="5"/>
  <c r="J793" i="5"/>
  <c r="J703" i="5"/>
  <c r="BK627" i="5"/>
  <c r="J589" i="5"/>
  <c r="J509" i="5"/>
  <c r="J460" i="5"/>
  <c r="J406" i="5"/>
  <c r="BK771" i="5"/>
  <c r="BK679" i="5"/>
  <c r="BK432" i="5"/>
  <c r="BK281" i="5"/>
  <c r="BK135" i="5"/>
  <c r="J585" i="5"/>
  <c r="BK367" i="5"/>
  <c r="J249" i="5"/>
  <c r="BK342" i="6"/>
  <c r="BK305" i="6"/>
  <c r="J263" i="6"/>
  <c r="J222" i="6"/>
  <c r="BK386" i="6"/>
  <c r="BK310" i="6"/>
  <c r="BK186" i="6"/>
  <c r="BK283" i="6"/>
  <c r="J244" i="6"/>
  <c r="J146" i="6"/>
  <c r="J305" i="6"/>
  <c r="BK326" i="6"/>
  <c r="BK321" i="6"/>
  <c r="J299" i="6"/>
  <c r="BK260" i="6"/>
  <c r="BK170" i="6"/>
  <c r="BK148" i="6"/>
  <c r="BK628" i="7"/>
  <c r="BK614" i="7"/>
  <c r="J592" i="7"/>
  <c r="BK560" i="7"/>
  <c r="J543" i="7"/>
  <c r="BK518" i="7"/>
  <c r="BK452" i="7"/>
  <c r="BK362" i="7"/>
  <c r="BK159" i="7"/>
  <c r="BK627" i="7"/>
  <c r="J619" i="7"/>
  <c r="BK592" i="7"/>
  <c r="BK543" i="7"/>
  <c r="J522" i="7"/>
  <c r="J482" i="7"/>
  <c r="J429" i="7"/>
  <c r="J387" i="7"/>
  <c r="BK215" i="7"/>
  <c r="J156" i="7"/>
  <c r="BK631" i="7"/>
  <c r="BK566" i="7"/>
  <c r="BK466" i="7"/>
  <c r="J408" i="7"/>
  <c r="J198" i="7"/>
  <c r="BK130" i="7"/>
  <c r="J583" i="7"/>
  <c r="BK572" i="7"/>
  <c r="J557" i="7"/>
  <c r="BK522" i="7"/>
  <c r="BK468" i="7"/>
  <c r="J435" i="7"/>
  <c r="BK335" i="7"/>
  <c r="J160" i="7"/>
  <c r="BK138" i="7"/>
  <c r="BK590" i="7"/>
  <c r="J568" i="7"/>
  <c r="J492" i="7"/>
  <c r="J439" i="7"/>
  <c r="BK417" i="7"/>
  <c r="BK375" i="7"/>
  <c r="J194" i="7"/>
  <c r="BK583" i="7"/>
  <c r="J551" i="7"/>
  <c r="J509" i="7"/>
  <c r="BK372" i="7"/>
  <c r="BK194" i="7"/>
  <c r="BK603" i="7"/>
  <c r="BK545" i="7"/>
  <c r="BK515" i="7"/>
  <c r="J450" i="7"/>
  <c r="J374" i="7"/>
  <c r="J147" i="7"/>
  <c r="BK485" i="7"/>
  <c r="BK407" i="7"/>
  <c r="BK141" i="8"/>
  <c r="BK135" i="8"/>
  <c r="J144" i="8"/>
  <c r="J126" i="8"/>
  <c r="BK129" i="8"/>
  <c r="J187" i="9"/>
  <c r="J135" i="9"/>
  <c r="BK149" i="9"/>
  <c r="J178" i="9"/>
  <c r="J173" i="9"/>
  <c r="J191" i="9"/>
  <c r="J128" i="9"/>
  <c r="BK162" i="9"/>
  <c r="J172" i="9"/>
  <c r="BK165" i="9"/>
  <c r="J203" i="10"/>
  <c r="BK206" i="10"/>
  <c r="J164" i="10"/>
  <c r="J180" i="10"/>
  <c r="J206" i="10"/>
  <c r="BK159" i="10"/>
  <c r="J191" i="10"/>
  <c r="J158" i="10"/>
  <c r="J199" i="10"/>
  <c r="BK176" i="10"/>
  <c r="BK149" i="10"/>
  <c r="BK168" i="11"/>
  <c r="BK164" i="11"/>
  <c r="J159" i="11"/>
  <c r="J146" i="11"/>
  <c r="J136" i="11"/>
  <c r="J170" i="11"/>
  <c r="J164" i="11"/>
  <c r="J156" i="11"/>
  <c r="BK146" i="11"/>
  <c r="J154" i="11"/>
  <c r="J139" i="11"/>
  <c r="BK132" i="11"/>
  <c r="J152" i="11"/>
  <c r="J138" i="11"/>
  <c r="BK127" i="11"/>
  <c r="J197" i="12"/>
  <c r="BK185" i="12"/>
  <c r="J156" i="12"/>
  <c r="BK194" i="12"/>
  <c r="J182" i="12"/>
  <c r="J166" i="12"/>
  <c r="BK158" i="12"/>
  <c r="BK137" i="12"/>
  <c r="BK147" i="12"/>
  <c r="BK188" i="12"/>
  <c r="J177" i="12"/>
  <c r="BK169" i="12"/>
  <c r="J158" i="12"/>
  <c r="J135" i="12"/>
  <c r="BK180" i="12"/>
  <c r="J165" i="12"/>
  <c r="J146" i="12"/>
  <c r="BK145" i="13"/>
  <c r="BK153" i="13"/>
  <c r="BK132" i="13"/>
  <c r="J170" i="13"/>
  <c r="BK133" i="13"/>
  <c r="J167" i="13"/>
  <c r="BK155" i="13"/>
  <c r="J134" i="13"/>
  <c r="J152" i="13"/>
  <c r="J182" i="13"/>
  <c r="BK162" i="13"/>
  <c r="J135" i="13"/>
  <c r="BK160" i="13"/>
  <c r="BK136" i="13"/>
  <c r="BK161" i="13"/>
  <c r="J145" i="14"/>
  <c r="BK127" i="14"/>
  <c r="J159" i="14"/>
  <c r="J138" i="14"/>
  <c r="BK153" i="14"/>
  <c r="J154" i="14"/>
  <c r="J133" i="14"/>
  <c r="J148" i="14"/>
  <c r="BK142" i="14"/>
  <c r="BK155" i="15"/>
  <c r="J126" i="15"/>
  <c r="J151" i="15"/>
  <c r="J134" i="15"/>
  <c r="BK153" i="15"/>
  <c r="BK140" i="15"/>
  <c r="BK134" i="15"/>
  <c r="BK126" i="15"/>
  <c r="J148" i="15"/>
  <c r="BK131" i="15"/>
  <c r="BK149" i="15"/>
  <c r="BK154" i="15"/>
  <c r="J140" i="15"/>
  <c r="BK138" i="16"/>
  <c r="J136" i="16"/>
  <c r="J125" i="16"/>
  <c r="BK139" i="16"/>
  <c r="BK127" i="16"/>
  <c r="BK137" i="16"/>
  <c r="BK150" i="17"/>
  <c r="BK169" i="17"/>
  <c r="J159" i="17"/>
  <c r="J123" i="17"/>
  <c r="BK156" i="17"/>
  <c r="J151" i="17"/>
  <c r="J138" i="17"/>
  <c r="J922" i="2"/>
  <c r="J868" i="2"/>
  <c r="BK847" i="2"/>
  <c r="BK832" i="2"/>
  <c r="BK817" i="2"/>
  <c r="J795" i="2"/>
  <c r="BK779" i="2"/>
  <c r="J769" i="2"/>
  <c r="J755" i="2"/>
  <c r="J727" i="2"/>
  <c r="J711" i="2"/>
  <c r="J702" i="2"/>
  <c r="BK685" i="2"/>
  <c r="BK672" i="2"/>
  <c r="BK657" i="2"/>
  <c r="J650" i="2"/>
  <c r="J620" i="2"/>
  <c r="J611" i="2"/>
  <c r="BK598" i="2"/>
  <c r="J587" i="2"/>
  <c r="J571" i="2"/>
  <c r="J560" i="2"/>
  <c r="BK551" i="2"/>
  <c r="J538" i="2"/>
  <c r="J528" i="2"/>
  <c r="BK493" i="2"/>
  <c r="J489" i="2"/>
  <c r="J473" i="2"/>
  <c r="J462" i="2"/>
  <c r="J444" i="2"/>
  <c r="J429" i="2"/>
  <c r="BK411" i="2"/>
  <c r="J404" i="2"/>
  <c r="J393" i="2"/>
  <c r="BK370" i="2"/>
  <c r="J337" i="2"/>
  <c r="J325" i="2"/>
  <c r="BK303" i="2"/>
  <c r="J296" i="2"/>
  <c r="J278" i="2"/>
  <c r="BK260" i="2"/>
  <c r="J226" i="2"/>
  <c r="BK204" i="2"/>
  <c r="J197" i="2"/>
  <c r="J185" i="2"/>
  <c r="J175" i="2"/>
  <c r="J155" i="2"/>
  <c r="J578" i="3"/>
  <c r="BK453" i="3"/>
  <c r="J317" i="3"/>
  <c r="BK134" i="3"/>
  <c r="BK895" i="3"/>
  <c r="BK785" i="3"/>
  <c r="J563" i="3"/>
  <c r="J470" i="3"/>
  <c r="BK422" i="3"/>
  <c r="J300" i="3"/>
  <c r="BK946" i="3"/>
  <c r="J849" i="3"/>
  <c r="BK807" i="3"/>
  <c r="J650" i="3"/>
  <c r="BK532" i="3"/>
  <c r="J480" i="3"/>
  <c r="J409" i="3"/>
  <c r="J321" i="3"/>
  <c r="BK270" i="3"/>
  <c r="BK215" i="3"/>
  <c r="J985" i="3"/>
  <c r="BK927" i="3"/>
  <c r="BK166" i="3"/>
  <c r="J768" i="3"/>
  <c r="BK645" i="3"/>
  <c r="BK569" i="3"/>
  <c r="BK450" i="3"/>
  <c r="BK409" i="3"/>
  <c r="J710" i="4"/>
  <c r="J657" i="4"/>
  <c r="J565" i="4"/>
  <c r="BK519" i="4"/>
  <c r="J478" i="4"/>
  <c r="J413" i="4"/>
  <c r="J313" i="4"/>
  <c r="J243" i="4"/>
  <c r="BK151" i="4"/>
  <c r="BK690" i="4"/>
  <c r="BK601" i="4"/>
  <c r="J562" i="4"/>
  <c r="J484" i="4"/>
  <c r="BK413" i="4"/>
  <c r="BK276" i="4"/>
  <c r="BK175" i="4"/>
  <c r="BK736" i="4"/>
  <c r="BK567" i="4"/>
  <c r="BK474" i="4"/>
  <c r="J419" i="4"/>
  <c r="BK313" i="4"/>
  <c r="J165" i="4"/>
  <c r="BK650" i="4"/>
  <c r="J190" i="4"/>
  <c r="BK607" i="4"/>
  <c r="J545" i="4"/>
  <c r="J457" i="4"/>
  <c r="J214" i="4"/>
  <c r="BK710" i="4"/>
  <c r="J601" i="4"/>
  <c r="BK570" i="4"/>
  <c r="J552" i="4"/>
  <c r="J513" i="4"/>
  <c r="BK419" i="4"/>
  <c r="BK319" i="4"/>
  <c r="BK197" i="4"/>
  <c r="BK513" i="4"/>
  <c r="J388" i="4"/>
  <c r="J255" i="4"/>
  <c r="J453" i="4"/>
  <c r="BK316" i="4"/>
  <c r="BK886" i="5"/>
  <c r="BK838" i="5"/>
  <c r="J516" i="5"/>
  <c r="BK472" i="5"/>
  <c r="BK352" i="5"/>
  <c r="J135" i="5"/>
  <c r="BK719" i="5"/>
  <c r="BK652" i="5"/>
  <c r="BK585" i="5"/>
  <c r="BK497" i="5"/>
  <c r="J419" i="5"/>
  <c r="J343" i="5"/>
  <c r="BK238" i="5"/>
  <c r="BK183" i="5"/>
  <c r="J734" i="5"/>
  <c r="BK877" i="5"/>
  <c r="J787" i="5"/>
  <c r="BK703" i="5"/>
  <c r="BK633" i="5"/>
  <c r="J603" i="5"/>
  <c r="BK502" i="5"/>
  <c r="J409" i="5"/>
  <c r="J170" i="5"/>
  <c r="BK787" i="5"/>
  <c r="BK713" i="5"/>
  <c r="BK635" i="5"/>
  <c r="BK594" i="5"/>
  <c r="J527" i="5"/>
  <c r="BK474" i="5"/>
  <c r="BK425" i="5"/>
  <c r="BK346" i="5"/>
  <c r="J779" i="5"/>
  <c r="J711" i="5"/>
  <c r="J568" i="5"/>
  <c r="BK476" i="5"/>
  <c r="BK308" i="5"/>
  <c r="J190" i="5"/>
  <c r="BK693" i="5"/>
  <c r="J641" i="5"/>
  <c r="J541" i="5"/>
  <c r="J444" i="5"/>
  <c r="BK287" i="5"/>
  <c r="J373" i="6"/>
  <c r="BK316" i="6"/>
  <c r="BK277" i="6"/>
  <c r="BK244" i="6"/>
  <c r="J205" i="6"/>
  <c r="BK351" i="6"/>
  <c r="J301" i="6"/>
  <c r="J177" i="6"/>
  <c r="J280" i="6"/>
  <c r="BK247" i="6"/>
  <c r="J400" i="6"/>
  <c r="J314" i="6"/>
  <c r="J360" i="6"/>
  <c r="BK348" i="6"/>
  <c r="J310" i="6"/>
  <c r="J283" i="6"/>
  <c r="BK232" i="6"/>
  <c r="J130" i="6"/>
  <c r="BK363" i="6"/>
  <c r="J618" i="7"/>
  <c r="J588" i="7"/>
  <c r="BK557" i="7"/>
  <c r="J535" i="7"/>
  <c r="J473" i="7"/>
  <c r="BK166" i="7"/>
  <c r="J624" i="7"/>
  <c r="BK597" i="7"/>
  <c r="BK562" i="7"/>
  <c r="J533" i="7"/>
  <c r="BK492" i="7"/>
  <c r="J433" i="7"/>
  <c r="J389" i="7"/>
  <c r="J356" i="7"/>
  <c r="BK191" i="7"/>
  <c r="J148" i="7"/>
  <c r="J630" i="7"/>
  <c r="J585" i="7"/>
  <c r="J566" i="7"/>
  <c r="J485" i="7"/>
  <c r="BK414" i="7"/>
  <c r="BK290" i="7"/>
  <c r="J157" i="7"/>
  <c r="BK568" i="7"/>
  <c r="BK542" i="7"/>
  <c r="J528" i="7"/>
  <c r="J399" i="7"/>
  <c r="J295" i="7"/>
  <c r="BK616" i="7"/>
  <c r="BK589" i="7"/>
  <c r="BK559" i="7"/>
  <c r="BK537" i="7"/>
  <c r="BK473" i="7"/>
  <c r="J414" i="7"/>
  <c r="J182" i="7"/>
  <c r="J527" i="7"/>
  <c r="BK441" i="7"/>
  <c r="J420" i="7"/>
  <c r="J207" i="7"/>
  <c r="BK140" i="8"/>
  <c r="BK146" i="8"/>
  <c r="BK143" i="8"/>
  <c r="J135" i="8"/>
  <c r="J141" i="8"/>
  <c r="BK147" i="9"/>
  <c r="J180" i="9"/>
  <c r="J125" i="9"/>
  <c r="BK195" i="9"/>
  <c r="J132" i="9"/>
  <c r="BK158" i="9"/>
  <c r="J127" i="9"/>
  <c r="BK171" i="10"/>
  <c r="BK192" i="10"/>
  <c r="BK165" i="10"/>
  <c r="J211" i="10"/>
  <c r="BK154" i="10"/>
  <c r="BK183" i="10"/>
  <c r="BK212" i="10"/>
  <c r="BK156" i="10"/>
  <c r="BK199" i="10"/>
  <c r="J171" i="10"/>
  <c r="J150" i="10"/>
  <c r="BK174" i="12"/>
  <c r="BK163" i="12"/>
  <c r="BK134" i="12"/>
  <c r="J136" i="13"/>
  <c r="J132" i="13"/>
  <c r="J144" i="13"/>
  <c r="J166" i="13"/>
  <c r="J149" i="14"/>
  <c r="BK152" i="14"/>
  <c r="J125" i="14"/>
  <c r="J150" i="14"/>
  <c r="BK124" i="14"/>
  <c r="J143" i="14"/>
  <c r="J153" i="14"/>
  <c r="BK126" i="14"/>
  <c r="BK138" i="14"/>
  <c r="J124" i="14"/>
  <c r="J147" i="15"/>
  <c r="J131" i="15"/>
  <c r="BK152" i="15"/>
  <c r="BK137" i="15"/>
  <c r="J155" i="15"/>
  <c r="BK143" i="15"/>
  <c r="BK136" i="15"/>
  <c r="J153" i="15"/>
  <c r="BK139" i="15"/>
  <c r="J124" i="15"/>
  <c r="J136" i="15"/>
  <c r="J143" i="15"/>
  <c r="BK142" i="16"/>
  <c r="J140" i="16"/>
  <c r="J130" i="16"/>
  <c r="BK140" i="16"/>
  <c r="J133" i="16"/>
  <c r="J138" i="16"/>
  <c r="BK125" i="16"/>
  <c r="J167" i="17"/>
  <c r="J158" i="17"/>
  <c r="J146" i="17"/>
  <c r="J166" i="17"/>
  <c r="J150" i="17"/>
  <c r="BK171" i="17"/>
  <c r="J160" i="17"/>
  <c r="BK145" i="17"/>
  <c r="J157" i="17"/>
  <c r="J139" i="17"/>
  <c r="BK922" i="2"/>
  <c r="BK884" i="2"/>
  <c r="J853" i="2"/>
  <c r="BK837" i="2"/>
  <c r="J825" i="2"/>
  <c r="J801" i="2"/>
  <c r="BK773" i="2"/>
  <c r="J764" i="2"/>
  <c r="BK731" i="2"/>
  <c r="J723" i="2"/>
  <c r="J708" i="2"/>
  <c r="BK698" i="2"/>
  <c r="BK680" i="2"/>
  <c r="J665" i="2"/>
  <c r="J657" i="2"/>
  <c r="BK647" i="2"/>
  <c r="J643" i="2"/>
  <c r="J625" i="2"/>
  <c r="BK606" i="2"/>
  <c r="J598" i="2"/>
  <c r="BK585" i="2"/>
  <c r="J579" i="2"/>
  <c r="BK562" i="2"/>
  <c r="BK548" i="2"/>
  <c r="J536" i="2"/>
  <c r="J523" i="2"/>
  <c r="J508" i="2"/>
  <c r="BK489" i="2"/>
  <c r="J484" i="2"/>
  <c r="J468" i="2"/>
  <c r="J458" i="2"/>
  <c r="J448" i="2"/>
  <c r="J423" i="2"/>
  <c r="BK409" i="2"/>
  <c r="J388" i="2"/>
  <c r="BK346" i="2"/>
  <c r="BK333" i="2"/>
  <c r="J318" i="2"/>
  <c r="BK301" i="2"/>
  <c r="BK283" i="2"/>
  <c r="BK270" i="2"/>
  <c r="BK243" i="2"/>
  <c r="J219" i="2"/>
  <c r="J200" i="2"/>
  <c r="J187" i="2"/>
  <c r="BK177" i="2"/>
  <c r="J164" i="2"/>
  <c r="BK150" i="2"/>
  <c r="BK719" i="3"/>
  <c r="J575" i="3"/>
  <c r="J336" i="3"/>
  <c r="BK182" i="3"/>
  <c r="BK924" i="3"/>
  <c r="J858" i="3"/>
  <c r="J773" i="3"/>
  <c r="BK515" i="3"/>
  <c r="BK855" i="3"/>
  <c r="J669" i="3"/>
  <c r="BK563" i="3"/>
  <c r="J554" i="3"/>
  <c r="BK522" i="3"/>
  <c r="J484" i="3"/>
  <c r="BK480" i="3"/>
  <c r="BK464" i="3"/>
  <c r="J422" i="3"/>
  <c r="BK358" i="3"/>
  <c r="J226" i="3"/>
  <c r="J250" i="4"/>
  <c r="BK156" i="4"/>
  <c r="BK604" i="4"/>
  <c r="BK490" i="4"/>
  <c r="BK359" i="4"/>
  <c r="J238" i="4"/>
  <c r="J707" i="4"/>
  <c r="J598" i="4"/>
  <c r="BK291" i="4"/>
  <c r="BK883" i="5"/>
  <c r="BK793" i="5"/>
  <c r="BK524" i="5"/>
  <c r="J429" i="5"/>
  <c r="BK249" i="5"/>
  <c r="J790" i="5"/>
  <c r="J670" i="5"/>
  <c r="BK581" i="5"/>
  <c r="BK516" i="5"/>
  <c r="BK460" i="5"/>
  <c r="BK393" i="5"/>
  <c r="J331" i="5"/>
  <c r="J719" i="5"/>
  <c r="J681" i="5"/>
  <c r="J662" i="5"/>
  <c r="J650" i="5"/>
  <c r="BK639" i="5"/>
  <c r="BK621" i="5"/>
  <c r="J606" i="5"/>
  <c r="BK561" i="5"/>
  <c r="BK559" i="5"/>
  <c r="BK759" i="5"/>
  <c r="J730" i="5"/>
  <c r="J695" i="5"/>
  <c r="BK648" i="5"/>
  <c r="J621" i="5"/>
  <c r="J592" i="5"/>
  <c r="J416" i="5"/>
  <c r="J281" i="5"/>
  <c r="J860" i="5"/>
  <c r="BK745" i="5"/>
  <c r="BK687" i="5"/>
  <c r="J613" i="5"/>
  <c r="BK565" i="5"/>
  <c r="J493" i="5"/>
  <c r="J467" i="5"/>
  <c r="J384" i="5"/>
  <c r="J812" i="5"/>
  <c r="BK700" i="5"/>
  <c r="J633" i="5"/>
  <c r="J549" i="5"/>
  <c r="BK451" i="5"/>
  <c r="BK343" i="5"/>
  <c r="J228" i="5"/>
  <c r="J679" i="5"/>
  <c r="J629" i="5"/>
  <c r="BK555" i="5"/>
  <c r="BK505" i="5"/>
  <c r="J313" i="5"/>
  <c r="J238" i="5"/>
  <c r="J357" i="6"/>
  <c r="BK337" i="6"/>
  <c r="BK280" i="6"/>
  <c r="BK240" i="6"/>
  <c r="BK155" i="6"/>
  <c r="BK345" i="6"/>
  <c r="J201" i="6"/>
  <c r="J277" i="6"/>
  <c r="J237" i="6"/>
  <c r="BK357" i="6"/>
  <c r="J363" i="6"/>
  <c r="J326" i="6"/>
  <c r="J293" i="6"/>
  <c r="BK242" i="6"/>
  <c r="J148" i="6"/>
  <c r="J155" i="6"/>
  <c r="BK622" i="7"/>
  <c r="J599" i="7"/>
  <c r="BK578" i="7"/>
  <c r="BK555" i="7"/>
  <c r="J526" i="7"/>
  <c r="BK506" i="7"/>
  <c r="BK427" i="7"/>
  <c r="J190" i="7"/>
  <c r="J641" i="7"/>
  <c r="BK615" i="7"/>
  <c r="J564" i="7"/>
  <c r="BK532" i="7"/>
  <c r="J455" i="7"/>
  <c r="J426" i="7"/>
  <c r="J372" i="7"/>
  <c r="J193" i="7"/>
  <c r="J138" i="7"/>
  <c r="J628" i="7"/>
  <c r="J518" i="7"/>
  <c r="BK450" i="7"/>
  <c r="J405" i="7"/>
  <c r="BK136" i="7"/>
  <c r="J595" i="7"/>
  <c r="J578" i="7"/>
  <c r="J567" i="7"/>
  <c r="BK551" i="7"/>
  <c r="J523" i="7"/>
  <c r="BK470" i="7"/>
  <c r="J431" i="7"/>
  <c r="J242" i="7"/>
  <c r="BK190" i="7"/>
  <c r="BK624" i="7"/>
  <c r="BK609" i="7"/>
  <c r="J579" i="7"/>
  <c r="BK526" i="7"/>
  <c r="BK471" i="7"/>
  <c r="BK429" i="7"/>
  <c r="J396" i="7"/>
  <c r="J340" i="7"/>
  <c r="BK147" i="7"/>
  <c r="J565" i="7"/>
  <c r="J530" i="7"/>
  <c r="BK389" i="7"/>
  <c r="BK240" i="7"/>
  <c r="BK618" i="7"/>
  <c r="BK595" i="7"/>
  <c r="BK549" i="7"/>
  <c r="BK511" i="7"/>
  <c r="J448" i="7"/>
  <c r="J335" i="7"/>
  <c r="BK172" i="7"/>
  <c r="J524" i="7"/>
  <c r="J290" i="7"/>
  <c r="BK166" i="9"/>
  <c r="J190" i="9"/>
  <c r="BK170" i="9"/>
  <c r="J158" i="9"/>
  <c r="J149" i="9"/>
  <c r="J170" i="9"/>
  <c r="J171" i="9"/>
  <c r="J176" i="10"/>
  <c r="BK172" i="10"/>
  <c r="BK140" i="10"/>
  <c r="BK167" i="10"/>
  <c r="J134" i="10"/>
  <c r="J156" i="10"/>
  <c r="J159" i="10"/>
  <c r="BK210" i="10"/>
  <c r="J166" i="10"/>
  <c r="J127" i="10"/>
  <c r="BK170" i="11"/>
  <c r="BK165" i="11"/>
  <c r="J158" i="11"/>
  <c r="J143" i="11"/>
  <c r="BK135" i="11"/>
  <c r="BK169" i="11"/>
  <c r="BK163" i="11"/>
  <c r="BK157" i="11"/>
  <c r="J155" i="11"/>
  <c r="J147" i="11"/>
  <c r="BK136" i="11"/>
  <c r="J127" i="11"/>
  <c r="BK144" i="11"/>
  <c r="BK130" i="11"/>
  <c r="BK151" i="11"/>
  <c r="J194" i="12"/>
  <c r="BK183" i="12"/>
  <c r="J174" i="12"/>
  <c r="J198" i="12"/>
  <c r="BK187" i="12"/>
  <c r="J169" i="12"/>
  <c r="BK157" i="12"/>
  <c r="J149" i="12"/>
  <c r="BK162" i="12"/>
  <c r="BK139" i="12"/>
  <c r="J183" i="12"/>
  <c r="J175" i="12"/>
  <c r="J167" i="12"/>
  <c r="J154" i="12"/>
  <c r="J136" i="12"/>
  <c r="BK178" i="12"/>
  <c r="BK176" i="13"/>
  <c r="BK146" i="13"/>
  <c r="J139" i="14"/>
  <c r="J131" i="14"/>
  <c r="BK158" i="14"/>
  <c r="J132" i="14"/>
  <c r="J141" i="14"/>
  <c r="J129" i="14"/>
  <c r="J152" i="14"/>
  <c r="BK132" i="14"/>
  <c r="J127" i="16"/>
  <c r="BK133" i="16"/>
  <c r="J142" i="16"/>
  <c r="BK131" i="16"/>
  <c r="BK136" i="16"/>
  <c r="BK170" i="17"/>
  <c r="J156" i="17"/>
  <c r="BK138" i="17"/>
  <c r="BK148" i="17"/>
  <c r="J170" i="17"/>
  <c r="BK157" i="17"/>
  <c r="BK123" i="17"/>
  <c r="BK149" i="17"/>
  <c r="BK137" i="17"/>
  <c r="J892" i="2"/>
  <c r="BK853" i="2"/>
  <c r="BK844" i="2"/>
  <c r="J837" i="2"/>
  <c r="BK825" i="2"/>
  <c r="BK809" i="2"/>
  <c r="BK789" i="2"/>
  <c r="J779" i="2"/>
  <c r="J773" i="2"/>
  <c r="BK764" i="2"/>
  <c r="BK755" i="2"/>
  <c r="BK727" i="2"/>
  <c r="J719" i="2"/>
  <c r="J705" i="2"/>
  <c r="BK696" i="2"/>
  <c r="J683" i="2"/>
  <c r="J675" i="2"/>
  <c r="BK659" i="2"/>
  <c r="BK650" i="2"/>
  <c r="BK643" i="2"/>
  <c r="BK641" i="2"/>
  <c r="J630" i="2"/>
  <c r="BK616" i="2"/>
  <c r="J606" i="2"/>
  <c r="BK595" i="2"/>
  <c r="BK587" i="2"/>
  <c r="J581" i="2"/>
  <c r="BK571" i="2"/>
  <c r="J562" i="2"/>
  <c r="J553" i="2"/>
  <c r="J548" i="2"/>
  <c r="BK536" i="2"/>
  <c r="J532" i="2"/>
  <c r="J520" i="2"/>
  <c r="BK508" i="2"/>
  <c r="BK498" i="2"/>
  <c r="J491" i="2"/>
  <c r="J487" i="2"/>
  <c r="BK473" i="2"/>
  <c r="BK458" i="2"/>
  <c r="BK444" i="2"/>
  <c r="BK423" i="2"/>
  <c r="J417" i="2"/>
  <c r="J409" i="2"/>
  <c r="J399" i="2"/>
  <c r="BK388" i="2"/>
  <c r="J370" i="2"/>
  <c r="J346" i="2"/>
  <c r="BK337" i="2"/>
  <c r="J333" i="2"/>
  <c r="BK318" i="2"/>
  <c r="J308" i="2"/>
  <c r="BK299" i="2"/>
  <c r="J293" i="2"/>
  <c r="BK274" i="2"/>
  <c r="J270" i="2"/>
  <c r="J260" i="2"/>
  <c r="BK226" i="2"/>
  <c r="J204" i="2"/>
  <c r="BK197" i="2"/>
  <c r="BK187" i="2"/>
  <c r="J177" i="2"/>
  <c r="J169" i="2"/>
  <c r="BK159" i="2"/>
  <c r="AS102" i="1"/>
  <c r="J569" i="3"/>
  <c r="J515" i="3"/>
  <c r="BK499" i="3"/>
  <c r="BK457" i="3"/>
  <c r="J443" i="3"/>
  <c r="J398" i="3"/>
  <c r="J328" i="3"/>
  <c r="BK317" i="3"/>
  <c r="J261" i="3"/>
  <c r="BK191" i="3"/>
  <c r="J801" i="3"/>
  <c r="BK739" i="3"/>
  <c r="BK692" i="3"/>
  <c r="BK654" i="3"/>
  <c r="BK529" i="3"/>
  <c r="J393" i="3"/>
  <c r="BK321" i="3"/>
  <c r="BK151" i="3"/>
  <c r="BK921" i="3"/>
  <c r="BK852" i="3"/>
  <c r="BK813" i="3"/>
  <c r="J752" i="3"/>
  <c r="J543" i="3"/>
  <c r="J497" i="3"/>
  <c r="BK425" i="3"/>
  <c r="J292" i="3"/>
  <c r="BK177" i="3"/>
  <c r="BK932" i="3"/>
  <c r="J852" i="3"/>
  <c r="BK830" i="3"/>
  <c r="BK706" i="3"/>
  <c r="BK621" i="3"/>
  <c r="BK539" i="3"/>
  <c r="BK497" i="3"/>
  <c r="BK443" i="3"/>
  <c r="BK401" i="3"/>
  <c r="J358" i="3"/>
  <c r="J298" i="3"/>
  <c r="J257" i="3"/>
  <c r="J988" i="3"/>
  <c r="J940" i="3"/>
  <c r="J461" i="3"/>
  <c r="BK446" i="3"/>
  <c r="J404" i="3"/>
  <c r="BK341" i="3"/>
  <c r="BK257" i="3"/>
  <c r="J134" i="3"/>
  <c r="J702" i="3"/>
  <c r="BK656" i="3"/>
  <c r="BK585" i="3"/>
  <c r="J539" i="3"/>
  <c r="BK524" i="3"/>
  <c r="J425" i="3"/>
  <c r="BK685" i="4"/>
  <c r="BK620" i="4"/>
  <c r="BK560" i="4"/>
  <c r="J493" i="4"/>
  <c r="BK467" i="4"/>
  <c r="BK384" i="4"/>
  <c r="BK288" i="4"/>
  <c r="BK190" i="4"/>
  <c r="BK707" i="4"/>
  <c r="BK665" i="4"/>
  <c r="J579" i="4"/>
  <c r="J517" i="4"/>
  <c r="BK478" i="4"/>
  <c r="BK388" i="4"/>
  <c r="BK238" i="4"/>
  <c r="J160" i="4"/>
  <c r="BK740" i="4"/>
  <c r="BK579" i="4"/>
  <c r="BK515" i="4"/>
  <c r="J435" i="4"/>
  <c r="BK348" i="4"/>
  <c r="BK259" i="4"/>
  <c r="BK171" i="4"/>
  <c r="J740" i="4"/>
  <c r="J665" i="4"/>
  <c r="J586" i="4"/>
  <c r="BK673" i="4"/>
  <c r="J595" i="4"/>
  <c r="J474" i="4"/>
  <c r="BK444" i="4"/>
  <c r="J430" i="4"/>
  <c r="J329" i="4"/>
  <c r="BK182" i="4"/>
  <c r="BK720" i="4"/>
  <c r="J685" i="4"/>
  <c r="J607" i="4"/>
  <c r="J573" i="4"/>
  <c r="J557" i="4"/>
  <c r="J532" i="4"/>
  <c r="BK493" i="4"/>
  <c r="BK428" i="4"/>
  <c r="BK323" i="4"/>
  <c r="BK232" i="4"/>
  <c r="J515" i="4"/>
  <c r="J497" i="4"/>
  <c r="BK351" i="4"/>
  <c r="BK294" i="4"/>
  <c r="BK457" i="4"/>
  <c r="J444" i="4"/>
  <c r="J363" i="4"/>
  <c r="BK250" i="4"/>
  <c r="J883" i="5"/>
  <c r="BK860" i="5"/>
  <c r="BK806" i="5"/>
  <c r="BK537" i="5"/>
  <c r="J497" i="5"/>
  <c r="J432" i="5"/>
  <c r="J367" i="5"/>
  <c r="BK276" i="5"/>
  <c r="BK823" i="5"/>
  <c r="J713" i="5"/>
  <c r="J664" i="5"/>
  <c r="J594" i="5"/>
  <c r="J553" i="5"/>
  <c r="BK531" i="5"/>
  <c r="BK483" i="5"/>
  <c r="BK422" i="5"/>
  <c r="BK413" i="5"/>
  <c r="J361" i="5"/>
  <c r="BK313" i="5"/>
  <c r="BK233" i="5"/>
  <c r="BK170" i="5"/>
  <c r="BK361" i="5"/>
  <c r="J304" i="5"/>
  <c r="BK254" i="5"/>
  <c r="J233" i="5"/>
  <c r="BK207" i="5"/>
  <c r="J806" i="5"/>
  <c r="BK730" i="5"/>
  <c r="BK454" i="5"/>
  <c r="BK754" i="5"/>
  <c r="J668" i="5"/>
  <c r="BK577" i="5"/>
  <c r="BK529" i="5"/>
  <c r="BK447" i="5"/>
  <c r="J359" i="5"/>
  <c r="J259" i="5"/>
  <c r="J176" i="5"/>
  <c r="BK664" i="5"/>
  <c r="BK606" i="5"/>
  <c r="BK527" i="5"/>
  <c r="BK439" i="5"/>
  <c r="J276" i="5"/>
  <c r="J386" i="6"/>
  <c r="J345" i="6"/>
  <c r="J308" i="6"/>
  <c r="BK274" i="6"/>
  <c r="J242" i="6"/>
  <c r="J210" i="6"/>
  <c r="J366" i="6"/>
  <c r="BK237" i="6"/>
  <c r="BK285" i="6"/>
  <c r="J260" i="6"/>
  <c r="J240" i="6"/>
  <c r="BK196" i="6"/>
  <c r="BK331" i="6"/>
  <c r="BK373" i="6"/>
  <c r="J316" i="6"/>
  <c r="J331" i="6"/>
  <c r="BK314" i="6"/>
  <c r="BK291" i="6"/>
  <c r="BK257" i="6"/>
  <c r="BK177" i="6"/>
  <c r="BK162" i="6"/>
  <c r="J348" i="6"/>
  <c r="J623" i="7"/>
  <c r="BK612" i="7"/>
  <c r="BK593" i="7"/>
  <c r="BK565" i="7"/>
  <c r="J549" i="7"/>
  <c r="J531" i="7"/>
  <c r="J507" i="7"/>
  <c r="J464" i="7"/>
  <c r="BK426" i="7"/>
  <c r="BK295" i="7"/>
  <c r="J142" i="7"/>
  <c r="J622" i="7"/>
  <c r="BK599" i="7"/>
  <c r="BK586" i="7"/>
  <c r="J556" i="7"/>
  <c r="J542" i="7"/>
  <c r="BK519" i="7"/>
  <c r="J470" i="7"/>
  <c r="J437" i="7"/>
  <c r="BK412" i="7"/>
  <c r="BK374" i="7"/>
  <c r="BK242" i="7"/>
  <c r="BK186" i="7"/>
  <c r="J154" i="7"/>
  <c r="BK641" i="7"/>
  <c r="J627" i="7"/>
  <c r="J601" i="7"/>
  <c r="BK510" i="7"/>
  <c r="J471" i="7"/>
  <c r="J422" i="7"/>
  <c r="BK207" i="7"/>
  <c r="J159" i="7"/>
  <c r="J598" i="7"/>
  <c r="BK563" i="7"/>
  <c r="BK548" i="7"/>
  <c r="BK530" i="7"/>
  <c r="J510" i="7"/>
  <c r="BK482" i="7"/>
  <c r="BK459" i="7"/>
  <c r="BK405" i="7"/>
  <c r="BK244" i="7"/>
  <c r="J191" i="7"/>
  <c r="BK148" i="7"/>
  <c r="BK127" i="7"/>
  <c r="BK626" i="7"/>
  <c r="BK601" i="7"/>
  <c r="J586" i="7"/>
  <c r="BK528" i="7"/>
  <c r="J468" i="7"/>
  <c r="J452" i="7"/>
  <c r="BK433" i="7"/>
  <c r="BK387" i="7"/>
  <c r="BK356" i="7"/>
  <c r="BK204" i="7"/>
  <c r="J590" i="7"/>
  <c r="J559" i="7"/>
  <c r="BK540" i="7"/>
  <c r="BK513" i="7"/>
  <c r="J375" i="7"/>
  <c r="J338" i="7"/>
  <c r="J172" i="7"/>
  <c r="BK608" i="7"/>
  <c r="BK574" i="7"/>
  <c r="BK553" i="7"/>
  <c r="BK523" i="7"/>
  <c r="BK435" i="7"/>
  <c r="BK385" i="7"/>
  <c r="BK198" i="7"/>
  <c r="BK154" i="7"/>
  <c r="J504" i="7"/>
  <c r="BK464" i="7"/>
  <c r="J424" i="7"/>
  <c r="BK399" i="7"/>
  <c r="J140" i="7"/>
  <c r="BK132" i="8"/>
  <c r="J145" i="8"/>
  <c r="BK138" i="8"/>
  <c r="J123" i="8"/>
  <c r="J138" i="8"/>
  <c r="BK152" i="9"/>
  <c r="BK161" i="9"/>
  <c r="J195" i="9"/>
  <c r="J155" i="9"/>
  <c r="J162" i="9"/>
  <c r="J181" i="9"/>
  <c r="J139" i="9"/>
  <c r="BK171" i="9"/>
  <c r="BK132" i="9"/>
  <c r="BK178" i="9"/>
  <c r="J126" i="9"/>
  <c r="J210" i="10"/>
  <c r="J157" i="10"/>
  <c r="BK191" i="10"/>
  <c r="BK170" i="10"/>
  <c r="J212" i="10"/>
  <c r="J165" i="10"/>
  <c r="BK136" i="10"/>
  <c r="BK166" i="10"/>
  <c r="J140" i="10"/>
  <c r="J183" i="10"/>
  <c r="J154" i="10"/>
  <c r="BK211" i="10"/>
  <c r="J172" i="10"/>
  <c r="BK135" i="10"/>
  <c r="BK134" i="10"/>
  <c r="J167" i="11"/>
  <c r="J163" i="11"/>
  <c r="BK160" i="11"/>
  <c r="BK150" i="11"/>
  <c r="J145" i="11"/>
  <c r="BK133" i="11"/>
  <c r="J171" i="11"/>
  <c r="J166" i="11"/>
  <c r="J161" i="11"/>
  <c r="BK158" i="11"/>
  <c r="BK147" i="11"/>
  <c r="J157" i="11"/>
  <c r="J153" i="11"/>
  <c r="BK148" i="11"/>
  <c r="J137" i="11"/>
  <c r="BK131" i="11"/>
  <c r="BK125" i="11"/>
  <c r="J142" i="11"/>
  <c r="BK129" i="11"/>
  <c r="J125" i="11"/>
  <c r="BK198" i="12"/>
  <c r="J190" i="12"/>
  <c r="J180" i="12"/>
  <c r="BK175" i="12"/>
  <c r="J142" i="12"/>
  <c r="BK197" i="12"/>
  <c r="BK186" i="12"/>
  <c r="J179" i="12"/>
  <c r="J162" i="12"/>
  <c r="BK156" i="12"/>
  <c r="BK146" i="12"/>
  <c r="BK136" i="12"/>
  <c r="BK150" i="12"/>
  <c r="BK142" i="12"/>
  <c r="J187" i="12"/>
  <c r="BK179" i="12"/>
  <c r="BK172" i="12"/>
  <c r="J159" i="12"/>
  <c r="J193" i="12"/>
  <c r="BK182" i="12"/>
  <c r="BK171" i="12"/>
  <c r="BK161" i="12"/>
  <c r="BK152" i="12"/>
  <c r="BK135" i="12"/>
  <c r="J184" i="13"/>
  <c r="J174" i="13"/>
  <c r="BK149" i="13"/>
  <c r="J181" i="13"/>
  <c r="BK168" i="13"/>
  <c r="BK172" i="13"/>
  <c r="BK170" i="13"/>
  <c r="BK159" i="13"/>
  <c r="BK151" i="13"/>
  <c r="J137" i="13"/>
  <c r="J164" i="13"/>
  <c r="J151" i="13"/>
  <c r="J145" i="13"/>
  <c r="BK173" i="13"/>
  <c r="BK165" i="13"/>
  <c r="J160" i="13"/>
  <c r="BK184" i="13"/>
  <c r="J156" i="13"/>
  <c r="J146" i="13"/>
  <c r="J169" i="13"/>
  <c r="J162" i="13"/>
  <c r="BK134" i="13"/>
  <c r="J130" i="14"/>
  <c r="BK130" i="14"/>
  <c r="BK156" i="14"/>
  <c r="BK147" i="14"/>
  <c r="BK129" i="14"/>
  <c r="BK145" i="14"/>
  <c r="J128" i="14"/>
  <c r="J127" i="14"/>
  <c r="J142" i="14"/>
  <c r="J157" i="14"/>
  <c r="BK139" i="14"/>
  <c r="BK155" i="14"/>
  <c r="BK128" i="14"/>
  <c r="J137" i="15"/>
  <c r="BK127" i="15"/>
  <c r="J133" i="15"/>
  <c r="BK151" i="15"/>
  <c r="BK142" i="15"/>
  <c r="J130" i="15"/>
  <c r="BK134" i="16"/>
  <c r="BK141" i="16"/>
  <c r="BK132" i="16"/>
  <c r="J132" i="16"/>
  <c r="BK124" i="16"/>
  <c r="BK128" i="16"/>
  <c r="BK166" i="17"/>
  <c r="J171" i="17"/>
  <c r="BK161" i="17"/>
  <c r="J147" i="17"/>
  <c r="BK167" i="17"/>
  <c r="BK158" i="17"/>
  <c r="J145" i="17"/>
  <c r="BK119" i="17"/>
  <c r="BK152" i="17"/>
  <c r="BK892" i="2"/>
  <c r="J595" i="2"/>
  <c r="BK581" i="2"/>
  <c r="J568" i="2"/>
  <c r="BK553" i="2"/>
  <c r="J541" i="2"/>
  <c r="BK532" i="2"/>
  <c r="BK520" i="2"/>
  <c r="BK503" i="2"/>
  <c r="J493" i="2"/>
  <c r="BK484" i="2"/>
  <c r="BK468" i="2"/>
  <c r="BK462" i="2"/>
  <c r="J455" i="2"/>
  <c r="BK429" i="2"/>
  <c r="BK420" i="2"/>
  <c r="J407" i="2"/>
  <c r="J396" i="2"/>
  <c r="BK363" i="2"/>
  <c r="BK342" i="2"/>
  <c r="J328" i="2"/>
  <c r="BK311" i="2"/>
  <c r="J303" i="2"/>
  <c r="BK296" i="2"/>
  <c r="BK278" i="2"/>
  <c r="J265" i="2"/>
  <c r="J236" i="2"/>
  <c r="BK212" i="2"/>
  <c r="J191" i="2"/>
  <c r="J181" i="2"/>
  <c r="BK169" i="2"/>
  <c r="BK155" i="2"/>
  <c r="J132" i="2"/>
  <c r="AS105" i="1"/>
  <c r="J932" i="3"/>
  <c r="J912" i="3"/>
  <c r="J843" i="3"/>
  <c r="J820" i="3"/>
  <c r="BK790" i="3"/>
  <c r="J719" i="3"/>
  <c r="J711" i="3"/>
  <c r="BK702" i="3"/>
  <c r="BK554" i="3"/>
  <c r="J550" i="3"/>
  <c r="J524" i="3"/>
  <c r="BK476" i="3"/>
  <c r="J446" i="3"/>
  <c r="J416" i="3"/>
  <c r="BK266" i="3"/>
  <c r="J206" i="3"/>
  <c r="BK184" i="3"/>
  <c r="J174" i="3"/>
  <c r="BK1016" i="3"/>
  <c r="BK988" i="3"/>
  <c r="BK982" i="3"/>
  <c r="BK961" i="3"/>
  <c r="BK943" i="3"/>
  <c r="J895" i="3"/>
  <c r="BK836" i="3"/>
  <c r="BK773" i="3"/>
  <c r="BK745" i="3"/>
  <c r="J692" i="3"/>
  <c r="J679" i="3"/>
  <c r="BK663" i="3"/>
  <c r="BK647" i="3"/>
  <c r="J611" i="3"/>
  <c r="J585" i="3"/>
  <c r="BK511" i="3"/>
  <c r="J509" i="3"/>
  <c r="BK429" i="3"/>
  <c r="BK398" i="3"/>
  <c r="J362" i="3"/>
  <c r="BK328" i="3"/>
  <c r="J295" i="3"/>
  <c r="J177" i="3"/>
  <c r="BK159" i="3"/>
  <c r="BK882" i="3"/>
  <c r="BK858" i="3"/>
  <c r="J813" i="3"/>
  <c r="BK768" i="3"/>
  <c r="J739" i="3"/>
  <c r="BK711" i="3"/>
  <c r="J687" i="3"/>
  <c r="BK674" i="3"/>
  <c r="BK669" i="3"/>
  <c r="BK633" i="3"/>
  <c r="BK615" i="3"/>
  <c r="BK566" i="3"/>
  <c r="BK509" i="3"/>
  <c r="BK484" i="3"/>
  <c r="J439" i="3"/>
  <c r="BK345" i="3"/>
  <c r="BK298" i="3"/>
  <c r="BK199" i="3"/>
  <c r="J170" i="3"/>
  <c r="BK781" i="3"/>
  <c r="J663" i="3"/>
  <c r="J494" i="3"/>
  <c r="BK332" i="3"/>
  <c r="BK188" i="3"/>
  <c r="BK940" i="3"/>
  <c r="J873" i="3"/>
  <c r="BK825" i="3"/>
  <c r="BK590" i="3"/>
  <c r="J491" i="3"/>
  <c r="J412" i="3"/>
  <c r="J235" i="3"/>
  <c r="BK170" i="3"/>
  <c r="J882" i="3"/>
  <c r="J825" i="3"/>
  <c r="J656" i="3"/>
  <c r="BK578" i="3"/>
  <c r="BK491" i="3"/>
  <c r="BK414" i="3"/>
  <c r="J266" i="3"/>
  <c r="J1016" i="3"/>
  <c r="J982" i="3"/>
  <c r="J332" i="3"/>
  <c r="J191" i="3"/>
  <c r="BK742" i="3"/>
  <c r="BK611" i="3"/>
  <c r="BK536" i="3"/>
  <c r="BK436" i="3"/>
  <c r="BK767" i="4"/>
  <c r="BK645" i="4"/>
  <c r="J539" i="4"/>
  <c r="BK430" i="4"/>
  <c r="BK338" i="4"/>
  <c r="BK214" i="4"/>
  <c r="BK759" i="4"/>
  <c r="J588" i="4"/>
  <c r="BK534" i="4"/>
  <c r="J428" i="4"/>
  <c r="BK363" i="4"/>
  <c r="BK255" i="4"/>
  <c r="BK167" i="4"/>
  <c r="J560" i="4"/>
  <c r="J510" i="4"/>
  <c r="BK403" i="4"/>
  <c r="BK341" i="4"/>
  <c r="J167" i="4"/>
  <c r="J690" i="4"/>
  <c r="BK329" i="4"/>
  <c r="J604" i="4"/>
  <c r="J524" i="4"/>
  <c r="BK442" i="4"/>
  <c r="J351" i="4"/>
  <c r="J323" i="4"/>
  <c r="J736" i="4"/>
  <c r="BK679" i="4"/>
  <c r="BK588" i="4"/>
  <c r="BK550" i="4"/>
  <c r="J501" i="4"/>
  <c r="J450" i="4"/>
  <c r="J316" i="4"/>
  <c r="BK536" i="4"/>
  <c r="J408" i="4"/>
  <c r="BK331" i="4"/>
  <c r="BK510" i="4"/>
  <c r="J426" i="4"/>
  <c r="J302" i="4"/>
  <c r="BK160" i="4"/>
  <c r="J872" i="5"/>
  <c r="J759" i="5"/>
  <c r="J507" i="5"/>
  <c r="J451" i="5"/>
  <c r="BK359" i="5"/>
  <c r="BK841" i="5"/>
  <c r="BK705" i="5"/>
  <c r="BK617" i="5"/>
  <c r="BK539" i="5"/>
  <c r="J439" i="5"/>
  <c r="BK390" i="5"/>
  <c r="BK304" i="5"/>
  <c r="BK217" i="5"/>
  <c r="BK711" i="5"/>
  <c r="BK695" i="5"/>
  <c r="J693" i="5"/>
  <c r="BK812" i="5"/>
  <c r="BK722" i="5"/>
  <c r="BK689" i="5"/>
  <c r="J617" i="5"/>
  <c r="BK553" i="5"/>
  <c r="J462" i="5"/>
  <c r="J217" i="5"/>
  <c r="BK798" i="5"/>
  <c r="J700" i="5"/>
  <c r="J623" i="5"/>
  <c r="J544" i="5"/>
  <c r="J483" i="5"/>
  <c r="J436" i="5"/>
  <c r="J158" i="5"/>
  <c r="J722" i="5"/>
  <c r="BK600" i="5"/>
  <c r="J505" i="5"/>
  <c r="J364" i="5"/>
  <c r="J254" i="5"/>
  <c r="BK681" i="5"/>
  <c r="BK587" i="5"/>
  <c r="J476" i="5"/>
  <c r="J294" i="5"/>
  <c r="BK176" i="5"/>
  <c r="BK366" i="6"/>
  <c r="BK301" i="6"/>
  <c r="J615" i="7"/>
  <c r="BK585" i="7"/>
  <c r="BK556" i="7"/>
  <c r="BK539" i="7"/>
  <c r="BK504" i="7"/>
  <c r="BK422" i="7"/>
  <c r="BK202" i="7"/>
  <c r="J633" i="7"/>
  <c r="J616" i="7"/>
  <c r="J584" i="7"/>
  <c r="J541" i="7"/>
  <c r="J511" i="7"/>
  <c r="BK438" i="7"/>
  <c r="BK408" i="7"/>
  <c r="J328" i="7"/>
  <c r="BK182" i="7"/>
  <c r="J136" i="7"/>
  <c r="J612" i="7"/>
  <c r="J479" i="7"/>
  <c r="J441" i="7"/>
  <c r="J202" i="7"/>
  <c r="BK142" i="7"/>
  <c r="J591" i="7"/>
  <c r="BK579" i="7"/>
  <c r="J560" i="7"/>
  <c r="BK541" i="7"/>
  <c r="BK527" i="7"/>
  <c r="BK507" i="7"/>
  <c r="BK461" i="7"/>
  <c r="BK410" i="7"/>
  <c r="BK288" i="7"/>
  <c r="BK152" i="7"/>
  <c r="BK140" i="7"/>
  <c r="BK621" i="7"/>
  <c r="BK598" i="7"/>
  <c r="BK558" i="7"/>
  <c r="BK462" i="7"/>
  <c r="BK437" i="7"/>
  <c r="J407" i="7"/>
  <c r="J294" i="7"/>
  <c r="BK193" i="7"/>
  <c r="BK561" i="7"/>
  <c r="J537" i="7"/>
  <c r="BK431" i="7"/>
  <c r="J626" i="7"/>
  <c r="J597" i="7"/>
  <c r="J563" i="7"/>
  <c r="J497" i="7"/>
  <c r="J445" i="7"/>
  <c r="J327" i="7"/>
  <c r="BK160" i="7"/>
  <c r="BK479" i="7"/>
  <c r="J427" i="7"/>
  <c r="BK144" i="7"/>
  <c r="BK123" i="8"/>
  <c r="J140" i="8"/>
  <c r="J143" i="8"/>
  <c r="BK144" i="8"/>
  <c r="J132" i="8"/>
  <c r="J129" i="9"/>
  <c r="J152" i="9"/>
  <c r="BK127" i="9"/>
  <c r="BK190" i="9"/>
  <c r="J161" i="9"/>
  <c r="BK126" i="9"/>
  <c r="J165" i="9"/>
  <c r="BK181" i="9"/>
  <c r="BK139" i="9"/>
  <c r="BK128" i="9"/>
  <c r="BK153" i="10"/>
  <c r="J168" i="10"/>
  <c r="BK203" i="10"/>
  <c r="BK158" i="10"/>
  <c r="BK168" i="10"/>
  <c r="J155" i="10"/>
  <c r="J170" i="10"/>
  <c r="J135" i="10"/>
  <c r="J192" i="10"/>
  <c r="BK155" i="10"/>
  <c r="J132" i="11"/>
  <c r="BK167" i="11"/>
  <c r="BK162" i="11"/>
  <c r="BK155" i="11"/>
  <c r="J144" i="11"/>
  <c r="J151" i="11"/>
  <c r="J140" i="11"/>
  <c r="J135" i="11"/>
  <c r="J126" i="11"/>
  <c r="BK145" i="11"/>
  <c r="J134" i="11"/>
  <c r="J141" i="11"/>
  <c r="J196" i="12"/>
  <c r="BK189" i="12"/>
  <c r="BK177" i="12"/>
  <c r="BK149" i="12"/>
  <c r="J195" i="12"/>
  <c r="BK181" i="12"/>
  <c r="J163" i="12"/>
  <c r="J153" i="12"/>
  <c r="BK143" i="12"/>
  <c r="J152" i="12"/>
  <c r="J137" i="12"/>
  <c r="BK196" i="12"/>
  <c r="J178" i="12"/>
  <c r="BK170" i="12"/>
  <c r="BK160" i="12"/>
  <c r="BK148" i="12"/>
  <c r="J189" i="12"/>
  <c r="J170" i="12"/>
  <c r="BK159" i="12"/>
  <c r="J148" i="12"/>
  <c r="BK180" i="13"/>
  <c r="J158" i="13"/>
  <c r="BK140" i="13"/>
  <c r="J176" i="13"/>
  <c r="J157" i="13"/>
  <c r="J168" i="13"/>
  <c r="BK152" i="13"/>
  <c r="J143" i="13"/>
  <c r="J155" i="13"/>
  <c r="BK147" i="13"/>
  <c r="BK169" i="13"/>
  <c r="BK157" i="13"/>
  <c r="J180" i="13"/>
  <c r="BK143" i="13"/>
  <c r="BK167" i="13"/>
  <c r="BK137" i="13"/>
  <c r="BK133" i="14"/>
  <c r="J140" i="14"/>
  <c r="J155" i="14"/>
  <c r="J146" i="14"/>
  <c r="J158" i="14"/>
  <c r="BK134" i="14"/>
  <c r="BK157" i="14"/>
  <c r="BK137" i="14"/>
  <c r="BK151" i="14"/>
  <c r="BK125" i="14"/>
  <c r="J126" i="14"/>
  <c r="BK150" i="15"/>
  <c r="BK133" i="15"/>
  <c r="BK124" i="15"/>
  <c r="J142" i="15"/>
  <c r="J125" i="15"/>
  <c r="BK147" i="15"/>
  <c r="J138" i="15"/>
  <c r="J128" i="15"/>
  <c r="J150" i="15"/>
  <c r="BK130" i="15"/>
  <c r="J154" i="15"/>
  <c r="BK148" i="15"/>
  <c r="BK138" i="15"/>
  <c r="J127" i="15"/>
  <c r="BK126" i="16"/>
  <c r="BK914" i="2"/>
  <c r="J889" i="2"/>
  <c r="J847" i="2"/>
  <c r="BK829" i="2"/>
  <c r="J817" i="2"/>
  <c r="BK795" i="2"/>
  <c r="J789" i="2"/>
  <c r="BK769" i="2"/>
  <c r="J731" i="2"/>
  <c r="BK723" i="2"/>
  <c r="BK708" i="2"/>
  <c r="J698" i="2"/>
  <c r="BK683" i="2"/>
  <c r="J672" i="2"/>
  <c r="J655" i="2"/>
  <c r="J645" i="2"/>
  <c r="BK625" i="2"/>
  <c r="J616" i="2"/>
  <c r="BK601" i="2"/>
  <c r="BK592" i="2"/>
  <c r="J585" i="2"/>
  <c r="BK568" i="2"/>
  <c r="BK555" i="2"/>
  <c r="J551" i="2"/>
  <c r="BK538" i="2"/>
  <c r="BK523" i="2"/>
  <c r="J510" i="2"/>
  <c r="J498" i="2"/>
  <c r="BK487" i="2"/>
  <c r="J479" i="2"/>
  <c r="J465" i="2"/>
  <c r="BK448" i="2"/>
  <c r="BK432" i="2"/>
  <c r="BK417" i="2"/>
  <c r="BK407" i="2"/>
  <c r="BK396" i="2"/>
  <c r="BK383" i="2"/>
  <c r="J359" i="2"/>
  <c r="BK328" i="2"/>
  <c r="J311" i="2"/>
  <c r="J299" i="2"/>
  <c r="J283" i="2"/>
  <c r="J274" i="2"/>
  <c r="J243" i="2"/>
  <c r="BK219" i="2"/>
  <c r="BK200" i="2"/>
  <c r="BK185" i="2"/>
  <c r="BK175" i="2"/>
  <c r="J159" i="2"/>
  <c r="J150" i="2"/>
  <c r="BK388" i="3"/>
  <c r="BK292" i="3"/>
  <c r="J961" i="3"/>
  <c r="J863" i="3"/>
  <c r="BK795" i="3"/>
  <c r="BK558" i="3"/>
  <c r="J476" i="3"/>
  <c r="BK314" i="3"/>
  <c r="J199" i="3"/>
  <c r="BK863" i="3"/>
  <c r="J697" i="3"/>
  <c r="J590" i="3"/>
  <c r="BK494" i="3"/>
  <c r="J436" i="3"/>
  <c r="BK362" i="3"/>
  <c r="BK302" i="3"/>
  <c r="BK1008" i="3"/>
  <c r="BK846" i="3"/>
  <c r="BK820" i="3"/>
  <c r="J781" i="3"/>
  <c r="J747" i="3"/>
  <c r="BK687" i="3"/>
  <c r="J647" i="3"/>
  <c r="J603" i="3"/>
  <c r="BK575" i="3"/>
  <c r="J558" i="3"/>
  <c r="J536" i="3"/>
  <c r="BK517" i="3"/>
  <c r="BK472" i="3"/>
  <c r="J457" i="3"/>
  <c r="J414" i="3"/>
  <c r="J345" i="3"/>
  <c r="BK324" i="3"/>
  <c r="J855" i="3"/>
  <c r="BK666" i="3"/>
  <c r="J529" i="3"/>
  <c r="J151" i="3"/>
  <c r="J679" i="4"/>
  <c r="BK595" i="4"/>
  <c r="BK501" i="4"/>
  <c r="BK453" i="4"/>
  <c r="BK371" i="4"/>
  <c r="J263" i="4"/>
  <c r="BK773" i="4"/>
  <c r="BK633" i="4"/>
  <c r="J570" i="4"/>
  <c r="J490" i="4"/>
  <c r="BK426" i="4"/>
  <c r="J331" i="4"/>
  <c r="BK222" i="4"/>
  <c r="J767" i="4"/>
  <c r="J620" i="4"/>
  <c r="J526" i="4"/>
  <c r="J395" i="4"/>
  <c r="J288" i="4"/>
  <c r="J156" i="4"/>
  <c r="J629" i="4"/>
  <c r="J633" i="4"/>
  <c r="BK532" i="4"/>
  <c r="BK435" i="4"/>
  <c r="J327" i="4"/>
  <c r="J151" i="4"/>
  <c r="J650" i="4"/>
  <c r="BK584" i="4"/>
  <c r="BK545" i="4"/>
  <c r="BK463" i="4"/>
  <c r="BK327" i="4"/>
  <c r="BK263" i="4"/>
  <c r="J499" i="4"/>
  <c r="BK367" i="4"/>
  <c r="BK302" i="4"/>
  <c r="BK499" i="4"/>
  <c r="J403" i="4"/>
  <c r="J197" i="4"/>
  <c r="BK872" i="5"/>
  <c r="J357" i="5"/>
  <c r="BK150" i="5"/>
  <c r="J749" i="5"/>
  <c r="BK629" i="5"/>
  <c r="J561" i="5"/>
  <c r="BK479" i="5"/>
  <c r="BK406" i="5"/>
  <c r="J346" i="5"/>
  <c r="J207" i="5"/>
  <c r="J739" i="5"/>
  <c r="BK190" i="5"/>
  <c r="BK790" i="5"/>
  <c r="J754" i="5"/>
  <c r="BK670" i="5"/>
  <c r="BK613" i="5"/>
  <c r="J559" i="5"/>
  <c r="BK493" i="5"/>
  <c r="BK384" i="5"/>
  <c r="J150" i="5"/>
  <c r="BK749" i="5"/>
  <c r="BK650" i="5"/>
  <c r="BK541" i="5"/>
  <c r="J413" i="5"/>
  <c r="J168" i="5"/>
  <c r="BK764" i="5"/>
  <c r="J658" i="5"/>
  <c r="J539" i="5"/>
  <c r="BK457" i="5"/>
  <c r="BK331" i="5"/>
  <c r="BK198" i="5"/>
  <c r="J666" i="5"/>
  <c r="J600" i="5"/>
  <c r="J387" i="5"/>
  <c r="J244" i="5"/>
  <c r="J354" i="6"/>
  <c r="BK293" i="6"/>
  <c r="J247" i="6"/>
  <c r="J196" i="6"/>
  <c r="BK339" i="6"/>
  <c r="BK210" i="6"/>
  <c r="J291" i="6"/>
  <c r="J274" i="6"/>
  <c r="BK229" i="6"/>
  <c r="J321" i="6"/>
  <c r="BK354" i="6"/>
  <c r="J342" i="6"/>
  <c r="BK299" i="6"/>
  <c r="BK263" i="6"/>
  <c r="BK205" i="6"/>
  <c r="J170" i="6"/>
  <c r="BK630" i="7"/>
  <c r="BK619" i="7"/>
  <c r="J608" i="7"/>
  <c r="BK567" i="7"/>
  <c r="J552" i="7"/>
  <c r="BK524" i="7"/>
  <c r="J466" i="7"/>
  <c r="J342" i="7"/>
  <c r="BK636" i="7"/>
  <c r="J603" i="7"/>
  <c r="BK546" i="7"/>
  <c r="J513" i="7"/>
  <c r="BK445" i="7"/>
  <c r="BK390" i="7"/>
  <c r="BK338" i="7"/>
  <c r="BK177" i="7"/>
  <c r="J145" i="7"/>
  <c r="J621" i="7"/>
  <c r="BK591" i="7"/>
  <c r="BK497" i="7"/>
  <c r="BK420" i="7"/>
  <c r="J177" i="7"/>
  <c r="J589" i="7"/>
  <c r="J574" i="7"/>
  <c r="J558" i="7"/>
  <c r="BK533" i="7"/>
  <c r="J506" i="7"/>
  <c r="BK439" i="7"/>
  <c r="BK340" i="7"/>
  <c r="J204" i="7"/>
  <c r="J150" i="7"/>
  <c r="J636" i="7"/>
  <c r="J614" i="7"/>
  <c r="BK588" i="7"/>
  <c r="J515" i="7"/>
  <c r="J457" i="7"/>
  <c r="J438" i="7"/>
  <c r="J412" i="7"/>
  <c r="J288" i="7"/>
  <c r="J127" i="7"/>
  <c r="J555" i="7"/>
  <c r="J539" i="7"/>
  <c r="J520" i="7"/>
  <c r="J390" i="7"/>
  <c r="BK327" i="7"/>
  <c r="BK623" i="7"/>
  <c r="BK584" i="7"/>
  <c r="BK552" i="7"/>
  <c r="J517" i="7"/>
  <c r="BK454" i="7"/>
  <c r="J410" i="7"/>
  <c r="J186" i="7"/>
  <c r="J152" i="7"/>
  <c r="BK448" i="7"/>
  <c r="BK210" i="7"/>
  <c r="BK126" i="8"/>
  <c r="J142" i="8"/>
  <c r="BK139" i="8"/>
  <c r="J147" i="8"/>
  <c r="BK145" i="8"/>
  <c r="J148" i="9"/>
  <c r="BK129" i="9"/>
  <c r="BK173" i="9"/>
  <c r="J179" i="9"/>
  <c r="BK146" i="9"/>
  <c r="BK172" i="9"/>
  <c r="BK143" i="9"/>
  <c r="BK155" i="9"/>
  <c r="BK135" i="9"/>
  <c r="J186" i="10"/>
  <c r="J149" i="10"/>
  <c r="J152" i="10"/>
  <c r="BK190" i="10"/>
  <c r="BK150" i="10"/>
  <c r="BK180" i="10"/>
  <c r="J136" i="10"/>
  <c r="J167" i="10"/>
  <c r="J153" i="10"/>
  <c r="J194" i="10"/>
  <c r="BK164" i="10"/>
  <c r="BK171" i="11"/>
  <c r="BK166" i="11"/>
  <c r="BK161" i="11"/>
  <c r="J148" i="11"/>
  <c r="BK139" i="11"/>
  <c r="J130" i="11"/>
  <c r="J165" i="11"/>
  <c r="BK159" i="11"/>
  <c r="BK149" i="11"/>
  <c r="BK156" i="11"/>
  <c r="J149" i="11"/>
  <c r="BK138" i="11"/>
  <c r="J129" i="11"/>
  <c r="BK154" i="11"/>
  <c r="BK137" i="11"/>
  <c r="BK126" i="11"/>
  <c r="BK195" i="12"/>
  <c r="BK184" i="12"/>
  <c r="J171" i="12"/>
  <c r="J134" i="12"/>
  <c r="J185" i="12"/>
  <c r="BK167" i="12"/>
  <c r="BK154" i="12"/>
  <c r="BK138" i="12"/>
  <c r="BK151" i="12"/>
  <c r="J139" i="12"/>
  <c r="J186" i="12"/>
  <c r="BK176" i="12"/>
  <c r="BK166" i="12"/>
  <c r="J151" i="12"/>
  <c r="BK190" i="12"/>
  <c r="J168" i="12"/>
  <c r="BK153" i="12"/>
  <c r="BK183" i="13"/>
  <c r="BK163" i="13"/>
  <c r="J133" i="13"/>
  <c r="J172" i="13"/>
  <c r="BK181" i="13"/>
  <c r="BK164" i="13"/>
  <c r="BK144" i="13"/>
  <c r="J171" i="13"/>
  <c r="J149" i="13"/>
  <c r="BK175" i="13"/>
  <c r="J163" i="13"/>
  <c r="J148" i="13"/>
  <c r="BK179" i="13"/>
  <c r="J147" i="13"/>
  <c r="BK174" i="13"/>
  <c r="J150" i="13"/>
  <c r="BK135" i="14"/>
  <c r="BK149" i="14"/>
  <c r="BK154" i="14"/>
  <c r="J136" i="14"/>
  <c r="J151" i="14"/>
  <c r="BK141" i="14"/>
  <c r="BK146" i="14"/>
  <c r="BK131" i="14"/>
  <c r="BK143" i="14"/>
  <c r="J134" i="14"/>
  <c r="BK156" i="15"/>
  <c r="BK144" i="15"/>
  <c r="BK125" i="15"/>
  <c r="J149" i="15"/>
  <c r="BK128" i="15"/>
  <c r="J145" i="15"/>
  <c r="J139" i="15"/>
  <c r="J132" i="15"/>
  <c r="J152" i="15"/>
  <c r="J146" i="15"/>
  <c r="J129" i="15"/>
  <c r="BK145" i="15"/>
  <c r="BK146" i="15"/>
  <c r="BK132" i="15"/>
  <c r="BK130" i="16"/>
  <c r="J139" i="16"/>
  <c r="J141" i="16"/>
  <c r="BK129" i="16"/>
  <c r="J131" i="16"/>
  <c r="J169" i="17"/>
  <c r="BK159" i="17"/>
  <c r="J137" i="17"/>
  <c r="BK165" i="17"/>
  <c r="BK168" i="17"/>
  <c r="BK146" i="17"/>
  <c r="J148" i="17"/>
  <c r="BK151" i="17"/>
  <c r="J36" i="2" l="1"/>
  <c r="T131" i="2"/>
  <c r="R416" i="2"/>
  <c r="R570" i="2"/>
  <c r="R133" i="3"/>
  <c r="BK421" i="3"/>
  <c r="J421" i="3" s="1"/>
  <c r="J102" i="3" s="1"/>
  <c r="P542" i="3"/>
  <c r="P881" i="3"/>
  <c r="P133" i="4"/>
  <c r="BK443" i="4"/>
  <c r="J443" i="4"/>
  <c r="J102" i="4"/>
  <c r="R483" i="4"/>
  <c r="P538" i="4"/>
  <c r="BK134" i="5"/>
  <c r="J134" i="5" s="1"/>
  <c r="J100" i="5" s="1"/>
  <c r="R428" i="5"/>
  <c r="T461" i="5"/>
  <c r="T501" i="5"/>
  <c r="T663" i="5"/>
  <c r="P882" i="5"/>
  <c r="P881" i="5" s="1"/>
  <c r="P129" i="6"/>
  <c r="R284" i="6"/>
  <c r="R307" i="6"/>
  <c r="P126" i="7"/>
  <c r="BK398" i="7"/>
  <c r="J398" i="7" s="1"/>
  <c r="J99" i="7" s="1"/>
  <c r="T398" i="7"/>
  <c r="R602" i="7"/>
  <c r="T122" i="8"/>
  <c r="T121" i="8"/>
  <c r="P133" i="10"/>
  <c r="P193" i="10"/>
  <c r="R123" i="14"/>
  <c r="P131" i="2"/>
  <c r="BK416" i="2"/>
  <c r="J416" i="2" s="1"/>
  <c r="J102" i="2" s="1"/>
  <c r="P483" i="2"/>
  <c r="R778" i="2"/>
  <c r="R133" i="4"/>
  <c r="T443" i="4"/>
  <c r="T637" i="4"/>
  <c r="T428" i="5"/>
  <c r="R461" i="5"/>
  <c r="P501" i="5"/>
  <c r="BK663" i="5"/>
  <c r="J663" i="5"/>
  <c r="J106" i="5"/>
  <c r="R753" i="5"/>
  <c r="BK882" i="5"/>
  <c r="BK881" i="5" s="1"/>
  <c r="J881" i="5" s="1"/>
  <c r="J109" i="5" s="1"/>
  <c r="P273" i="6"/>
  <c r="P330" i="6"/>
  <c r="R413" i="7"/>
  <c r="T635" i="7"/>
  <c r="T634" i="7"/>
  <c r="P122" i="8"/>
  <c r="P121" i="8" s="1"/>
  <c r="AU103" i="1" s="1"/>
  <c r="P138" i="9"/>
  <c r="R169" i="10"/>
  <c r="R209" i="10"/>
  <c r="BK141" i="12"/>
  <c r="J141" i="12" s="1"/>
  <c r="J102" i="12" s="1"/>
  <c r="BK140" i="12"/>
  <c r="J140" i="12" s="1"/>
  <c r="J101" i="12" s="1"/>
  <c r="BK164" i="12"/>
  <c r="J164" i="12"/>
  <c r="J106" i="12"/>
  <c r="R192" i="12"/>
  <c r="R191" i="12"/>
  <c r="T131" i="13"/>
  <c r="T130" i="13" s="1"/>
  <c r="R142" i="13"/>
  <c r="R178" i="13"/>
  <c r="R177" i="13"/>
  <c r="BK144" i="14"/>
  <c r="J144" i="14"/>
  <c r="J100" i="14"/>
  <c r="R123" i="15"/>
  <c r="R131" i="2"/>
  <c r="P416" i="2"/>
  <c r="BK483" i="2"/>
  <c r="J483" i="2"/>
  <c r="J104" i="2"/>
  <c r="T570" i="2"/>
  <c r="P133" i="3"/>
  <c r="R340" i="3"/>
  <c r="P421" i="3"/>
  <c r="BK449" i="3"/>
  <c r="J449" i="3" s="1"/>
  <c r="J103" i="3" s="1"/>
  <c r="T542" i="3"/>
  <c r="T881" i="3"/>
  <c r="BK133" i="4"/>
  <c r="J133" i="4" s="1"/>
  <c r="J100" i="4" s="1"/>
  <c r="P366" i="4"/>
  <c r="R443" i="4"/>
  <c r="BK538" i="4"/>
  <c r="J538" i="4" s="1"/>
  <c r="J105" i="4" s="1"/>
  <c r="T538" i="4"/>
  <c r="R134" i="5"/>
  <c r="P461" i="5"/>
  <c r="BK501" i="5"/>
  <c r="J501" i="5" s="1"/>
  <c r="J103" i="5" s="1"/>
  <c r="R501" i="5"/>
  <c r="P663" i="5"/>
  <c r="T273" i="6"/>
  <c r="R330" i="6"/>
  <c r="R126" i="7"/>
  <c r="R125" i="7"/>
  <c r="R398" i="7"/>
  <c r="P602" i="7"/>
  <c r="R124" i="9"/>
  <c r="T133" i="10"/>
  <c r="R193" i="10"/>
  <c r="R133" i="12"/>
  <c r="R132" i="12"/>
  <c r="T141" i="12"/>
  <c r="T140" i="12" s="1"/>
  <c r="T145" i="12"/>
  <c r="R155" i="12"/>
  <c r="P192" i="12"/>
  <c r="P191" i="12"/>
  <c r="BK131" i="13"/>
  <c r="BK130" i="13" s="1"/>
  <c r="J130" i="13" s="1"/>
  <c r="J99" i="13" s="1"/>
  <c r="J131" i="13"/>
  <c r="J100" i="13" s="1"/>
  <c r="T154" i="13"/>
  <c r="P123" i="14"/>
  <c r="BK123" i="15"/>
  <c r="J123" i="15"/>
  <c r="J99" i="15"/>
  <c r="BK141" i="15"/>
  <c r="BK122" i="15" s="1"/>
  <c r="J122" i="15" s="1"/>
  <c r="J32" i="15" s="1"/>
  <c r="J141" i="15"/>
  <c r="J100" i="15" s="1"/>
  <c r="BK135" i="16"/>
  <c r="J135" i="16" s="1"/>
  <c r="J100" i="16" s="1"/>
  <c r="P341" i="2"/>
  <c r="BK570" i="2"/>
  <c r="J570" i="2"/>
  <c r="J105" i="2"/>
  <c r="P778" i="2"/>
  <c r="BK340" i="3"/>
  <c r="J340" i="3" s="1"/>
  <c r="J101" i="3" s="1"/>
  <c r="R542" i="3"/>
  <c r="BK881" i="3"/>
  <c r="J881" i="3"/>
  <c r="J108" i="3"/>
  <c r="T133" i="4"/>
  <c r="P443" i="4"/>
  <c r="T483" i="4"/>
  <c r="R538" i="4"/>
  <c r="P134" i="5"/>
  <c r="BK461" i="5"/>
  <c r="J461" i="5"/>
  <c r="J102" i="5"/>
  <c r="R548" i="5"/>
  <c r="T753" i="5"/>
  <c r="T882" i="5"/>
  <c r="T881" i="5"/>
  <c r="BK129" i="6"/>
  <c r="J129" i="6"/>
  <c r="J100" i="6"/>
  <c r="BK284" i="6"/>
  <c r="J284" i="6" s="1"/>
  <c r="J102" i="6" s="1"/>
  <c r="BK307" i="6"/>
  <c r="J307" i="6"/>
  <c r="J103" i="6"/>
  <c r="BK138" i="9"/>
  <c r="BK123" i="9" s="1"/>
  <c r="J123" i="9" s="1"/>
  <c r="J32" i="9" s="1"/>
  <c r="J138" i="9"/>
  <c r="J100" i="9"/>
  <c r="T169" i="10"/>
  <c r="T125" i="10" s="1"/>
  <c r="T209" i="10"/>
  <c r="T124" i="11"/>
  <c r="T123" i="11"/>
  <c r="T122" i="11"/>
  <c r="P133" i="12"/>
  <c r="P132" i="12"/>
  <c r="R141" i="12"/>
  <c r="R140" i="12" s="1"/>
  <c r="P164" i="12"/>
  <c r="BK154" i="13"/>
  <c r="J154" i="13"/>
  <c r="J105" i="13"/>
  <c r="T178" i="13"/>
  <c r="T177" i="13"/>
  <c r="T144" i="14"/>
  <c r="T122" i="14" s="1"/>
  <c r="R141" i="15"/>
  <c r="R123" i="16"/>
  <c r="BK131" i="2"/>
  <c r="R341" i="2"/>
  <c r="R483" i="2"/>
  <c r="T778" i="2"/>
  <c r="BK133" i="3"/>
  <c r="P340" i="3"/>
  <c r="R421" i="3"/>
  <c r="BK460" i="3"/>
  <c r="J460" i="3" s="1"/>
  <c r="J104" i="3" s="1"/>
  <c r="R460" i="3"/>
  <c r="BK531" i="3"/>
  <c r="J531" i="3"/>
  <c r="J105" i="3"/>
  <c r="BK794" i="3"/>
  <c r="J794" i="3" s="1"/>
  <c r="J107" i="3" s="1"/>
  <c r="T794" i="3"/>
  <c r="T366" i="4"/>
  <c r="BK637" i="4"/>
  <c r="J637" i="4"/>
  <c r="J106" i="4"/>
  <c r="P428" i="5"/>
  <c r="P548" i="5"/>
  <c r="R663" i="5"/>
  <c r="R882" i="5"/>
  <c r="R881" i="5"/>
  <c r="BK273" i="6"/>
  <c r="BK128" i="6" s="1"/>
  <c r="J128" i="6" s="1"/>
  <c r="J99" i="6" s="1"/>
  <c r="J273" i="6"/>
  <c r="J101" i="6"/>
  <c r="BK330" i="6"/>
  <c r="J330" i="6" s="1"/>
  <c r="J104" i="6" s="1"/>
  <c r="T413" i="7"/>
  <c r="R635" i="7"/>
  <c r="R634" i="7"/>
  <c r="R122" i="8"/>
  <c r="R121" i="8"/>
  <c r="T124" i="9"/>
  <c r="BK169" i="10"/>
  <c r="J169" i="10" s="1"/>
  <c r="J101" i="10" s="1"/>
  <c r="P209" i="10"/>
  <c r="R124" i="11"/>
  <c r="R123" i="11"/>
  <c r="R122" i="11"/>
  <c r="T164" i="12"/>
  <c r="P142" i="13"/>
  <c r="P178" i="13"/>
  <c r="P177" i="13"/>
  <c r="T123" i="14"/>
  <c r="BK123" i="16"/>
  <c r="J123" i="16"/>
  <c r="J99" i="16" s="1"/>
  <c r="R135" i="16"/>
  <c r="R273" i="6"/>
  <c r="T330" i="6"/>
  <c r="T126" i="7"/>
  <c r="P398" i="7"/>
  <c r="T602" i="7"/>
  <c r="T138" i="9"/>
  <c r="T123" i="9" s="1"/>
  <c r="P169" i="10"/>
  <c r="BK209" i="10"/>
  <c r="J209" i="10"/>
  <c r="J103" i="10"/>
  <c r="P124" i="11"/>
  <c r="P123" i="11"/>
  <c r="P122" i="11"/>
  <c r="AU107" i="1" s="1"/>
  <c r="T133" i="12"/>
  <c r="T132" i="12" s="1"/>
  <c r="BK145" i="12"/>
  <c r="BK155" i="12"/>
  <c r="J155" i="12" s="1"/>
  <c r="J105" i="12" s="1"/>
  <c r="T155" i="12"/>
  <c r="T192" i="12"/>
  <c r="T191" i="12"/>
  <c r="R131" i="13"/>
  <c r="R130" i="13"/>
  <c r="R154" i="13"/>
  <c r="R141" i="13" s="1"/>
  <c r="P123" i="15"/>
  <c r="P122" i="15" s="1"/>
  <c r="AU111" i="1" s="1"/>
  <c r="P141" i="15"/>
  <c r="P135" i="16"/>
  <c r="P122" i="16" s="1"/>
  <c r="AU112" i="1" s="1"/>
  <c r="BK341" i="2"/>
  <c r="J341" i="2"/>
  <c r="J101" i="2" s="1"/>
  <c r="T416" i="2"/>
  <c r="P570" i="2"/>
  <c r="T340" i="3"/>
  <c r="T421" i="3"/>
  <c r="P449" i="3"/>
  <c r="R449" i="3"/>
  <c r="T449" i="3"/>
  <c r="P460" i="3"/>
  <c r="T460" i="3"/>
  <c r="P531" i="3"/>
  <c r="R531" i="3"/>
  <c r="T531" i="3"/>
  <c r="P794" i="3"/>
  <c r="R794" i="3"/>
  <c r="BK366" i="4"/>
  <c r="J366" i="4" s="1"/>
  <c r="J101" i="4" s="1"/>
  <c r="BK483" i="4"/>
  <c r="J483" i="4"/>
  <c r="J104" i="4"/>
  <c r="P637" i="4"/>
  <c r="BK428" i="5"/>
  <c r="J428" i="5"/>
  <c r="J101" i="5" s="1"/>
  <c r="T548" i="5"/>
  <c r="BK753" i="5"/>
  <c r="J753" i="5"/>
  <c r="J107" i="5"/>
  <c r="T129" i="6"/>
  <c r="T284" i="6"/>
  <c r="P307" i="6"/>
  <c r="BK126" i="7"/>
  <c r="J126" i="7" s="1"/>
  <c r="J98" i="7" s="1"/>
  <c r="BK413" i="7"/>
  <c r="J413" i="7"/>
  <c r="J100" i="7"/>
  <c r="BK602" i="7"/>
  <c r="J602" i="7"/>
  <c r="J101" i="7" s="1"/>
  <c r="P635" i="7"/>
  <c r="P634" i="7" s="1"/>
  <c r="BK122" i="8"/>
  <c r="BK121" i="8"/>
  <c r="J121" i="8"/>
  <c r="J98" i="8"/>
  <c r="R138" i="9"/>
  <c r="R123" i="9" s="1"/>
  <c r="BK133" i="10"/>
  <c r="J133" i="10" s="1"/>
  <c r="J100" i="10" s="1"/>
  <c r="T193" i="10"/>
  <c r="BK133" i="12"/>
  <c r="BK132" i="12"/>
  <c r="J132" i="12"/>
  <c r="J99" i="12" s="1"/>
  <c r="P141" i="12"/>
  <c r="P140" i="12" s="1"/>
  <c r="R145" i="12"/>
  <c r="P155" i="12"/>
  <c r="BK192" i="12"/>
  <c r="BK191" i="12" s="1"/>
  <c r="J191" i="12" s="1"/>
  <c r="J107" i="12" s="1"/>
  <c r="J192" i="12"/>
  <c r="J108" i="12"/>
  <c r="BK142" i="13"/>
  <c r="BK141" i="13" s="1"/>
  <c r="J141" i="13" s="1"/>
  <c r="J103" i="13" s="1"/>
  <c r="T142" i="13"/>
  <c r="T141" i="13"/>
  <c r="BK178" i="13"/>
  <c r="J178" i="13"/>
  <c r="J107" i="13" s="1"/>
  <c r="P144" i="14"/>
  <c r="P123" i="16"/>
  <c r="T135" i="16"/>
  <c r="T122" i="16" s="1"/>
  <c r="BK118" i="17"/>
  <c r="BK117" i="17"/>
  <c r="J117" i="17" s="1"/>
  <c r="J96" i="17" s="1"/>
  <c r="T341" i="2"/>
  <c r="T483" i="2"/>
  <c r="BK778" i="2"/>
  <c r="J778" i="2"/>
  <c r="J106" i="2"/>
  <c r="T133" i="3"/>
  <c r="T132" i="3" s="1"/>
  <c r="T131" i="3" s="1"/>
  <c r="BK542" i="3"/>
  <c r="J542" i="3"/>
  <c r="J106" i="3"/>
  <c r="R881" i="3"/>
  <c r="R366" i="4"/>
  <c r="P483" i="4"/>
  <c r="R637" i="4"/>
  <c r="T134" i="5"/>
  <c r="T133" i="5" s="1"/>
  <c r="T132" i="5" s="1"/>
  <c r="BK548" i="5"/>
  <c r="J548" i="5"/>
  <c r="J105" i="5"/>
  <c r="P753" i="5"/>
  <c r="R129" i="6"/>
  <c r="R128" i="6" s="1"/>
  <c r="R127" i="6" s="1"/>
  <c r="P284" i="6"/>
  <c r="T307" i="6"/>
  <c r="P413" i="7"/>
  <c r="BK635" i="7"/>
  <c r="BK634" i="7" s="1"/>
  <c r="J634" i="7" s="1"/>
  <c r="J103" i="7" s="1"/>
  <c r="J635" i="7"/>
  <c r="J104" i="7" s="1"/>
  <c r="BK124" i="9"/>
  <c r="J124" i="9" s="1"/>
  <c r="J99" i="9" s="1"/>
  <c r="P124" i="9"/>
  <c r="R133" i="10"/>
  <c r="R125" i="10"/>
  <c r="BK193" i="10"/>
  <c r="J193" i="10" s="1"/>
  <c r="J102" i="10" s="1"/>
  <c r="BK124" i="11"/>
  <c r="J124" i="11"/>
  <c r="J100" i="11"/>
  <c r="P145" i="12"/>
  <c r="P144" i="12"/>
  <c r="R164" i="12"/>
  <c r="P131" i="13"/>
  <c r="P130" i="13" s="1"/>
  <c r="P154" i="13"/>
  <c r="P141" i="13"/>
  <c r="BK123" i="14"/>
  <c r="BK122" i="14" s="1"/>
  <c r="J122" i="14" s="1"/>
  <c r="J98" i="14" s="1"/>
  <c r="J123" i="14"/>
  <c r="J99" i="14"/>
  <c r="R144" i="14"/>
  <c r="T123" i="15"/>
  <c r="T141" i="15"/>
  <c r="T123" i="16"/>
  <c r="P118" i="17"/>
  <c r="P117" i="17"/>
  <c r="AU113" i="1"/>
  <c r="R118" i="17"/>
  <c r="R117" i="17" s="1"/>
  <c r="T118" i="17"/>
  <c r="T117" i="17" s="1"/>
  <c r="BK478" i="2"/>
  <c r="J478" i="2"/>
  <c r="J103" i="2"/>
  <c r="BK632" i="7"/>
  <c r="J632" i="7"/>
  <c r="J102" i="7" s="1"/>
  <c r="BK543" i="5"/>
  <c r="J543" i="5" s="1"/>
  <c r="J104" i="5" s="1"/>
  <c r="BK766" i="4"/>
  <c r="J766" i="4"/>
  <c r="J107" i="4"/>
  <c r="BK1015" i="3"/>
  <c r="J1015" i="3" s="1"/>
  <c r="J109" i="3" s="1"/>
  <c r="BK477" i="4"/>
  <c r="J477" i="4"/>
  <c r="J103" i="4"/>
  <c r="BK871" i="5"/>
  <c r="J871" i="5"/>
  <c r="J108" i="5"/>
  <c r="BK194" i="9"/>
  <c r="J194" i="9" s="1"/>
  <c r="J101" i="9" s="1"/>
  <c r="BK126" i="10"/>
  <c r="BK921" i="2"/>
  <c r="J921" i="2" s="1"/>
  <c r="J107" i="2" s="1"/>
  <c r="BK772" i="4"/>
  <c r="J772" i="4"/>
  <c r="J109" i="4"/>
  <c r="BK399" i="6"/>
  <c r="J399" i="6"/>
  <c r="J105" i="6"/>
  <c r="BK139" i="13"/>
  <c r="J139" i="13" s="1"/>
  <c r="J102" i="13" s="1"/>
  <c r="BE148" i="17"/>
  <c r="BE149" i="17"/>
  <c r="BE150" i="17"/>
  <c r="BE158" i="17"/>
  <c r="BK122" i="16"/>
  <c r="J122" i="16" s="1"/>
  <c r="J98" i="16" s="1"/>
  <c r="E107" i="17"/>
  <c r="BE138" i="17"/>
  <c r="BE146" i="17"/>
  <c r="BE147" i="17"/>
  <c r="BE151" i="17"/>
  <c r="J89" i="17"/>
  <c r="BE123" i="17"/>
  <c r="BE137" i="17"/>
  <c r="BE145" i="17"/>
  <c r="F114" i="17"/>
  <c r="BE156" i="17"/>
  <c r="BE139" i="17"/>
  <c r="BE152" i="17"/>
  <c r="BE160" i="17"/>
  <c r="BE165" i="17"/>
  <c r="BE166" i="17"/>
  <c r="BE167" i="17"/>
  <c r="BE169" i="17"/>
  <c r="BE171" i="17"/>
  <c r="BE119" i="17"/>
  <c r="BE159" i="17"/>
  <c r="BE161" i="17"/>
  <c r="BE170" i="17"/>
  <c r="BE157" i="17"/>
  <c r="BE168" i="17"/>
  <c r="BE124" i="16"/>
  <c r="E85" i="16"/>
  <c r="J91" i="16"/>
  <c r="F94" i="16"/>
  <c r="BE126" i="16"/>
  <c r="BE130" i="16"/>
  <c r="BE131" i="16"/>
  <c r="BE132" i="16"/>
  <c r="BE133" i="16"/>
  <c r="BE138" i="16"/>
  <c r="BE140" i="16"/>
  <c r="BE141" i="16"/>
  <c r="BE125" i="16"/>
  <c r="BE129" i="16"/>
  <c r="BE134" i="16"/>
  <c r="BE127" i="16"/>
  <c r="BE136" i="16"/>
  <c r="BE142" i="16"/>
  <c r="J94" i="16"/>
  <c r="BE128" i="16"/>
  <c r="BE137" i="16"/>
  <c r="BE139" i="16"/>
  <c r="F119" i="15"/>
  <c r="BE126" i="15"/>
  <c r="BE128" i="15"/>
  <c r="BE129" i="15"/>
  <c r="BE131" i="15"/>
  <c r="BE139" i="15"/>
  <c r="BE147" i="15"/>
  <c r="BE144" i="15"/>
  <c r="BE150" i="15"/>
  <c r="BE152" i="15"/>
  <c r="BE153" i="15"/>
  <c r="E110" i="15"/>
  <c r="BE134" i="15"/>
  <c r="BE135" i="15"/>
  <c r="BE138" i="15"/>
  <c r="BE145" i="15"/>
  <c r="BE151" i="15"/>
  <c r="J94" i="15"/>
  <c r="BE125" i="15"/>
  <c r="BE127" i="15"/>
  <c r="BE137" i="15"/>
  <c r="BE142" i="15"/>
  <c r="BE149" i="15"/>
  <c r="BE156" i="15"/>
  <c r="J91" i="15"/>
  <c r="BE124" i="15"/>
  <c r="BE130" i="15"/>
  <c r="BE133" i="15"/>
  <c r="BE136" i="15"/>
  <c r="BE148" i="15"/>
  <c r="BE132" i="15"/>
  <c r="BE140" i="15"/>
  <c r="BE143" i="15"/>
  <c r="BE146" i="15"/>
  <c r="BE154" i="15"/>
  <c r="BE155" i="15"/>
  <c r="BB111" i="1"/>
  <c r="BC111" i="1"/>
  <c r="J142" i="13"/>
  <c r="J104" i="13"/>
  <c r="E85" i="14"/>
  <c r="BE149" i="14"/>
  <c r="BE131" i="14"/>
  <c r="BE132" i="14"/>
  <c r="BE133" i="14"/>
  <c r="BE134" i="14"/>
  <c r="BE135" i="14"/>
  <c r="BE141" i="14"/>
  <c r="BE155" i="14"/>
  <c r="F94" i="14"/>
  <c r="BE124" i="14"/>
  <c r="BE125" i="14"/>
  <c r="BE130" i="14"/>
  <c r="BE139" i="14"/>
  <c r="BE140" i="14"/>
  <c r="BE150" i="14"/>
  <c r="BE151" i="14"/>
  <c r="BE136" i="14"/>
  <c r="BE138" i="14"/>
  <c r="BE148" i="14"/>
  <c r="BE157" i="14"/>
  <c r="BE159" i="14"/>
  <c r="BK177" i="13"/>
  <c r="J177" i="13" s="1"/>
  <c r="J106" i="13" s="1"/>
  <c r="BE127" i="14"/>
  <c r="BE137" i="14"/>
  <c r="BE146" i="14"/>
  <c r="BE156" i="14"/>
  <c r="J91" i="14"/>
  <c r="BE126" i="14"/>
  <c r="BE143" i="14"/>
  <c r="BE153" i="14"/>
  <c r="J94" i="14"/>
  <c r="BE128" i="14"/>
  <c r="BE129" i="14"/>
  <c r="BE145" i="14"/>
  <c r="BE147" i="14"/>
  <c r="BE158" i="14"/>
  <c r="BE142" i="14"/>
  <c r="BE152" i="14"/>
  <c r="BE154" i="14"/>
  <c r="J91" i="13"/>
  <c r="BE143" i="13"/>
  <c r="BE145" i="13"/>
  <c r="BE158" i="13"/>
  <c r="BE163" i="13"/>
  <c r="BE164" i="13"/>
  <c r="BE168" i="13"/>
  <c r="BE171" i="13"/>
  <c r="BE173" i="13"/>
  <c r="J145" i="12"/>
  <c r="J104" i="12"/>
  <c r="BE135" i="13"/>
  <c r="BE157" i="13"/>
  <c r="BE184" i="13"/>
  <c r="J133" i="12"/>
  <c r="J100" i="12"/>
  <c r="E85" i="13"/>
  <c r="BE144" i="13"/>
  <c r="BE147" i="13"/>
  <c r="BE153" i="13"/>
  <c r="BE167" i="13"/>
  <c r="BE170" i="13"/>
  <c r="BE179" i="13"/>
  <c r="BE182" i="13"/>
  <c r="BE183" i="13"/>
  <c r="BE156" i="13"/>
  <c r="BE172" i="13"/>
  <c r="BE180" i="13"/>
  <c r="J126" i="13"/>
  <c r="BE132" i="13"/>
  <c r="BE140" i="13"/>
  <c r="BE149" i="13"/>
  <c r="BE160" i="13"/>
  <c r="BE161" i="13"/>
  <c r="BE166" i="13"/>
  <c r="BE174" i="13"/>
  <c r="BE165" i="13"/>
  <c r="BE169" i="13"/>
  <c r="F94" i="13"/>
  <c r="BE136" i="13"/>
  <c r="BE137" i="13"/>
  <c r="BE148" i="13"/>
  <c r="BE150" i="13"/>
  <c r="BE151" i="13"/>
  <c r="BE152" i="13"/>
  <c r="BE155" i="13"/>
  <c r="BE159" i="13"/>
  <c r="BE162" i="13"/>
  <c r="BE133" i="13"/>
  <c r="BE134" i="13"/>
  <c r="BE146" i="13"/>
  <c r="BE175" i="13"/>
  <c r="BE176" i="13"/>
  <c r="BE181" i="13"/>
  <c r="F128" i="12"/>
  <c r="BE137" i="12"/>
  <c r="J125" i="12"/>
  <c r="BE151" i="12"/>
  <c r="BE154" i="12"/>
  <c r="BE166" i="12"/>
  <c r="BE184" i="12"/>
  <c r="BE185" i="12"/>
  <c r="BE187" i="12"/>
  <c r="BK123" i="11"/>
  <c r="BK122" i="11" s="1"/>
  <c r="J122" i="11" s="1"/>
  <c r="J32" i="11" s="1"/>
  <c r="BE138" i="12"/>
  <c r="BE147" i="12"/>
  <c r="BE149" i="12"/>
  <c r="BE150" i="12"/>
  <c r="BE156" i="12"/>
  <c r="BE160" i="12"/>
  <c r="BE161" i="12"/>
  <c r="BE175" i="12"/>
  <c r="BE180" i="12"/>
  <c r="BE183" i="12"/>
  <c r="BE186" i="12"/>
  <c r="BE188" i="12"/>
  <c r="BE189" i="12"/>
  <c r="BE190" i="12"/>
  <c r="BE195" i="12"/>
  <c r="J94" i="12"/>
  <c r="BE134" i="12"/>
  <c r="BE136" i="12"/>
  <c r="E85" i="12"/>
  <c r="BE143" i="12"/>
  <c r="BE146" i="12"/>
  <c r="BE172" i="12"/>
  <c r="BE177" i="12"/>
  <c r="BE135" i="12"/>
  <c r="BE142" i="12"/>
  <c r="BE152" i="12"/>
  <c r="BE159" i="12"/>
  <c r="BE163" i="12"/>
  <c r="BE168" i="12"/>
  <c r="BE169" i="12"/>
  <c r="BE170" i="12"/>
  <c r="BE174" i="12"/>
  <c r="BE176" i="12"/>
  <c r="BE179" i="12"/>
  <c r="BE182" i="12"/>
  <c r="BE193" i="12"/>
  <c r="BE194" i="12"/>
  <c r="BE198" i="12"/>
  <c r="BE139" i="12"/>
  <c r="BE148" i="12"/>
  <c r="BE153" i="12"/>
  <c r="BE157" i="12"/>
  <c r="BE158" i="12"/>
  <c r="BE162" i="12"/>
  <c r="BE165" i="12"/>
  <c r="BE167" i="12"/>
  <c r="BE171" i="12"/>
  <c r="BE173" i="12"/>
  <c r="BE178" i="12"/>
  <c r="BE181" i="12"/>
  <c r="BE196" i="12"/>
  <c r="BE197" i="12"/>
  <c r="J126" i="10"/>
  <c r="J99" i="10"/>
  <c r="J91" i="11"/>
  <c r="BE137" i="11"/>
  <c r="J94" i="11"/>
  <c r="BE127" i="11"/>
  <c r="BE131" i="11"/>
  <c r="BE132" i="11"/>
  <c r="BE136" i="11"/>
  <c r="BE139" i="11"/>
  <c r="BE146" i="11"/>
  <c r="BE147" i="11"/>
  <c r="BE149" i="11"/>
  <c r="E85" i="11"/>
  <c r="F94" i="11"/>
  <c r="BE129" i="11"/>
  <c r="BE130" i="11"/>
  <c r="BE133" i="11"/>
  <c r="BE134" i="11"/>
  <c r="BE135" i="11"/>
  <c r="BE140" i="11"/>
  <c r="BE141" i="11"/>
  <c r="BE150" i="11"/>
  <c r="BE153" i="11"/>
  <c r="BE142" i="11"/>
  <c r="BE155" i="11"/>
  <c r="BE145" i="11"/>
  <c r="BE156" i="11"/>
  <c r="BE159" i="11"/>
  <c r="BE161" i="11"/>
  <c r="BE162" i="11"/>
  <c r="BE166" i="11"/>
  <c r="BE168" i="11"/>
  <c r="BE125" i="11"/>
  <c r="BE126" i="11"/>
  <c r="BE128" i="11"/>
  <c r="BE138" i="11"/>
  <c r="BE143" i="11"/>
  <c r="BE144" i="11"/>
  <c r="BE148" i="11"/>
  <c r="BE151" i="11"/>
  <c r="BE152" i="11"/>
  <c r="BE154" i="11"/>
  <c r="BE157" i="11"/>
  <c r="BE158" i="11"/>
  <c r="BE160" i="11"/>
  <c r="BE163" i="11"/>
  <c r="BE164" i="11"/>
  <c r="BE165" i="11"/>
  <c r="BE167" i="11"/>
  <c r="BE169" i="11"/>
  <c r="BE170" i="11"/>
  <c r="BE171" i="11"/>
  <c r="J91" i="10"/>
  <c r="BE136" i="10"/>
  <c r="BE163" i="10"/>
  <c r="BE166" i="10"/>
  <c r="J94" i="10"/>
  <c r="BE151" i="10"/>
  <c r="BE156" i="10"/>
  <c r="BE168" i="10"/>
  <c r="BE211" i="10"/>
  <c r="BE127" i="10"/>
  <c r="BE134" i="10"/>
  <c r="BE140" i="10"/>
  <c r="BE149" i="10"/>
  <c r="BE150" i="10"/>
  <c r="BE155" i="10"/>
  <c r="BE180" i="10"/>
  <c r="BE190" i="10"/>
  <c r="BE199" i="10"/>
  <c r="E85" i="10"/>
  <c r="BE135" i="10"/>
  <c r="BE157" i="10"/>
  <c r="BE158" i="10"/>
  <c r="BE165" i="10"/>
  <c r="BE167" i="10"/>
  <c r="BE176" i="10"/>
  <c r="BE203" i="10"/>
  <c r="BE152" i="10"/>
  <c r="BE153" i="10"/>
  <c r="BE159" i="10"/>
  <c r="BE164" i="10"/>
  <c r="BE192" i="10"/>
  <c r="BE194" i="10"/>
  <c r="BE206" i="10"/>
  <c r="BE210" i="10"/>
  <c r="BE154" i="10"/>
  <c r="BE171" i="10"/>
  <c r="BE183" i="10"/>
  <c r="BE186" i="10"/>
  <c r="F94" i="10"/>
  <c r="BE170" i="10"/>
  <c r="BE172" i="10"/>
  <c r="BE191" i="10"/>
  <c r="BE212" i="10"/>
  <c r="E85" i="9"/>
  <c r="F94" i="9"/>
  <c r="BE132" i="9"/>
  <c r="BE158" i="9"/>
  <c r="BE179" i="9"/>
  <c r="BE135" i="9"/>
  <c r="BE143" i="9"/>
  <c r="J122" i="8"/>
  <c r="J99" i="8" s="1"/>
  <c r="BE139" i="9"/>
  <c r="BE173" i="9"/>
  <c r="BE178" i="9"/>
  <c r="BE125" i="9"/>
  <c r="BE149" i="9"/>
  <c r="BE152" i="9"/>
  <c r="BE190" i="9"/>
  <c r="BE166" i="9"/>
  <c r="BE126" i="9"/>
  <c r="BE129" i="9"/>
  <c r="BE146" i="9"/>
  <c r="BE147" i="9"/>
  <c r="BE148" i="9"/>
  <c r="BE162" i="9"/>
  <c r="BE171" i="9"/>
  <c r="BE172" i="9"/>
  <c r="BE195" i="9"/>
  <c r="J94" i="9"/>
  <c r="BE127" i="9"/>
  <c r="BE128" i="9"/>
  <c r="BE155" i="9"/>
  <c r="BE165" i="9"/>
  <c r="BE180" i="9"/>
  <c r="BE181" i="9"/>
  <c r="BE187" i="9"/>
  <c r="J91" i="9"/>
  <c r="BE161" i="9"/>
  <c r="BE170" i="9"/>
  <c r="BE191" i="9"/>
  <c r="BK125" i="7"/>
  <c r="J125" i="7"/>
  <c r="J97" i="7" s="1"/>
  <c r="J91" i="8"/>
  <c r="BE126" i="8"/>
  <c r="BE140" i="8"/>
  <c r="BE143" i="8"/>
  <c r="BE123" i="8"/>
  <c r="BE132" i="8"/>
  <c r="BE142" i="8"/>
  <c r="E85" i="8"/>
  <c r="BE141" i="8"/>
  <c r="BE135" i="8"/>
  <c r="BE139" i="8"/>
  <c r="BE146" i="8"/>
  <c r="F118" i="8"/>
  <c r="BE138" i="8"/>
  <c r="BE145" i="8"/>
  <c r="J94" i="8"/>
  <c r="BE147" i="8"/>
  <c r="BE129" i="8"/>
  <c r="BE144" i="8"/>
  <c r="BE127" i="7"/>
  <c r="BE145" i="7"/>
  <c r="BE147" i="7"/>
  <c r="BE294" i="7"/>
  <c r="BE295" i="7"/>
  <c r="BE439" i="7"/>
  <c r="BE452" i="7"/>
  <c r="BE471" i="7"/>
  <c r="BE510" i="7"/>
  <c r="BE518" i="7"/>
  <c r="BE520" i="7"/>
  <c r="BE522" i="7"/>
  <c r="BE526" i="7"/>
  <c r="BE541" i="7"/>
  <c r="BE542" i="7"/>
  <c r="BE150" i="7"/>
  <c r="BE177" i="7"/>
  <c r="BE207" i="7"/>
  <c r="BE240" i="7"/>
  <c r="BE244" i="7"/>
  <c r="BE290" i="7"/>
  <c r="BE387" i="7"/>
  <c r="BE408" i="7"/>
  <c r="BE412" i="7"/>
  <c r="BE428" i="7"/>
  <c r="BE433" i="7"/>
  <c r="BE464" i="7"/>
  <c r="BE468" i="7"/>
  <c r="BE470" i="7"/>
  <c r="BE532" i="7"/>
  <c r="BE539" i="7"/>
  <c r="BE543" i="7"/>
  <c r="BE548" i="7"/>
  <c r="BE568" i="7"/>
  <c r="BE572" i="7"/>
  <c r="BE586" i="7"/>
  <c r="BE601" i="7"/>
  <c r="BE609" i="7"/>
  <c r="BE614" i="7"/>
  <c r="BE615" i="7"/>
  <c r="BE160" i="7"/>
  <c r="BE166" i="7"/>
  <c r="BE186" i="7"/>
  <c r="BE193" i="7"/>
  <c r="BE204" i="7"/>
  <c r="BE210" i="7"/>
  <c r="BE242" i="7"/>
  <c r="BE328" i="7"/>
  <c r="BE335" i="7"/>
  <c r="BE342" i="7"/>
  <c r="BE356" i="7"/>
  <c r="BE396" i="7"/>
  <c r="BE426" i="7"/>
  <c r="BE497" i="7"/>
  <c r="BE524" i="7"/>
  <c r="BE535" i="7"/>
  <c r="BE552" i="7"/>
  <c r="BE557" i="7"/>
  <c r="BE558" i="7"/>
  <c r="BE560" i="7"/>
  <c r="BE579" i="7"/>
  <c r="BE588" i="7"/>
  <c r="BE592" i="7"/>
  <c r="BE593" i="7"/>
  <c r="E85" i="7"/>
  <c r="BE138" i="7"/>
  <c r="BE140" i="7"/>
  <c r="BE142" i="7"/>
  <c r="BE144" i="7"/>
  <c r="BE182" i="7"/>
  <c r="BE372" i="7"/>
  <c r="BE374" i="7"/>
  <c r="BE399" i="7"/>
  <c r="BE454" i="7"/>
  <c r="BE459" i="7"/>
  <c r="BE506" i="7"/>
  <c r="BE562" i="7"/>
  <c r="BE574" i="7"/>
  <c r="BE578" i="7"/>
  <c r="BE612" i="7"/>
  <c r="BE627" i="7"/>
  <c r="BE630" i="7"/>
  <c r="BE641" i="7"/>
  <c r="BE136" i="7"/>
  <c r="BE159" i="7"/>
  <c r="BE202" i="7"/>
  <c r="BE338" i="7"/>
  <c r="BE375" i="7"/>
  <c r="BE385" i="7"/>
  <c r="BE420" i="7"/>
  <c r="BE422" i="7"/>
  <c r="BE431" i="7"/>
  <c r="BE437" i="7"/>
  <c r="BE438" i="7"/>
  <c r="BE445" i="7"/>
  <c r="BE462" i="7"/>
  <c r="BE511" i="7"/>
  <c r="BE519" i="7"/>
  <c r="BE528" i="7"/>
  <c r="BE540" i="7"/>
  <c r="BE546" i="7"/>
  <c r="BE549" i="7"/>
  <c r="BE553" i="7"/>
  <c r="BE561" i="7"/>
  <c r="BE584" i="7"/>
  <c r="F121" i="7"/>
  <c r="BE190" i="7"/>
  <c r="BE191" i="7"/>
  <c r="BE389" i="7"/>
  <c r="BE390" i="7"/>
  <c r="BE410" i="7"/>
  <c r="BE414" i="7"/>
  <c r="BE417" i="7"/>
  <c r="BE424" i="7"/>
  <c r="BE427" i="7"/>
  <c r="BE455" i="7"/>
  <c r="BE457" i="7"/>
  <c r="BE461" i="7"/>
  <c r="BE517" i="7"/>
  <c r="BE567" i="7"/>
  <c r="BE581" i="7"/>
  <c r="BE583" i="7"/>
  <c r="BE589" i="7"/>
  <c r="BE590" i="7"/>
  <c r="BE597" i="7"/>
  <c r="BE598" i="7"/>
  <c r="BE599" i="7"/>
  <c r="BE608" i="7"/>
  <c r="BE620" i="7"/>
  <c r="BE622" i="7"/>
  <c r="BE626" i="7"/>
  <c r="BE636" i="7"/>
  <c r="J89" i="7"/>
  <c r="BE130" i="7"/>
  <c r="BE152" i="7"/>
  <c r="BE172" i="7"/>
  <c r="BE194" i="7"/>
  <c r="BE198" i="7"/>
  <c r="BE327" i="7"/>
  <c r="BE362" i="7"/>
  <c r="BE405" i="7"/>
  <c r="BE407" i="7"/>
  <c r="BE435" i="7"/>
  <c r="BE441" i="7"/>
  <c r="BE448" i="7"/>
  <c r="BE466" i="7"/>
  <c r="BE473" i="7"/>
  <c r="BE485" i="7"/>
  <c r="BE504" i="7"/>
  <c r="BE507" i="7"/>
  <c r="BE523" i="7"/>
  <c r="BE531" i="7"/>
  <c r="BE533" i="7"/>
  <c r="BE555" i="7"/>
  <c r="BE559" i="7"/>
  <c r="BE565" i="7"/>
  <c r="BE585" i="7"/>
  <c r="BE591" i="7"/>
  <c r="BE595" i="7"/>
  <c r="BE618" i="7"/>
  <c r="BE619" i="7"/>
  <c r="BE623" i="7"/>
  <c r="BE628" i="7"/>
  <c r="BE148" i="7"/>
  <c r="BE154" i="7"/>
  <c r="BE156" i="7"/>
  <c r="BE157" i="7"/>
  <c r="BE215" i="7"/>
  <c r="BE288" i="7"/>
  <c r="BE340" i="7"/>
  <c r="BE429" i="7"/>
  <c r="BE450" i="7"/>
  <c r="BE479" i="7"/>
  <c r="BE482" i="7"/>
  <c r="BE492" i="7"/>
  <c r="BE509" i="7"/>
  <c r="BE513" i="7"/>
  <c r="BE515" i="7"/>
  <c r="BE527" i="7"/>
  <c r="BE530" i="7"/>
  <c r="BE537" i="7"/>
  <c r="BE545" i="7"/>
  <c r="BE551" i="7"/>
  <c r="BE556" i="7"/>
  <c r="BE563" i="7"/>
  <c r="BE564" i="7"/>
  <c r="BE566" i="7"/>
  <c r="BE603" i="7"/>
  <c r="BE606" i="7"/>
  <c r="BE616" i="7"/>
  <c r="BE617" i="7"/>
  <c r="BE621" i="7"/>
  <c r="BE624" i="7"/>
  <c r="BE631" i="7"/>
  <c r="BE633" i="7"/>
  <c r="BE342" i="6"/>
  <c r="BE345" i="6"/>
  <c r="BE351" i="6"/>
  <c r="E85" i="6"/>
  <c r="F124" i="6"/>
  <c r="BE177" i="6"/>
  <c r="BE196" i="6"/>
  <c r="BE237" i="6"/>
  <c r="BE257" i="6"/>
  <c r="BE283" i="6"/>
  <c r="BE285" i="6"/>
  <c r="BE293" i="6"/>
  <c r="BE305" i="6"/>
  <c r="BE316" i="6"/>
  <c r="BE337" i="6"/>
  <c r="BE339" i="6"/>
  <c r="BE310" i="6"/>
  <c r="BE314" i="6"/>
  <c r="BE373" i="6"/>
  <c r="BE386" i="6"/>
  <c r="BE400" i="6"/>
  <c r="BE301" i="6"/>
  <c r="BE326" i="6"/>
  <c r="BE348" i="6"/>
  <c r="BE354" i="6"/>
  <c r="BE366" i="6"/>
  <c r="J91" i="6"/>
  <c r="BE162" i="6"/>
  <c r="BE201" i="6"/>
  <c r="BE205" i="6"/>
  <c r="BE244" i="6"/>
  <c r="BE263" i="6"/>
  <c r="BE269" i="6"/>
  <c r="BE280" i="6"/>
  <c r="BE299" i="6"/>
  <c r="BE130" i="6"/>
  <c r="BE155" i="6"/>
  <c r="BE170" i="6"/>
  <c r="BE229" i="6"/>
  <c r="BE308" i="6"/>
  <c r="BE331" i="6"/>
  <c r="BE357" i="6"/>
  <c r="BE363" i="6"/>
  <c r="BE146" i="6"/>
  <c r="BE148" i="6"/>
  <c r="BE186" i="6"/>
  <c r="BE210" i="6"/>
  <c r="BE222" i="6"/>
  <c r="BE232" i="6"/>
  <c r="BE240" i="6"/>
  <c r="BE242" i="6"/>
  <c r="BE247" i="6"/>
  <c r="BE260" i="6"/>
  <c r="BE274" i="6"/>
  <c r="BE277" i="6"/>
  <c r="BE291" i="6"/>
  <c r="BE321" i="6"/>
  <c r="BE360" i="6"/>
  <c r="BE254" i="5"/>
  <c r="BE393" i="5"/>
  <c r="BE436" i="5"/>
  <c r="BE451" i="5"/>
  <c r="BE454" i="5"/>
  <c r="BE457" i="5"/>
  <c r="BE639" i="5"/>
  <c r="F94" i="5"/>
  <c r="BE183" i="5"/>
  <c r="BE276" i="5"/>
  <c r="BE304" i="5"/>
  <c r="BE313" i="5"/>
  <c r="BE439" i="5"/>
  <c r="BE493" i="5"/>
  <c r="BE502" i="5"/>
  <c r="BE524" i="5"/>
  <c r="BE592" i="5"/>
  <c r="BE613" i="5"/>
  <c r="BE617" i="5"/>
  <c r="BE621" i="5"/>
  <c r="BE629" i="5"/>
  <c r="BE670" i="5"/>
  <c r="BE674" i="5"/>
  <c r="BE693" i="5"/>
  <c r="BE695" i="5"/>
  <c r="BE730" i="5"/>
  <c r="BE745" i="5"/>
  <c r="BE793" i="5"/>
  <c r="BE798" i="5"/>
  <c r="BE841" i="5"/>
  <c r="BE359" i="5"/>
  <c r="BE361" i="5"/>
  <c r="BE364" i="5"/>
  <c r="BE403" i="5"/>
  <c r="BE409" i="5"/>
  <c r="BE416" i="5"/>
  <c r="BE429" i="5"/>
  <c r="BE447" i="5"/>
  <c r="BE462" i="5"/>
  <c r="BE476" i="5"/>
  <c r="BE500" i="5"/>
  <c r="BE529" i="5"/>
  <c r="BE531" i="5"/>
  <c r="BE537" i="5"/>
  <c r="BE539" i="5"/>
  <c r="BE553" i="5"/>
  <c r="BE559" i="5"/>
  <c r="BE611" i="5"/>
  <c r="BE711" i="5"/>
  <c r="J126" i="5"/>
  <c r="BE135" i="5"/>
  <c r="BE228" i="5"/>
  <c r="BE249" i="5"/>
  <c r="BE287" i="5"/>
  <c r="BE294" i="5"/>
  <c r="BE302" i="5"/>
  <c r="BE343" i="5"/>
  <c r="BE352" i="5"/>
  <c r="BE387" i="5"/>
  <c r="BE413" i="5"/>
  <c r="BE432" i="5"/>
  <c r="BE467" i="5"/>
  <c r="BE472" i="5"/>
  <c r="BE561" i="5"/>
  <c r="BE658" i="5"/>
  <c r="BE700" i="5"/>
  <c r="BE719" i="5"/>
  <c r="BE739" i="5"/>
  <c r="BE779" i="5"/>
  <c r="BE806" i="5"/>
  <c r="BE823" i="5"/>
  <c r="BE565" i="5"/>
  <c r="BE587" i="5"/>
  <c r="BE603" i="5"/>
  <c r="BE623" i="5"/>
  <c r="BE635" i="5"/>
  <c r="BE687" i="5"/>
  <c r="BE722" i="5"/>
  <c r="BE734" i="5"/>
  <c r="BE754" i="5"/>
  <c r="BE809" i="5"/>
  <c r="BE872" i="5"/>
  <c r="E120" i="5"/>
  <c r="BE150" i="5"/>
  <c r="BE331" i="5"/>
  <c r="BE357" i="5"/>
  <c r="BE367" i="5"/>
  <c r="BE406" i="5"/>
  <c r="BE419" i="5"/>
  <c r="BE425" i="5"/>
  <c r="BE460" i="5"/>
  <c r="BE488" i="5"/>
  <c r="BE505" i="5"/>
  <c r="BE507" i="5"/>
  <c r="BE527" i="5"/>
  <c r="BE544" i="5"/>
  <c r="BE585" i="5"/>
  <c r="BE589" i="5"/>
  <c r="BE600" i="5"/>
  <c r="BE633" i="5"/>
  <c r="BE641" i="5"/>
  <c r="BE648" i="5"/>
  <c r="BE650" i="5"/>
  <c r="BE652" i="5"/>
  <c r="BE662" i="5"/>
  <c r="BE664" i="5"/>
  <c r="BE679" i="5"/>
  <c r="BE689" i="5"/>
  <c r="BE705" i="5"/>
  <c r="BE713" i="5"/>
  <c r="BE749" i="5"/>
  <c r="BE759" i="5"/>
  <c r="BK771" i="4"/>
  <c r="J771" i="4"/>
  <c r="J108" i="4" s="1"/>
  <c r="BE158" i="5"/>
  <c r="BE163" i="5"/>
  <c r="BE168" i="5"/>
  <c r="BE170" i="5"/>
  <c r="BE190" i="5"/>
  <c r="BE198" i="5"/>
  <c r="BE308" i="5"/>
  <c r="BE384" i="5"/>
  <c r="BE390" i="5"/>
  <c r="BE422" i="5"/>
  <c r="BE474" i="5"/>
  <c r="BE479" i="5"/>
  <c r="BE497" i="5"/>
  <c r="BE509" i="5"/>
  <c r="BE541" i="5"/>
  <c r="BE555" i="5"/>
  <c r="BE577" i="5"/>
  <c r="BE606" i="5"/>
  <c r="BE627" i="5"/>
  <c r="BE666" i="5"/>
  <c r="BE668" i="5"/>
  <c r="BE681" i="5"/>
  <c r="BE683" i="5"/>
  <c r="BE703" i="5"/>
  <c r="BE771" i="5"/>
  <c r="BE787" i="5"/>
  <c r="BE812" i="5"/>
  <c r="BE838" i="5"/>
  <c r="BE860" i="5"/>
  <c r="BE176" i="5"/>
  <c r="BE207" i="5"/>
  <c r="BE217" i="5"/>
  <c r="BE233" i="5"/>
  <c r="BE238" i="5"/>
  <c r="BE244" i="5"/>
  <c r="BE259" i="5"/>
  <c r="BE281" i="5"/>
  <c r="BE346" i="5"/>
  <c r="BE444" i="5"/>
  <c r="BE465" i="5"/>
  <c r="BE483" i="5"/>
  <c r="BE516" i="5"/>
  <c r="BE518" i="5"/>
  <c r="BE549" i="5"/>
  <c r="BE568" i="5"/>
  <c r="BE581" i="5"/>
  <c r="BE594" i="5"/>
  <c r="BE764" i="5"/>
  <c r="BE790" i="5"/>
  <c r="BE877" i="5"/>
  <c r="BE883" i="5"/>
  <c r="BE886" i="5"/>
  <c r="J133" i="3"/>
  <c r="J100" i="3"/>
  <c r="BE232" i="4"/>
  <c r="BE238" i="4"/>
  <c r="BE359" i="4"/>
  <c r="BE371" i="4"/>
  <c r="BE413" i="4"/>
  <c r="BE419" i="4"/>
  <c r="BE423" i="4"/>
  <c r="BE435" i="4"/>
  <c r="BE450" i="4"/>
  <c r="BE175" i="4"/>
  <c r="BE204" i="4"/>
  <c r="BE250" i="4"/>
  <c r="BE276" i="4"/>
  <c r="BE288" i="4"/>
  <c r="BE316" i="4"/>
  <c r="BE327" i="4"/>
  <c r="BE539" i="4"/>
  <c r="J91" i="4"/>
  <c r="F128" i="4"/>
  <c r="BE214" i="4"/>
  <c r="BE222" i="4"/>
  <c r="BE348" i="4"/>
  <c r="BE388" i="4"/>
  <c r="BE457" i="4"/>
  <c r="BE467" i="4"/>
  <c r="BE499" i="4"/>
  <c r="BE519" i="4"/>
  <c r="BE534" i="4"/>
  <c r="BE570" i="4"/>
  <c r="BE584" i="4"/>
  <c r="BE595" i="4"/>
  <c r="BE601" i="4"/>
  <c r="BE604" i="4"/>
  <c r="BE633" i="4"/>
  <c r="BE645" i="4"/>
  <c r="BE707" i="4"/>
  <c r="BE773" i="4"/>
  <c r="E85" i="4"/>
  <c r="BE160" i="4"/>
  <c r="BE165" i="4"/>
  <c r="BE190" i="4"/>
  <c r="BE331" i="4"/>
  <c r="BE333" i="4"/>
  <c r="BE367" i="4"/>
  <c r="BE426" i="4"/>
  <c r="BE428" i="4"/>
  <c r="BE453" i="4"/>
  <c r="BE478" i="4"/>
  <c r="BE536" i="4"/>
  <c r="BE557" i="4"/>
  <c r="BE565" i="4"/>
  <c r="BE567" i="4"/>
  <c r="BE588" i="4"/>
  <c r="BE615" i="4"/>
  <c r="BE151" i="4"/>
  <c r="BE291" i="4"/>
  <c r="BE302" i="4"/>
  <c r="BE310" i="4"/>
  <c r="BE319" i="4"/>
  <c r="BE351" i="4"/>
  <c r="BE363" i="4"/>
  <c r="BE673" i="4"/>
  <c r="BE679" i="4"/>
  <c r="BE685" i="4"/>
  <c r="BE736" i="4"/>
  <c r="BE759" i="4"/>
  <c r="BE182" i="4"/>
  <c r="BE294" i="4"/>
  <c r="BE338" i="4"/>
  <c r="BE416" i="4"/>
  <c r="BE430" i="4"/>
  <c r="BE484" i="4"/>
  <c r="BE493" i="4"/>
  <c r="BE501" i="4"/>
  <c r="BE550" i="4"/>
  <c r="BE650" i="4"/>
  <c r="BE665" i="4"/>
  <c r="BE720" i="4"/>
  <c r="BE134" i="4"/>
  <c r="BE243" i="4"/>
  <c r="BE259" i="4"/>
  <c r="BE263" i="4"/>
  <c r="BE313" i="4"/>
  <c r="BE329" i="4"/>
  <c r="BE341" i="4"/>
  <c r="BE384" i="4"/>
  <c r="BE403" i="4"/>
  <c r="BE408" i="4"/>
  <c r="BE510" i="4"/>
  <c r="BE513" i="4"/>
  <c r="BE524" i="4"/>
  <c r="BE526" i="4"/>
  <c r="BE532" i="4"/>
  <c r="BE560" i="4"/>
  <c r="BE573" i="4"/>
  <c r="BE598" i="4"/>
  <c r="BE620" i="4"/>
  <c r="BE629" i="4"/>
  <c r="BE657" i="4"/>
  <c r="BE698" i="4"/>
  <c r="BE740" i="4"/>
  <c r="BE767" i="4"/>
  <c r="BE156" i="4"/>
  <c r="BE167" i="4"/>
  <c r="BE171" i="4"/>
  <c r="BE197" i="4"/>
  <c r="BE255" i="4"/>
  <c r="BE323" i="4"/>
  <c r="BE395" i="4"/>
  <c r="BE442" i="4"/>
  <c r="BE444" i="4"/>
  <c r="BE460" i="4"/>
  <c r="BE463" i="4"/>
  <c r="BE474" i="4"/>
  <c r="BE490" i="4"/>
  <c r="BE497" i="4"/>
  <c r="BE515" i="4"/>
  <c r="BE517" i="4"/>
  <c r="BE545" i="4"/>
  <c r="BE552" i="4"/>
  <c r="BE562" i="4"/>
  <c r="BE579" i="4"/>
  <c r="BE586" i="4"/>
  <c r="BE607" i="4"/>
  <c r="BE638" i="4"/>
  <c r="BE690" i="4"/>
  <c r="BE704" i="4"/>
  <c r="BE710" i="4"/>
  <c r="BE134" i="3"/>
  <c r="BE358" i="3"/>
  <c r="BE362" i="3"/>
  <c r="BE369" i="3"/>
  <c r="BE398" i="3"/>
  <c r="BE404" i="3"/>
  <c r="BE429" i="3"/>
  <c r="BE446" i="3"/>
  <c r="BE515" i="3"/>
  <c r="BE517" i="3"/>
  <c r="BE522" i="3"/>
  <c r="BE552" i="3"/>
  <c r="BE575" i="3"/>
  <c r="BE663" i="3"/>
  <c r="BE715" i="3"/>
  <c r="BE813" i="3"/>
  <c r="BE825" i="3"/>
  <c r="F94" i="3"/>
  <c r="J125" i="3"/>
  <c r="BE159" i="3"/>
  <c r="BE206" i="3"/>
  <c r="BE215" i="3"/>
  <c r="BE235" i="3"/>
  <c r="BE298" i="3"/>
  <c r="BE336" i="3"/>
  <c r="BE409" i="3"/>
  <c r="BE436" i="3"/>
  <c r="BE494" i="3"/>
  <c r="BE643" i="3"/>
  <c r="BE645" i="3"/>
  <c r="BE674" i="3"/>
  <c r="BE679" i="3"/>
  <c r="BE702" i="3"/>
  <c r="BE706" i="3"/>
  <c r="BE711" i="3"/>
  <c r="BE790" i="3"/>
  <c r="BE801" i="3"/>
  <c r="BE807" i="3"/>
  <c r="BE836" i="3"/>
  <c r="BE852" i="3"/>
  <c r="BE903" i="3"/>
  <c r="BE985" i="3"/>
  <c r="BE1016" i="3"/>
  <c r="BE177" i="3"/>
  <c r="BE199" i="3"/>
  <c r="BE292" i="3"/>
  <c r="BE295" i="3"/>
  <c r="BE300" i="3"/>
  <c r="BE317" i="3"/>
  <c r="BE412" i="3"/>
  <c r="BE439" i="3"/>
  <c r="BE484" i="3"/>
  <c r="BE488" i="3"/>
  <c r="BE511" i="3"/>
  <c r="BE529" i="3"/>
  <c r="BE554" i="3"/>
  <c r="BE611" i="3"/>
  <c r="BE654" i="3"/>
  <c r="BE681" i="3"/>
  <c r="BE735" i="3"/>
  <c r="BE781" i="3"/>
  <c r="BE841" i="3"/>
  <c r="BE924" i="3"/>
  <c r="E119" i="3"/>
  <c r="BE166" i="3"/>
  <c r="BE191" i="3"/>
  <c r="BE266" i="3"/>
  <c r="BE388" i="3"/>
  <c r="BE401" i="3"/>
  <c r="BE414" i="3"/>
  <c r="BE416" i="3"/>
  <c r="BE509" i="3"/>
  <c r="BE550" i="3"/>
  <c r="BE569" i="3"/>
  <c r="BE578" i="3"/>
  <c r="BE585" i="3"/>
  <c r="BE745" i="3"/>
  <c r="BE912" i="3"/>
  <c r="BE932" i="3"/>
  <c r="BE943" i="3"/>
  <c r="BE946" i="3"/>
  <c r="BE982" i="3"/>
  <c r="BE174" i="3"/>
  <c r="BE307" i="3"/>
  <c r="BE314" i="3"/>
  <c r="BE328" i="3"/>
  <c r="BE450" i="3"/>
  <c r="BE457" i="3"/>
  <c r="BE470" i="3"/>
  <c r="BE491" i="3"/>
  <c r="BE499" i="3"/>
  <c r="BE503" i="3"/>
  <c r="BE607" i="3"/>
  <c r="BE650" i="3"/>
  <c r="BE656" i="3"/>
  <c r="BE669" i="3"/>
  <c r="BE672" i="3"/>
  <c r="BE742" i="3"/>
  <c r="BE752" i="3"/>
  <c r="BE768" i="3"/>
  <c r="BE785" i="3"/>
  <c r="J131" i="2"/>
  <c r="J100" i="2"/>
  <c r="BE188" i="3"/>
  <c r="BE270" i="3"/>
  <c r="BE282" i="3"/>
  <c r="BE321" i="3"/>
  <c r="BE422" i="3"/>
  <c r="BE425" i="3"/>
  <c r="BE461" i="3"/>
  <c r="BE476" i="3"/>
  <c r="BE480" i="3"/>
  <c r="BE532" i="3"/>
  <c r="BE536" i="3"/>
  <c r="BE563" i="3"/>
  <c r="BE590" i="3"/>
  <c r="BE596" i="3"/>
  <c r="BE621" i="3"/>
  <c r="BE647" i="3"/>
  <c r="BE666" i="3"/>
  <c r="BE795" i="3"/>
  <c r="BE846" i="3"/>
  <c r="BE863" i="3"/>
  <c r="BE151" i="3"/>
  <c r="BE170" i="3"/>
  <c r="BE182" i="3"/>
  <c r="BE184" i="3"/>
  <c r="BE302" i="3"/>
  <c r="BE324" i="3"/>
  <c r="BE332" i="3"/>
  <c r="BE341" i="3"/>
  <c r="BE345" i="3"/>
  <c r="BE453" i="3"/>
  <c r="BE497" i="3"/>
  <c r="BE524" i="3"/>
  <c r="BE539" i="3"/>
  <c r="BE543" i="3"/>
  <c r="BE603" i="3"/>
  <c r="BE633" i="3"/>
  <c r="BE687" i="3"/>
  <c r="BE719" i="3"/>
  <c r="BE721" i="3"/>
  <c r="BE739" i="3"/>
  <c r="BE747" i="3"/>
  <c r="BE820" i="3"/>
  <c r="BE830" i="3"/>
  <c r="BE843" i="3"/>
  <c r="BE882" i="3"/>
  <c r="BE889" i="3"/>
  <c r="BE961" i="3"/>
  <c r="BE965" i="3"/>
  <c r="BE988" i="3"/>
  <c r="BE1008" i="3"/>
  <c r="BE226" i="3"/>
  <c r="BE257" i="3"/>
  <c r="BE261" i="3"/>
  <c r="BE393" i="3"/>
  <c r="BE443" i="3"/>
  <c r="BE464" i="3"/>
  <c r="BE472" i="3"/>
  <c r="BE558" i="3"/>
  <c r="BE566" i="3"/>
  <c r="BE615" i="3"/>
  <c r="BE692" i="3"/>
  <c r="BE697" i="3"/>
  <c r="BE773" i="3"/>
  <c r="BE849" i="3"/>
  <c r="BE855" i="3"/>
  <c r="BE858" i="3"/>
  <c r="BE873" i="3"/>
  <c r="BE895" i="3"/>
  <c r="BE921" i="3"/>
  <c r="BE927" i="3"/>
  <c r="BE940" i="3"/>
  <c r="AW96" i="1"/>
  <c r="BB96" i="1"/>
  <c r="BC96" i="1"/>
  <c r="BA96" i="1"/>
  <c r="E85" i="2"/>
  <c r="J91" i="2"/>
  <c r="F94" i="2"/>
  <c r="BE132" i="2"/>
  <c r="BE150" i="2"/>
  <c r="BE155" i="2"/>
  <c r="BE159" i="2"/>
  <c r="BE164" i="2"/>
  <c r="BE169" i="2"/>
  <c r="BE175" i="2"/>
  <c r="BE177" i="2"/>
  <c r="BE181" i="2"/>
  <c r="BE185" i="2"/>
  <c r="BE187" i="2"/>
  <c r="BE191" i="2"/>
  <c r="BE197" i="2"/>
  <c r="BE200" i="2"/>
  <c r="BE204" i="2"/>
  <c r="BE212" i="2"/>
  <c r="BE219" i="2"/>
  <c r="BE226" i="2"/>
  <c r="BE236" i="2"/>
  <c r="BE243" i="2"/>
  <c r="BE260" i="2"/>
  <c r="BE265" i="2"/>
  <c r="BE270" i="2"/>
  <c r="BE274" i="2"/>
  <c r="BE278" i="2"/>
  <c r="BE283" i="2"/>
  <c r="BE293" i="2"/>
  <c r="BE296" i="2"/>
  <c r="BE299" i="2"/>
  <c r="BE301" i="2"/>
  <c r="BE303" i="2"/>
  <c r="BE308" i="2"/>
  <c r="BE311" i="2"/>
  <c r="BE318" i="2"/>
  <c r="BE325" i="2"/>
  <c r="BE328" i="2"/>
  <c r="BE333" i="2"/>
  <c r="BE337" i="2"/>
  <c r="BE342" i="2"/>
  <c r="BE346" i="2"/>
  <c r="BE359" i="2"/>
  <c r="BE363" i="2"/>
  <c r="BE370" i="2"/>
  <c r="BE383" i="2"/>
  <c r="BE388" i="2"/>
  <c r="BE393" i="2"/>
  <c r="BE396" i="2"/>
  <c r="BE399" i="2"/>
  <c r="BE404" i="2"/>
  <c r="BE407" i="2"/>
  <c r="BE409" i="2"/>
  <c r="BE411" i="2"/>
  <c r="BE417" i="2"/>
  <c r="BE420" i="2"/>
  <c r="BE423" i="2"/>
  <c r="BE429" i="2"/>
  <c r="BE432" i="2"/>
  <c r="BE444" i="2"/>
  <c r="BE448" i="2"/>
  <c r="BE455" i="2"/>
  <c r="BE458" i="2"/>
  <c r="BE462" i="2"/>
  <c r="BE465" i="2"/>
  <c r="BE468" i="2"/>
  <c r="BE473" i="2"/>
  <c r="BE479" i="2"/>
  <c r="BE484" i="2"/>
  <c r="BE487" i="2"/>
  <c r="BE489" i="2"/>
  <c r="BE491" i="2"/>
  <c r="BE493" i="2"/>
  <c r="BE498" i="2"/>
  <c r="BE503" i="2"/>
  <c r="BE508" i="2"/>
  <c r="BE510" i="2"/>
  <c r="BE520" i="2"/>
  <c r="BE523" i="2"/>
  <c r="BE528" i="2"/>
  <c r="BE532" i="2"/>
  <c r="BE536" i="2"/>
  <c r="BE538" i="2"/>
  <c r="BE541" i="2"/>
  <c r="BE548" i="2"/>
  <c r="BE551" i="2"/>
  <c r="BE553" i="2"/>
  <c r="BE555" i="2"/>
  <c r="BE560" i="2"/>
  <c r="BE562" i="2"/>
  <c r="BE568" i="2"/>
  <c r="BE571" i="2"/>
  <c r="BE579" i="2"/>
  <c r="BE581" i="2"/>
  <c r="BE585" i="2"/>
  <c r="BE587" i="2"/>
  <c r="BE592" i="2"/>
  <c r="BE595" i="2"/>
  <c r="BE598" i="2"/>
  <c r="BE601" i="2"/>
  <c r="BE606" i="2"/>
  <c r="BE611" i="2"/>
  <c r="BE616" i="2"/>
  <c r="BE620" i="2"/>
  <c r="BE625" i="2"/>
  <c r="BE630" i="2"/>
  <c r="BE641" i="2"/>
  <c r="BE643" i="2"/>
  <c r="BE645" i="2"/>
  <c r="BE647" i="2"/>
  <c r="BE650" i="2"/>
  <c r="BE655" i="2"/>
  <c r="BE657" i="2"/>
  <c r="BE659" i="2"/>
  <c r="BE665" i="2"/>
  <c r="BE672" i="2"/>
  <c r="BE675" i="2"/>
  <c r="BE680" i="2"/>
  <c r="BE683" i="2"/>
  <c r="BE685" i="2"/>
  <c r="BE696" i="2"/>
  <c r="BE698" i="2"/>
  <c r="BE702" i="2"/>
  <c r="BE705" i="2"/>
  <c r="BE708" i="2"/>
  <c r="BE711" i="2"/>
  <c r="BE719" i="2"/>
  <c r="BE723" i="2"/>
  <c r="BE727" i="2"/>
  <c r="BE731" i="2"/>
  <c r="BE746" i="2"/>
  <c r="BE755" i="2"/>
  <c r="BE764" i="2"/>
  <c r="BE769" i="2"/>
  <c r="BE773" i="2"/>
  <c r="BE779" i="2"/>
  <c r="BE789" i="2"/>
  <c r="BE795" i="2"/>
  <c r="BE801" i="2"/>
  <c r="BE809" i="2"/>
  <c r="BE817" i="2"/>
  <c r="BE825" i="2"/>
  <c r="BE829" i="2"/>
  <c r="BE832" i="2"/>
  <c r="BE837" i="2"/>
  <c r="BE844" i="2"/>
  <c r="BE847" i="2"/>
  <c r="BE850" i="2"/>
  <c r="BE853" i="2"/>
  <c r="BE868" i="2"/>
  <c r="BE884" i="2"/>
  <c r="BE889" i="2"/>
  <c r="BE892" i="2"/>
  <c r="BE914" i="2"/>
  <c r="BE922" i="2"/>
  <c r="BD96" i="1"/>
  <c r="F36" i="4"/>
  <c r="BA98" i="1"/>
  <c r="F39" i="4"/>
  <c r="BD98" i="1" s="1"/>
  <c r="F36" i="6"/>
  <c r="BA100" i="1" s="1"/>
  <c r="F39" i="6"/>
  <c r="BD100" i="1"/>
  <c r="F35" i="7"/>
  <c r="BB101" i="1"/>
  <c r="F39" i="12"/>
  <c r="BD108" i="1" s="1"/>
  <c r="J36" i="14"/>
  <c r="AW110" i="1" s="1"/>
  <c r="F36" i="16"/>
  <c r="BA112" i="1"/>
  <c r="F35" i="17"/>
  <c r="BB113" i="1"/>
  <c r="J36" i="3"/>
  <c r="AW97" i="1" s="1"/>
  <c r="F38" i="5"/>
  <c r="BC99" i="1" s="1"/>
  <c r="F37" i="7"/>
  <c r="BD101" i="1"/>
  <c r="J36" i="12"/>
  <c r="AW108" i="1"/>
  <c r="F36" i="14"/>
  <c r="BA110" i="1" s="1"/>
  <c r="F39" i="15"/>
  <c r="BD111" i="1" s="1"/>
  <c r="F39" i="3"/>
  <c r="BD97" i="1"/>
  <c r="F39" i="5"/>
  <c r="BD99" i="1"/>
  <c r="F38" i="8"/>
  <c r="BC103" i="1" s="1"/>
  <c r="J36" i="8"/>
  <c r="AW103" i="1" s="1"/>
  <c r="J36" i="9"/>
  <c r="AW104" i="1"/>
  <c r="J32" i="8"/>
  <c r="J36" i="10"/>
  <c r="AW106" i="1" s="1"/>
  <c r="F37" i="10"/>
  <c r="BB106" i="1"/>
  <c r="F37" i="11"/>
  <c r="BB107" i="1"/>
  <c r="F39" i="11"/>
  <c r="BD107" i="1"/>
  <c r="F37" i="13"/>
  <c r="BB109" i="1" s="1"/>
  <c r="J36" i="15"/>
  <c r="AW111" i="1"/>
  <c r="F34" i="17"/>
  <c r="BA113" i="1"/>
  <c r="F38" i="3"/>
  <c r="BC97" i="1"/>
  <c r="F37" i="5"/>
  <c r="BB99" i="1" s="1"/>
  <c r="F37" i="8"/>
  <c r="BB103" i="1"/>
  <c r="F39" i="8"/>
  <c r="BD103" i="1"/>
  <c r="F38" i="9"/>
  <c r="BC104" i="1"/>
  <c r="F39" i="9"/>
  <c r="BD104" i="1" s="1"/>
  <c r="F38" i="10"/>
  <c r="BC106" i="1"/>
  <c r="F38" i="11"/>
  <c r="BC107" i="1"/>
  <c r="J36" i="11"/>
  <c r="AW107" i="1"/>
  <c r="F37" i="12"/>
  <c r="BB108" i="1" s="1"/>
  <c r="J36" i="13"/>
  <c r="AW109" i="1" s="1"/>
  <c r="F36" i="15"/>
  <c r="BA111" i="1"/>
  <c r="J34" i="17"/>
  <c r="AW113" i="1" s="1"/>
  <c r="F37" i="3"/>
  <c r="BB97" i="1" s="1"/>
  <c r="F36" i="5"/>
  <c r="BA99" i="1"/>
  <c r="F36" i="7"/>
  <c r="BC101" i="1"/>
  <c r="F38" i="13"/>
  <c r="BC109" i="1" s="1"/>
  <c r="F38" i="14"/>
  <c r="BC110" i="1" s="1"/>
  <c r="F38" i="16"/>
  <c r="BC112" i="1"/>
  <c r="F36" i="17"/>
  <c r="BC113" i="1"/>
  <c r="F36" i="3"/>
  <c r="BA97" i="1" s="1"/>
  <c r="J36" i="6"/>
  <c r="AW100" i="1" s="1"/>
  <c r="F37" i="6"/>
  <c r="BB100" i="1"/>
  <c r="J34" i="7"/>
  <c r="AW101" i="1"/>
  <c r="F36" i="13"/>
  <c r="BA109" i="1" s="1"/>
  <c r="F39" i="14"/>
  <c r="BD110" i="1" s="1"/>
  <c r="J36" i="16"/>
  <c r="AW112" i="1"/>
  <c r="J36" i="4"/>
  <c r="AW98" i="1"/>
  <c r="J36" i="5"/>
  <c r="AW99" i="1" s="1"/>
  <c r="F36" i="8"/>
  <c r="BA103" i="1" s="1"/>
  <c r="F36" i="9"/>
  <c r="BA104" i="1"/>
  <c r="F37" i="9"/>
  <c r="BB104" i="1"/>
  <c r="F39" i="10"/>
  <c r="BD106" i="1" s="1"/>
  <c r="F36" i="10"/>
  <c r="BA106" i="1" s="1"/>
  <c r="F36" i="11"/>
  <c r="BA107" i="1"/>
  <c r="F36" i="12"/>
  <c r="BA108" i="1" s="1"/>
  <c r="F39" i="13"/>
  <c r="BD109" i="1" s="1"/>
  <c r="F37" i="16"/>
  <c r="BB112" i="1"/>
  <c r="F37" i="17"/>
  <c r="BD113" i="1"/>
  <c r="AS94" i="1"/>
  <c r="F38" i="4"/>
  <c r="BC98" i="1" s="1"/>
  <c r="F37" i="4"/>
  <c r="BB98" i="1" s="1"/>
  <c r="F38" i="6"/>
  <c r="BC100" i="1"/>
  <c r="F34" i="7"/>
  <c r="BA101" i="1"/>
  <c r="F38" i="12"/>
  <c r="BC108" i="1" s="1"/>
  <c r="F37" i="14"/>
  <c r="BB110" i="1" s="1"/>
  <c r="F39" i="16"/>
  <c r="BD112" i="1"/>
  <c r="BK133" i="5" l="1"/>
  <c r="J133" i="5" s="1"/>
  <c r="J99" i="5" s="1"/>
  <c r="BK125" i="10"/>
  <c r="J125" i="10" s="1"/>
  <c r="BK144" i="12"/>
  <c r="J144" i="12" s="1"/>
  <c r="J103" i="12" s="1"/>
  <c r="J882" i="5"/>
  <c r="J110" i="5" s="1"/>
  <c r="T122" i="15"/>
  <c r="R122" i="16"/>
  <c r="P122" i="14"/>
  <c r="AU110" i="1"/>
  <c r="R130" i="2"/>
  <c r="R129" i="2" s="1"/>
  <c r="P130" i="2"/>
  <c r="P129" i="2"/>
  <c r="AU96" i="1"/>
  <c r="T132" i="4"/>
  <c r="T131" i="4" s="1"/>
  <c r="R133" i="5"/>
  <c r="R132" i="5" s="1"/>
  <c r="P123" i="9"/>
  <c r="AU104" i="1" s="1"/>
  <c r="AU102" i="1" s="1"/>
  <c r="T128" i="6"/>
  <c r="T127" i="6"/>
  <c r="T125" i="7"/>
  <c r="T124" i="7" s="1"/>
  <c r="P133" i="5"/>
  <c r="P132" i="5" s="1"/>
  <c r="AU99" i="1" s="1"/>
  <c r="T144" i="12"/>
  <c r="T131" i="12"/>
  <c r="P132" i="3"/>
  <c r="P131" i="3"/>
  <c r="AU97" i="1" s="1"/>
  <c r="T129" i="13"/>
  <c r="P125" i="10"/>
  <c r="AU106" i="1" s="1"/>
  <c r="P132" i="4"/>
  <c r="P131" i="4"/>
  <c r="AU98" i="1"/>
  <c r="BK132" i="3"/>
  <c r="BK131" i="3" s="1"/>
  <c r="J131" i="3" s="1"/>
  <c r="J98" i="3" s="1"/>
  <c r="R132" i="4"/>
  <c r="R131" i="4" s="1"/>
  <c r="R122" i="14"/>
  <c r="R132" i="3"/>
  <c r="R131" i="3"/>
  <c r="R144" i="12"/>
  <c r="R131" i="12"/>
  <c r="P128" i="6"/>
  <c r="P127" i="6" s="1"/>
  <c r="AU100" i="1" s="1"/>
  <c r="P131" i="12"/>
  <c r="AU108" i="1"/>
  <c r="R124" i="7"/>
  <c r="P125" i="7"/>
  <c r="P124" i="7"/>
  <c r="AU101" i="1" s="1"/>
  <c r="P129" i="13"/>
  <c r="AU109" i="1" s="1"/>
  <c r="R129" i="13"/>
  <c r="BK130" i="2"/>
  <c r="BK129" i="2"/>
  <c r="J129" i="2" s="1"/>
  <c r="J32" i="2" s="1"/>
  <c r="AG96" i="1" s="1"/>
  <c r="BK132" i="4"/>
  <c r="J132" i="4" s="1"/>
  <c r="J99" i="4" s="1"/>
  <c r="R122" i="15"/>
  <c r="T130" i="2"/>
  <c r="T129" i="2"/>
  <c r="J118" i="17"/>
  <c r="J97" i="17" s="1"/>
  <c r="BK138" i="13"/>
  <c r="J138" i="13" s="1"/>
  <c r="J101" i="13" s="1"/>
  <c r="AG111" i="1"/>
  <c r="J98" i="15"/>
  <c r="BK131" i="12"/>
  <c r="J131" i="12"/>
  <c r="AG107" i="1"/>
  <c r="J98" i="11"/>
  <c r="J123" i="11"/>
  <c r="J99" i="11"/>
  <c r="AG104" i="1"/>
  <c r="J98" i="9"/>
  <c r="AG103" i="1"/>
  <c r="BK124" i="7"/>
  <c r="J124" i="7" s="1"/>
  <c r="J96" i="7" s="1"/>
  <c r="BK127" i="6"/>
  <c r="J127" i="6"/>
  <c r="J98" i="6"/>
  <c r="BK132" i="5"/>
  <c r="J132" i="5"/>
  <c r="J98" i="5" s="1"/>
  <c r="J35" i="5"/>
  <c r="AV99" i="1" s="1"/>
  <c r="AT99" i="1" s="1"/>
  <c r="BC95" i="1"/>
  <c r="AY95" i="1" s="1"/>
  <c r="F35" i="8"/>
  <c r="AZ103" i="1" s="1"/>
  <c r="BA102" i="1"/>
  <c r="AW102" i="1"/>
  <c r="BC102" i="1"/>
  <c r="AY102" i="1" s="1"/>
  <c r="F35" i="10"/>
  <c r="AZ106" i="1" s="1"/>
  <c r="F35" i="13"/>
  <c r="AZ109" i="1" s="1"/>
  <c r="J35" i="15"/>
  <c r="AV111" i="1"/>
  <c r="AT111" i="1" s="1"/>
  <c r="AN111" i="1" s="1"/>
  <c r="J35" i="2"/>
  <c r="AV96" i="1" s="1"/>
  <c r="AT96" i="1" s="1"/>
  <c r="BB102" i="1"/>
  <c r="AX102" i="1"/>
  <c r="J35" i="9"/>
  <c r="AV104" i="1" s="1"/>
  <c r="AT104" i="1" s="1"/>
  <c r="AN104" i="1" s="1"/>
  <c r="J35" i="12"/>
  <c r="AV108" i="1"/>
  <c r="AT108" i="1" s="1"/>
  <c r="F35" i="15"/>
  <c r="AZ111" i="1"/>
  <c r="F35" i="4"/>
  <c r="AZ98" i="1"/>
  <c r="F35" i="5"/>
  <c r="AZ99" i="1" s="1"/>
  <c r="BB95" i="1"/>
  <c r="AX95" i="1" s="1"/>
  <c r="BD95" i="1"/>
  <c r="J33" i="7"/>
  <c r="AV101" i="1" s="1"/>
  <c r="AT101" i="1" s="1"/>
  <c r="J35" i="3"/>
  <c r="AV97" i="1" s="1"/>
  <c r="AT97" i="1" s="1"/>
  <c r="F35" i="9"/>
  <c r="AZ104" i="1" s="1"/>
  <c r="F35" i="11"/>
  <c r="AZ107" i="1" s="1"/>
  <c r="J35" i="13"/>
  <c r="AV109" i="1"/>
  <c r="AT109" i="1"/>
  <c r="BA105" i="1"/>
  <c r="AW105" i="1" s="1"/>
  <c r="BB105" i="1"/>
  <c r="AX105" i="1"/>
  <c r="J32" i="16"/>
  <c r="AG112" i="1"/>
  <c r="J33" i="17"/>
  <c r="AV113" i="1"/>
  <c r="AT113" i="1"/>
  <c r="J30" i="17"/>
  <c r="AG113" i="1" s="1"/>
  <c r="J35" i="4"/>
  <c r="AV98" i="1" s="1"/>
  <c r="AT98" i="1" s="1"/>
  <c r="F35" i="6"/>
  <c r="AZ100" i="1" s="1"/>
  <c r="BA95" i="1"/>
  <c r="AW95" i="1"/>
  <c r="J35" i="6"/>
  <c r="AV100" i="1"/>
  <c r="AT100" i="1"/>
  <c r="F33" i="7"/>
  <c r="AZ101" i="1"/>
  <c r="F35" i="3"/>
  <c r="AZ97" i="1" s="1"/>
  <c r="BD102" i="1"/>
  <c r="AG102" i="1"/>
  <c r="J35" i="11"/>
  <c r="AV107" i="1"/>
  <c r="AT107" i="1"/>
  <c r="AN107" i="1"/>
  <c r="F35" i="12"/>
  <c r="AZ108" i="1" s="1"/>
  <c r="J32" i="14"/>
  <c r="AG110" i="1"/>
  <c r="F35" i="16"/>
  <c r="AZ112" i="1"/>
  <c r="BD105" i="1"/>
  <c r="F35" i="2"/>
  <c r="AZ96" i="1"/>
  <c r="J35" i="8"/>
  <c r="AV103" i="1"/>
  <c r="AT103" i="1"/>
  <c r="AN103" i="1"/>
  <c r="J35" i="10"/>
  <c r="AV106" i="1" s="1"/>
  <c r="AT106" i="1" s="1"/>
  <c r="J32" i="12"/>
  <c r="AG108" i="1"/>
  <c r="F35" i="14"/>
  <c r="AZ110" i="1" s="1"/>
  <c r="J35" i="14"/>
  <c r="AV110" i="1"/>
  <c r="AT110" i="1"/>
  <c r="J35" i="16"/>
  <c r="AV112" i="1"/>
  <c r="AT112" i="1"/>
  <c r="BC105" i="1"/>
  <c r="AY105" i="1" s="1"/>
  <c r="F33" i="17"/>
  <c r="AZ113" i="1"/>
  <c r="BK129" i="13" l="1"/>
  <c r="J129" i="13" s="1"/>
  <c r="J32" i="13" s="1"/>
  <c r="AG109" i="1" s="1"/>
  <c r="BK131" i="4"/>
  <c r="J131" i="4" s="1"/>
  <c r="J32" i="4" s="1"/>
  <c r="AG98" i="1" s="1"/>
  <c r="J32" i="10"/>
  <c r="AG106" i="1" s="1"/>
  <c r="AN106" i="1" s="1"/>
  <c r="J98" i="10"/>
  <c r="J130" i="2"/>
  <c r="J99" i="2"/>
  <c r="J98" i="2"/>
  <c r="J132" i="3"/>
  <c r="J99" i="3" s="1"/>
  <c r="AN112" i="1"/>
  <c r="J39" i="17"/>
  <c r="J41" i="16"/>
  <c r="AN110" i="1"/>
  <c r="J41" i="15"/>
  <c r="AN109" i="1"/>
  <c r="J98" i="13"/>
  <c r="J41" i="14"/>
  <c r="AN108" i="1"/>
  <c r="J98" i="12"/>
  <c r="J41" i="13"/>
  <c r="J41" i="12"/>
  <c r="J41" i="11"/>
  <c r="J41" i="10"/>
  <c r="J41" i="9"/>
  <c r="J41" i="8"/>
  <c r="AN98" i="1"/>
  <c r="J98" i="4"/>
  <c r="J41" i="4"/>
  <c r="J41" i="2"/>
  <c r="AN96" i="1"/>
  <c r="AN113" i="1"/>
  <c r="AU105" i="1"/>
  <c r="AU94" i="1" s="1"/>
  <c r="J32" i="6"/>
  <c r="AG100" i="1"/>
  <c r="AN100" i="1"/>
  <c r="BC94" i="1"/>
  <c r="W32" i="1"/>
  <c r="AU95" i="1"/>
  <c r="AZ95" i="1"/>
  <c r="AV95" i="1" s="1"/>
  <c r="AT95" i="1" s="1"/>
  <c r="AG105" i="1"/>
  <c r="BD94" i="1"/>
  <c r="W33" i="1"/>
  <c r="J32" i="5"/>
  <c r="AG99" i="1"/>
  <c r="AZ102" i="1"/>
  <c r="AV102" i="1" s="1"/>
  <c r="AT102" i="1" s="1"/>
  <c r="AN102" i="1" s="1"/>
  <c r="BA94" i="1"/>
  <c r="W30" i="1"/>
  <c r="J32" i="3"/>
  <c r="AG97" i="1"/>
  <c r="J30" i="7"/>
  <c r="AG101" i="1" s="1"/>
  <c r="AN101" i="1" s="1"/>
  <c r="BB94" i="1"/>
  <c r="W31" i="1"/>
  <c r="AZ105" i="1"/>
  <c r="AV105" i="1"/>
  <c r="AT105" i="1"/>
  <c r="J41" i="3" l="1"/>
  <c r="AN105" i="1"/>
  <c r="J39" i="7"/>
  <c r="J41" i="6"/>
  <c r="J41" i="5"/>
  <c r="AN99" i="1"/>
  <c r="AN97" i="1"/>
  <c r="AY94" i="1"/>
  <c r="AZ94" i="1"/>
  <c r="W29" i="1"/>
  <c r="AG95" i="1"/>
  <c r="AX94" i="1"/>
  <c r="AW94" i="1"/>
  <c r="AK30" i="1"/>
  <c r="AN95" i="1" l="1"/>
  <c r="AG94" i="1"/>
  <c r="AK26" i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<sst xmlns="http://schemas.openxmlformats.org/spreadsheetml/2006/main" count="50778" uniqueCount="5064">
  <si>
    <t>Export Komplet</t>
  </si>
  <si>
    <t/>
  </si>
  <si>
    <t>2.0</t>
  </si>
  <si>
    <t>ZAMOK</t>
  </si>
  <si>
    <t>False</t>
  </si>
  <si>
    <t>{c350dc02-e1a6-4d26-ad20-f99db3aae4e8}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</si>
  <si>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</si>
  <si>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</si>
  <si>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</si>
  <si>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</si>
  <si>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</si>
  <si>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</si>
  <si>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</si>
  <si>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</si>
  <si>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240261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</si>
  <si>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</si>
  <si>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</si>
  <si>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HLINKY - REKONSTRUKCE VODOVODU, AKTUALIZACE PROJEKTOVÉ DOKUMENTACE</t>
  </si>
  <si>
    <t>0,1</t>
  </si>
  <si>
    <t>KSO:</t>
  </si>
  <si>
    <t>CC-CZ:</t>
  </si>
  <si>
    <t>1</t>
  </si>
  <si>
    <t>Místo:</t>
  </si>
  <si>
    <t>BRNO</t>
  </si>
  <si>
    <t>Datum:</t>
  </si>
  <si>
    <t>3. 12. 2024</t>
  </si>
  <si>
    <t>10</t>
  </si>
  <si>
    <t>100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</si>
  <si>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</si>
  <si>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</si>
  <si>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</si>
  <si>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</si>
  <si>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</si>
  <si>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</si>
  <si>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</si>
  <si>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True</t>
  </si>
  <si>
    <t>AQUA PROCON s.r.o.Palackého tř. 12, 612 00 Brno</t>
  </si>
  <si>
    <t>Zpracovatel:</t>
  </si>
  <si>
    <t>Obrtel M.</t>
  </si>
  <si>
    <t>Poznámka:</t>
  </si>
  <si>
    <t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Výkaz výměr, který se vztahuje k více položkám je nahrazen odpovídajícím slovem  "FIGUROU".  Figura je uvedena ve sloupci "Kód" v položce, kde byla spočítána. Pokud byl v rozpočtu uveden konkrétní obchodní název materiálu nebo výrobku, byl použit s cílem zadavatele stanovit minimální kvalitativní standard. Je možné použít jakýkoliv obdobný výrobek.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</si>
  <si>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</si>
  <si>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</si>
  <si>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</si>
  <si>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</si>
  <si>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</si>
  <si>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</si>
  <si>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</si>
  <si>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</si>
  <si>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</si>
  <si>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</si>
  <si>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</si>
  <si>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</si>
  <si>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</si>
  <si>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</si>
  <si>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</si>
  <si>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</si>
  <si>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</si>
  <si>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</si>
  <si>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</si>
  <si>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</si>
  <si>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</si>
  <si>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</si>
  <si>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</si>
  <si>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</si>
  <si>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</si>
  <si>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</si>
  <si>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</si>
  <si>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</si>
  <si>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</si>
  <si>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</si>
  <si>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</si>
  <si>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</si>
  <si>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</si>
  <si>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</si>
  <si>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</si>
  <si>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</si>
  <si>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</si>
  <si>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</si>
  <si>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</si>
  <si>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</si>
  <si>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</si>
  <si>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</si>
  <si>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</si>
  <si>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</si>
  <si>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100</t>
  </si>
  <si>
    <t>POZEMNÍ KOMUNIKACE</t>
  </si>
  <si>
    <t>ING</t>
  </si>
  <si>
    <t>{e7b83b19-01f7-4452-8357-1b9e3765aa45}</t>
  </si>
  <si>
    <t>822 29</t>
  </si>
  <si>
    <t>2</t>
  </si>
  <si>
    <t>/</t>
  </si>
  <si>
    <t>SO 101.1</t>
  </si>
  <si>
    <t>komunikace a zpevněné plochy - ETAPA 1</t>
  </si>
  <si>
    <t>Soupis</t>
  </si>
  <si>
    <t>{014b8a89-16ca-4df0-afb7-efcd9df939fa}</t>
  </si>
  <si>
    <t>SO 101.2</t>
  </si>
  <si>
    <t>komunikace a zpevněné plochy - ETAPA 2</t>
  </si>
  <si>
    <t>{24ab5820-0525-4d58-a782-1f1c6ba092b1}</t>
  </si>
  <si>
    <t>SO 102</t>
  </si>
  <si>
    <t>stezka pro chodce s povoleným vjezdem cyklistů</t>
  </si>
  <si>
    <t>{bd733a99-ddd3-4ad1-b237-c40a4745add0}</t>
  </si>
  <si>
    <t>SO 103</t>
  </si>
  <si>
    <t>tramvajová zastávka Výstaviště - hlavní vstup</t>
  </si>
  <si>
    <t>{8dbeba50-e943-40b6-8556-58a1ac81bb9d}</t>
  </si>
  <si>
    <t>SO 103.1</t>
  </si>
  <si>
    <t>tramvajová zastávka Výstaviště - vstup G2</t>
  </si>
  <si>
    <t>{4231909a-5abd-4e36-9982-6b7a7dff564e}</t>
  </si>
  <si>
    <t>SO 330</t>
  </si>
  <si>
    <t>VODOVOD</t>
  </si>
  <si>
    <t>{40446179-e4e8-4a9a-9e78-69bb5baa04cd}</t>
  </si>
  <si>
    <t>827 13</t>
  </si>
  <si>
    <t>SO 800</t>
  </si>
  <si>
    <t>NÁHRADNÍ VÝSADBA</t>
  </si>
  <si>
    <t>{b3836608-9eab-4644-b08a-479bc2ace272}</t>
  </si>
  <si>
    <t>823 27</t>
  </si>
  <si>
    <t>01</t>
  </si>
  <si>
    <t>Asanace</t>
  </si>
  <si>
    <t>{abf47a56-1b26-41f9-b366-76c55291e829}</t>
  </si>
  <si>
    <t>02</t>
  </si>
  <si>
    <t>Výsadba</t>
  </si>
  <si>
    <t>{b9fba3d4-c23d-440a-8506-cdb419c9e56a}</t>
  </si>
  <si>
    <t>SO 900</t>
  </si>
  <si>
    <t>PŘELOŽKY INŽENÝRSKÝCH SÍTÍ</t>
  </si>
  <si>
    <t>{eb2f643f-4517-4987-b247-26edfb150daf}</t>
  </si>
  <si>
    <t>828 79</t>
  </si>
  <si>
    <t>SO 901</t>
  </si>
  <si>
    <t>přeložka vedení a sloupů VO</t>
  </si>
  <si>
    <t>{8b25991c-b4e9-418c-9126-27b1b48d9be2}</t>
  </si>
  <si>
    <t>SO 902</t>
  </si>
  <si>
    <t>přeložka sloupů trakčního vedení DPmB</t>
  </si>
  <si>
    <t>{60f7ed09-b3cc-4a9a-a94e-f6bd2b05ae8a}</t>
  </si>
  <si>
    <t>SO 903.1</t>
  </si>
  <si>
    <t>přeložka podzemního vedení DPmB - kabely - trakční  (napájecí, zpětné, sděl)</t>
  </si>
  <si>
    <t>{c4bfb12d-511d-4125-a9c2-fa1a3b76bc84}</t>
  </si>
  <si>
    <t>SO 903.2</t>
  </si>
  <si>
    <t>přeložka podzemního vedení DPmB - kabely - ozvučení a světelná signalizace</t>
  </si>
  <si>
    <t>{028eb411-f76b-49ff-bab5-8d5bb8bef5fb}</t>
  </si>
  <si>
    <t>SO 904</t>
  </si>
  <si>
    <t>přeložka podzemního sdělovacího vedení e.on</t>
  </si>
  <si>
    <t>{975c7a59-1fb3-426e-afa5-cedd8d08c205}</t>
  </si>
  <si>
    <t>SO 905</t>
  </si>
  <si>
    <t>přeložka podzemního vedení Cetin</t>
  </si>
  <si>
    <t>{21c031e2-613b-4049-80cb-82984aa8923b}</t>
  </si>
  <si>
    <t>SO 906</t>
  </si>
  <si>
    <t>přeložka podzemního vedení smart comp.</t>
  </si>
  <si>
    <t>{5f05f531-64bf-4326-9ab7-b03c0cac4b9f}</t>
  </si>
  <si>
    <t>990</t>
  </si>
  <si>
    <t>OSTATNÍ NÁKLADY</t>
  </si>
  <si>
    <t>VON</t>
  </si>
  <si>
    <t>{45710996-6a91-4690-b9c3-83398e6979ae}</t>
  </si>
  <si>
    <t>cISodkopE11</t>
  </si>
  <si>
    <t>55,223</t>
  </si>
  <si>
    <t>cISodkopSE11</t>
  </si>
  <si>
    <t>1,836</t>
  </si>
  <si>
    <t>KRYCÍ LIST SOUPISU PRACÍ</t>
  </si>
  <si>
    <t>cODKOPsanNE11</t>
  </si>
  <si>
    <t>16,44</t>
  </si>
  <si>
    <t>cODKOPsanZE11</t>
  </si>
  <si>
    <t>24,66</t>
  </si>
  <si>
    <t>DOSYPobrubE11</t>
  </si>
  <si>
    <t>81,2</t>
  </si>
  <si>
    <t>HMOTYpaletE11</t>
  </si>
  <si>
    <t>54,36</t>
  </si>
  <si>
    <t>Objekt:</t>
  </si>
  <si>
    <t>m2DRNYE11</t>
  </si>
  <si>
    <t>126</t>
  </si>
  <si>
    <t>SO 100 - POZEMNÍ KOMUNIKACE</t>
  </si>
  <si>
    <t>m2VDZE11</t>
  </si>
  <si>
    <t>38,5</t>
  </si>
  <si>
    <t>Soupis:</t>
  </si>
  <si>
    <t>m3DMbetonE11</t>
  </si>
  <si>
    <t>6,52</t>
  </si>
  <si>
    <t>SO 101.1 - komunikace a zpevněné plochy - ETAPA 1</t>
  </si>
  <si>
    <t>M3SDdosypE11</t>
  </si>
  <si>
    <t>25,8</t>
  </si>
  <si>
    <t>NASYPsanacE11</t>
  </si>
  <si>
    <t>41,1</t>
  </si>
  <si>
    <t>nSLOUPKYdzE11</t>
  </si>
  <si>
    <t>3</t>
  </si>
  <si>
    <t>OBLOUK20obrE11</t>
  </si>
  <si>
    <t>25</t>
  </si>
  <si>
    <t>OBLOUK2obrE11</t>
  </si>
  <si>
    <t>11,781</t>
  </si>
  <si>
    <t>OBLOUKobrE11</t>
  </si>
  <si>
    <t>4,68</t>
  </si>
  <si>
    <t>OCELinvKUSE11</t>
  </si>
  <si>
    <t>0,087</t>
  </si>
  <si>
    <t>ODVOZasfRECY11</t>
  </si>
  <si>
    <t>535</t>
  </si>
  <si>
    <t>ODVOZdrnE11</t>
  </si>
  <si>
    <t>18,9</t>
  </si>
  <si>
    <t>ODVOZnavazE11</t>
  </si>
  <si>
    <t>194,5</t>
  </si>
  <si>
    <t>ODVOZsanNE11</t>
  </si>
  <si>
    <t>ODVOZsanZE11</t>
  </si>
  <si>
    <t>ODVOZscE11</t>
  </si>
  <si>
    <t>158,55</t>
  </si>
  <si>
    <t>pISodkopE11</t>
  </si>
  <si>
    <t>50,203</t>
  </si>
  <si>
    <t>pISodkopSE11</t>
  </si>
  <si>
    <t>1,53</t>
  </si>
  <si>
    <t>Obrtelová M.</t>
  </si>
  <si>
    <t>rODKOPnavazE11</t>
  </si>
  <si>
    <t>14,082</t>
  </si>
  <si>
    <t>rODKOPsanNE11</t>
  </si>
  <si>
    <t>0,404</t>
  </si>
  <si>
    <t>rODKOPsanZE11</t>
  </si>
  <si>
    <t>0,606</t>
  </si>
  <si>
    <t>rODKOPzemE11</t>
  </si>
  <si>
    <t>2,485</t>
  </si>
  <si>
    <t>SKRYVKAornE11</t>
  </si>
  <si>
    <t>53</t>
  </si>
  <si>
    <t>sODKOPnavazE11</t>
  </si>
  <si>
    <t>180,418</t>
  </si>
  <si>
    <t>sODKOPsanNE11</t>
  </si>
  <si>
    <t>16,036</t>
  </si>
  <si>
    <t>sODKOPsanZE11</t>
  </si>
  <si>
    <t>24,054</t>
  </si>
  <si>
    <t>sODKOPscE11</t>
  </si>
  <si>
    <t>sRYHYrecyklE11</t>
  </si>
  <si>
    <t>SUTasfBE11</t>
  </si>
  <si>
    <t>220,74</t>
  </si>
  <si>
    <t>SUTasfFE11</t>
  </si>
  <si>
    <t>42,895</t>
  </si>
  <si>
    <t>SUTbetKUSE11</t>
  </si>
  <si>
    <t>79,794</t>
  </si>
  <si>
    <t>SUTbetSYPKE11</t>
  </si>
  <si>
    <t>0,151</t>
  </si>
  <si>
    <t>SUTkameniE11</t>
  </si>
  <si>
    <t>58,701</t>
  </si>
  <si>
    <t>SUTksPVCE11</t>
  </si>
  <si>
    <t>2,52</t>
  </si>
  <si>
    <t>SUTocelE11</t>
  </si>
  <si>
    <t>0,007</t>
  </si>
  <si>
    <t>svahTRAVAE11</t>
  </si>
  <si>
    <t>380</t>
  </si>
  <si>
    <t>VDZcaryE11</t>
  </si>
  <si>
    <t>114</t>
  </si>
  <si>
    <t>ZAHONYkvetE11</t>
  </si>
  <si>
    <t>84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</si>
  <si>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</si>
  <si>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</si>
  <si>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</si>
  <si>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</si>
  <si>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</si>
  <si>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</si>
  <si>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</si>
  <si>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1.1 - Výměna podloží</t>
  </si>
  <si>
    <t xml:space="preserve">    18 - Zemní práce - povrchové úpravy terénu</t>
  </si>
  <si>
    <t xml:space="preserve">    2 - Zakládání</t>
  </si>
  <si>
    <t xml:space="preserve">    5 - Komunikace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</si>
  <si>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</si>
  <si>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</si>
  <si>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</si>
  <si>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</si>
  <si>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</si>
  <si>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</si>
  <si>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</si>
  <si>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</si>
  <si>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</si>
  <si>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</si>
  <si>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</si>
  <si>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</si>
  <si>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</si>
  <si>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</si>
  <si>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</si>
  <si>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</si>
  <si>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</si>
  <si>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</si>
  <si>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</si>
  <si>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</si>
  <si>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</si>
  <si>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</si>
  <si>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</si>
  <si>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</si>
  <si>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</si>
  <si>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</si>
  <si>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-1956745745</t>
  </si>
  <si>
    <t>VV</t>
  </si>
  <si>
    <t>" Odkaz VV na příslušnou část dokumentace "</t>
  </si>
  <si>
    <t>" Výkaz výměr (VV) dle:  "</t>
  </si>
  <si>
    <t>" 1/ tabulky SOUPIS PRACÍ - SO 101.1 ...ETAPA 1 (příloha projektu):  Číslo pozice .../ text položky "</t>
  </si>
  <si>
    <t>" 2/doplnění dle výkr. D2.1.1/P1:    D.2.1.1.2+3 (Situace 1.+2.část, ETAPA 1)+ D.2.1.1.4 (vzor.příč. řezy) "</t>
  </si>
  <si>
    <t>" 3/doprav. značení dle výkr. C4.1/P1:    C.4.1.+ C4.2 (Situace DZ  1.+2.část, ETAPA 1)"</t>
  </si>
  <si>
    <t>" 4/ doplnění dle:   Technická zpráva  D.2.1.1.1 /P1 (dále jen TZ)  "</t>
  </si>
  <si>
    <t>" POZNÁMKA 1:  odkazu VV na příslušnou část dokumentace platí pro všechny položky. "</t>
  </si>
  <si>
    <t>Mezisoučet      POZNÁMKA ODKAZU VÝMĚR</t>
  </si>
  <si>
    <t>" POZNÁMKA 2:  vybrané DM prvky (dlažby, kostky, žul.obruby, mobiláře, značky SDZ , vodící a bezpečn. prvky DZ) "</t>
  </si>
  <si>
    <t>" stáv. prvky budou vytěženy a předány na základě „vytěžovacího protokolu“  (viz. TZ str. 5) "</t>
  </si>
  <si>
    <t>" a nepoškozené kusy ( % odhad)  převezeny do skladu majetkového správce / BKOM "</t>
  </si>
  <si>
    <t>Mezisoučet      POZNÁMKA - DM prvky - Vytěžovací  protokol</t>
  </si>
  <si>
    <t>" 210.14/ Vybourání krytu z bet. dlažby tl. do 80 (60+80) mm, spáry písek: celk. 388 m2 "</t>
  </si>
  <si>
    <t>" ručně 100% pro přebírku (předpoklad 80% do skladu majitele/BKOM, 20% na skládku k recyklaci )"</t>
  </si>
  <si>
    <t>" skl. 2 /chodníky ZD6+ skl.2*dle TZ/sjezdy ZD8  - rýhy IS  185m2"         551+22-185</t>
  </si>
  <si>
    <t>" - z toho odpočet :  skl 2*/sjezdy ZD8 "                 -22,0</t>
  </si>
  <si>
    <t>rDMZD6E11</t>
  </si>
  <si>
    <t>Součet        chodníky ZD6  Etapa 1  objekt 101.1</t>
  </si>
  <si>
    <t>113106171</t>
  </si>
  <si>
    <t>Rozebrání dlažeb vozovek ze zámkové dlažby s ložem z kameniva ručně</t>
  </si>
  <si>
    <t>573659254</t>
  </si>
  <si>
    <t>" 210.14/ Vybourání krytu z bet. dlažby tl. do 80 mm, spáry písek: celk.  388m2 "</t>
  </si>
  <si>
    <t>"  z toho:   skl. 2*/sjezdy ZD8 "                 22,0</t>
  </si>
  <si>
    <t>rDMZD8E11</t>
  </si>
  <si>
    <t>Součet        sjezdy  ZD8</t>
  </si>
  <si>
    <t>113107184</t>
  </si>
  <si>
    <t>Odstranění podkladu živičného tl přes 150 do 200 mm strojně pl přes 50 do 200 m2</t>
  </si>
  <si>
    <t>-1817504251</t>
  </si>
  <si>
    <t>" 210.12/ Vybourání asfalt. podklad. vrstev vozovky v celk. tl. do  200 mm:  60 M2"</t>
  </si>
  <si>
    <t>" SKL 1 : asf. chodník  "                 60,0</t>
  </si>
  <si>
    <t>Součet</t>
  </si>
  <si>
    <t>113107243</t>
  </si>
  <si>
    <t>Odstranění podkladu živičného tl přes 100 do 150 mm strojně pl přes 200 m2</t>
  </si>
  <si>
    <t>888502223</t>
  </si>
  <si>
    <t>" 210.11/ Vybourání asfalt. podklad. vrstev vozovky v celk. tl. do  150 mm:  595 M2"</t>
  </si>
  <si>
    <t>" SKL.3  asf. parkov.pás  / z DM ploch odečteny rýhy IS  proviz. zaprávek asf.recyklátem "</t>
  </si>
  <si>
    <t>1390-795</t>
  </si>
  <si>
    <t>5</t>
  </si>
  <si>
    <t>113107342</t>
  </si>
  <si>
    <t>Odstranění podkladu živičného tl přes 50 do 100 mm strojně pl do 50 m2</t>
  </si>
  <si>
    <t>-2122275880</t>
  </si>
  <si>
    <t>" 210.13/ Vybourání asfalt. podklad. vrstev vozovky v celk. tl. do  100 mm:  26M2"</t>
  </si>
  <si>
    <t>" asf. vozovka SKL.4  / z DM ploch odečteny rýhy IS  proviz. zaprávek asf.recyklátem "</t>
  </si>
  <si>
    <t>38,0-12,0</t>
  </si>
  <si>
    <t>6</t>
  </si>
  <si>
    <t>113154523</t>
  </si>
  <si>
    <t>Frézování živičného krytu tl 50 mm pruh š přes 0,5 m pl do 500 m2</t>
  </si>
  <si>
    <t>-390156737</t>
  </si>
  <si>
    <t>" 210.8/ Odfrézování obrusné / ložní   asfalt.vrstvy stáv. vozovky v tl. do 50 mm: celk. 541m2  pro 2 vrstvy"</t>
  </si>
  <si>
    <t>" původní skladby dle sond  TZ str.5 "</t>
  </si>
  <si>
    <t>" skl. 4  plná skl. (2 vrstvy :ACO+ACL-rýhy IS  12m2) "                                2*(38,0-12,0)</t>
  </si>
  <si>
    <t>" skl. 5 část.skl. (2 vrstvy: ACO+ACL vč. 1*odstup.spára š.0,30m park.pás)"    2*150,0+1*70,0*0,30</t>
  </si>
  <si>
    <t>7</t>
  </si>
  <si>
    <t>113201112</t>
  </si>
  <si>
    <t>Vytrhání obrub silničních ležatých</t>
  </si>
  <si>
    <t>m</t>
  </si>
  <si>
    <t>-2100910970</t>
  </si>
  <si>
    <t>" 210.22/  DM  beton.obrubníků  -ležatých š.0,25m- vč.  bet. lože (ostrůvek)"          20,0</t>
  </si>
  <si>
    <t>8</t>
  </si>
  <si>
    <t>113201112-01</t>
  </si>
  <si>
    <t>Vytrhání obrub silničních ležatých - kamenných vč. betonového lože</t>
  </si>
  <si>
    <t xml:space="preserve"> vlastní</t>
  </si>
  <si>
    <t>-1331907815</t>
  </si>
  <si>
    <t>" 210.19/  DM  obrubníků  KAMEN. -ležatých š.0,25m-  vč.  bet. lože "            5,0</t>
  </si>
  <si>
    <t>" (předpoklad 80% do skladu majitele/BKOM, 20% na skládku k recyklaci )"</t>
  </si>
  <si>
    <t>9</t>
  </si>
  <si>
    <t>113201112-21</t>
  </si>
  <si>
    <t>Vytrhání obrub silničních ležatých - zastávkových bezbariérových š.0,4m vč. bet. lože</t>
  </si>
  <si>
    <t>-1330820695</t>
  </si>
  <si>
    <t>" 210.18/  DM  beton.obrubníků -zastávk. bezbariér. š.0,4m vč. bet. lože 0,15m"</t>
  </si>
  <si>
    <t>40,0</t>
  </si>
  <si>
    <t>113202111</t>
  </si>
  <si>
    <t>Vytrhání obrub krajníků obrubníků stojatých</t>
  </si>
  <si>
    <t>1319652143</t>
  </si>
  <si>
    <t>" 210.21/  DM  beton.obrubníků  -stojatých š.0,15m-  vč.  bet. lože "            193,0</t>
  </si>
  <si>
    <t>11</t>
  </si>
  <si>
    <t>113202111-01</t>
  </si>
  <si>
    <t>Vytrhání obrub krajníků obrubníků stojatých - kamenných  vč. betonového lože</t>
  </si>
  <si>
    <t>-841577309</t>
  </si>
  <si>
    <t>" 210.20/  DM  obrubníků KAMEN. -stojatých š.0,15m-  vč.  bet. lože "            40,0</t>
  </si>
  <si>
    <t>121112006</t>
  </si>
  <si>
    <t>Sejmutí ornice tl vrstvy přes 300 do 400 mm ručně</t>
  </si>
  <si>
    <t>-1288681636</t>
  </si>
  <si>
    <t>" 210.2/ sejmutí ornice mocnosti cca 0,40 m (na skládku)   53,0m2"</t>
  </si>
  <si>
    <t>"  záhony s květinami v zelených ostrůvcích "</t>
  </si>
  <si>
    <t>"  (sejmutí ručně = dílčí úseky,  rýhy ve stáv. záhonu, nepoškodit okolní výsadbu) "</t>
  </si>
  <si>
    <t>" celkov.plocha 77 m2 -odpočet rýh IS  24,0m2"                          77-24</t>
  </si>
  <si>
    <t>Mezisoučet</t>
  </si>
  <si>
    <t>13</t>
  </si>
  <si>
    <t>162751119-1</t>
  </si>
  <si>
    <t>Uskladnění ornice na vlastní mezideponii (dočasná skládka) - odvoz, pronájem plochy</t>
  </si>
  <si>
    <t>m3</t>
  </si>
  <si>
    <t>-218984416</t>
  </si>
  <si>
    <t>" bud použito zpětně do záhonů . viz. odd.18 - Povrchové úpravy "</t>
  </si>
  <si>
    <t>SKRYVKAornE11*0,40</t>
  </si>
  <si>
    <t>14</t>
  </si>
  <si>
    <t>121151213-15</t>
  </si>
  <si>
    <t>Sejmutí travního drnu -  plochy přes 100 do 500 m2 tl vrstvy přes 100 - do 150 mm strojně - vč. naložení na dopravní prostředek  (cena určena pro oddrnování na skládku, recyklaci )</t>
  </si>
  <si>
    <t>-1609707920</t>
  </si>
  <si>
    <t>" 210.1/ Oddrnování v průměr.mocnosti cca 0,15 m (na skládku)   126,0m2 "</t>
  </si>
  <si>
    <t>" celkov.plocha 280m2 -odpočet rýh IS 154m2"                               280-154</t>
  </si>
  <si>
    <t>15</t>
  </si>
  <si>
    <t>122211101</t>
  </si>
  <si>
    <t>Odkopávky a prokopávky v hornině třídy těžitelnosti I, skupiny 3 ručně</t>
  </si>
  <si>
    <t>-1465634114</t>
  </si>
  <si>
    <t>"   ruční  odkopy v zemině  (tř.I skup.3) "</t>
  </si>
  <si>
    <t>" 520.1/ Odkopávky v hornině třídy těžit. I   (skup. 1-3 )="</t>
  </si>
  <si>
    <t>" =výkopy za obrubou   celk. 44,5m3"</t>
  </si>
  <si>
    <t>" z toho  cca do 30 % z pásma IS (kabely)  dokop ručně  "</t>
  </si>
  <si>
    <t>"(poměr skupin= zem 15% sk.3/štěrk,naváž. 85% sk.4, /výkopy  44,55 (3.sk.)+238,9 (4.sk.)m3=283,45 m3 celk.)"</t>
  </si>
  <si>
    <t>0,30*(cISodkopE11*0,15)</t>
  </si>
  <si>
    <t xml:space="preserve">Součet </t>
  </si>
  <si>
    <t>16</t>
  </si>
  <si>
    <t>122252204</t>
  </si>
  <si>
    <t>Odkopávky a prokopávky nezapažené pro silnice a dálnice v hornině třídy těžitelnosti I objem do 500 m3 strojně</t>
  </si>
  <si>
    <t>-481493475</t>
  </si>
  <si>
    <t>" 520.1/ Odkopávky v hornině třídy těžit. I   (skup. 1-3 ) pro odvoz na mezideponii a částečné zpět. použití "</t>
  </si>
  <si>
    <t>" =výkopy za obrubou "           44,55</t>
  </si>
  <si>
    <t>" - odpočet ručních výkopů v pásmu IS / v zemině skup.3 "</t>
  </si>
  <si>
    <t>-rODKOPzemE11</t>
  </si>
  <si>
    <t>sODKOPzemE11</t>
  </si>
  <si>
    <t>Součet         strojní odkop zem</t>
  </si>
  <si>
    <t>17</t>
  </si>
  <si>
    <t>122311101</t>
  </si>
  <si>
    <t>Odkopávky a prokopávky v hornině třídy těžitelnosti II, skupiny 4 ručně</t>
  </si>
  <si>
    <t>-1564578806</t>
  </si>
  <si>
    <t>" 210.16/ Odstranění  nestmeleného  podkladu bouraných komun. (štěrky, navážka) celk.238,9m3"</t>
  </si>
  <si>
    <t>" ruční  odkopy v navážce nestemelený podklad   (štěrky, navážka  tř.II skup.4) "</t>
  </si>
  <si>
    <t>" odkop pro skl.K1*...K6:  cca do 30 % z pásma IS (kabely)  dokop ručně "</t>
  </si>
  <si>
    <t>0,30*(cISodkopE11*0,85)</t>
  </si>
  <si>
    <t>18</t>
  </si>
  <si>
    <t>122452204-04</t>
  </si>
  <si>
    <t>Odkopávky a prokopávky nezapažené pro silnice v hornině třídy těžitelnosti II objem do 500 m3 strojně - skupiny 4</t>
  </si>
  <si>
    <t>1754576320</t>
  </si>
  <si>
    <t>" 210.16/ Odstranění  nestmeleného  podkladu bouraných komun. (štěrky, navážky) celk.  194,50m3"</t>
  </si>
  <si>
    <t xml:space="preserve">" skl.1:  chodník asfalt "                              60,0*0,15  </t>
  </si>
  <si>
    <t>" skl.2:  chodník ZD6"                                388,0*0,30</t>
  </si>
  <si>
    <t>" SKL.3:  parkov.pás  AB"                            595*0,10</t>
  </si>
  <si>
    <t>" SKL.4+SKL.2*:  vozovka AB+ZD8 "       (26+22)*0,20</t>
  </si>
  <si>
    <t>cODKOPnavazE11</t>
  </si>
  <si>
    <t xml:space="preserve">Mezisoučet          celkový  odkop  nestmelen. podkladu </t>
  </si>
  <si>
    <t xml:space="preserve">" - odpočet ruční odkop navážka 4.skup. ( % z pásma IS)"      </t>
  </si>
  <si>
    <t>-rODKOPnavazE11</t>
  </si>
  <si>
    <t>19</t>
  </si>
  <si>
    <t>122452204-05</t>
  </si>
  <si>
    <t>Odkopávky a prokopávky nezapažené pro silnice v hornině třídy těžitelnosti II objem do 500 m3 strojně - skupiny 5</t>
  </si>
  <si>
    <t>541529275</t>
  </si>
  <si>
    <t>" 210.17/ Vybourání stmelených podkladních vrstev komunikací  SC (KSC nebo makadam s betonem)  celk.158,55m3 "</t>
  </si>
  <si>
    <t>" skl.2*:  pojízdn.chodník ZD8"                22*0,15</t>
  </si>
  <si>
    <t>" SKL.3:  parkov.pás  AB"                           595*0,25</t>
  </si>
  <si>
    <t>" SKL.4:  vozovka AB "                                 26*0,25</t>
  </si>
  <si>
    <t>Mezisoučet             bourání SC/KSC   celkem  158,55 m3</t>
  </si>
  <si>
    <t>20</t>
  </si>
  <si>
    <t>129001101</t>
  </si>
  <si>
    <t>Příplatek za ztížení odkopávky nebo prokopávky v blízkosti inženýrských sítí</t>
  </si>
  <si>
    <t>472468212</t>
  </si>
  <si>
    <t xml:space="preserve"> " odkopy v pásmu IS při odkopech na hl. komunikací dle nových skladeb K1*...K6 "</t>
  </si>
  <si>
    <t>" výkr.  Situace část 1+2  (zákres IS) + vzor. řezy +  hl.nových IS (voda, kanal., kabely +přeložky kabelů) "</t>
  </si>
  <si>
    <t xml:space="preserve">" skl.:  K2 /chodník SO 101.1   tl.0,35m:  kabely:  VO,SLP, NN, VUT,  + plyn"                </t>
  </si>
  <si>
    <t>" VO "       (0,5+0+0,5)*(0,35-0,10)*0,7*(29,0+9,0+37,0)</t>
  </si>
  <si>
    <t>" SLP"      (0,5+0+0,5)*(0,35-0,10)*0,7*(30+4+6+26)</t>
  </si>
  <si>
    <t>" NN"      (0,5+0+0,5)*(0,35-0,10)*0,7*110,0</t>
  </si>
  <si>
    <t>" kab.VUT"      (0,5+0+0,5)*(0,35-0,10)*0,7*23,0</t>
  </si>
  <si>
    <t>" plyn"      (0,5+0,2+0,5)*(0,35-(0,8-0,5))*0,7*(6,0+18,0)</t>
  </si>
  <si>
    <t xml:space="preserve">" skl.:  K3 / ostrůvek  tl.0,42m:  kabely, =0,  ostat.IS (voda+kanaliz.) = mimo pásmo IS"                </t>
  </si>
  <si>
    <t xml:space="preserve">" skl.:  K6 / vozovka tl.0,55m:  kabely+plyn ,   ostat.IS (voda+kanaliz.) = mimo pásmo IS"                </t>
  </si>
  <si>
    <t>" kabely 4x křížení "              (0,5+0+0,5)*(0,55-0,10)*0,6*4</t>
  </si>
  <si>
    <t>" plyn 1x křížení "              (0,5+0,10+0,5)*(0,55-(0,8-0,5))*0,6*1</t>
  </si>
  <si>
    <t xml:space="preserve">Mezisoučet    Pásmo IS  </t>
  </si>
  <si>
    <t>" rezerva 10%  při nenorm. hl. IS  "      0,10*pISodkopE11</t>
  </si>
  <si>
    <t xml:space="preserve">Součet   celkové  Pásmo IS pro komunikace </t>
  </si>
  <si>
    <t>129951121</t>
  </si>
  <si>
    <t>Bourání zdiva z betonu prostého neprokládaného v odkopávkách nebo prokopávkách strojně</t>
  </si>
  <si>
    <t>994397184</t>
  </si>
  <si>
    <t>" 210.23/ Bourání betonových konstrukcí v úrovni terénu "</t>
  </si>
  <si>
    <t xml:space="preserve">"  základy SDZ a mobiliáře, skryté betonové konstrukce:  celk. 6,52m3 "        </t>
  </si>
  <si>
    <t>7*(0,4*0,4*0,6)+3*(4*0,25*0,25)+1*(0,4*0,4*0,6)+5,002</t>
  </si>
  <si>
    <t>22</t>
  </si>
  <si>
    <t>132351255</t>
  </si>
  <si>
    <t>Hloubení rýh nezapažených š do 2000 mm v hornině třídy těžitelnosti II skupiny 4 objem do 1000 m3 strojně</t>
  </si>
  <si>
    <t>-1006097909</t>
  </si>
  <si>
    <t>" srovnávací položka  (pro samostatný výkop provizorních zásypů  v rýhách IS) "</t>
  </si>
  <si>
    <t>" 210. 7/ Odstranění  asfalt.recyklátu z provizorně zapravených rýh (voda+elektro+Cetin) "</t>
  </si>
  <si>
    <t>" celk.plocha 1070 m2   v mocnosti cca 0,5 m "           1070,0*0,50</t>
  </si>
  <si>
    <t>23</t>
  </si>
  <si>
    <t>162751110-11</t>
  </si>
  <si>
    <t>Uskladnění výkopku/sypaniny z horniny třídy těžitelnosti I, skupiny 1 až 3 - na vlastní mezideponii (dočasná skládka) - odvoz, pronájem plochy</t>
  </si>
  <si>
    <t>-1552795360</t>
  </si>
  <si>
    <t>" mezideponie dle možností dodavatele: pro zpětně  používané zeminy z výkopů "</t>
  </si>
  <si>
    <t>" 520.1+ 520.2 + 520.3 /  odložení části vytěž.zeminy pro dosypávky obrub "</t>
  </si>
  <si>
    <t>24</t>
  </si>
  <si>
    <t>162751110-31</t>
  </si>
  <si>
    <t>Manipulace zpět. použití uskladněného výkopku/sypanina z horniny třídy těžitelnosti I, skupiny 1 až 3 na vlastní mezideponii (dočasná skládka) - naložení, dovoz</t>
  </si>
  <si>
    <t>1089873652</t>
  </si>
  <si>
    <t>" odvozy z mezideponie dle možností dodavatele: pro zpětně  používané zeminy z výkopů "</t>
  </si>
  <si>
    <t>" 520.1+ 520.2 + 520.3 /  rozvoz  části vytěž.zeminy pro dosypávky obrub "</t>
  </si>
  <si>
    <t>162751116</t>
  </si>
  <si>
    <t>Vodorovné přemístění přes 8 000 do 9000 m výkopku/sypaniny z horniny třídy těžitelnosti I skupiny 1 až 3</t>
  </si>
  <si>
    <t>-1049918626</t>
  </si>
  <si>
    <t>" odvoz na recyklační skládku  nebo kompostárnu "</t>
  </si>
  <si>
    <t>0,15*m2DRNYE11</t>
  </si>
  <si>
    <t>Mezisoučet                odvoz drny se zeminou</t>
  </si>
  <si>
    <t>26</t>
  </si>
  <si>
    <t>162751136</t>
  </si>
  <si>
    <t>Vodorovné přemístění přes 8 000 do 9000 m výkopku/sypaniny z horniny třídy těžitelnosti II skupiny 4 a 5</t>
  </si>
  <si>
    <t>-545459131</t>
  </si>
  <si>
    <t>" odvoz na recyklační skládku "</t>
  </si>
  <si>
    <t>Mezisoučet     odvozy  štěrky, navážky  skup.4</t>
  </si>
  <si>
    <t>Mezisoučet     odvozy  SC  (směsi stmelené cementem)</t>
  </si>
  <si>
    <t>Mezisoučet     odvozy   asfaltový recyklát skup.4</t>
  </si>
  <si>
    <t>27</t>
  </si>
  <si>
    <t>162751156</t>
  </si>
  <si>
    <t>Vodorovné přemístění přes 8 000 do 9000 m výkopku/sypaniny z horniny třídy těžitelnosti III skupiny 6 a 7</t>
  </si>
  <si>
    <t>1889458916</t>
  </si>
  <si>
    <t>28</t>
  </si>
  <si>
    <t>167151102</t>
  </si>
  <si>
    <t>Nakládání výkopku z hornin třídy těžitelnosti II skupiny 4 a 5 do 100 m3</t>
  </si>
  <si>
    <t>237398071</t>
  </si>
  <si>
    <t>" nalož.ručních odkopů pro jednotný odvoz na skládku /navážka, štěky  těž.II/sk.4 "</t>
  </si>
  <si>
    <t>29</t>
  </si>
  <si>
    <t>171201231.2</t>
  </si>
  <si>
    <t>Poplatek za uložení  směsného stavebního odpadu - navážky-   na recyklační skládce (skládkovné) . (m3)</t>
  </si>
  <si>
    <t>1264386208</t>
  </si>
  <si>
    <t>30</t>
  </si>
  <si>
    <t>171201239-94</t>
  </si>
  <si>
    <t xml:space="preserve">Poplatek za uložení bio-odpadu zemina a drny na skládce - kompostárna </t>
  </si>
  <si>
    <t>t</t>
  </si>
  <si>
    <t>130792115</t>
  </si>
  <si>
    <t>ODVOZdrnE11*1,6</t>
  </si>
  <si>
    <t>31</t>
  </si>
  <si>
    <t>997221861.1</t>
  </si>
  <si>
    <t>Poplatek za uložení stavebního odpadu na recyklační skládce (skládkovné) z prostého betonu pod kódem 17 01 01- lehce znečištěný</t>
  </si>
  <si>
    <t>1109634815</t>
  </si>
  <si>
    <t>" směsi stmelené cementem a beton "</t>
  </si>
  <si>
    <t>ODVOZscE11*(2,2+2,4)/2</t>
  </si>
  <si>
    <t>m3DMbetonE11*(2,2+2,4)/2</t>
  </si>
  <si>
    <t>32</t>
  </si>
  <si>
    <t>997221875.1</t>
  </si>
  <si>
    <t>Poplatek za uložení stavebního odpadu na recyklační skládce (skládkovné) asfaltového bez obsahu dehtu zatříděného do Katalogu odpadů pod kódem 17 03 02.</t>
  </si>
  <si>
    <t>121604711</t>
  </si>
  <si>
    <t>" Odstraněný  asfalt.recyklát z provizorně zapravených rýh  IS  (voda, kabely ) "</t>
  </si>
  <si>
    <t>ODVOZasfRECY11*2,16</t>
  </si>
  <si>
    <t>33</t>
  </si>
  <si>
    <t>174111101</t>
  </si>
  <si>
    <t>Zásyp jam, šachet rýh nebo kolem objektů sypaninou se zhutněním ručně</t>
  </si>
  <si>
    <t>-353638875</t>
  </si>
  <si>
    <t>" 520.3 / Uložení sypaniny s rozprostř.+ zhutn. po vrstvách (mimo aktivní zónu)  81,2m3"</t>
  </si>
  <si>
    <t>" použita vhodná VYTĚŽENÁ  zemina ( z mezideponie), výkopek z SO 101.1 (44,55m3/ad.520.1)+ dokoupit (36,65m3) "</t>
  </si>
  <si>
    <t>" vzor. řezy (hutnění vibr.deskou):  dosyp drážky za  obrubou. M3 celkem "    81,20</t>
  </si>
  <si>
    <t>" v ceně položky i manipulace do 10m"</t>
  </si>
  <si>
    <t>"Dosypávky za obrubníky a v prostoru rušené zastávky"</t>
  </si>
  <si>
    <t>34</t>
  </si>
  <si>
    <t>M</t>
  </si>
  <si>
    <t>10364100</t>
  </si>
  <si>
    <t>zemina pro terénní úpravy - tříděná</t>
  </si>
  <si>
    <t>2002778077</t>
  </si>
  <si>
    <t>" dodávka  zeminy za obruby  (nákup+dovoz  se složením na deponii)"</t>
  </si>
  <si>
    <t>" 520.3 / Uložení sypaniny s rozprostř.+ zhutn. po vrstvách (mimo aktivní zónu) celkem 81,20m3 "</t>
  </si>
  <si>
    <t>"Dosypávky za obrubníky a v prostoru rušené zastávky: celkem 81,20m3 "</t>
  </si>
  <si>
    <t>(81,20-44,55)*1,75*1,03*1,10</t>
  </si>
  <si>
    <t>Mezisoučet              tonáž dokoupené zeminy</t>
  </si>
  <si>
    <t>35</t>
  </si>
  <si>
    <t>167151101</t>
  </si>
  <si>
    <t>Nakládání výkopku z hornin třídy těžitelnosti I skupiny 1 až 3 do 100 m3</t>
  </si>
  <si>
    <t>1945767890</t>
  </si>
  <si>
    <t>" nakládka pro lokální rozvozy podél trasy nad rámec manipulace v rámci  zásypu (10m)"</t>
  </si>
  <si>
    <t>36</t>
  </si>
  <si>
    <t>162251102</t>
  </si>
  <si>
    <t>Vodorovné přemístění přes 20 do 50 m výkopku/sypaniny z horniny třídy těžitelnosti I skupiny 1 až 3</t>
  </si>
  <si>
    <t>-861466811</t>
  </si>
  <si>
    <t>" lokální rozvozy ukládek podél trasy nad rámec manipulace v rámci  zásypu (10m)"</t>
  </si>
  <si>
    <t>" použita vhodná VYTĚŽENÁ  zemina ( z mezideponie), výkopek z SO 101.1 (44,55m3)+dovezená zemina (36,65m3) "</t>
  </si>
  <si>
    <t>37</t>
  </si>
  <si>
    <t>181152330.1</t>
  </si>
  <si>
    <t xml:space="preserve">Úprava pláně HTÚ dle předepsaných sklonů vč. případných hutnících pokusů a vystavení protokolů o zkoušce ověření modulu přetvárnosti se zhutněním na požadovanou hodnotu Edef2=30MPa při poměru Edef2/Edef1 dle požadavku ČSN 72006 </t>
  </si>
  <si>
    <t>-379748816</t>
  </si>
  <si>
    <t>" pro daný typ zeminy nacházející se v podloží :  zhutnění na  Edef2=30 MPa "</t>
  </si>
  <si>
    <t>" 520.5 /  pláň pod komunikacemi pro pěší "          475,0</t>
  </si>
  <si>
    <t>38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</si>
  <si>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</si>
  <si>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</si>
  <si>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1302208217</t>
  </si>
  <si>
    <t>" pro daný typ zeminy nacházející se v podloží :  zhutnění na  Edef2=45MPa "</t>
  </si>
  <si>
    <t>" 520.4 /  pláň pod komunikacemi:  vozovky a pojížděné ZP (82,2m2) "       14,20+68,0</t>
  </si>
  <si>
    <t>1.1</t>
  </si>
  <si>
    <t>Výměna podloží</t>
  </si>
  <si>
    <t>39</t>
  </si>
  <si>
    <t>-1850895845</t>
  </si>
  <si>
    <t>" pro výměnu podloží  55% ručně z  celk.pásma IS pro sanaci  (3.skup.60% / 4.skup.40%)"</t>
  </si>
  <si>
    <t>(0,55*cISodkopSE11)*0,60</t>
  </si>
  <si>
    <t>40</t>
  </si>
  <si>
    <t>122252203</t>
  </si>
  <si>
    <t>Odkopávky a prokopávky nezapažené pro silnice a dálnice v hornině třídy těžitelnosti I objem do 100 m3 strojně</t>
  </si>
  <si>
    <t>-2057797277</t>
  </si>
  <si>
    <t>" po odsouhlasení TDI a geotechnikem stavby "</t>
  </si>
  <si>
    <t xml:space="preserve"> "dle skutečně zastižených poměrů v podloží "</t>
  </si>
  <si>
    <t>" Poznámka platí pro všechny položky oddílu: 1.1  VÝMĚNA PODLOŽÍ  "</t>
  </si>
  <si>
    <t>" 520.32/ Odkopávky v hornině třídy těžit. I-II  (skup. 3=60%  hlína/ skup.4=40%  navážka) "</t>
  </si>
  <si>
    <t>" odkop pro výměnu podloží (sanaci) v aktivní zóně ZP a komunikací :   41,10m3 celkem (3+4skup)."</t>
  </si>
  <si>
    <t>" sanace pro pojízd.plocha a ZP:  K3/ostrůvek (14,2) +K6/vozovka AB (68)=82,2m2"</t>
  </si>
  <si>
    <t>" 60% ve skup.3 (hlíny,zeminy)  na hl.0,50m"                (82,2*0,60)*0,50</t>
  </si>
  <si>
    <t>" - odpočet ručních výkopů v pásmu IS  (v zemině 3 sk.)"</t>
  </si>
  <si>
    <t>-rODKOPsanZE11</t>
  </si>
  <si>
    <t>Součet   strojní odkop pro sanaci ZEMINA</t>
  </si>
  <si>
    <t>41</t>
  </si>
  <si>
    <t>-1463839726</t>
  </si>
  <si>
    <t>(cISodkopSE11*0,55)*0,40</t>
  </si>
  <si>
    <t>42</t>
  </si>
  <si>
    <t>122452203</t>
  </si>
  <si>
    <t>Odkopávky a prokopávky nezapažené pro silnice a dálnice v hornině třídy těžitelnosti II objem do 100 m3 strojně</t>
  </si>
  <si>
    <t>1119045287</t>
  </si>
  <si>
    <t>" 520.32/ Odkopávky v hornině třídy těžit. I-II  (skup. 3=60% / skup.4=40%)  celk.41,10m3"</t>
  </si>
  <si>
    <t>"40% ve skup.4 (navážka)  na hl. 0,50m"                (82,2*0,40)*0,50</t>
  </si>
  <si>
    <t>" - odpočet ručních výkopů v pásmu IS (v navážce 4 sk.)"</t>
  </si>
  <si>
    <t>-rODKOPsanNE11</t>
  </si>
  <si>
    <t>Součet   strojní odkop pro sanaci NAVÁŽKA ETAPA 1</t>
  </si>
  <si>
    <t>43</t>
  </si>
  <si>
    <t>-1073611760</t>
  </si>
  <si>
    <t xml:space="preserve"> " odkopy v pásmu IS  pro sanaci  výměnou podloží  (pojízdné skladby, bez chodníku)"</t>
  </si>
  <si>
    <t>" výměna podl. skl.: K3+K6= 82,2  m2, tl.odkopu sanace 0,50m:  odkopy (u  IS)= průměr. 0,50+0,505= na -1,05 hl."</t>
  </si>
  <si>
    <t xml:space="preserve">" skl.:  K3 / ostrůvek  tl.0,42m:  kabely =0,  ostat.IS (voda hl.2m +kanaliz.) = mimo pásmo IS  ( -0,58m)"                </t>
  </si>
  <si>
    <t>"(0,42+0,50)-(2,0-0,5)=  -  0,58"        0</t>
  </si>
  <si>
    <t xml:space="preserve">" skl.:  K6 / vozovka tl.0,55m:  kabely+ plyn/  ostat.IS (voda hl. 2m+kanaliz.) = mimo pásmo IS ( -0,45m)"                </t>
  </si>
  <si>
    <t>" kabely 4x křížení "              (0,5+0+0,5)*0,50*0,6*4</t>
  </si>
  <si>
    <t>" plyn 1x křížení "              (0,5+0,10+0,5)*0,50*0,6*1</t>
  </si>
  <si>
    <t>"ostatní IS (0,55+0,50)-(2,0-0,5)=  - 0,45"             0</t>
  </si>
  <si>
    <t>Mezisoučet    Pásmo IS  pro sanaci</t>
  </si>
  <si>
    <t>" rezerva 20%  posun IS  "     0,20*pISodkopSE11</t>
  </si>
  <si>
    <t>Součet   celkové  Pásmo IS pro sanaci</t>
  </si>
  <si>
    <t>44</t>
  </si>
  <si>
    <t>1948340573</t>
  </si>
  <si>
    <t>" odvoz na recyklační skládku / zeminy "</t>
  </si>
  <si>
    <t>45</t>
  </si>
  <si>
    <t>-2014715788</t>
  </si>
  <si>
    <t>" odvoz na recyklační skládku / navážka "</t>
  </si>
  <si>
    <t>46</t>
  </si>
  <si>
    <t>820786705</t>
  </si>
  <si>
    <t>" nalož.ručních odkopů pro jednotný odvoz na skládku /zemina těž.I/sk.3 :  pro sanace"</t>
  </si>
  <si>
    <t>47</t>
  </si>
  <si>
    <t>-244002168</t>
  </si>
  <si>
    <t>" nalož.ručních odkopů pro jednotný odvoz na skládku /navážka, štěrky  těž.II/sk.4: pro sanace "</t>
  </si>
  <si>
    <t>48</t>
  </si>
  <si>
    <t>171152111</t>
  </si>
  <si>
    <t>Uložení sypaniny z hornin nesoudržných a sypkých do násypů zhutněných v aktivní zóně silnic a dálnic</t>
  </si>
  <si>
    <t>-1838665837</t>
  </si>
  <si>
    <t>" POZNÁMKA:  sanace podloží výměnou za vhodný materiál  - rozsah bude čerpán dle skutečné reality ! "</t>
  </si>
  <si>
    <t xml:space="preserve">"  520.33/ výměna podloží  v aktivní zóně ZP a komunikace:  násypem, hut.100% PS:   41,10 m3 "       </t>
  </si>
  <si>
    <t>82,2*0,5</t>
  </si>
  <si>
    <t>49</t>
  </si>
  <si>
    <t>58380651-01</t>
  </si>
  <si>
    <t>kamenivo vhodné do aktivní zóny zemního tělesa dle ČSN 736133 (zejména tabulka A.1, kapitola 4 a 9 s odpovídajícími hodnotami Id, PS, CBR a IBI. vč. dodání na místo zabudování. Zkoušení dle ČSN 736133)</t>
  </si>
  <si>
    <t>1511490397</t>
  </si>
  <si>
    <t>" sanace podloží (aktiv.zony)  41,10 m3:  tonáž  materiálu  "</t>
  </si>
  <si>
    <t>NASYPsanacE11*2,30</t>
  </si>
  <si>
    <t>50</t>
  </si>
  <si>
    <t>171201231.1</t>
  </si>
  <si>
    <t>Poplatek za uložení zeminy a kamení na recyklační skládce (skládkovné) kód odpadu 17 05 04. (m3)</t>
  </si>
  <si>
    <t>vlastní</t>
  </si>
  <si>
    <t>-267606294</t>
  </si>
  <si>
    <t>51</t>
  </si>
  <si>
    <t>-1152153374</t>
  </si>
  <si>
    <t>52</t>
  </si>
  <si>
    <t>181152302</t>
  </si>
  <si>
    <t>Úprava pláně pro silnice a dálnice v zářezech se zhutněním</t>
  </si>
  <si>
    <t>227924357</t>
  </si>
  <si>
    <t>" zhutnění  parapláně pod výměnu podloží :   82,2 m2 "</t>
  </si>
  <si>
    <t>cODKOPsanZE11/0,50</t>
  </si>
  <si>
    <t>cODKOPsanNE11/0,50</t>
  </si>
  <si>
    <t>Zemní práce - povrchové úpravy terénu</t>
  </si>
  <si>
    <t>182251101</t>
  </si>
  <si>
    <t>Svahování násypů strojně</t>
  </si>
  <si>
    <t>-118416850</t>
  </si>
  <si>
    <t>" úprava pod ohumusování "</t>
  </si>
  <si>
    <t>54</t>
  </si>
  <si>
    <t>182211121</t>
  </si>
  <si>
    <t>Svahování násypů ručně</t>
  </si>
  <si>
    <t>-742222679</t>
  </si>
  <si>
    <t>55</t>
  </si>
  <si>
    <t>182311126</t>
  </si>
  <si>
    <t>Rozprostření ornice ve svahu přes 1:5 tl vrstvy přes 300 do 400 mm ručně</t>
  </si>
  <si>
    <t>1884938111</t>
  </si>
  <si>
    <t>" POZNÁMKA:  v ceně položky i lokální manipulace do 50m "</t>
  </si>
  <si>
    <t>" 514.3/ Zpětné ohumusov. tl. 400 mm ve svahu 1:2  pro doplnění záhonů "</t>
  </si>
  <si>
    <t>" součet jednotlivých ploch 84m2   v ostrůvcích  = doplnění  RUČNĚ "</t>
  </si>
  <si>
    <t>"  použita vhodná zemina vytěž. v rámci stavby ( viz.  skrývka ornice 53m2 tl.0,4m) +dokoupení "</t>
  </si>
  <si>
    <t>56</t>
  </si>
  <si>
    <t>162751119-3</t>
  </si>
  <si>
    <t>Uskladněná ornice na vlastní mezideponii (dočasná skládka) - naložení, dovoz</t>
  </si>
  <si>
    <t>-741997606</t>
  </si>
  <si>
    <t>" zpětné použití  skrývky ornice (53*0,4=21,2m3)"</t>
  </si>
  <si>
    <t>0,40*SKRYVKAornE11</t>
  </si>
  <si>
    <t>57</t>
  </si>
  <si>
    <t>10364101</t>
  </si>
  <si>
    <t>zemina pro terénní úpravy - ornice</t>
  </si>
  <si>
    <t>875571499</t>
  </si>
  <si>
    <t>" cena vč. dovozu a složení v místě manipulace "</t>
  </si>
  <si>
    <t>" nová vegetační vrstva pro KTÚ a trávník / katrovaná zemina vhodná pro sadové úpravy "</t>
  </si>
  <si>
    <t>" 514.3/ Zpětné ohumusov. tl. 400 mm ve svahu 1:2  pro záhony 84m2 v ostrůvcích"</t>
  </si>
  <si>
    <t>" celková spotřeba humoz.zeminy M3  (0,40*84*1,03=34,608m3)</t>
  </si>
  <si>
    <t>0,40*ZAHONYkvetE11*1,03</t>
  </si>
  <si>
    <t>" -odpočet skrývky ornice (53*0,4=21,2m3)"</t>
  </si>
  <si>
    <t>-0,40*SKRYVKAornE11</t>
  </si>
  <si>
    <t>Součet                      m3   dokoupení ornice</t>
  </si>
  <si>
    <t>" tonáž dokoupené ornice "                 13,408*1,6</t>
  </si>
  <si>
    <t>58</t>
  </si>
  <si>
    <t>182351123</t>
  </si>
  <si>
    <t>Rozprostření ornice pl přes 100 do 500 m2 ve svahu přes 1:5 tl vrstvy do 200 mm strojně</t>
  </si>
  <si>
    <t>-2125642098</t>
  </si>
  <si>
    <t>" 514.1/ Zpětné ohumusov. tl. 150 mm ve svahu; použita vhodná dovezená/nakoupená zemina"</t>
  </si>
  <si>
    <t>59</t>
  </si>
  <si>
    <t>1239159747</t>
  </si>
  <si>
    <t>" 514.1/ pro ohumusov. použita vhodná dovezená/nakoupená zemina"</t>
  </si>
  <si>
    <t>0,15*svahTRAVAE11*1,03*1,6</t>
  </si>
  <si>
    <t>60</t>
  </si>
  <si>
    <t>181111112</t>
  </si>
  <si>
    <t>Plošná úprava terénu do 500 m2 zemina skupiny 1 až 4 nerovnosti přes 50 do 100 mm ve svahu přes 1:5 do 1:2</t>
  </si>
  <si>
    <t>571709814</t>
  </si>
  <si>
    <t>" jemná modelace vegetační vrstvy "</t>
  </si>
  <si>
    <t>61</t>
  </si>
  <si>
    <t>181411132.s1</t>
  </si>
  <si>
    <t>Založení parkového trávníku výsevem plochy do 1000m2ve svahu přes 1:5 do 1:2  vč. předseťové přípravy zálivky hnojení odplevelení ošetřování</t>
  </si>
  <si>
    <t>-1304320828</t>
  </si>
  <si>
    <t>" 514.2/  Založení park. trávníku ručním výsevem; vč. dodávky a nákadů na údržbu do prvního pokosení "</t>
  </si>
  <si>
    <t>"(Použití:  ve svahu;  drobné, nepravidelné plochy v intravilánu)"              380,0</t>
  </si>
  <si>
    <t>62</t>
  </si>
  <si>
    <t>00572410</t>
  </si>
  <si>
    <t>osivo směs travní parková</t>
  </si>
  <si>
    <t>kg</t>
  </si>
  <si>
    <t>461438431</t>
  </si>
  <si>
    <t>" dodávka osiva: parkový trávník "</t>
  </si>
  <si>
    <t>svahTRAVAE11*0,030*1,03</t>
  </si>
  <si>
    <t>63</t>
  </si>
  <si>
    <t>185803112</t>
  </si>
  <si>
    <t>Ošetření trávníku shrabáním ve svahu přes 1:5 do 1:2</t>
  </si>
  <si>
    <t>218288574</t>
  </si>
  <si>
    <t>" V cenách jsou započteny i náklady na pokosení se shrabáním, naložením na DP, odvoz do 20km,vyložení "</t>
  </si>
  <si>
    <t>64</t>
  </si>
  <si>
    <t>183205132.s1</t>
  </si>
  <si>
    <t>Založení záhonů ve svahu přes 1:5 do 1:2 zemina tř 3, vč.odplevelení, obdělání půdy, jamky, smíšené výsadby - dle stávajích záhonů (cibuloviny, letničky,trvalky), vč.dodávek rostlin, hnojení, zálivky vč. dovozu vody a všech dodávek</t>
  </si>
  <si>
    <t>-1960188438</t>
  </si>
  <si>
    <t>" 514.4/  Osázení ploch rostlinami vč. dodávky  "</t>
  </si>
  <si>
    <t>"obnova záhonů s květinami do původního stavu "                         84,0</t>
  </si>
  <si>
    <t>" (taxon a druhost v návaznosti na stávaj. záhony, viz. foto-mapy.cz) "</t>
  </si>
  <si>
    <t>65</t>
  </si>
  <si>
    <t>185804112.s1</t>
  </si>
  <si>
    <t xml:space="preserve">Ošetření záhonů (rozvojová péče) ve svahu přes 1:5 do 1:2 :  vypletí, ošetření květin s odvozem odpadu,  vč. zálivek vč. dovozu vody </t>
  </si>
  <si>
    <t>147573542</t>
  </si>
  <si>
    <t>" 514.4/  osazené plochy s rostlinami:  náklady  na údržbu "</t>
  </si>
  <si>
    <t>" Rozvojová péče do předání "</t>
  </si>
  <si>
    <t>Zakládání</t>
  </si>
  <si>
    <t>66</t>
  </si>
  <si>
    <t>21156111-15</t>
  </si>
  <si>
    <t>Bodová drenáž stmelené podklad.vrstvy v komunikaci:  vývrt  otvoru do DN100mm, hl.150 mm:  PVC trubka do DN100mm + výplň HDK 8/16+ geotextilie 0,45m2/ks</t>
  </si>
  <si>
    <t>set</t>
  </si>
  <si>
    <t>-29930463</t>
  </si>
  <si>
    <t>" 520.23/  bodové drenáže stmelené podkladní vrstvy (ostrůvek KSC 150mm):  sestava "      2</t>
  </si>
  <si>
    <t>" ( vývrt přes KSC + PVC trubka DN 100mm +výplň HDK 8/16 +geotextilie 0,45m2/ks)"</t>
  </si>
  <si>
    <t>Komunikace</t>
  </si>
  <si>
    <t>67</t>
  </si>
  <si>
    <t>564851011-063a</t>
  </si>
  <si>
    <t>Podklad ze štěrkodrtě ŠD plochy do 100 m2 tl 150 mm - fr. 0-63 - ŠDa-GE</t>
  </si>
  <si>
    <t>-1670570878</t>
  </si>
  <si>
    <t>" 520.20/ k-ce K3*:  ostrůvek (vč. rozšíř. pod obruby) -  podklad  ŠDa 0/63  tl.150mm "    14,2</t>
  </si>
  <si>
    <t>68</t>
  </si>
  <si>
    <t>564871011-032a</t>
  </si>
  <si>
    <t>Podklad ze štěrkodrtě ŠD plochy do 100 m2 tl 250 mm - fr. 0-32 - ŠDa-GE</t>
  </si>
  <si>
    <t>-1680017129</t>
  </si>
  <si>
    <t>" 520.21a/ k-ce K5:  stezka / - podklad  fr. 0-32 - ŠDa-GE, 250mm "              40,0</t>
  </si>
  <si>
    <t>69</t>
  </si>
  <si>
    <t>564871111-032a</t>
  </si>
  <si>
    <t>Podklad ze štěrkodrtě ŠD plochy přes 100 m2  tl 250 mm  fr. 0-32 - ŠDa-GE</t>
  </si>
  <si>
    <t>-1927354590</t>
  </si>
  <si>
    <t>" 520.17/ k-ce K2:  chodník / podklad ŠDa 0/32 tl. 250mm"    487,0</t>
  </si>
  <si>
    <t>70</t>
  </si>
  <si>
    <t>565135111</t>
  </si>
  <si>
    <t>Asfaltový beton vrstva podkladní ACP 16 (obalované kamenivo OKS) tl 50 mm š do 3 m</t>
  </si>
  <si>
    <t>-1325047187</t>
  </si>
  <si>
    <t>" 520.21a/ k-ce K5:  stezka / podkl. ACP 16+,  tl.50mm "    40,0</t>
  </si>
  <si>
    <t>71</t>
  </si>
  <si>
    <t>566901232-032</t>
  </si>
  <si>
    <t>Vyspravení podkladu po překopech inženýrských sítí plochy přes 15 m2 štěrkodrtí tl. 150 mm - fr. 0-63 - ŠDa-GE</t>
  </si>
  <si>
    <t>1095061010</t>
  </si>
  <si>
    <t>" podklad. vrsty jako zaprávka  překopu viz. výkr. D2.1.1.4.   Vzor. řezy "</t>
  </si>
  <si>
    <t>" =řez rýhou přes AB vozovku K6 + výkr. Sitauce 2.část (et.1) "</t>
  </si>
  <si>
    <t>" 520.22/ k-ce K6:  asf.vozovka / podklad  ŠD-A  0/63   tl.150 mm "    68,0</t>
  </si>
  <si>
    <t>72</t>
  </si>
  <si>
    <t>566901261-22</t>
  </si>
  <si>
    <t>Vyspravení podkladu po překopech inženýrských sítí plochy přes 15 m2 obalovaným kamenivem ACP22+ (OK) tl. 100 mm</t>
  </si>
  <si>
    <t>-1010788030</t>
  </si>
  <si>
    <t>" 520.22/ k-ce K6:  asf.vozovka / podklad ACP22+  tl.100 mm  "    75,0</t>
  </si>
  <si>
    <t>73</t>
  </si>
  <si>
    <t>56690127-810</t>
  </si>
  <si>
    <t>Vyspravení podkladu po překopech inženýrských sítí plochy přes 15 m2 směsí stmelenou cementem SC C 8/10  tl.200 mm - KSC I.</t>
  </si>
  <si>
    <t>-1006326966</t>
  </si>
  <si>
    <t>" 520.22/ k-ce K6:  asf.vozovka / podklad SC C 8/10  tl.200 mm - KSC I "               72,0</t>
  </si>
  <si>
    <t>74</t>
  </si>
  <si>
    <t>567122114</t>
  </si>
  <si>
    <t>Podklad ze směsi stmelené cementem SC C 8/10 (KSC I) tl 150 mm</t>
  </si>
  <si>
    <t>1063544323</t>
  </si>
  <si>
    <t>" 520.20/ k-ce K3*:  ostrůvek (konce) - podklad SC C8/10   tl.150mm "         7,0</t>
  </si>
  <si>
    <t>75</t>
  </si>
  <si>
    <t>569903311</t>
  </si>
  <si>
    <t>Zřízení zemních krajnic se zhutněním</t>
  </si>
  <si>
    <t>-2017295176</t>
  </si>
  <si>
    <t>" srovnávací položka "</t>
  </si>
  <si>
    <t>" 520.17/ k-ce K2:  chodník / podklad ŠDa 0/32 tl. 250mm = základní podsyp.vrstva =započteno  samost.položkou"</t>
  </si>
  <si>
    <t>" + dopočet M3 krajnice dosypu z téže ŠD podél obrub/mezi chodníkem a pojízdn. komunikacemi "</t>
  </si>
  <si>
    <t>" (parkovací stání,  BUS záliv,  vozovka v části 2) "</t>
  </si>
  <si>
    <t>" výkr.  Vzor.řezy - M3  dle:  příčný řez nástupištěm zastávky Lipová "</t>
  </si>
  <si>
    <t>" Situace část 1 (et.1) "                   (0,8*0,2+0,4*0,2/2)*54,0</t>
  </si>
  <si>
    <t>" Situace část 2 (et.1) "                   (0,8*0,2+0,4*0,2/2)*75,0</t>
  </si>
  <si>
    <t>Mezisoučet     M3  ŠD dosyp</t>
  </si>
  <si>
    <t>76</t>
  </si>
  <si>
    <t>58344171-032a</t>
  </si>
  <si>
    <t>štěrkodrť frakce 0/32a - GE  s deklarovanou zrnitostí (propad sítem G = 5-15%)</t>
  </si>
  <si>
    <t>890074404</t>
  </si>
  <si>
    <t>"  dosyp ŠD pod chodníkem "</t>
  </si>
  <si>
    <t>M3SDdosypE11*2,30</t>
  </si>
  <si>
    <t>77</t>
  </si>
  <si>
    <t>572341111-02</t>
  </si>
  <si>
    <t>Vyspravení podkladu komunikací po překopech plochy přes 15 m2 asfalt betonem ACL16+ (AB) tl 50 mm</t>
  </si>
  <si>
    <t>1613843062</t>
  </si>
  <si>
    <t>" 520.22/ k-ce K6:  asf.vozovka / ložní  ACL 16+,  tl.50mm "               78,0</t>
  </si>
  <si>
    <t>78</t>
  </si>
  <si>
    <t>573111112-01</t>
  </si>
  <si>
    <t>Postřik živičný infiltrační s posypem kamenivem a z kationaktivní emulze množství 1 kg/m2  ( PI-C )</t>
  </si>
  <si>
    <t>1118250490</t>
  </si>
  <si>
    <t>" 520.21a/ k-ce K5:  stezka /   infiltr. postřik 1,0 kg/m2 PI-C "              40,0</t>
  </si>
  <si>
    <t>" 520.22/ k-ce K6:  asf.vozovka /  infiltr. postřik 1,0 kg/m2 PI-C "       75,0</t>
  </si>
  <si>
    <t>79</t>
  </si>
  <si>
    <t>573231107</t>
  </si>
  <si>
    <t>Postřik živičný spojovací ze silniční emulze v množství 0,40 kg/m2</t>
  </si>
  <si>
    <t>-475199069</t>
  </si>
  <si>
    <t>" 520.21a/ k-ce K5:  stezka / spoj. postřik 0,35kg/m2 PS-C "                40,0</t>
  </si>
  <si>
    <t>" 520.22/ k-ce K6:  asf.vozovka / spoj. postřik 0,35kg/m2 PS-C "          235,0+78,0</t>
  </si>
  <si>
    <t>80</t>
  </si>
  <si>
    <t>577143111</t>
  </si>
  <si>
    <t>Asfaltový beton vrstva obrusná ACO 8 (ABJ) tl 50 mm š do 3 m z nemodifikovaného asfaltu</t>
  </si>
  <si>
    <t>1788914993</t>
  </si>
  <si>
    <t>" 520.21a/ k-ce K5:  stezka /  obrus ACO 8,  tl.50mm "       40,0</t>
  </si>
  <si>
    <t>81</t>
  </si>
  <si>
    <t>577144111</t>
  </si>
  <si>
    <t>Asfaltový beton vrstva obrusná ACO 11+ (ABS) tř. I tl 50 mm š do 3 m z nemodifikovaného asfaltu</t>
  </si>
  <si>
    <t>703897458</t>
  </si>
  <si>
    <t>" 520.22/ k-ce K6:  asf.voz./ obrus ACO 11+,  tl.50mm (plná překop + okolní částeč.k-ce ACO)"     235,0</t>
  </si>
  <si>
    <t>82</t>
  </si>
  <si>
    <t>596211113</t>
  </si>
  <si>
    <t>Kladení zámkové dlažby komunikací pro pěší ručně tl 60 mm skupiny A pl přes 300 m2</t>
  </si>
  <si>
    <t>-681166257</t>
  </si>
  <si>
    <t>" V cenách započteny i náklady na dodání hmot pro lože (HDK 4-8, tl. 40mm) + materiál na výplň spár "</t>
  </si>
  <si>
    <t xml:space="preserve">" 520.17+18+19/ k-ce K2:  chodník ZD6 /  zámk. dlažba "       </t>
  </si>
  <si>
    <t>" 520.17/  ZD6  20x20  přírodní šedá "                             435,0</t>
  </si>
  <si>
    <t>"520.18/ relief. ZD6  -20x10-  antracit (slepecká)/= skup.B "       0*25</t>
  </si>
  <si>
    <t>"520.19/ drážkov.VL vodící linie 20x20  antracit "           4,0</t>
  </si>
  <si>
    <t>83</t>
  </si>
  <si>
    <t>596211114</t>
  </si>
  <si>
    <t>Příplatek za kombinaci dvou barev u kladení betonových dlažeb komunikací pro pěší ručně tl 60 mm skupiny A</t>
  </si>
  <si>
    <t>188935652</t>
  </si>
  <si>
    <t xml:space="preserve">" 520.17+19/ k-ce K2:  chodník ZD6 /  zámk. dlažba "       </t>
  </si>
  <si>
    <t>" VL vodící linie 20x20/6  antracit /drážkovaná dlažba "       4,0</t>
  </si>
  <si>
    <t>59245021</t>
  </si>
  <si>
    <t>dlažba skladebná betonová 200x200mm tl 60mm přírodní</t>
  </si>
  <si>
    <t>1402262778</t>
  </si>
  <si>
    <t>" 520. 17/  k-ce K2: chodník ZD6  20x20  šedá "            435,0*1,01</t>
  </si>
  <si>
    <t>85</t>
  </si>
  <si>
    <t>59245009-16a</t>
  </si>
  <si>
    <t>dlažba betonová pro nevidomé s vodící linií - s podélnými drážkami   20 x 20 x 6 cm - barevná - bílá</t>
  </si>
  <si>
    <t>-1978647743</t>
  </si>
  <si>
    <t>"520.19/  k-ce K2: VL vodící linie 20x20/6  antracit /drážkovaná dlažba "           4,0*1,03</t>
  </si>
  <si>
    <t>86</t>
  </si>
  <si>
    <t>596211120</t>
  </si>
  <si>
    <t>Kladení zámkové dlažby komunikací pro pěší ručně tl 60 mm skupiny B pl do 50 m2</t>
  </si>
  <si>
    <t>-893430741</t>
  </si>
  <si>
    <t xml:space="preserve">" 520.18 / k-ce K2:  chodník ZD6 /  zámk. dlažba, skup.B=  jiný rozměr,  jiný spárořez "       </t>
  </si>
  <si>
    <t>" relief. ZD6  20x10  antracit (slepecká) "              25,0</t>
  </si>
  <si>
    <t>87</t>
  </si>
  <si>
    <t>59245006</t>
  </si>
  <si>
    <t>dlažba pro nevidomé betonová 200x100mm tl 60mm barevná</t>
  </si>
  <si>
    <t>43072639</t>
  </si>
  <si>
    <t>" 520.18/ k-ce K2: chodník -relief. ZD6  20x10  antracit  (slepecká)"   25,0*1,03</t>
  </si>
  <si>
    <t>88</t>
  </si>
  <si>
    <t>596211230</t>
  </si>
  <si>
    <t>Kladení zámkové dlažby komunikací pro pěší ručně tl 80 mm skupiny C pl do 50 m2</t>
  </si>
  <si>
    <t>-147240872</t>
  </si>
  <si>
    <t xml:space="preserve">" 520.20/ k-ce K3*:  ostrůvek  ZD8  (skup.C=zvýšený podíl řezání, +kladení do oblouků ostrůvku)"       </t>
  </si>
  <si>
    <t>" výkr. Situace-2.část (et.1) , obnova ostrůvku v Křižovatce  ul. Křížkovského"</t>
  </si>
  <si>
    <t>" ZD8  20x10  přírodní šedá (koncocé oblouky ostrůvku)"                     7,0</t>
  </si>
  <si>
    <t>89</t>
  </si>
  <si>
    <t>59245020</t>
  </si>
  <si>
    <t>dlažba skladebná betonová 200x100mm tl 80mm přírodní</t>
  </si>
  <si>
    <t>576534830</t>
  </si>
  <si>
    <t>" 520.20/ kce 3*: ostrůvek  ZD8  20x10  přírodní šedá "                     7,0*1,03*1,15</t>
  </si>
  <si>
    <t>Ostatní konstrukce a práce, bourání</t>
  </si>
  <si>
    <t>90</t>
  </si>
  <si>
    <t>914111111</t>
  </si>
  <si>
    <t>Montáž svislé dopravní značky do velikosti 1 m2 objímkami na sloupek nebo konzolu</t>
  </si>
  <si>
    <t>kus</t>
  </si>
  <si>
    <t>334523995</t>
  </si>
  <si>
    <t>" 520.25/ D+M  SDZ  zákl.vel.na oc. sloupek (vč.spoj.materiálu, objímky D60mm):    cedule  8 ks /montáže"</t>
  </si>
  <si>
    <t>" P2 "               1</t>
  </si>
  <si>
    <t>" C2b "            1</t>
  </si>
  <si>
    <t>" E13 "            1</t>
  </si>
  <si>
    <t>" C4a "            2</t>
  </si>
  <si>
    <t>Mezisoučet              nové cedule   5 ks celkem</t>
  </si>
  <si>
    <t>91</t>
  </si>
  <si>
    <t>40445612-1</t>
  </si>
  <si>
    <t>značky upravující přednost P2, P3, P8 750mm, v reflexivní úpravě min. R1, činné plochy SDZ z pozinkovaného plechu FeZN s 2x zahnutými okraj, dlouhými lištami k uchycení</t>
  </si>
  <si>
    <t>419386889</t>
  </si>
  <si>
    <t>" P2 "        1</t>
  </si>
  <si>
    <t>92</t>
  </si>
  <si>
    <t>40445620-1</t>
  </si>
  <si>
    <t>zákazové, příkazové dopravní značky B1-B34, C1-15 700mm v reflexivní úpravě min. R1, činné plochy SDZ z pozinkovaného plechu FeZN s 2x zahnutými okraj, dlouhými lištami k uchycení</t>
  </si>
  <si>
    <t>-955842316</t>
  </si>
  <si>
    <t>" C2b "      1</t>
  </si>
  <si>
    <t>" C4a "      2</t>
  </si>
  <si>
    <t>93</t>
  </si>
  <si>
    <t>40445650-1</t>
  </si>
  <si>
    <t>dodatkové tabulky E7, E12, E13 500x300mm, v reflexivní úpravě min. R1, činné plochy SDZ z pozinkovaného plechu FeZN s 2x zahnutými okraj, dlouhými lištami k uchycení</t>
  </si>
  <si>
    <t>-1883875971</t>
  </si>
  <si>
    <t>" E13 "    1</t>
  </si>
  <si>
    <t>94</t>
  </si>
  <si>
    <t>914511112-21</t>
  </si>
  <si>
    <t>Montáž sloupku dopravních značek délky do 3,5 m s betonovým základem a patkou C25/30 XF2 a Al patkou a víčkem</t>
  </si>
  <si>
    <t>1124343945</t>
  </si>
  <si>
    <t>" 520.26/ M+D sloupek FeZn 60mm  s bezpečnostní hliníkovou patkou výšky 200mm/ montáže vč. části dodávek"</t>
  </si>
  <si>
    <t>"  kotvenou kotevními šrouby do základu z betonu třídy C25/30 XF2 "</t>
  </si>
  <si>
    <t>" vč. dodávky záslepky/víčka, Al patky a základu "      3</t>
  </si>
  <si>
    <t>95</t>
  </si>
  <si>
    <t>40445225</t>
  </si>
  <si>
    <t>sloupek pro dopravní značku Zn D 60mm v 3,5m</t>
  </si>
  <si>
    <t>186199190</t>
  </si>
  <si>
    <t>" 520.26/ sloupek FeZn 60mm / dodávky nových sloupků "</t>
  </si>
  <si>
    <t>96</t>
  </si>
  <si>
    <t>915121112</t>
  </si>
  <si>
    <t>Vodorovné dopravní značení vodící čáry souvislé š 250 mm retroreflexní bílá barva</t>
  </si>
  <si>
    <t>-1604276923</t>
  </si>
  <si>
    <t xml:space="preserve">" 520.28 / VDZ  bílá barva / plné  čáry š.0,25m  (výkr. Situace  část 1+2)   "     </t>
  </si>
  <si>
    <t>" V4  (0,25)  =  25m2 "           25/0,25</t>
  </si>
  <si>
    <t>97</t>
  </si>
  <si>
    <t>915121122</t>
  </si>
  <si>
    <t>Vodorovné dopravní značení vodící čáry přerušované š 250 mm retroreflexní bílá barva</t>
  </si>
  <si>
    <t>-1350082992</t>
  </si>
  <si>
    <t xml:space="preserve">" 520.28 / VDZ  bílá barva / přerušov.  čáry š.0,25m  (výkr. Situace  část 1+2)   "     </t>
  </si>
  <si>
    <t>" V2b  (0,5/0,5/0,25)  =3,5m2 "           3,5/0,25</t>
  </si>
  <si>
    <t>98</t>
  </si>
  <si>
    <t>915131112</t>
  </si>
  <si>
    <t>Vodorovné dopravní značení přechody pro chodce, šipky, symboly retroreflexní bílá barva</t>
  </si>
  <si>
    <t>-1359552232</t>
  </si>
  <si>
    <t>" 520.28 /   VDZ bílou barvou "</t>
  </si>
  <si>
    <t>"  šikmé čáry   V13  / m2 "            28,5</t>
  </si>
  <si>
    <t>"  přechod    V7a  / m2 "               10,0</t>
  </si>
  <si>
    <t>99</t>
  </si>
  <si>
    <t>915221112-1</t>
  </si>
  <si>
    <t>Vodorovné dopravní značení vodící čáry souvislé š 250 mm retroreflexní bílý plast  - zvučící, profilované</t>
  </si>
  <si>
    <t>-1387731709</t>
  </si>
  <si>
    <t xml:space="preserve"> "obnova vybraného VDZ prvotně provedeného barvou (do 3 měsíců od kolaudace) "</t>
  </si>
  <si>
    <t xml:space="preserve">" 520.29 /  VDZ   bílý   plast STRUKTUROVANÝ /  (výkr. Situace -část 1+2)  plné čáry "     </t>
  </si>
  <si>
    <t>" vodící pruh  V4  (0,25)  =  25,0m2 "           25/0,25</t>
  </si>
  <si>
    <t>915221122-1</t>
  </si>
  <si>
    <t>Vodorovné dopravní značení vodící čáry přerušované š 250 mm retroreflexní bílý plast  - zvučící, profilované</t>
  </si>
  <si>
    <t>-1147968388</t>
  </si>
  <si>
    <t xml:space="preserve">" 520.29 /  VDZ   bílý  plast STRUKTUROVANÝ /  (výkr. Situace -část 1+2)  přerušov.čáry "     </t>
  </si>
  <si>
    <t>101</t>
  </si>
  <si>
    <t>915231112-1</t>
  </si>
  <si>
    <t>Vodorovné dopravní značení přechody pro chodce, šipky, symboly retroreflexní bílý plast  - zvučící, profilované</t>
  </si>
  <si>
    <t>-1808628528</t>
  </si>
  <si>
    <t>"  obnova vybraného VDZ prvotně provedeného barvou (do 3 měsíců od kolaudace) "</t>
  </si>
  <si>
    <t>" 520.29 /   VDZ bílý plast -strukturální "</t>
  </si>
  <si>
    <t>102</t>
  </si>
  <si>
    <t>915611111</t>
  </si>
  <si>
    <t>Předznačení vodorovného liniového značení</t>
  </si>
  <si>
    <t>1757265461</t>
  </si>
  <si>
    <t>103</t>
  </si>
  <si>
    <t>915621111</t>
  </si>
  <si>
    <t>Předznačení vodorovného plošného značení</t>
  </si>
  <si>
    <t>-542128222</t>
  </si>
  <si>
    <t>104</t>
  </si>
  <si>
    <t>91613121-25nF3</t>
  </si>
  <si>
    <t>Osazení silničního obrubníku betonového stojatého s boční opěrou do lože z betonu prostého - nekonstrukčního  tř. C20/25 n XF3</t>
  </si>
  <si>
    <t>-139324188</t>
  </si>
  <si>
    <t>"  bet. silniční obrubníky  s opěrkou, do C20/25 n XF3  (výkr. vzor.řezy) "</t>
  </si>
  <si>
    <t>"  rovné obrubníky "</t>
  </si>
  <si>
    <t>" 520.8 / obrub.  silniční   (100/15/25) "                                510,0</t>
  </si>
  <si>
    <t>" 520.9 / obrub. nájezd. (100/15/15) "                                     24,0</t>
  </si>
  <si>
    <t>" 520.10/obr.náběh./přechod.(100/15/25-15) NL+NP  ks "       (7+5)*1,0</t>
  </si>
  <si>
    <t>SILNICobrE11</t>
  </si>
  <si>
    <t>"  obloukové obrubníky /tvarovky "</t>
  </si>
  <si>
    <t>" 520.13 /oblouk. obr.silnič:  (78/15/25) R=0,5 vnější, ks"     6*0,78</t>
  </si>
  <si>
    <t>105</t>
  </si>
  <si>
    <t>59217031</t>
  </si>
  <si>
    <t>obrubník silniční betonový 1000x150x250mm</t>
  </si>
  <si>
    <t>1456321169</t>
  </si>
  <si>
    <t>" 520.8 / obrub.  silniční   (100/15/25) "                   510,0*1,02</t>
  </si>
  <si>
    <t>106</t>
  </si>
  <si>
    <t>59217029</t>
  </si>
  <si>
    <t>obrubník silniční betonový nájezdový 1000x150x150mm</t>
  </si>
  <si>
    <t>415458992</t>
  </si>
  <si>
    <t>" 520.9 / obrub. nájezd. (100/15/15) "                                 24,0*1,02</t>
  </si>
  <si>
    <t>107</t>
  </si>
  <si>
    <t>59217030</t>
  </si>
  <si>
    <t>obrubník silniční betonový přechodový 1000x150x150-250mm</t>
  </si>
  <si>
    <t>1170715210</t>
  </si>
  <si>
    <t>" 520.10/obr.náběh./přechod.(100/15/25-15) NL+NP  ks "       (7+5)*1,0*1,02</t>
  </si>
  <si>
    <t>108</t>
  </si>
  <si>
    <t>59217035</t>
  </si>
  <si>
    <t>obrubník betonový obloukový vnější 780x150x250mm</t>
  </si>
  <si>
    <t>-463221638</t>
  </si>
  <si>
    <t>" 520.13 /oblouk. obr.silnič:  (78/15/25) R=0,5 vnější, ks"     6*0,78*1,02</t>
  </si>
  <si>
    <t>109</t>
  </si>
  <si>
    <t>91623121-25nF3</t>
  </si>
  <si>
    <t>Osazení chodníkového obrubníku betonového stojatého s boční opěrou do lože z betonu prostého - nekonstrukčního  tř. C20/25 n XF3</t>
  </si>
  <si>
    <t>-2118362790</t>
  </si>
  <si>
    <t>"  CHODNÍKOVÉ bet. obrubníky s opěrkou, do C20/25 n XF3  (výkr. vzor.řezy) "</t>
  </si>
  <si>
    <t>" 520.11/   obrub. chodníkový   (100/10/25) "                            60,0</t>
  </si>
  <si>
    <t>" 520.12/   obrub. chodníkový -zapuštěný  (100/10/20) "      50,0</t>
  </si>
  <si>
    <t>CHODNobrE11</t>
  </si>
  <si>
    <t>110</t>
  </si>
  <si>
    <t>59217017</t>
  </si>
  <si>
    <t>obrubník betonový chodníkový 1000x100x250mm</t>
  </si>
  <si>
    <t>625370871</t>
  </si>
  <si>
    <t>" 520.11/   obrub. chodníkový   (100/10/25) "                 60,0*1,02</t>
  </si>
  <si>
    <t>111</t>
  </si>
  <si>
    <t>59217019</t>
  </si>
  <si>
    <t>obrubník betonový chodníkový 1000x100x200mm</t>
  </si>
  <si>
    <t>1442035383</t>
  </si>
  <si>
    <t>" 520.12/   obrub. chodníkový -zapuštěný  (100/10/20) "        50,0*1,02</t>
  </si>
  <si>
    <t>112</t>
  </si>
  <si>
    <t>916231292</t>
  </si>
  <si>
    <t>Příplatek za řezání obrubníků při osazování do oblouku o poloměru do 2,5m</t>
  </si>
  <si>
    <t>1290780384</t>
  </si>
  <si>
    <t>"  řezání obrub v obloucích poloměru  R přes 1,0m do 2,5m "</t>
  </si>
  <si>
    <t>" výkr. Situace -2. část (et.1) "</t>
  </si>
  <si>
    <t>" 3x   R=2,0m "                 3*(PI*2*2,0)/4</t>
  </si>
  <si>
    <t>" 1x   R=1,5m "                1*(PI*2*1,5)/4</t>
  </si>
  <si>
    <t>113</t>
  </si>
  <si>
    <t>916231292-20</t>
  </si>
  <si>
    <t>Příplatek za řezání obrubníků při osazování do oblouku o poloměru přes 10m do 20m</t>
  </si>
  <si>
    <t>1010989378</t>
  </si>
  <si>
    <t>" další řezání obrub v obloucích poloměru  R přes 2,5m do 10,0m "</t>
  </si>
  <si>
    <t>" výkr. Situace -1. část (et.1) "</t>
  </si>
  <si>
    <t>" 2x   R=15,0m "               5,0+5,0</t>
  </si>
  <si>
    <t>" 2x   R=20,0m "               7,0+8,0</t>
  </si>
  <si>
    <t>916231293</t>
  </si>
  <si>
    <t>Příplatek za osazení obloukového obrubníku</t>
  </si>
  <si>
    <t>746611729</t>
  </si>
  <si>
    <t>"  obloukové obrubníky  silniční /tvarovky   (R=0,5m)"</t>
  </si>
  <si>
    <t>115</t>
  </si>
  <si>
    <t>916231293-11</t>
  </si>
  <si>
    <t>Příplatek za osazení obloukového obrubníku vč. vyplnění a začištění spár s dodávkou materiálu MC</t>
  </si>
  <si>
    <t>-521202279</t>
  </si>
  <si>
    <t>" řezané obrubníky do oblouků:   (ad. další řezání obrub v obloucích ) "</t>
  </si>
  <si>
    <t>116</t>
  </si>
  <si>
    <t>91624111-25nF3</t>
  </si>
  <si>
    <t>Osazení obrubníku kamenného ležatého s boční opěrou do lože z betonu prostého - nekonstrukčního  tř. C20/25 n XF3</t>
  </si>
  <si>
    <t>944804387</t>
  </si>
  <si>
    <t>" silniční obrubníky  s opěrkou, do C25/30 XF3  (výkr. vzor.řezy) "</t>
  </si>
  <si>
    <t>"  520.6/  kamenný ležatý 100/25/25cm "              5,0</t>
  </si>
  <si>
    <t>117</t>
  </si>
  <si>
    <t>58380003-25</t>
  </si>
  <si>
    <t>obrubník kamenný žulový přímý 1000x250x250mm</t>
  </si>
  <si>
    <t>1572218239</t>
  </si>
  <si>
    <t>"  520.6/  kamenný ležatý 100/25/25cm "              5,0*1,02</t>
  </si>
  <si>
    <t>118</t>
  </si>
  <si>
    <t>91624121-25nF3</t>
  </si>
  <si>
    <t>Osazení obrubníku kamenného stojatého s boční opěrou do lože z betonu prostého - nekonstrukčního  tř. C20/25 n XF3</t>
  </si>
  <si>
    <t>-1429269367</t>
  </si>
  <si>
    <t>"  520.7/  kamenný stojatý  100/15/25cm "        100,0</t>
  </si>
  <si>
    <t>"  520.7a/  kamenný stojatý  100/15/25cm /oblouk R0,5m, R2,0m"  2,0</t>
  </si>
  <si>
    <t>" stojaté KAMENNÉ obrubníky = ke kruhovým objezdům   C25/30  XF3 s boční opěrou "</t>
  </si>
  <si>
    <t>" obnova ostrůvku -výkr. Situce 2. část v křižovatce Křížkovského /Hlinky "</t>
  </si>
  <si>
    <t>" 520.15a / stojatý kamen, obrubník  tl.24/v.32/dl.50 cm   přímý   10m  "                           10,0</t>
  </si>
  <si>
    <t>" 520.15b /oblouk. KO stojat.kamen.obrub. tl.24/v.32/dl.50 cm  R=1.25m  (vnější) 8m"   8,0</t>
  </si>
  <si>
    <t>119</t>
  </si>
  <si>
    <t>58380007</t>
  </si>
  <si>
    <t>obrubník kamenný žulový přímý 1000x150x250mm</t>
  </si>
  <si>
    <t>-988768983</t>
  </si>
  <si>
    <t>"  520.7/  kamenný stojatý  100/15/25cm "        100,0*1,02</t>
  </si>
  <si>
    <t>120</t>
  </si>
  <si>
    <t>58380416-15</t>
  </si>
  <si>
    <t>obrubník kamenný žulový obloukový R 0,5-1m  - 150x250mm</t>
  </si>
  <si>
    <t>1765968665</t>
  </si>
  <si>
    <t xml:space="preserve">"  520.7a/  kamenný stojatý  100/15/25cm /oblouk R0,5m, R2,0m:   dvojice oblouků celk.2m" </t>
  </si>
  <si>
    <t>" R0,5 = v dl.1m"        1,0*1,02</t>
  </si>
  <si>
    <t>121</t>
  </si>
  <si>
    <t>58380426-15</t>
  </si>
  <si>
    <t>obrubník kamenný žulový obloukový R 1-3m   - 150x250mm</t>
  </si>
  <si>
    <t>-1576479426</t>
  </si>
  <si>
    <t xml:space="preserve">"  520.7a/  kamenný stojatý  100/15/25cm /oblouk R0,5m, R2,0m:   dvojice oblouků celk.2m " </t>
  </si>
  <si>
    <t>" R 2,0 = v dl.1m"        1,0*1,02</t>
  </si>
  <si>
    <t>122</t>
  </si>
  <si>
    <t>58380002-24</t>
  </si>
  <si>
    <t>obrubník kamenný žulový přímý  dl.500/ tl.240/v.320mm</t>
  </si>
  <si>
    <t>121990761</t>
  </si>
  <si>
    <t>" 520.15a / stojatý kamen. obrubník  tl.24/v.32/dl.50 cm   přímý   10m  "     10,0*1,02</t>
  </si>
  <si>
    <t>123</t>
  </si>
  <si>
    <t>58380420-24</t>
  </si>
  <si>
    <t>obrubník kamenný žulový obloukový R 1,25m vnější,   tl.240 /v.320 mm</t>
  </si>
  <si>
    <t>-1624794266</t>
  </si>
  <si>
    <t>" 520.15b /oblouk. KO stojat.kamen.obrub. tl.24/v.32/dl.50 cm  R=1.25m  (vnější) 8m"   8,0*1,02</t>
  </si>
  <si>
    <t>124</t>
  </si>
  <si>
    <t>91699112-25nF3</t>
  </si>
  <si>
    <t>Lože pod obrubníky, krajníky nebo obruby z dlažebních kostek z betonu prostého - nekonstrukčního  tř. C20/25 n XF3</t>
  </si>
  <si>
    <t>1669798871</t>
  </si>
  <si>
    <t>" příplatek za zvětš. bet.lože oburníků nad tl. 10cm /  dle vzor.řezů "</t>
  </si>
  <si>
    <t>" 520.6/ kamenné obrubníky ležaté "                  (0,15-0,10)*0,40*5,0</t>
  </si>
  <si>
    <t>" 520.7/ kamenné obrubníky stojaté "               (0,15-0,10)*0,30*100,0</t>
  </si>
  <si>
    <t>" 520.7a/ kamenné obrubníky stoj./oblouk "            (0,15-0,10)*0,30*2,0</t>
  </si>
  <si>
    <t>" 520.8..10+13/  bet. silnič. obrubníky stojaté "          (0,15-0,10)*0,30*(510+24+12)</t>
  </si>
  <si>
    <t>" 520.11+12/  bet. chodníkové obrub.stojaté "          (0,15-0,10)*(0,25*60+0,40*50,0)</t>
  </si>
  <si>
    <t>125</t>
  </si>
  <si>
    <t>919732211</t>
  </si>
  <si>
    <t>Styčná spára napojení nového živičného povrchu na stávající za tepla š 15 mm hl 25 mm s prořezáním</t>
  </si>
  <si>
    <t>-1776193165</t>
  </si>
  <si>
    <t>" styčná spára napojení asf. krytů po zarov. řezu v místě napojení na stávající asf. vozovku"</t>
  </si>
  <si>
    <t>" 520.24/ Zalití spár modifikovanou asfaltovou zálivkou "     120,0</t>
  </si>
  <si>
    <t>919735113</t>
  </si>
  <si>
    <t>Řezání stávajícího živičného krytu hl přes 100 do 150 mm</t>
  </si>
  <si>
    <t>52711075</t>
  </si>
  <si>
    <t xml:space="preserve">" 210.9/ Zaříznutí hrany stáv. asfalt. krytu v tl.do 150 mm "     </t>
  </si>
  <si>
    <t>REZnapojenE11</t>
  </si>
  <si>
    <t>" (vč. případného zařezání ložní / podkladní vrstvy) "       300,0</t>
  </si>
  <si>
    <t>127</t>
  </si>
  <si>
    <t>919735123</t>
  </si>
  <si>
    <t>Řezání stávajícího betonového krytu hl přes 100 do 150 mm</t>
  </si>
  <si>
    <t>1468055041</t>
  </si>
  <si>
    <t>" 520.22/ k-ce K6:  asf.vozovka / podklad SC  C8/10, tl.200mm:   72,0  m2 "</t>
  </si>
  <si>
    <t>" prořez dilat.spár  KSC  (hl. 2/3 z 200mm) / výkr. Situace 2.část , rastr po 6m"  1*3,5+13*0,6</t>
  </si>
  <si>
    <t>128</t>
  </si>
  <si>
    <t>938909311</t>
  </si>
  <si>
    <t>Čištění vozovek metením strojně podkladu nebo krytu betonového nebo živičného</t>
  </si>
  <si>
    <t>1706523044</t>
  </si>
  <si>
    <t>"  ometení pod postřik všechn obrusů ACO  "</t>
  </si>
  <si>
    <t>" 520.22/ k-ce K6:  asf.voz./ obrus ACO 11+ (plná překop + okol.částeč.k-ce ACO)"    235,0</t>
  </si>
  <si>
    <t>Mezisoučet           pod postřik  obrusů ACO</t>
  </si>
  <si>
    <t>" ometení pod nástřik VDZ barvou "</t>
  </si>
  <si>
    <t>VDZcaryE11*0,5</t>
  </si>
  <si>
    <t>(m2VDZe11)*2</t>
  </si>
  <si>
    <t>Mezisoučet        pod VDZ barva</t>
  </si>
  <si>
    <t>" ometení pod nástřik VDZ - plastem (obnova vybraných části VDZ) "</t>
  </si>
  <si>
    <t>" 520.29 /  VDZ   plast STRUKTUROVANÝ - bílý "</t>
  </si>
  <si>
    <t>" vodící pruh  V4  (0,25)  =  25m2 "           (25,0/0,25)*0,5</t>
  </si>
  <si>
    <t>" V2b  (0,5/0,5/0,25)  =3,5m2 "                  ( 3,5/0,25)*0,5</t>
  </si>
  <si>
    <t>"  přechod    V7a  / 10  m2 "                                   10,0*2</t>
  </si>
  <si>
    <t>Mezisoučet        pod VDZ plast</t>
  </si>
  <si>
    <t>129</t>
  </si>
  <si>
    <t>966006132</t>
  </si>
  <si>
    <t>Odstranění značek dopravních nebo orientačních se sloupky s betonovými patkami</t>
  </si>
  <si>
    <t>1845076595</t>
  </si>
  <si>
    <t>" POZNÁMKA :  platí pro všechny DM mobiláře a značky SDZ , vodící a bezpečnostní prvky DZ "</t>
  </si>
  <si>
    <t>" stáv. prvky budou vytěženy na základě „vytěžovacího protokolu“  (viz. TZ str. 5)</t>
  </si>
  <si>
    <t>" a nepoškozené kusy převezeny do skladu majetkového správce / BKOM "</t>
  </si>
  <si>
    <t xml:space="preserve">" 210.3/  Demontáž SDZ vč. sloupku a základové konstrukce : ( 2*  sloupky+ 2* cedule )"     </t>
  </si>
  <si>
    <t>" 2* sloupky s patkou"      2</t>
  </si>
  <si>
    <t>"  (značky SDZ / Předpoklad:  70%   do skladu správce, 30% do suti )"</t>
  </si>
  <si>
    <t>130</t>
  </si>
  <si>
    <t>966006211</t>
  </si>
  <si>
    <t>Odstranění svislých dopravních značek ze sloupů, sloupků nebo konzol</t>
  </si>
  <si>
    <t>2027389617</t>
  </si>
  <si>
    <t xml:space="preserve">" 210.3/  Demontáž SDZ vč. sloupku a základové konstrukce : ( 2*  sloupky+ 2* cedule )"    </t>
  </si>
  <si>
    <t>" 2*  DZ cedule "      2</t>
  </si>
  <si>
    <t xml:space="preserve">" 210.4/  Demontáž SDZ  ze sdíleného sloupku, popř. stožáru VO ( 2* cedule )"     </t>
  </si>
  <si>
    <t>" 2*  DZ cedule "     2</t>
  </si>
  <si>
    <t>131</t>
  </si>
  <si>
    <t>966006261-11</t>
  </si>
  <si>
    <t>Odstranění plastového parkovacího dorazu na vozovce kotveného šrouby- pro zpětné použití, dl. do 1m, 2 kotevní šrouby/ks,  s odklizením do 20 m nebo s naložením na DP, vč. očištění a přetřídění k zpětnému použití</t>
  </si>
  <si>
    <t>843448651</t>
  </si>
  <si>
    <t>" 210,5/ Demontáž PVC parkov.dorazů pod kola; doraz délky 0,80m kotvený dvojicí šroubů "</t>
  </si>
  <si>
    <t>"vč. očištění a přetřídění k zpětnému použití "  225,0</t>
  </si>
  <si>
    <t>"  (dorazy  / Předpoklad: 60%   do skladu správce, 40% do suti )"</t>
  </si>
  <si>
    <t>132</t>
  </si>
  <si>
    <t>966006352</t>
  </si>
  <si>
    <t>Odstranění pružného výstražného majáku D přes 300 do 600 mm</t>
  </si>
  <si>
    <t>379070282</t>
  </si>
  <si>
    <t>" 210.3/  Demontáž SDZ vč. sloupku a základové konstrukce:  dopravní maják   vč.ostrůvku "         2</t>
  </si>
  <si>
    <t xml:space="preserve">" (zatřídění = foto mapy.cz,   majáky / Předpoklad:  100%   do skladu správce )" </t>
  </si>
  <si>
    <t>133</t>
  </si>
  <si>
    <t>979024443</t>
  </si>
  <si>
    <t>Očištění vybouraných obrubníků a krajníků silničních</t>
  </si>
  <si>
    <t>-346695695</t>
  </si>
  <si>
    <t>" očištění 100%  ( po přebírce:  obruby  předpoklad 80% do skladu majitele/BKOM, 20% na skládku k recyklaci )"</t>
  </si>
  <si>
    <t>" 210.19/  DM  obrub KAMENNÝCH -LEŽATÝCH  š.0,25m-  vč.  bet. lože "            5,0</t>
  </si>
  <si>
    <t>" 210.20/ DM obrub KAMENNÝCH -STOJATÝCH  š.0,15m-  vč.  bet. lože "            40,0</t>
  </si>
  <si>
    <t>997</t>
  </si>
  <si>
    <t>Přesun sutě</t>
  </si>
  <si>
    <t>134</t>
  </si>
  <si>
    <t>997221151</t>
  </si>
  <si>
    <t>Vodorovná doprava suti z kusových materiálů stavebním kolečkem do 50 m</t>
  </si>
  <si>
    <t>-1128703555</t>
  </si>
  <si>
    <t>" dovoz s naložením a složením DM mater. na dílčí meziskládky po trase pro očištění materiálů  +přebírku"</t>
  </si>
  <si>
    <t>"  (pro odvoz do skladu investora nebo správce) "</t>
  </si>
  <si>
    <t>" 210.14/  zámkové dlažby ZD6+ZD8=388m2  (očistit, přebrat, napaletovat):  80% do skladu,  20% do suti "</t>
  </si>
  <si>
    <t>" chodníky ZD6 ....366m2  "           366*0,140*1,1</t>
  </si>
  <si>
    <t>" vjezdy   ZD8 ....22m2  "                22*0,180*1,1</t>
  </si>
  <si>
    <t>" 210.19/ kam.obrubníky-ležaté 250/250:  5m, vč.lože (80% sklad./20% suť)"     5,0*0,305</t>
  </si>
  <si>
    <t>" 210.20/ kam.obrubníky-stojaté 150/250: 40m, vč.lože  (80% sklad./20% suť)"  40,0*0,230</t>
  </si>
  <si>
    <t>" 210.5/ parkovací PVC dorazy celk.225ks: (60% sklad/40% suť)  "                           225*0,028</t>
  </si>
  <si>
    <t>135</t>
  </si>
  <si>
    <t>979054451</t>
  </si>
  <si>
    <t>Očištění vybouraných zámkových dlaždic s původním spárováním z kameniva těženého</t>
  </si>
  <si>
    <t>-2002660362</t>
  </si>
  <si>
    <t xml:space="preserve">" 210.14/ Vybourání krytu z bet. dlažby tl. do 80 mm, spáry písek: celk. 388m2 "   </t>
  </si>
  <si>
    <t>" očistit 100% pro přebírku (předpoklad 80% do skladu majitele/BKOM, 20% na skládku k recyklaci )"</t>
  </si>
  <si>
    <t>" chodníky  ZD6 "         388-22,0</t>
  </si>
  <si>
    <t>" sjezdy   ZD8 "                 22,0</t>
  </si>
  <si>
    <t>136</t>
  </si>
  <si>
    <t>997221551</t>
  </si>
  <si>
    <t>Vodorovná doprava suti ze sypkých materiálů do 1 km</t>
  </si>
  <si>
    <t>-1955301210</t>
  </si>
  <si>
    <t>137</t>
  </si>
  <si>
    <t>997221559</t>
  </si>
  <si>
    <t>Příplatek ZKD 1 km u vodorovné dopravy suti ze sypkých materiálů</t>
  </si>
  <si>
    <t>-498960114</t>
  </si>
  <si>
    <t>" skládka (recyklace)  s poplatkem "</t>
  </si>
  <si>
    <t>SUTkameniE11*(9-1)</t>
  </si>
  <si>
    <t>SUTbetSYPKE11*(9-1)</t>
  </si>
  <si>
    <t>" asfaltové směsi (B-bouraný, F-frézovaný ) skládka (recyklace)  s poplatkem "</t>
  </si>
  <si>
    <t>SUTasfBE11*(9-1)</t>
  </si>
  <si>
    <t>SUTasfFE11*(9-1)</t>
  </si>
  <si>
    <t>138</t>
  </si>
  <si>
    <t>997221561</t>
  </si>
  <si>
    <t>Vodorovná doprava suti z kusových materiálů do 1 km</t>
  </si>
  <si>
    <t>1063195667</t>
  </si>
  <si>
    <t>" suť na skládku nebo sběrna "</t>
  </si>
  <si>
    <t>" do skladu investora nebo majetk.správce "</t>
  </si>
  <si>
    <t>139</t>
  </si>
  <si>
    <t>997221569</t>
  </si>
  <si>
    <t>Příplatek ZKD 1 km u vodorovné dopravy suti z kusových materiálů</t>
  </si>
  <si>
    <t>-1653451624</t>
  </si>
  <si>
    <t>SUTksPVCE11*(10-1)</t>
  </si>
  <si>
    <t>SUTbetKUSE11*(9-1)</t>
  </si>
  <si>
    <t>SUTocelE11*(8-1)</t>
  </si>
  <si>
    <t>OCELinvKUSE11*(7-1)</t>
  </si>
  <si>
    <t>140</t>
  </si>
  <si>
    <t>997221571</t>
  </si>
  <si>
    <t>Vodorovná doprava vybouraných hmot do 1 km</t>
  </si>
  <si>
    <t>-621518831</t>
  </si>
  <si>
    <t>" do skladu investora nebo majetk.správce ( napaletované dlažby ZD, +kamen.obrubníky, +PVC dorazy)"</t>
  </si>
  <si>
    <t>141</t>
  </si>
  <si>
    <t>997221579</t>
  </si>
  <si>
    <t>Příplatek ZKD 1 km u vodorovné dopravy vybouraných hmot</t>
  </si>
  <si>
    <t>-1587357733</t>
  </si>
  <si>
    <t>HMOTYpaletE11*(7-1)</t>
  </si>
  <si>
    <t>142</t>
  </si>
  <si>
    <t>997221611</t>
  </si>
  <si>
    <t>Nakládání suti na dopravní prostředky pro vodorovnou dopravu</t>
  </si>
  <si>
    <t>-146580383</t>
  </si>
  <si>
    <t>" naložení  odpadu po očištění "</t>
  </si>
  <si>
    <t>143</t>
  </si>
  <si>
    <t>99722161-01</t>
  </si>
  <si>
    <t>Nakládání suti z kusových materiálů  na dopravní prostředky pro vodorovnou dopravu</t>
  </si>
  <si>
    <t>-1856497409</t>
  </si>
  <si>
    <t>144</t>
  </si>
  <si>
    <t>997221612</t>
  </si>
  <si>
    <t>Nakládání vybouraných hmot na dopravní prostředky pro vodorovnou dopravu</t>
  </si>
  <si>
    <t>253666978</t>
  </si>
  <si>
    <t>145</t>
  </si>
  <si>
    <t>997221612-09</t>
  </si>
  <si>
    <t>Příplatek k nakládání za paletizaci vybouraných hmot  - pro odvozy do skladu investora, v ceně naskládání materiálu na palety,fixace materiálu (zabezpečení převázáním), dodávka palet</t>
  </si>
  <si>
    <t>-127935830</t>
  </si>
  <si>
    <t>"  zámkové dlažby +kamen.obrubníky (očistit, přebrat, napaletovat):  80% do skladu,  20% do suti "</t>
  </si>
  <si>
    <t>146</t>
  </si>
  <si>
    <t>997013813</t>
  </si>
  <si>
    <t>Poplatek za uložení na skládce (skládkovné) stavebního odpadu z plastických hmot kód odpadu 17 02 03</t>
  </si>
  <si>
    <t>1764457299</t>
  </si>
  <si>
    <t>" 210.5/ parkovacé PVC dorazy celk.225ks:  40% do suti  "      0,40*(225*0,028)</t>
  </si>
  <si>
    <t>147</t>
  </si>
  <si>
    <t>-143904393</t>
  </si>
  <si>
    <t>" suť betonová KUSOVÁ "</t>
  </si>
  <si>
    <t>" 210.14/  zámkové dlažby ZD6+ZD8= 388m2  (očistit, přebrat):  80% do skladu,  20% do suti "</t>
  </si>
  <si>
    <t>" chodníky ZD6 ....366m2  "            0,20*(366*0,140)</t>
  </si>
  <si>
    <t>" vjezdy   ZD8 ....22m2  "                0,20*(22*0,180)</t>
  </si>
  <si>
    <t>" 210.19/ kamen.obrubníky-ležaté 250/250:  5m, 20% do suti"             0,20*(5,0*0,157)</t>
  </si>
  <si>
    <t>" 210.20/ kamen.obrubníky-stojaté 150/250: 40m, 20% do suti "         0,20*(40,0*0,104)</t>
  </si>
  <si>
    <t>" 210.18/ bet.obrubníky-bezbariér.kasselský: 40m, 100% do suti vč.lože"            40,0*0,560</t>
  </si>
  <si>
    <t>" 210.21/ bet.obrubníky-stojaté: 193m, 100% do suti vč.lože"            193,0*0,205</t>
  </si>
  <si>
    <t>" 210.22/ bet.obrubníky-ležaté:  20m, 100% do suti  vč. lože"               20,0*0,290</t>
  </si>
  <si>
    <t>" suť betonová SYPKÁ "</t>
  </si>
  <si>
    <t>" bet. patky  DM SDZ  2 ks"                   2*(0,082-0,004-0,0025)</t>
  </si>
  <si>
    <t>148</t>
  </si>
  <si>
    <t>997221873.1</t>
  </si>
  <si>
    <t>Poplatek za uložení stavebního odpadu na recyklační skládce (skládkovné) zeminy a kamení zatříděného do Katalogu odpadů pod kódem 17 05 04.</t>
  </si>
  <si>
    <t>-1350973860</t>
  </si>
  <si>
    <t>"  suť celkem "       459,255</t>
  </si>
  <si>
    <t>" - jiné sutě dle poplatků "</t>
  </si>
  <si>
    <t>-SUTksPVCE11</t>
  </si>
  <si>
    <t>-SUTbetKUSE11</t>
  </si>
  <si>
    <t>-SUTbetSYPKE11</t>
  </si>
  <si>
    <t>-SUTasfBE11</t>
  </si>
  <si>
    <t>-SUTasfFE11</t>
  </si>
  <si>
    <t>-SUTocelE11</t>
  </si>
  <si>
    <t xml:space="preserve">Mezisoučet       SUTĚ JINÉ POPLATKY   </t>
  </si>
  <si>
    <t>" sut na skládku investora /nebo správce (dle jejich pokynů) "</t>
  </si>
  <si>
    <t>-HMOTYpaletE11</t>
  </si>
  <si>
    <t>-OCELinvKUSE11</t>
  </si>
  <si>
    <t>Mezisoučet   SKLÁDKA DLE POKYNŮ INVESTORA /SPRÁVCE</t>
  </si>
  <si>
    <t>Součet   lože z dlažeb, suť z čištění vozovek</t>
  </si>
  <si>
    <t>149</t>
  </si>
  <si>
    <t>913360686</t>
  </si>
  <si>
    <t>" bouraný asfalt:  tl. 100mm ,  26 m2 "                    26*0,220</t>
  </si>
  <si>
    <t>" bouraný asfalt:  tl. 150mm ,  595 m2 "                595*0,316</t>
  </si>
  <si>
    <t>" bouraný asfalt:  tl. 200mm ,    60 m2 "                   60*0,450</t>
  </si>
  <si>
    <t>150</t>
  </si>
  <si>
    <t>997221875-11</t>
  </si>
  <si>
    <t>Poplatek za uložení stavebního odpadu na recyklační skládce (skládkovné) asfaltového bez obsahu dehtu zatříděného do Katalogu odpadů pod kódem 17 03 02 - frézovaný asfalt.</t>
  </si>
  <si>
    <t>710872944</t>
  </si>
  <si>
    <t>" frézovaný asfalt: tl. 50mm, 373 m2"                   373,0*0,115</t>
  </si>
  <si>
    <t>151</t>
  </si>
  <si>
    <t>997221899-01</t>
  </si>
  <si>
    <t>DODAVATEL NACENÍ částkou 1 Kč (bez DPH) /t  -  Poplatek za uložení stavebního odpadu - sklad investora nebo majetkového správce (BKOM)</t>
  </si>
  <si>
    <t>-1441964793</t>
  </si>
  <si>
    <t>" POZNÁMKA:  vybrané DM prvky (dlažby, žul.obruby, mobiliáře, značky SDZ , vodící a bezpečn. prvky DZ) "</t>
  </si>
  <si>
    <t>" a nepoškozené kusy ( % odhad)  převezeny do skladu majetkového správce / BKOM,  "</t>
  </si>
  <si>
    <t xml:space="preserve"> " Položka je určena pro přehlednou bilanci sutě a hmot" </t>
  </si>
  <si>
    <t xml:space="preserve">" na sklád. investora nebo majetk.správce  /bez poplatku " </t>
  </si>
  <si>
    <t>" Bilance tonáže z této položky je pak použita pro odvozy sutí  "</t>
  </si>
  <si>
    <t>"  a hmot na určené místo investorem "</t>
  </si>
  <si>
    <t>" chodníky ZD6 ....388m2  "            0,80*(388*0,140)</t>
  </si>
  <si>
    <t>" vjezdy   ZD8 ....22m2  "            0,80*(22*0,180)</t>
  </si>
  <si>
    <t>" 210.19/ kamen.obrubníky-ležaté 250/250:  5m, 80% do skladu"             0,80*(5,0*0,157)</t>
  </si>
  <si>
    <t>" 210.20/ kamen.obrubníky-stojaté 150/250: 40m, 80% do skladu"         0,80*(40,0*0,104)</t>
  </si>
  <si>
    <t>" 210.5/ parkovací PVC dorazy celk.225ks:  60% do skladu  "                0,60*(225*0,028)</t>
  </si>
  <si>
    <t>Mezisoučet             HMOTY napaletovat</t>
  </si>
  <si>
    <t>" značky, mobiliář "</t>
  </si>
  <si>
    <t>" 210.3/ oc.sloupky SDZ,   2ks, 70% do skladu "                    0,70*(2*0,0025)</t>
  </si>
  <si>
    <t>" 210.3+4/ cedule  SDZ,   2+2 ks, 70% do skladu "                 0,70*((2+2)*0,004)</t>
  </si>
  <si>
    <t>" 210.3/ maják  SDZ,   1ks, 100% do skladu "                            2*0,036</t>
  </si>
  <si>
    <t>152</t>
  </si>
  <si>
    <t>997221899-2</t>
  </si>
  <si>
    <t xml:space="preserve">Poplatky- výkup odpadu kat. číslo 170 405  "Železný šrot" </t>
  </si>
  <si>
    <t>1846431410</t>
  </si>
  <si>
    <t>" OCEL -sběrna "</t>
  </si>
  <si>
    <t>" 210.3/ oc.sloupky SDZ,   2ks, (70% do skladu) 30% sběrna "               0,30*(2*0,0025)</t>
  </si>
  <si>
    <t>" 210.3+4/ cedule  SDZ,   2+2 ks, (70% do skladu) 30%  sběrna "           0,30*((2+2)*0,004)</t>
  </si>
  <si>
    <t xml:space="preserve">Mezisoučet   tonáž DM HMOT OCEL </t>
  </si>
  <si>
    <t xml:space="preserve">"  VÝKUP = *  (-1) "                </t>
  </si>
  <si>
    <t>SUTocelE11*(-1)</t>
  </si>
  <si>
    <t>998</t>
  </si>
  <si>
    <t>Přesun hmot</t>
  </si>
  <si>
    <t>153</t>
  </si>
  <si>
    <t>998223011</t>
  </si>
  <si>
    <t>Přesun hmot pro pozemní komunikace s krytem dlážděným</t>
  </si>
  <si>
    <t>386494019</t>
  </si>
  <si>
    <t>cISodkopE12</t>
  </si>
  <si>
    <t>251,174</t>
  </si>
  <si>
    <t>cISodkopSE12</t>
  </si>
  <si>
    <t>407,495</t>
  </si>
  <si>
    <t>cODKOPsanNE12</t>
  </si>
  <si>
    <t>582,08</t>
  </si>
  <si>
    <t>cODKOPsanZE12</t>
  </si>
  <si>
    <t>873,12</t>
  </si>
  <si>
    <t>DOSYPobrubE12</t>
  </si>
  <si>
    <t>38,75</t>
  </si>
  <si>
    <t>HMOTYpaletE12</t>
  </si>
  <si>
    <t>10,56</t>
  </si>
  <si>
    <t>KOSTKYinvE12</t>
  </si>
  <si>
    <t>m2DRNYE12</t>
  </si>
  <si>
    <t>m3DMbetonE12</t>
  </si>
  <si>
    <t>3,1</t>
  </si>
  <si>
    <t>SO 101.2 - komunikace a zpevněné plochy - ETAPA 2</t>
  </si>
  <si>
    <t>NASYPsanacE12</t>
  </si>
  <si>
    <t>1455,2</t>
  </si>
  <si>
    <t>nSLOUPKYdzE12</t>
  </si>
  <si>
    <t>OBLOUK20obrE12</t>
  </si>
  <si>
    <t>OBLOUKobrE12</t>
  </si>
  <si>
    <t>42,12</t>
  </si>
  <si>
    <t>OCELinvKUSE12</t>
  </si>
  <si>
    <t>0,03</t>
  </si>
  <si>
    <t>ODVOZdrnE12</t>
  </si>
  <si>
    <t>11,25</t>
  </si>
  <si>
    <t>ODVOZnavazE12</t>
  </si>
  <si>
    <t>347,85</t>
  </si>
  <si>
    <t>ODVOZsanNE12</t>
  </si>
  <si>
    <t>ODVOZsanZE12</t>
  </si>
  <si>
    <t>ODVOZscE12</t>
  </si>
  <si>
    <t>695,1</t>
  </si>
  <si>
    <t>pISodkopE12</t>
  </si>
  <si>
    <t>228,34</t>
  </si>
  <si>
    <t>pISodkopSE12</t>
  </si>
  <si>
    <t>370,45</t>
  </si>
  <si>
    <t>predlazOBRUB12P</t>
  </si>
  <si>
    <t>310</t>
  </si>
  <si>
    <t>rODKOPnavE12</t>
  </si>
  <si>
    <t>105,345</t>
  </si>
  <si>
    <t>rODKOPsanNE12</t>
  </si>
  <si>
    <t>89,649</t>
  </si>
  <si>
    <t>rODKOPsanZE12</t>
  </si>
  <si>
    <t>134,473</t>
  </si>
  <si>
    <t>rODKOPzemE12</t>
  </si>
  <si>
    <t>1,507</t>
  </si>
  <si>
    <t>sODKOPnavE12</t>
  </si>
  <si>
    <t>272,255</t>
  </si>
  <si>
    <t>sODKOPsanNE12</t>
  </si>
  <si>
    <t>492,431</t>
  </si>
  <si>
    <t>sODKOPsanZE12</t>
  </si>
  <si>
    <t>738,647</t>
  </si>
  <si>
    <t>sODKOPscE12</t>
  </si>
  <si>
    <t>sODKOPzemE12</t>
  </si>
  <si>
    <t>7,493</t>
  </si>
  <si>
    <t>SUTasfBE12</t>
  </si>
  <si>
    <t>622,6</t>
  </si>
  <si>
    <t>SUTasfFE12</t>
  </si>
  <si>
    <t>304,75</t>
  </si>
  <si>
    <t>SUTbetKUS12P</t>
  </si>
  <si>
    <t>16,12</t>
  </si>
  <si>
    <t>SUTbetKUSE12</t>
  </si>
  <si>
    <t>57,93</t>
  </si>
  <si>
    <t>SUTbetSYPKE12</t>
  </si>
  <si>
    <t>173,576</t>
  </si>
  <si>
    <t>SUTkameni12P</t>
  </si>
  <si>
    <t>39,06</t>
  </si>
  <si>
    <t>SUTkameniE12</t>
  </si>
  <si>
    <t>403,173</t>
  </si>
  <si>
    <t>SUTocelE12</t>
  </si>
  <si>
    <t>0,013</t>
  </si>
  <si>
    <t>SUTzbkusE12</t>
  </si>
  <si>
    <t>105,21</t>
  </si>
  <si>
    <t>svahTRAVAE12</t>
  </si>
  <si>
    <t>TEXTILIEm2E12</t>
  </si>
  <si>
    <t>417</t>
  </si>
  <si>
    <t xml:space="preserve">    6 - Úpravy povrchů, podlahy a osazování výplní</t>
  </si>
  <si>
    <t xml:space="preserve">    91.P - předláždění obrubníků s částečnou výměnou</t>
  </si>
  <si>
    <t>" 1/ tabulky SOUPIS PRACÍ - SO 101.2 ...ETAPA 2 (příloha projektu):  Číslo pozice .../ text položky "</t>
  </si>
  <si>
    <t>" 2/doplnění dle výkr. D2.1.2:    D.2.1.2.2+3 (Situace-1.+2. část, ETAPA 2)+ D.2.1.2.4 (vzor.příč. řezy) "</t>
  </si>
  <si>
    <t>" 3/doprav. značení dle výkr. C4.1:    C.4.3 + C4.4 (Situace DZ -1.+2. část, ETAPA 2)"</t>
  </si>
  <si>
    <t>" 4/ doplnění dle:   Technická zpráva  D.2.1.2.1  (dále jen TZ)  "</t>
  </si>
  <si>
    <t>" 210.8/ Vybourání krytu z bet. dlažby tl. do 80 (60+80) mm, spáry písek: celk.20m2 "</t>
  </si>
  <si>
    <t>" skl. 2 /chodníky ZD6+ skl.2 v TZ "            20,0</t>
  </si>
  <si>
    <t>rDMZD6E12</t>
  </si>
  <si>
    <t>Součet        chodníky ZD6</t>
  </si>
  <si>
    <t>113107131</t>
  </si>
  <si>
    <t>Odstranění podkladu z betonu prostého tl přes 100 do 150 mm ručně</t>
  </si>
  <si>
    <t>1007477925</t>
  </si>
  <si>
    <t>" 210.11/ DM beton. ploch v celk tl. do  150 mm:   celk.plocha 90m2"</t>
  </si>
  <si>
    <t>" skl.8 bet.ostrůvky trakč.sloupů (= DM ručně kolem sloupů, jednotlivé malé plochy)"  90,0</t>
  </si>
  <si>
    <t>" 520.20/ drenážní žebro 100x150mm (drážka) dl.620m /vzor. řez parkov.stáním"</t>
  </si>
  <si>
    <t>" vybour. drážky v SC 8/10 (tl.150mm) pro vsyp drenáž.kameniva"                   0,10*620,0</t>
  </si>
  <si>
    <t>113107173</t>
  </si>
  <si>
    <t>Odstranění podkladu z betonu prostého tl přes 300 do 400 mm strojně pl přes 50 do 200 m2</t>
  </si>
  <si>
    <t>-175482608</t>
  </si>
  <si>
    <t>" 210.9/ Vybourání krytu z kamen.kostek do 120mm spáry+lože MC: celk.170m2 "</t>
  </si>
  <si>
    <t>" +210.14/ Odstranění stmelených podkladních vrstev:  jen 170 m2  na  tl.0,25m (viz.skl.6 v TZ)"</t>
  </si>
  <si>
    <t>"  BUS  kostky  v MC a betonu (předpoklad 100% kostek do skladu majitele/BKOM )"</t>
  </si>
  <si>
    <t>" skl. 6 /zastávka BUS (kostky DŽK vč. ložeMC+stmelená podkladní  250mm= celk.tl. 120+250=370mm) "</t>
  </si>
  <si>
    <t>" dle pravidel ÚRS zatřídění= DM betonu 300-400mm"          170,0</t>
  </si>
  <si>
    <t>113107177</t>
  </si>
  <si>
    <t>Odstranění podkladu z betonu vyztuženého sítěmi tl přes 150 do 300 mm strojně pl přes 50 do 200 m2</t>
  </si>
  <si>
    <t>-1648648567</t>
  </si>
  <si>
    <t>" 210.10/ DM beton. ploch v celk tl. do 200 mm:   celk.plocha 167m2"</t>
  </si>
  <si>
    <t>" skl.7 - zastávka BUS /Výstaviště (horní bet.kryt, předpoklad vyztužený)"        167,0</t>
  </si>
  <si>
    <t>113107242</t>
  </si>
  <si>
    <t>Odstranění podkladu živičného tl přes 50 do 100 mm strojně pl přes 200 m2</t>
  </si>
  <si>
    <t>" 210.7/ Vybourání asfalt. podklad. vrstev vozovky v celk. tl. do  100 mm:  2830 M2"</t>
  </si>
  <si>
    <t>" skl.3  asf. parkov.pás +napojení asf.vrstev "                  2650+90*2</t>
  </si>
  <si>
    <t>113154558</t>
  </si>
  <si>
    <t>Frézování živičného krytu tl 100 mm pl přes 2000 do 10000 m2</t>
  </si>
  <si>
    <t>-1987400056</t>
  </si>
  <si>
    <t>" 210.4/ Odfréz. obrusné+ložní asfalt.vrstvy stáv. vozovky v tl. do 100 mm ( s překážkami=ostrůvky  s VO)"</t>
  </si>
  <si>
    <t>" původní skladby dle sond  TZ str.5 / skl. 3  parkov.pás "           2650,0</t>
  </si>
  <si>
    <t>"  DM  beton.obrubníků -zastávk. bezbariér. š.0,4m vč. bet. lože 0,15m - pro předpoklád.výměnu/opravu"</t>
  </si>
  <si>
    <t>"  520.11/  bet. bezbariér. kasselský obrubník    100/40/33cm přímý: 16m "            16,0</t>
  </si>
  <si>
    <t>" případná výměna poškozených kusů (předpoklad max. 20%)"</t>
  </si>
  <si>
    <t>" 210.15/  DM  beton. obrubníků  -stojatých š.0,15m- vč.  bet. lože "            226,0</t>
  </si>
  <si>
    <t>" 210.16/  DM  kamen. obrubníků - stojatých š.0,15m - vč.  bet. lože "          100,0</t>
  </si>
  <si>
    <t>121151203-15</t>
  </si>
  <si>
    <t>Sejmutí travního drnu -  plochy do 100 m2 tl vrstvy přes 100 do 150 mm strojně - vč. naložení na dopravní prostředek  (cena určena pro oddrnování na skládku, recyklaci )</t>
  </si>
  <si>
    <t>" 210.1/ Oddrnování v průměr.mocnosti cca 0,15 m (na skládku) "     75,0</t>
  </si>
  <si>
    <t>" =výkopy za obrubou   celk. 9m3"</t>
  </si>
  <si>
    <t>"(poměr skupin= zem 2% sk.3/štěrk,naváž. 98% sk.4, /výkopy  9,0 (3.sk.)+377,6 (4.sk.)m3=386,6 m3 celk.)"</t>
  </si>
  <si>
    <t>0,30*(cISodkopE12*0,02)</t>
  </si>
  <si>
    <t>122252205</t>
  </si>
  <si>
    <t>Odkopávky a prokopávky nezapažené pro silnice a dálnice v hornině třídy těžitelnosti I objem do 1000 m3 strojně</t>
  </si>
  <si>
    <t>" =výkopy za obrubou "           9,0</t>
  </si>
  <si>
    <t>-rODKOPzemE12</t>
  </si>
  <si>
    <t>" 210.13/ Odstranění  nestmeleného  podkladu bouraných komun. (štěrky, navážka) celk.377,3m3"</t>
  </si>
  <si>
    <t>" odkop pro nové k-ce  K1.....K7:  cca do 30 % z pásma IS (kabely)  dokop ručně "</t>
  </si>
  <si>
    <t>0,30*(cISodkopE12*0,98)</t>
  </si>
  <si>
    <t>" 210.13/ Odstranění  nestmeleného  podkladu bouraných komun. (štěrky, navážky) celk.377,6m3"</t>
  </si>
  <si>
    <t>" ručně plošky kolem sloupů: SKL.8:  ostrůvky kolem sloupů/odkop pokladu pod betonem "     90,0*0,35</t>
  </si>
  <si>
    <t>122452205-04</t>
  </si>
  <si>
    <t>Odkopávky a prokopávky nezapažené pro silnice v hornině třídy těžitelnosti II objem do 1000 m3 strojně - skupiny 4</t>
  </si>
  <si>
    <t>" skl.2:  chodník ZD6"                                20,0*0,30</t>
  </si>
  <si>
    <t>" SKL.3:  parkov.pás  AB"                          2650*0,10</t>
  </si>
  <si>
    <t xml:space="preserve">" SKL.6:  zastávka BUS/Lipová kostky "      170*0,25  </t>
  </si>
  <si>
    <t>" SKL.7:  zastávka BUS/Výstaviště: beton ŽB "     163*0,20</t>
  </si>
  <si>
    <t>" SKL.8:  ostrůvky kolem sloupů/: kryt beton"     90*0,35</t>
  </si>
  <si>
    <t>cODKOPnavE12</t>
  </si>
  <si>
    <t xml:space="preserve">Mezisoučet          celkový  odkop  nestmelen. podkladu  </t>
  </si>
  <si>
    <t xml:space="preserve">" - odpočet ruční odkop navážka 4.skup. ( % z pásma IS + ručně plošky kolem sloupů skl.8 )"      </t>
  </si>
  <si>
    <t>-rODKOPnavE12</t>
  </si>
  <si>
    <t>122452205-05</t>
  </si>
  <si>
    <t>Odkopávky a prokopávky nezapažené pro silnice v hornině třídy těžitelnosti II objem do 1000 m3 strojně - skupiny 5</t>
  </si>
  <si>
    <t>" 210.14/ Vybourání stmelených podkladních vrstev komunikací  SC (KSC nebo makadam s betonem)  celk.737,60m3 "</t>
  </si>
  <si>
    <t>" SKL.3:  parkov.pás  AB"                            2650*0,25</t>
  </si>
  <si>
    <t xml:space="preserve">" SKL.6:  zastávka BUS/Lipová: kostky "     170*0,25  </t>
  </si>
  <si>
    <t>Mezisoučet             bourání SC/KSC   celkem   737,60m3</t>
  </si>
  <si>
    <t xml:space="preserve">"  - odpočet  SKL.6: BUS kostky +MC+bet.lože (DM jako beton celk.tl. do 400mm vč.kostek, položka  113107173)" </t>
  </si>
  <si>
    <t xml:space="preserve"> -170,0*0,25</t>
  </si>
  <si>
    <t xml:space="preserve"> " odkopy v pásmu IS při odkopech na hl. komunikací dle nových skladeb K1, 2, 4, 6*, K7 "</t>
  </si>
  <si>
    <t xml:space="preserve">" skl.:  K1 /parkov.stání  tl.0,50m: kabely  SLP"                </t>
  </si>
  <si>
    <t>(0,5+0+0,5)*(0,50-0,20)*(5,5*2)</t>
  </si>
  <si>
    <t>(0,5+0,8+0,5)*(0,50-0,20)*(5,5+3,0)</t>
  </si>
  <si>
    <t>(0,5+0+0)*(0,50-0,20)*(70-18)</t>
  </si>
  <si>
    <t>(0,5+0+0,5)*(0,50-0,20)*(480-370)</t>
  </si>
  <si>
    <t>(0,5+1,5+0,5)*(0,50-0,20)*(660-523)</t>
  </si>
  <si>
    <t>(0,5+1,0+0,5/2)*(0,50-0,20)*(730-660)</t>
  </si>
  <si>
    <t>(0,5+0+0,5)*(0,50-0,20)*(730-630)</t>
  </si>
  <si>
    <t xml:space="preserve">" skl.:  K2 /chodník SO 101.2   tl.0,35m:  kabely:  VO,SLP, NN, VUT,  + plyn"                </t>
  </si>
  <si>
    <t>" SLP "       (0,5+0+0,5)*(0,35-0,10)*(3,5+2*0,5)</t>
  </si>
  <si>
    <t xml:space="preserve">" skl.:  K4 /zastávka   tl.0,6m:  kabel:  SLP"                </t>
  </si>
  <si>
    <t>" SLP"      (0,5+0+0,5)*(0,60-0,10-0,25)*(3,6+10,0)</t>
  </si>
  <si>
    <t xml:space="preserve">" skl.:  K6* / vozovka tl.0,42m:  kabely, =0,  ostat.IS (voda+kanaliz.) = mimo pásmo IS"                </t>
  </si>
  <si>
    <t xml:space="preserve">" skl.:  K7 / ostrůvky u sloupů  tl.0,25m:  kabely SLP, NN"                </t>
  </si>
  <si>
    <t>" SLP"      (0,5+0+0,5)*(0,25-0,10)*(1,5*25)</t>
  </si>
  <si>
    <t>" rezerva 10%  při nenorm. hl. IS  "      0,10*pISodkopE12</t>
  </si>
  <si>
    <t>" 210.17/ Bourání betonových konstrukcí v úrovni terénu "</t>
  </si>
  <si>
    <t>"  základy SDZ a mobiliáře, skryté betonové konstrukce:  celk. 3,10m3 "        3,10</t>
  </si>
  <si>
    <t>" mezideponie dle možností dodavatele: pro zpětně  používané zeminy +štěrků  z výkopů "</t>
  </si>
  <si>
    <t>" 520.1+ 520.2/  odložení části vytěž.zeminy pro dosypávky za obruby "</t>
  </si>
  <si>
    <t>" 210.13+ 520.2 /  odložení části vytěž.nestmelen.vrstev /štěrků/ do ochran. ostrůvků sloupků"</t>
  </si>
  <si>
    <t>0,15*m2DRNYE12</t>
  </si>
  <si>
    <t>" 520.2/  odvoz přebytků z výkopů na recyklační skládku "</t>
  </si>
  <si>
    <t>" odkopy tř. I "</t>
  </si>
  <si>
    <t>" 520.3/   - odpočet zpětně použité zeminy (zásypy za obruby) "</t>
  </si>
  <si>
    <t>" jen z objemu položky výkopu 520.1=9m3 zeminy"              -9,0</t>
  </si>
  <si>
    <t>ODVOZzemE12</t>
  </si>
  <si>
    <t>Mezisoučet            odvozy zeminy tř. I</t>
  </si>
  <si>
    <t>" 520.3/   - odpočet zpětně použit. odkopu ze štěrků(zásypy za obruby) "</t>
  </si>
  <si>
    <t>" =doplnění kubatury:  38,75-9m3=29,75m3 / dle 520.2"           -(38,75-9,0)</t>
  </si>
  <si>
    <t>Mezisoučet     odvozy  SC  (směsi stmelené cementem) sk.5</t>
  </si>
  <si>
    <t>-906382896</t>
  </si>
  <si>
    <t>ODVOZdrnE12*1,6</t>
  </si>
  <si>
    <t>ODVOZscE12*(2,2+2,4)/2</t>
  </si>
  <si>
    <t>m3DMbetonE12*(2,2+2,4)/2</t>
  </si>
  <si>
    <t>" 520.2 / Uložení sypaniny s rozprostř.+ zhutn. po vrstvách (mimo aktivní zónu) "</t>
  </si>
  <si>
    <t>" za  obruby  použita vhodná VYTĚŽENÁ  zemina  9m3 / 520.1 /  ( z mezideponie) "</t>
  </si>
  <si>
    <t>" + do ostrůvků sloupů  použity odkopy nestmel. vrstev:  38,75-9m3=29,75m3 / 210.13 /( z mezideponie) "</t>
  </si>
  <si>
    <t>" vzor. řezy (hutnění vibr.deskou):  dosyp drážky za  obrubou a v ostrůvku"    38,75</t>
  </si>
  <si>
    <t>" za  obruby  použita vhodná VYTĚŽENÁ  zemina  9m3 / 520.1 /  ( z mezideponie) "        9,0</t>
  </si>
  <si>
    <t>-1709558540</t>
  </si>
  <si>
    <t>" za obruby do ostrůvků sloupů  použity odkopy nestmel. vrstev:  38,75-9m3=29,75m3 / 210.13 /( z mezideponie) "</t>
  </si>
  <si>
    <t>DOSYPobrubE12-9,0</t>
  </si>
  <si>
    <t>162251122</t>
  </si>
  <si>
    <t>Vodorovné přemístění přes 20 do 50 m výkopku/sypaniny z horniny třídy těžitelnosti II skupiny 4 a 5</t>
  </si>
  <si>
    <t>1809431555</t>
  </si>
  <si>
    <t>" 520.5 /  pláň pod komunikacemi pro pěší "          145,0</t>
  </si>
  <si>
    <t>" 520.4 /  pláň pod komunikacemi:  vozovky a pojížděné ZP"      2750,0</t>
  </si>
  <si>
    <t>181152360.1</t>
  </si>
  <si>
    <t xml:space="preserve">Úprava pláně HTÚ dle předepsaných sklonů vč. případných hutnících pokusů a vystavení protokolů o zkoušce ověření modulu přetvárnosti se zhutněním na požadovanou hodnotu Edef2=60MPa při poměru Edef2/Edef1 dle požadavku ČSN 72006 </t>
  </si>
  <si>
    <t>1821671509</t>
  </si>
  <si>
    <t>" pro daný typ zeminy nacházející se v podloží :  zhutnění na  Edef2= 60 MPa "</t>
  </si>
  <si>
    <t>" 520.3 /  pláň pod komun.: zastávky MHD s CB krytem "        160,0</t>
  </si>
  <si>
    <t>(0,55*cISodkopSE12)*0,60</t>
  </si>
  <si>
    <t>" 520.27/ Odkopávky v hornině třídy těžit. I-II  (skup. 3=60%  hlína/ skup.4=40%  navážka) "</t>
  </si>
  <si>
    <t>" odkop pro výměnu podloží (sanaci) v aktivní zóně ZP a komunikací :  1455,2 m3 celkem (3+4skup)."</t>
  </si>
  <si>
    <t>" sanace pro pojízd.plocha a ZP:  K1/park.stání (2750,4m2) +K4 zastávky  BUS (160 m2) =2910,4 m2 "</t>
  </si>
  <si>
    <t>" 60% ve skup.3 (hlíny,zeminy)  na hl.0,50m"                (2910,4*0,60)*0,50</t>
  </si>
  <si>
    <t>-rODKOPsanZE12</t>
  </si>
  <si>
    <t>(cISodkopSE12*0,55)*0,40</t>
  </si>
  <si>
    <t>" 520.32/ Odkopávky v hornině třídy těžit. I-II  (skup. 3=60% / skup.4=40%) "</t>
  </si>
  <si>
    <t>"40% ve skup.4 (navážka)  na hl. 0,50m"                (2910,4*0,40)*0,50</t>
  </si>
  <si>
    <t>-rODKOPsanNE12</t>
  </si>
  <si>
    <t>Součet   strojní odkop pro sanaci NAVÁŽKA</t>
  </si>
  <si>
    <t>" výměna podl. skl.: K1+K4= m2, tl.odkopu sanace 0,50m:  odkopy u  IS"</t>
  </si>
  <si>
    <t>" výkr.  Situace část 1+2  (zákres IS) + vzor. řezy +  hl.nových IS (voda, stáv.kanal., kabely +přeložky kabelů) "</t>
  </si>
  <si>
    <t xml:space="preserve">" skl.:  K1 /parkov.stání  tl.san.0,50m: kabely  SLP "                </t>
  </si>
  <si>
    <t>(0,5+0+0,5)*0,50*(5,5*2)</t>
  </si>
  <si>
    <t>(0,5+0,8+0,5)*0,50*(5,5+3,0)</t>
  </si>
  <si>
    <t>(0,5+0+0)*0,50*(70-18)</t>
  </si>
  <si>
    <t>(0,5+0+0,5)*0,50*(480-370)</t>
  </si>
  <si>
    <t>(0,5+1,5+0,5)*0,50*(660-523)</t>
  </si>
  <si>
    <t>(0,5+1,0+0,5/2)*0,50*(730-660)</t>
  </si>
  <si>
    <t>(0,5+0+0,5)*0,50*(730-630)</t>
  </si>
  <si>
    <t xml:space="preserve">" skl.:  K4 /zastávka   tl.san. 0,6m:  kabel:  SLP"                </t>
  </si>
  <si>
    <t>" SLP"      (0,5+0+0,5)*0,50*(3,6+10,0)</t>
  </si>
  <si>
    <t xml:space="preserve">"  ostat.IS (voda hl. 2m+kanaliz.) = mimo pásmo IS ( -0,45m)"                </t>
  </si>
  <si>
    <t>"(0,55+0,50)-(2,0-0,5)=  - 0,45"             0</t>
  </si>
  <si>
    <t>" rezerva 10%  při nenorm. hl. IS  "     0,10*pISodkopSE12</t>
  </si>
  <si>
    <t>167151111</t>
  </si>
  <si>
    <t>Nakládání výkopku z hornin třídy těžitelnosti I skupiny 1 až 3 přes 100 m3</t>
  </si>
  <si>
    <t>-628922156</t>
  </si>
  <si>
    <t>167151112</t>
  </si>
  <si>
    <t>Nakládání výkopku z hornin třídy těžitelnosti II skupiny 4 a 5 přes 100 m3</t>
  </si>
  <si>
    <t>1519853239</t>
  </si>
  <si>
    <t>" nalož.ručních odkopů pro jednotný odvoz na skládku /navážka, štěky  těž.II/sk.4: pro sanace "</t>
  </si>
  <si>
    <t xml:space="preserve">"  520.28/ výměna podloží  v aktivní zóně ZP a komunikace:  násypem, hut.100% PS:  1455,20 m3 "       </t>
  </si>
  <si>
    <t>(160+2750,4)*0,5</t>
  </si>
  <si>
    <t>" sanace podloží (aktiv.zony)  1455,2 m3:  tonáž  materiálu "</t>
  </si>
  <si>
    <t>NASYPsanacE12*2,30</t>
  </si>
  <si>
    <t>" zhutnění  parapláně pod výměnu podloží :  160+ 2750,4=2910,4  m2  "</t>
  </si>
  <si>
    <t>cODKOPsanZE12/0,50</t>
  </si>
  <si>
    <t>cODKOPsanNE12/0,50</t>
  </si>
  <si>
    <t>" 514.1/ Zpětné ohumusov. tl. 150 mm ve svahu; použita vhodná dovezená/nakoupená zemina "</t>
  </si>
  <si>
    <t>0,15*svahTRAVAE12*1,03*1,6</t>
  </si>
  <si>
    <t>"(Použití:  ve svahu;  drobné, nepravidelné plochy v intravilánu)"            70,0</t>
  </si>
  <si>
    <t>svahTRAVAE12*0,030*1,03</t>
  </si>
  <si>
    <t>211561111</t>
  </si>
  <si>
    <t>Výplň odvodňovacích žeber nebo trativodů kamenivem hrubým drceným frakce 4 až 16 mm</t>
  </si>
  <si>
    <t>487285299</t>
  </si>
  <si>
    <t>" kamenivo HDK 8-16 "                   0,10*0,15*620,0</t>
  </si>
  <si>
    <t>211971121</t>
  </si>
  <si>
    <t>Zřízení opláštění žeber nebo trativodů geotextilií v rýze nebo zářezu sklonu přes 1:2 š do 2,5 m</t>
  </si>
  <si>
    <t>1719440941</t>
  </si>
  <si>
    <t>" obal kameniva z geotextilie 250g/m2:    417m2 "               620*(2*0,1+2*0,18)*1,2+0,36</t>
  </si>
  <si>
    <t>69311228</t>
  </si>
  <si>
    <t>geotextilie netkaná separační, ochranná, filtrační, drenážní PES 250g/m2</t>
  </si>
  <si>
    <t>133212488</t>
  </si>
  <si>
    <t>" dodávka geotextilie vč. přesahů 15%  a ztratného/prořezů   2% "</t>
  </si>
  <si>
    <t>TEXTILIEm2E12*1,15*1,02</t>
  </si>
  <si>
    <t>564851011-032a</t>
  </si>
  <si>
    <t>Podklad ze štěrkodrtě ŠD plochy do 100 m2 tl 150 mm - fr. 0-32 - ŠDa-GE</t>
  </si>
  <si>
    <t>155651616</t>
  </si>
  <si>
    <t>" 520.18/ k-ce K7:  ostrůvky kolem stožárů 25 ks /podklad ŠD-A   0/32    tl.150mm (celk.  125,0m2)"</t>
  </si>
  <si>
    <t>25*5,0</t>
  </si>
  <si>
    <t>564861114-063a</t>
  </si>
  <si>
    <t>Podklad ze štěrkodrtě ŠD plochy přes 100 m2 tl 230 mm - fr. 0-63a - ŠDa-GE</t>
  </si>
  <si>
    <t>-1897497849</t>
  </si>
  <si>
    <t xml:space="preserve">" 520.12/ k-ce K1:  park.stání / podklad ŠDa 0/63 min. tl. min.200mm +spád (průměr 230mm) vzor.řez "      </t>
  </si>
  <si>
    <t>2750,4</t>
  </si>
  <si>
    <t xml:space="preserve">" 520.15/ k-ce 4:  zastávka MHD: / podklad ŠDa 0/63 min. tl. min.200mm +spád (průměr 230mm) vzor.řez "      </t>
  </si>
  <si>
    <t>160,0</t>
  </si>
  <si>
    <t>-1855090990</t>
  </si>
  <si>
    <t>" 520.13/ k-ce K2:  chodník / podklad ŠDa 0/32 tl. 250mm"    20,0</t>
  </si>
  <si>
    <t xml:space="preserve">" zaprávka drážky v místech napojení na 2 MHD zastávky /výkr. Sitauce 1.+2. část +vzor.řez zastávkou "    </t>
  </si>
  <si>
    <t>" 520.17/ k-ce K6*:  asf.vozovka -oprava / podklad ACP22+  tl.100 mm  "    95,0</t>
  </si>
  <si>
    <t>" 520.17/ k-ce K6*:  asf.vozovka-oprava / podklad SC C 8/10  tl.200 mm - KSC I "           101,60</t>
  </si>
  <si>
    <t>567132113</t>
  </si>
  <si>
    <t>Podklad ze směsi stmelené cementem SC C 8/10 (KSC I) tl 180 mm</t>
  </si>
  <si>
    <t>1060720534</t>
  </si>
  <si>
    <t>" 520.12/ k-ce K1:  parkov.stání - podklad SC C8/10   tl.180mm "          2610,0</t>
  </si>
  <si>
    <t>" 520.15/ k-ce K4:   zastávky MHD:- podklad SC C8/10   tl.180mm "      176,5</t>
  </si>
  <si>
    <t>572341111-01</t>
  </si>
  <si>
    <t>Vyspravení krytu komunikací po překopech pl přes 15 m2 asfalt betonem ACO (AB) - ACO 11+ (AB) tl. 50 mm</t>
  </si>
  <si>
    <t>-770342466</t>
  </si>
  <si>
    <t>" 520.17/ k-ce K6*:  asf.vozovka -oprava/ obrus ACO 11+,  tl.50mm "     95,0</t>
  </si>
  <si>
    <t>572341112-17</t>
  </si>
  <si>
    <t>Vyspravení -ložní vrstvy- komunikací po překopech pl přes 15 m2 asfalt betonem ACL16+  (AB) tl. 70 mm</t>
  </si>
  <si>
    <t>1173036685</t>
  </si>
  <si>
    <t>" 520.17/ k-ce K6*:  asf.vozovka-oprava /  ložní  ACL 16+,  tl.70mm"     95</t>
  </si>
  <si>
    <t>" 520.17/ k-ce K6*:  asf.vozovka oprava podél zastávek/  infiltr. postřik 1,0 kg/m2 PI-C "           95,0</t>
  </si>
  <si>
    <t>" 520.17/ k-ce K6*:  asf.voz. oprava podél zastávek / spoj. postřik 0,35kg/m2 PS-C "            95,0+95,0</t>
  </si>
  <si>
    <t>581111110-02</t>
  </si>
  <si>
    <t xml:space="preserve">Povrchová úprava komunikací z betonu CB:  kartáčovaný (česaný)  pohledový povrch odolný vůči vsypovým solím (strojně hlazený /zagletovaný, vč. zdrsnění povrchu) - plochy přes 100- do 500 m2 </t>
  </si>
  <si>
    <t>-957322925</t>
  </si>
  <si>
    <t>" 520.15/ k-ce 4:  zastávka MHD:  kryt deska CB I., zdrsnění kartáčem "            160,0</t>
  </si>
  <si>
    <t>581141111-XF4</t>
  </si>
  <si>
    <t>Kryt cementobetonový vozovek skupiny CB I tl 220 mm - beton C30/37 XF4</t>
  </si>
  <si>
    <t>-1747271496</t>
  </si>
  <si>
    <t>" zastávka  Lipová / Situace 1. část "</t>
  </si>
  <si>
    <t>" 520.15/ k-ce 4:  zastávka MHD:  kryt deska CB I. tl.220mm"     160,0</t>
  </si>
  <si>
    <t>596211110</t>
  </si>
  <si>
    <t>Kladení zámkové dlažby komunikací pro pěší ručně tl 60 mm skupiny A pl do 50 m2</t>
  </si>
  <si>
    <t xml:space="preserve">" 520.13/ k-ce K2:  chodník ZD6 /  zámk. dlažba "       </t>
  </si>
  <si>
    <t>" ZD6  20x20  přírodní šedá "                       13,0</t>
  </si>
  <si>
    <t>" relief. ZD6  -20x10-  antracit (slepecká)/= skup.B "       0</t>
  </si>
  <si>
    <t>" 520.13/  k-ce K2: chodník ZD6  20x20  šedá "                     13,0*1,03</t>
  </si>
  <si>
    <t xml:space="preserve">" 520.14 / k-ce K2:  chodník ZD6 /  zámk. dlažba, skup.B=  jiný rozměr,  jiný spárořez "       </t>
  </si>
  <si>
    <t>" relief. ZD6  20x10  antracit (slepecká) "              7,0</t>
  </si>
  <si>
    <t>" 520.14/ k-ce K2: chodník -relief. ZD6  20x10  antracit  (slepecká)"   7,0*1,03</t>
  </si>
  <si>
    <t>596211130</t>
  </si>
  <si>
    <t>Kladení zámkové dlažby komunikací pro pěší ručně tl 60 mm skupiny C pl do 50 m2</t>
  </si>
  <si>
    <t>-1999314166</t>
  </si>
  <si>
    <t xml:space="preserve">" 520.18/ k-ce K7:  ostrůvky  ZD6 kolem stožárů  (skup.C=zvýšený podíl řezání, +kladení do oblouků ostrůvku)"       </t>
  </si>
  <si>
    <t>" výkr. Situace 1+2.část (et.2) , zvýšené ostrůvky v pásech parkov.stání "</t>
  </si>
  <si>
    <t>" ZD8  20x20  přírodní šedá:  25 ks  jednotliv.ostrůvků =zatřídění  5m2/ks "      125,0</t>
  </si>
  <si>
    <t>-1981890026</t>
  </si>
  <si>
    <t>" 520.18/  k-ce K7:   ostrůvky kolem  stožárů:  ZD6  20x20  šedá "         125,0*1,03*1,15</t>
  </si>
  <si>
    <t>596212213</t>
  </si>
  <si>
    <t>Kladení zámkové dlažby pozemních komunikací ručně tl 80 mm skupiny A pl přes 300 m2</t>
  </si>
  <si>
    <t>-1167879110</t>
  </si>
  <si>
    <t>" V cenách započteny i náklady na dodání hmot pro lože (HDK 4-8, tl. do 50mm) + materiál na výplň spár "</t>
  </si>
  <si>
    <t xml:space="preserve">" 520.12/ k-ce K1:  parkov.stání  ZD8 /  zámk. dlažba, kladení v parketové  skladbě (viz.TZ)"       </t>
  </si>
  <si>
    <t>" ZD8  20x10  přírodní šedá "                          2610</t>
  </si>
  <si>
    <t>258096950</t>
  </si>
  <si>
    <t>" 520.12/ k-ce K1:  parkov.stání  ZD8  20x10  přírodní šedá (s fazetou, viz.TZ)"        2610*1,01</t>
  </si>
  <si>
    <t>Úpravy povrchů, podlahy a osazování výplní</t>
  </si>
  <si>
    <t>631319173</t>
  </si>
  <si>
    <t>Příplatek k mazanině tl přes 80 do 120 mm za stržení povrchu spodní vrstvy před vložením výztuže</t>
  </si>
  <si>
    <t>-1816473039</t>
  </si>
  <si>
    <t>" zastávka Lipová / Situace 1. část :  160m2., stržení 2x vrstva po 11cm "</t>
  </si>
  <si>
    <t xml:space="preserve">" 520.15/ k-ce 4:  zastávka MHD:  kryt deska CB I. tl.220mm: příplatek před vlož.výztuže(pro sítě) "    </t>
  </si>
  <si>
    <t>" vlastní výztuž sítě  =odd.9, pol. 919716111 "              (160,0*(0,22/2))*2</t>
  </si>
  <si>
    <t>631319206</t>
  </si>
  <si>
    <t>Příplatek k mazaninám za přidání ocelových vláken (drátkobeton) pro objemové vyztužení 40 kg/m3</t>
  </si>
  <si>
    <t>-495935805</t>
  </si>
  <si>
    <t xml:space="preserve">" 520.15/ k-ce 4:  zastávka MHD:  kryt deska CB I. tl.220mm: příplatek pro DRÁTKOBETON "    </t>
  </si>
  <si>
    <t>160,0*0,22</t>
  </si>
  <si>
    <t>632481213</t>
  </si>
  <si>
    <t>Separační vrstva z PE fólie</t>
  </si>
  <si>
    <t>-1450564376</t>
  </si>
  <si>
    <t>" 520.15/ k-ce 4:  zastávka MHD:  separační folie /2-vrstvá pod CB  desku (vč.obvod. vytažení)</t>
  </si>
  <si>
    <t>203,0*2</t>
  </si>
  <si>
    <t>" 520.21/ D+M  SDZ  zákl.vel.na oc. sloupek (vč.spoj.materiálu, objímky D60mm):    cedule  25 ks /montáže"</t>
  </si>
  <si>
    <t>" IP3c "          3</t>
  </si>
  <si>
    <t>" IP12 "          7</t>
  </si>
  <si>
    <t>" E8d "            2</t>
  </si>
  <si>
    <t>" E13 "            13</t>
  </si>
  <si>
    <t>Mezisoučet              nové cedule   30 ks celkem</t>
  </si>
  <si>
    <t>" E13 "    13</t>
  </si>
  <si>
    <t>40445649-1</t>
  </si>
  <si>
    <t>dodatkové tabulky E3-E5, E8, E14-E16 500x150mm,  v reflexivní úpravě min. R1, činné plochy SDZ z pozinkovaného plechu FeZN s 2x zahnutými okraj, dlouhými lištami k uchycení</t>
  </si>
  <si>
    <t>907385299</t>
  </si>
  <si>
    <t>40445625-1</t>
  </si>
  <si>
    <t>informativní značky provozní IP8, IP9, IP11-IP13 500x700mm,  v reflexivní úpravě min. R1, činné plochy SDZ z pozinkovaného plechu FeZN s 2x zahnutými okraj, dlouhými lištami k uchycení</t>
  </si>
  <si>
    <t>-188613034</t>
  </si>
  <si>
    <t>" 520.22/ M+D sloupek FeZn 60mm  s bezpečnostní hliníkovou patkou výšky 200mm/ montáže vč. části dodávek"</t>
  </si>
  <si>
    <t>" vč. dodávky záslepky/víčka, Al patky a základu "      7</t>
  </si>
  <si>
    <t>" 520.22/ sloupek FeZn 60mm / dodávky nových sloupků "</t>
  </si>
  <si>
    <t>915111119-02</t>
  </si>
  <si>
    <t>Vodorovné dopravní značení dělící čáry souvislé š 125 mm retroreflexní - modrá-  barva</t>
  </si>
  <si>
    <t>950811448</t>
  </si>
  <si>
    <t xml:space="preserve">" 520.26a /  modrá  barva /  (výkr. Situace -část 1+2 ) celkem  81,25 m2  "     </t>
  </si>
  <si>
    <t>"  V10g:  časově omezené  stání -  modrá barva, čára š.0,125m  "            81,25/0,125</t>
  </si>
  <si>
    <t xml:space="preserve">" 520.23 / VDZ  bílá barva / plné  čáry š.0,25m  (výkr. Situace  část 1+2)   "     </t>
  </si>
  <si>
    <t>" V4  (0,25)  =  46,5 m2 "           46,5/0,25</t>
  </si>
  <si>
    <t>" -odpočet přerušované V4 "</t>
  </si>
  <si>
    <t>" V4  (0,5/0,5/0,25) výkr.Situace / nájezd+ výjezd zastávka"   -(11+12)</t>
  </si>
  <si>
    <t>516548083</t>
  </si>
  <si>
    <t xml:space="preserve">" 520.23 / VDZ  bílá barva / přerušov.  čáry š.0,25m  (výkr. Situace  část 1) "     </t>
  </si>
  <si>
    <t>" V4  (0,5/0,5/0,25) dle výkr.Situace / nájezd+ výjezd zastávka"         11+12</t>
  </si>
  <si>
    <t>" 520.23 /   VDZ bílou barvou "</t>
  </si>
  <si>
    <t>"  zastávka BUS   V11a  / m2 "    12,98</t>
  </si>
  <si>
    <t>"  kolmé stání   V10b  / m2 "       98,50</t>
  </si>
  <si>
    <t>" vyhraz.parkov.+symbol  invalid. V10f  / m2 "     12,35</t>
  </si>
  <si>
    <t>" vyhraz.parkov. V10e  / m2 "       5,63</t>
  </si>
  <si>
    <t>915131116</t>
  </si>
  <si>
    <t>Vodorovné dopravní značení přechody pro chodce, šipky, symboly retroreflexní žlutá barva</t>
  </si>
  <si>
    <t>-1785479120</t>
  </si>
  <si>
    <t xml:space="preserve">" 520.25 /  žlutá, barva /  (výkr. Situace -část 1) celkem  7,75m2  "     </t>
  </si>
  <si>
    <t>"  V12a:  zákaz stání -  žlutá,barva / 6,63m2 , žlutá klikatá "               3,75</t>
  </si>
  <si>
    <t>"  V12b:  zákaz vjetí - žlutá,barva / 4,00m2, kříž.čáry   "                      4,0</t>
  </si>
  <si>
    <t>915211119-2</t>
  </si>
  <si>
    <t>Vodorovné dopravní značení dělící čáry souvislé š 125 mm retroreflexní -modrý - plast - zvučící, profilované</t>
  </si>
  <si>
    <t>1965486458</t>
  </si>
  <si>
    <t xml:space="preserve">" 520.26 b/  VDZ   modrý   plast STRUKTUROVANÝ /  (výkr. Situace -část 1+2,  celkem  158,75m2  "     </t>
  </si>
  <si>
    <t>" (650m  nové značení viz.barva, + 620m  obnova (pouze plastem) původního značení: 650+620=1270mb)"</t>
  </si>
  <si>
    <t>"  V10g:  časově omezené  stání -  modrá barva, čára š.0,125  "        158,75/0,125</t>
  </si>
  <si>
    <t xml:space="preserve">" 520.24 /  VDZ   bílý   plast STRUKTUROVANÝ /  (výkr. Situace -část 1+2)  plné čáry "     </t>
  </si>
  <si>
    <t xml:space="preserve">" 520.24 /  VDZ   bílý  plast STRUKTUROVANÝ /  (výkr. Situace -část 1)  přerušov.čáry "     </t>
  </si>
  <si>
    <t>" V4  (0,5/0,5/0,25) výkr.Situace / nájezd+ výjezd zastávka"   11+12</t>
  </si>
  <si>
    <t>" 520.24 /   VDZ bílý plast -strukturální "</t>
  </si>
  <si>
    <t>"  zastávka BUS   V11a  / m2 "      12,98</t>
  </si>
  <si>
    <t>915231116-1</t>
  </si>
  <si>
    <t>Vodorovné dopravní značení přechody pro chodce, šipky, symboly retroreflexní žlutý plast - zvučící, profilované</t>
  </si>
  <si>
    <t>2128153653</t>
  </si>
  <si>
    <t xml:space="preserve">" 520.26 /  VDZ   žlutý  plast STRUKTUROVANÝ /  (výkr. Situace -část 1 celkem  3,75m2  "     </t>
  </si>
  <si>
    <t>"  V12a:  zákaz stání -  žlutá,barva / 6,63m2 , žlutá klikatá "              3,75</t>
  </si>
  <si>
    <t>" V4  (0,25)  =  46,5 m2  (plná+přerušovaná) "           46,5/0,25</t>
  </si>
  <si>
    <t>VDZcaryE12</t>
  </si>
  <si>
    <t xml:space="preserve">" 520.25 /  žlutá, barva /  (výkr. Situace -část 1+2) celkem  7,75m2  "     </t>
  </si>
  <si>
    <t>"  V12a:  zákaz stání -  žlutá,barva / 3,75m2 , žlutá klikatá "             3,75</t>
  </si>
  <si>
    <t>m2VDZE12</t>
  </si>
  <si>
    <t>"  bet. silniční obrubníky  s opěrkou, do bet. C 20/25 n  XF3  (výkr. vzor.řezy) "</t>
  </si>
  <si>
    <t>" 520.7 / obrub.  silniční   (100/15/25) "                            212,0</t>
  </si>
  <si>
    <t>" 520.8 /obrub. silnič.-půlka  (50/15/25) 14mb "            14,0</t>
  </si>
  <si>
    <t>SILNICobrE12</t>
  </si>
  <si>
    <t>" 520.9 /oblouk. obr.silnič:  (78/15/25) R=0,5 vnější, ks"     54*0,78</t>
  </si>
  <si>
    <t>" 520.7 / obrub.  silniční   (100/15/25) "                    212,0*1,02</t>
  </si>
  <si>
    <t>59217026</t>
  </si>
  <si>
    <t>obrubník silniční betonový 500x150x250mm</t>
  </si>
  <si>
    <t>-1000889299</t>
  </si>
  <si>
    <t>" 520.8 /obrub. silnič.-půlka  (50/15/25) 14mb "      14,0*1,02</t>
  </si>
  <si>
    <t>" 520.9 /oblouk. obr.silnič:  (78/15/25) R=0,5 vnější, ks"     54*0,78*1,02</t>
  </si>
  <si>
    <t>"  CHODNÍKOVÉ bet. obrubníky s opěrkou, do  bet. C 20/25 n  XF3  (výkr. vzor.řezy) "</t>
  </si>
  <si>
    <t>" 520.10/   obrub. chodníkový   (100/10/25) "                          15,0</t>
  </si>
  <si>
    <t>CHODNobrE12</t>
  </si>
  <si>
    <t>" 520.10/   obrub. chodníkový   (100/10/25) "                 15,0*1,02</t>
  </si>
  <si>
    <t>371695713</t>
  </si>
  <si>
    <t>" další řezání obrub v obloucích  poloměru R&lt;6,0m /ad- 520.8  obrubník půlka (150/250/500) 14m"</t>
  </si>
  <si>
    <t>" výkr. Situace -1. část (et.2) "</t>
  </si>
  <si>
    <t>" 1x   R=15,0m "               8,0*1</t>
  </si>
  <si>
    <t>" výkr. Situace -2. část (et.2) "</t>
  </si>
  <si>
    <t xml:space="preserve">" 2x   R=20,0m "            3,0*2  </t>
  </si>
  <si>
    <t>" silniční obrubníky  s opěrkou, do bet. C 20/25 n  XF3  (výkr. vzor.řezy) "</t>
  </si>
  <si>
    <t>"  520.6/  kamenný stojatý  100/15/25cm "       35,0</t>
  </si>
  <si>
    <t>"  520.6/  kamenný stojatý  100/15/25cm "       35,0*1,02</t>
  </si>
  <si>
    <t>916431112</t>
  </si>
  <si>
    <t>Osazení bezbariérového betonového obrubníku do betonového lože tl 150 mm s boční opěrou</t>
  </si>
  <si>
    <t>-341980212</t>
  </si>
  <si>
    <t>" bezbariérové  obrubníky  s opěrkou,do bet. min. tř. C20/25 n XF3  (výkr. vzor.řezy) "</t>
  </si>
  <si>
    <t>"  520.11/  bet. bezbariér. kasselský obrubník    100/40/33cm přímý "            16,0</t>
  </si>
  <si>
    <t>59217041</t>
  </si>
  <si>
    <t>obrubník betonový bezbariérový přímý 290mm</t>
  </si>
  <si>
    <t>-1787888219</t>
  </si>
  <si>
    <t>"  520.11/  bet. bezbariér. kasselský obrubník    100/40/33cm přímý "       16,0*1,02</t>
  </si>
  <si>
    <t>" 520.6/ kamenné obrubníky stojaté "               (0,15-0,10)*0,30*35,0</t>
  </si>
  <si>
    <t>" 520.7....9/  bet. silnič. obrubníky stojaté "          (0,15-0,10)*0,30*(212+14+54)</t>
  </si>
  <si>
    <t>" 520.10/  bet. chodníkové obrub.stojaté "          (0,15-0,10)*(0,25*15)</t>
  </si>
  <si>
    <t>919111112</t>
  </si>
  <si>
    <t>Řezání dilatačních spár š 4 mm hl přes 60 do 80 mm příčných nebo podélných v čerstvém CB krytu</t>
  </si>
  <si>
    <t>-1283319569</t>
  </si>
  <si>
    <t>" zastávkA Lipová / Situace 1. část "</t>
  </si>
  <si>
    <t>" 520.15/ k-ce 4:  zastávka MHD:  kryt deska CB I:  příč. smršťov.spáry/ MB"  49,0</t>
  </si>
  <si>
    <t xml:space="preserve">" příčné smršťovací  spáry  řezané  3/80mm (viz. TZ str.8 / Spáry )  "   </t>
  </si>
  <si>
    <t>919121231</t>
  </si>
  <si>
    <t>Těsnění spár zálivkou za studena pro komůrky š 20 mm hl 25 mm bez těsnicího profilu</t>
  </si>
  <si>
    <t>855438385</t>
  </si>
  <si>
    <t xml:space="preserve">" 520.16/ k-ce 4:  zastávka MHD:   dilatační spáry v CB krytu (z XPS  tl. 20mm) - horní asf.zálivka " </t>
  </si>
  <si>
    <t>"CB vs. obruba + CB vs. asfalt:  120mb"               120,0</t>
  </si>
  <si>
    <t xml:space="preserve">" prostorové dilatační spáry:   (viz. TZ str.8 / Spáry - pružná asf. zálivka na desk.XPS 20mm) "   </t>
  </si>
  <si>
    <t>919111213</t>
  </si>
  <si>
    <t>Řezání spár pro vytvoření komůrky š 10 mm hl 25 mm pro těsnící zálivku v CB krytu</t>
  </si>
  <si>
    <t>-551048876</t>
  </si>
  <si>
    <t>" 520.15/ k-ce 4:  zastávka MHD:  kryt deska CB I:  komůrky  příčn.smršťov.spár/ MB"  49,0</t>
  </si>
  <si>
    <t xml:space="preserve">" komůrky  příčn. smršťovací  spáry:komůrka   8/25mm (viz. TZ str.8 / Spáry )  "   </t>
  </si>
  <si>
    <t>" V cenách jsou započteny i náklady na vyčištění spár po řezání"</t>
  </si>
  <si>
    <t>919122112</t>
  </si>
  <si>
    <t>Těsnění spár zálivkou za tepla pro komůrky š 10 mm hl 25 mm s těsnicím profilem</t>
  </si>
  <si>
    <t>-1569195762</t>
  </si>
  <si>
    <t xml:space="preserve">" příčné smršťovací  spáry:  zálivky komůrky 8/25   za horka+provazec (viz. TZ str.8 / Spáry )  "   </t>
  </si>
  <si>
    <t>919131111</t>
  </si>
  <si>
    <t>Vyztužení dilatačních spár kluznými trny D 25 mm dl 500 mm v CB krytu</t>
  </si>
  <si>
    <t>-419036770</t>
  </si>
  <si>
    <t>" 520.15/ k-ce 4:  zastávka MHD:  kryt deska CB I:    trny příčn.smršť.spár řezaných, ks "   85</t>
  </si>
  <si>
    <t xml:space="preserve">" D 25mm/dl.500mm, povlak PVC , (viz. TZ str.8 / Výztuž )  "   </t>
  </si>
  <si>
    <t>919716111</t>
  </si>
  <si>
    <t>Výztuž cementobetonového krytu ze svařovaných sítí hmotnosti do 7,5 kg/m2</t>
  </si>
  <si>
    <t>-1516388978</t>
  </si>
  <si>
    <t>" zastávka Lipová / Situace 1. část : beton 160 m2   (sítě 416 m2)"</t>
  </si>
  <si>
    <t xml:space="preserve">" 520.15/ k-ce 4:  zastávka MHD: kryt deska CB I:  výztuž sítěmi 2x  150/150/8, M2 vč.stykování přesahem min.450mm "    </t>
  </si>
  <si>
    <t>416,0*5,41*0,001</t>
  </si>
  <si>
    <t>" 520.19/ Zalití spár modifikovanou asfaltovou zálivkou "     160,0</t>
  </si>
  <si>
    <t>" 210.5/ Zaříznutí hrany stáv. asfalt. krytu v tl.do 150 mm "     1490</t>
  </si>
  <si>
    <t>" 520.12/ k-ce K1:   zastávka 2*  / podklad SC  C8/10, tl. 180mm:   2610  m2 "</t>
  </si>
  <si>
    <t xml:space="preserve">" prořez dilat.spár  KSC  (hl. 2/3 ze 180 mm) / výkr. Situace 1+2, rastr po 6m"       </t>
  </si>
  <si>
    <t>((37+15)/6,0)*3,0*2</t>
  </si>
  <si>
    <t>" 520.17/ k-ce K6:  asf.vozovka / podklad SC  C8/10, tl. 200mm:  95  m2 "</t>
  </si>
  <si>
    <t xml:space="preserve">" prořez dilat.spár  KSC  (hl. 2/3 z 200mm) / výkr. Situace 1+2.část , rastr po 6m"  </t>
  </si>
  <si>
    <t>(((15+37+15)/6,0)*0,30)*2</t>
  </si>
  <si>
    <t>" 520.20/ drenážní žebro 100x150mm (drážka) dl.620m /vzor. řez parkov.stáním "</t>
  </si>
  <si>
    <t xml:space="preserve">" řezy pro DM  drážky v SC 8/10 (tl.150mm) pro dodatečný vsyp drenáž.kameniva"   </t>
  </si>
  <si>
    <t>2*620,0</t>
  </si>
  <si>
    <t>919735124</t>
  </si>
  <si>
    <t>Řezání stávajícího betonového krytu hl přes 150 do 200 mm</t>
  </si>
  <si>
    <t>1749344002</t>
  </si>
  <si>
    <t>" 210.6/ Zaříznutí hrany stáv.BETON. krytu v tl.do 200 mm "                         60,0</t>
  </si>
  <si>
    <t>" 210.12/ Zaříznutí hrany stmelené podklad.vrstvy  v tl.do 200 mm "     490,0</t>
  </si>
  <si>
    <t>919741111</t>
  </si>
  <si>
    <t>Ošetření cementobetonové plochy vodou</t>
  </si>
  <si>
    <t>13795907</t>
  </si>
  <si>
    <t>" zastávka Lipová  / Situace 1. část "</t>
  </si>
  <si>
    <t>" 520.15/ k-ce 4:  zastávka MHD:  kryt deska CB I. tl.220mm"     160,0*4</t>
  </si>
  <si>
    <t>919748111</t>
  </si>
  <si>
    <t>Provedení postřiku cementobetonového krytu ochrannou emulzí</t>
  </si>
  <si>
    <t>379472657</t>
  </si>
  <si>
    <t>" zastávka Lipová / Situace 1.část /  viz. TZ str. 8 Beton CB"</t>
  </si>
  <si>
    <t>" 520.15/ k-ce 4:  zastávka MHD:  kryt deska CB I:  mtž. finál.ochran.nástřiku"     160,0*1,1</t>
  </si>
  <si>
    <t>24551090</t>
  </si>
  <si>
    <t>nástřik ochranný čerstvého betonu proti vysychání</t>
  </si>
  <si>
    <t>litr</t>
  </si>
  <si>
    <t>-1118674242</t>
  </si>
  <si>
    <t>" 520.15/ k-ce 4:  zastávka MHD:  kryt deska CB I. /DODÁVKA finál.NÁSTŘIKU"    160,0*1,1*0,25*1,01</t>
  </si>
  <si>
    <t>931992121</t>
  </si>
  <si>
    <t>Výplň dilatačních spár z extrudovaného polystyrénu tl 20 mm</t>
  </si>
  <si>
    <t>59548239</t>
  </si>
  <si>
    <t xml:space="preserve">" 520.15/ k-ce 4:  zastávka MHD:   dilatační spáry v CB krytu mocnosti 220mm z XPS  tl. 20mm" </t>
  </si>
  <si>
    <t>"CB vs. obruba + CB vs. asfalt: 120mb"                 120,0*0,22</t>
  </si>
  <si>
    <t xml:space="preserve">" prostorové dilatační spáry:   (viz. TZ str.8 / Spáry -extrudov.polystyren)  "   </t>
  </si>
  <si>
    <t>" 520.17/ k-ce K6*:  asf.voz. oprava podél zastávek /ACO tl.50mm"          95,0</t>
  </si>
  <si>
    <t>" ometení pod nástřik VDZ barvou dle /520.23+520.25+ 520.26a"</t>
  </si>
  <si>
    <t>" vodící pruh V4 = čáry "                                   (46,5/0,25)*0,5</t>
  </si>
  <si>
    <t>" 1 zastávka  ( V11a+V12a) prostor na čištění dle/ 520.15 "          160,0</t>
  </si>
  <si>
    <t>" stání  (V10b +V10f+V10e+V12b) prostor na čištění dle/ 520.12 "   2610,0</t>
  </si>
  <si>
    <t>"  V10g:  časově omezené  stání -  modrá barva 81,25m2, čára š.0,125m "    (81,25/0,125)*0,5</t>
  </si>
  <si>
    <t>" ometení pod nástřik VDZ - plastem (obnova vybraných části VDZ)  dle / 520.24+520.26+520.26b"</t>
  </si>
  <si>
    <t>" vodící pruh  V4  (0,25)  =  46,5 m2 "           (46,5/0,25)*0,5</t>
  </si>
  <si>
    <t>" 1 zastávka  ( V11a+V12a) prostor na čištění dle/ 520.15 "                160,0</t>
  </si>
  <si>
    <t>"  V10g:  časově omezené  stání -  modrý plast  158,75m2, čára š.0,125m "    (158,75/0,125)*0,5</t>
  </si>
  <si>
    <t xml:space="preserve">" 210.2/  Demontáž SDZ vč. sloupku a základové konstrukce : ( 1*  sloupky+1* cedule )"     </t>
  </si>
  <si>
    <t>" 1* sloupky s patkou"      1</t>
  </si>
  <si>
    <t xml:space="preserve">" 210.2/  Demontáž SDZ vč. sloupku a základové konstrukce : (1*  sloupky+ 1* cedule )"    </t>
  </si>
  <si>
    <t>" 1*  DZ cedule "      1</t>
  </si>
  <si>
    <t>" 210.3/  Demontáž SDZ  ze sdíleného sloupku, popř. stožáru VO ( 9* cedule )"     9</t>
  </si>
  <si>
    <t>" 210.16/  DM  kamen. obrubníků - stojatých š.0,15m - vč.  bet. lože "           100,0</t>
  </si>
  <si>
    <t xml:space="preserve">" 210.8/ Vybourání krytu z bet. dlažby tl. do 80 mm, spáry písek: celk.20m2 "   </t>
  </si>
  <si>
    <t>" skl. 2 /chodníky ZD6+ skl.2 v TZ"             20,0</t>
  </si>
  <si>
    <t>979071122</t>
  </si>
  <si>
    <t>Očištění dlažebních kostek drobných s původním spárováním živičnou směsí nebo MC</t>
  </si>
  <si>
    <t>-354508702</t>
  </si>
  <si>
    <t>"  (předpoklad 100% kostek do skladu majitele/BKOM )"                 170,0</t>
  </si>
  <si>
    <t>91.P</t>
  </si>
  <si>
    <t>předláždění obrubníků s částečnou výměnou</t>
  </si>
  <si>
    <t>113202111-P1</t>
  </si>
  <si>
    <t xml:space="preserve">Vytrhání obrub krajníků obrubníků stojatých - kamenných  vč. betonového lože </t>
  </si>
  <si>
    <t>-1814380892</t>
  </si>
  <si>
    <t>" předlažba  obrub s  částečnou výměnou "</t>
  </si>
  <si>
    <t>" 520.29/  DM  kamen. obrubníků - stojatých š.0,15m - vč.  bet. lože "       310,0</t>
  </si>
  <si>
    <t>" (předpoklad 50%  zpětné použití/  50% na skládku k recyklaci, případně skl. BKOM dle vytěžov.protokolu )"</t>
  </si>
  <si>
    <t>" POZNÁMKA: sutě z této R-položky ( jejich odvozy, poplatky) jsou vykázány pouze v tomto samostatném oddílu "</t>
  </si>
  <si>
    <t>677761253</t>
  </si>
  <si>
    <t xml:space="preserve">" 520.30/ Osazení kamen. obrubníků - stojatých 100/15/25 do  bet. lože: 310mb "   </t>
  </si>
  <si>
    <t>" kamen.silniční obrubníky  s opěrkou, do bet. C 20/25 n  XF3  (výkr. vzor.řezy) "</t>
  </si>
  <si>
    <t>50923054</t>
  </si>
  <si>
    <t xml:space="preserve">"  520.30/  kamenný stojatý  100/15/25cm "     </t>
  </si>
  <si>
    <t>predlazOBRUB12P*1,02</t>
  </si>
  <si>
    <t>" - odpočet 50% očištěných stávajících "</t>
  </si>
  <si>
    <t>-0,50*predlazOBRUB12P</t>
  </si>
  <si>
    <t>Součet        dokoupení obrub</t>
  </si>
  <si>
    <t>919122132-40</t>
  </si>
  <si>
    <t>Těsnění spár zálivkou  (z modifikovan. asfaltu) za tepla pro komůrky š 40 mm hl 40 mm s těsnicím profilem vč. adhezního nátěru - doraz AB krytu podél obrub a přídlažeb</t>
  </si>
  <si>
    <t>61132016</t>
  </si>
  <si>
    <t>" ad. 520.30/ Osazení kamen. obrubníků:   zalití spáry asf.zálivkou s těsněním"</t>
  </si>
  <si>
    <t>" = dotěsnění stávající AB vozovky  podél kamen.obrub po jejich předláždění"</t>
  </si>
  <si>
    <t>" na zalití  tohot dorazu není nutno profrézovávat komůrku (viz. řezání AB)"</t>
  </si>
  <si>
    <t>" V cenách jsou započteny i náklady na vyčištění spár před těsněním a zalitím a náklady na impregnaci, těsnění a zalití spár vč. dodání hmot."</t>
  </si>
  <si>
    <t>919731123</t>
  </si>
  <si>
    <t>Zarovnání styčné plochy podkladu nebo krytu živičného tl přes 100 do 200 mm</t>
  </si>
  <si>
    <t>-1252743500</t>
  </si>
  <si>
    <t>" ad. 520.30/ Osazení kamen. obrubníků "</t>
  </si>
  <si>
    <t>" zarovnání + vyčištění drážky v kufru vozovky (podél stávaj.vozovky) pro nové lože obrubníku po DM (ad. 520.29)"</t>
  </si>
  <si>
    <t>117379762</t>
  </si>
  <si>
    <t>" ad. 520.30/ Osazení kamen. obrubníků  + 520.29 / DM obrubníků"</t>
  </si>
  <si>
    <t>" zarovn. řez stávaj. vozovky (vrstvy AB cca 15cm)  v místě obrub  pro jejich předlažbu "</t>
  </si>
  <si>
    <t>-1934356217</t>
  </si>
  <si>
    <t>" očištění DM obrub: 75% = 50% pro zpět.použiží + 25%  rezerva  pro přebírku "</t>
  </si>
  <si>
    <t xml:space="preserve">" 520.29/  DM  kamen. obrubníků - stojatých š.0,15m - vč.  bet. lože: 310m  "    </t>
  </si>
  <si>
    <t>0,75*predlazOBRUB12P</t>
  </si>
  <si>
    <t>-1518502958</t>
  </si>
  <si>
    <t>" 520.29/  DM  kamen. obrubníků - stojatých š.0,15m/ 310m. přebírka cca 75% (pro zpět.použití 50%)"</t>
  </si>
  <si>
    <t>0,75*(predlazOBRUB12P*0,230)</t>
  </si>
  <si>
    <t>-1672846211</t>
  </si>
  <si>
    <t>-1656513657</t>
  </si>
  <si>
    <t>SUTkameni12P*(9-1)</t>
  </si>
  <si>
    <t>-1050471377</t>
  </si>
  <si>
    <t>" suť na recykl. skládku  "</t>
  </si>
  <si>
    <t>-1404587225</t>
  </si>
  <si>
    <t>" suť na recykl. skládku"</t>
  </si>
  <si>
    <t>SUTbetKUS12P*(9-1)</t>
  </si>
  <si>
    <t>2048439930</t>
  </si>
  <si>
    <t>997221611-21</t>
  </si>
  <si>
    <t>Nakládání kusových materiálů  na dopravní prostředky pro vodorovnou dopravu</t>
  </si>
  <si>
    <t>1917725045</t>
  </si>
  <si>
    <t>" suť na skládku "</t>
  </si>
  <si>
    <t>29814604</t>
  </si>
  <si>
    <t xml:space="preserve">" 520.29/ kamen.obrubníky-stojaté 150/250:  310 m, 50% do suti  (po přebírce)"   </t>
  </si>
  <si>
    <t>0,50*(predlazOBRUB12P*0,104)</t>
  </si>
  <si>
    <t>-2125199785</t>
  </si>
  <si>
    <t xml:space="preserve">"  suť celkem: předlažba obrub "     </t>
  </si>
  <si>
    <t>predlazOBRUB12P*0,230</t>
  </si>
  <si>
    <t>-0,50*predlazOBRUB12P*0,104</t>
  </si>
  <si>
    <t>" - jiné sutě dle poplatků  (rozbité obrubníky bez lože 50% )"</t>
  </si>
  <si>
    <t>-SUTbetKUS12P</t>
  </si>
  <si>
    <t>Součet   lože z obrub a čištění</t>
  </si>
  <si>
    <t>998223011-P1</t>
  </si>
  <si>
    <t>Přesun hmot pro pozemní komunikace s krytem dlážděným - jen pro oddíl 91.P - předláždění obrubníků s částečnou výměnou</t>
  </si>
  <si>
    <t>-713234284</t>
  </si>
  <si>
    <t>" POZNÁMKA: přesun hmot z této R-položky je vykázán pouze v tomto samostatném oddílu 91.P"</t>
  </si>
  <si>
    <t>" a je napočten jen z polože v odd.91.P "</t>
  </si>
  <si>
    <t>64,505</t>
  </si>
  <si>
    <t>" + rozvoz očištěných obrub po přebírce  pro zpětné použití  (50% z DM )"</t>
  </si>
  <si>
    <t>0,50*predlazOBRUB12P*0,104</t>
  </si>
  <si>
    <t>" 210.8/  zámkové dlažby ZD6+ZD8  20 m2  (očistit, přebrat, napaletovat):  80% do skladu,  20% do suti "</t>
  </si>
  <si>
    <t>" chodníky ZD6 ....20m2  "           20,0*0,140*1,1</t>
  </si>
  <si>
    <t>" 210.16/ kam.obrubníky-stojaté 150/250: 100m, vč.lože  (80% sklad./20% suť)"  100,0*0,230</t>
  </si>
  <si>
    <t>SUTkameniE12*(9-1)</t>
  </si>
  <si>
    <t>SUTbetSYPKE12*(9-1)</t>
  </si>
  <si>
    <t>SUTasfBE12*(9-1)</t>
  </si>
  <si>
    <t>SUTasfFE12*(9-1)</t>
  </si>
  <si>
    <t>154</t>
  </si>
  <si>
    <t>SUTzbKUSE12</t>
  </si>
  <si>
    <t>155</t>
  </si>
  <si>
    <t>SUTbetKUSE12*(9-1)</t>
  </si>
  <si>
    <t>SUTzbKUSE12*(9-1)</t>
  </si>
  <si>
    <t>SUTocelE12*(8-1)</t>
  </si>
  <si>
    <t>KOSTKYinvE12*(7-1)</t>
  </si>
  <si>
    <t>OCELinvKUSE12*(7-1)</t>
  </si>
  <si>
    <t>156</t>
  </si>
  <si>
    <t>" do skladu investora nebo majetk.správce ( napaletované dlažby ZD, +kamen.obrubníky )"</t>
  </si>
  <si>
    <t>157</t>
  </si>
  <si>
    <t>" do skladu investora nebo majetk.správce ( napaletované dlažby ZD, +kamen.obrubníky)"</t>
  </si>
  <si>
    <t>HMOTYpaletE12*(7-1)</t>
  </si>
  <si>
    <t>158</t>
  </si>
  <si>
    <t>159</t>
  </si>
  <si>
    <t>160</t>
  </si>
  <si>
    <t>161</t>
  </si>
  <si>
    <t>162</t>
  </si>
  <si>
    <t>" 210.8/  zámkové dlažby ZD6+ZD8=20 m2  (očistit, přebrat):  80% do skladu,  20% do suti "</t>
  </si>
  <si>
    <t>" chodníky ZD6 ....20m2  "            0,20*(20*0,140)</t>
  </si>
  <si>
    <t>" 210.15/ bet.obrubníky-stojaté: 226m, 100% do suti vč.lože"            226,0*0,205</t>
  </si>
  <si>
    <t>" 210.16/ kamen.obrubníky-stojaté 150/250:  100 m, 20% do suti "         0,20*(100,0*0,104)</t>
  </si>
  <si>
    <t>" 520.11/ bet.obrubníky-bezbariér.kasselský: 16m, 100% do suti vč.lože"            16,0*0,560</t>
  </si>
  <si>
    <t>" bet. patky  DM SDZ  1 ks"                   1*(0,082-0,004-0,0025)</t>
  </si>
  <si>
    <t xml:space="preserve"> "  beton.tl.0,4m= lože +bet.podkl. z DM kostek (vlastní kostky =viz.čištění a odvoz dle investora) 170m2  </t>
  </si>
  <si>
    <t>170,0*(0,930-0,200)</t>
  </si>
  <si>
    <t xml:space="preserve"> " beton.tl.0,15m  152m2   "             152,0*0,325</t>
  </si>
  <si>
    <t>163</t>
  </si>
  <si>
    <t>997221862.1</t>
  </si>
  <si>
    <t>Poplatek za uložení stavebního odpadu na recyklační skládce (skládkovné) z armovaného betonu pod kódem 17 01 01</t>
  </si>
  <si>
    <t>1371483251</t>
  </si>
  <si>
    <t xml:space="preserve"> " zastávka (skl.7) beton.vyztuž. ŽB kryt  tl.do 0,3m,  167,0 m2 "      167,0*0,630</t>
  </si>
  <si>
    <t>164</t>
  </si>
  <si>
    <t>"  suť celkem "       1711,842</t>
  </si>
  <si>
    <t>-SUTbetKUSE12</t>
  </si>
  <si>
    <t>-SUTbetSYPKE12</t>
  </si>
  <si>
    <t>-SUTzbKUSE12</t>
  </si>
  <si>
    <t>-SUTasfBE12</t>
  </si>
  <si>
    <t>-SUTasfFE12</t>
  </si>
  <si>
    <t>-SUTocelE12</t>
  </si>
  <si>
    <t>-HMOTYpaletE12</t>
  </si>
  <si>
    <t>-KOSTKYinvE12</t>
  </si>
  <si>
    <t>-OCELinvKUSE12</t>
  </si>
  <si>
    <t>Součet   lože z dlažeb, čištění vozovek</t>
  </si>
  <si>
    <t>165</t>
  </si>
  <si>
    <t>" 210.3 / bouraný asfalt:  tl. 100mm ,  2830 m2 "                   2830*0,220</t>
  </si>
  <si>
    <t>166</t>
  </si>
  <si>
    <t>"  210.3/ frézovaný asfalt: tl. 50mm , 2650 m2"                  2650,0*0,115</t>
  </si>
  <si>
    <t>167</t>
  </si>
  <si>
    <t>" POZNÁMKA:  vybrané DM prvky (dlažby, kostky, žul.obruby,značky SDZ ) "</t>
  </si>
  <si>
    <t>" stáv. prvky budou vytěženy na základě „vytěžovacího protokolu“  (viz. TZ str. 5) "</t>
  </si>
  <si>
    <t>" 210.8/  zámkové dlažby ZD6+ZD8=20m2  (očistit, přebrat, napaletovat):  80% do skladu,  20% do suti "</t>
  </si>
  <si>
    <t>" chodníky ZD6 ....20m2  "            0,80*(20*0,140)</t>
  </si>
  <si>
    <t>" 210.16/ kamen.obrubníky-stojaté 150/250: 100m, 80% do skladu"         0,80*(100,0*0,104)</t>
  </si>
  <si>
    <t>" 210.9/ kamen.kostky do 120mm,  170m2 , 100% do skladu invest."            170,0*0,200</t>
  </si>
  <si>
    <t>" značky"</t>
  </si>
  <si>
    <t>" 210.2/ oc.sloupky SDZ,   1ks, (70% do skladu) "             0,70*(1*0,0025)</t>
  </si>
  <si>
    <t>" 210.2+3/ cedule  SDZ,   1+9 ks, (70% do skladu)"        0,70*((1+9)*0,004)</t>
  </si>
  <si>
    <t>168</t>
  </si>
  <si>
    <t>" 210.2/ oc.sloupky SDZ,   1ks, (70% do skladu) 30% sběrna "               0,30*(1*0,0025)</t>
  </si>
  <si>
    <t>" 210.2+3/ cedule  SDZ,   1+9 ks, (70% do skladu) 30%  sběrna "           0,30*((1+9)*0,004)</t>
  </si>
  <si>
    <t>SUTocelE12*(-1)</t>
  </si>
  <si>
    <t>169</t>
  </si>
  <si>
    <t>celkNASYPsd02</t>
  </si>
  <si>
    <t>180</t>
  </si>
  <si>
    <t>cISodkopE02</t>
  </si>
  <si>
    <t>125,208</t>
  </si>
  <si>
    <t>cISodkopS02</t>
  </si>
  <si>
    <t>2,2</t>
  </si>
  <si>
    <t>cODKOPsanN02</t>
  </si>
  <si>
    <t>cODKOPsanZ02</t>
  </si>
  <si>
    <t>DOSYPobrub02</t>
  </si>
  <si>
    <t>HMlavicky02</t>
  </si>
  <si>
    <t>0,225</t>
  </si>
  <si>
    <t>HMOTYpalet02</t>
  </si>
  <si>
    <t>2,128</t>
  </si>
  <si>
    <t>KOSTKYinv02</t>
  </si>
  <si>
    <t>2,4</t>
  </si>
  <si>
    <t>SO 102 - stezka pro chodce s povoleným vjezdem cyklistů</t>
  </si>
  <si>
    <t>m3DMbeton02</t>
  </si>
  <si>
    <t>10,442</t>
  </si>
  <si>
    <t>M3SDdosypE02</t>
  </si>
  <si>
    <t>127,6</t>
  </si>
  <si>
    <t>NASYPsanac02</t>
  </si>
  <si>
    <t>nSLOUPKYdz02</t>
  </si>
  <si>
    <t>OBLOUK2obr02</t>
  </si>
  <si>
    <t>OCELinvKUS02</t>
  </si>
  <si>
    <t>0,015</t>
  </si>
  <si>
    <t>ODVOZasfRECY02</t>
  </si>
  <si>
    <t>157,5</t>
  </si>
  <si>
    <t>ODVOZdrn02</t>
  </si>
  <si>
    <t>265,5</t>
  </si>
  <si>
    <t>ODVOZnavaz02</t>
  </si>
  <si>
    <t>95,4</t>
  </si>
  <si>
    <t>ODVOZsanN02</t>
  </si>
  <si>
    <t>ODVOZsanZ02</t>
  </si>
  <si>
    <t>ODVOZsc02</t>
  </si>
  <si>
    <t>15,3</t>
  </si>
  <si>
    <t>ODVOZzem02</t>
  </si>
  <si>
    <t>pISodkopS02</t>
  </si>
  <si>
    <t>Rm2DRNY02</t>
  </si>
  <si>
    <t>1062</t>
  </si>
  <si>
    <t>rNASYPsd02</t>
  </si>
  <si>
    <t>rODKOPnavaz02</t>
  </si>
  <si>
    <t>38,564</t>
  </si>
  <si>
    <t>rODKOPsanN02</t>
  </si>
  <si>
    <t>0,484</t>
  </si>
  <si>
    <t>rODKOPsanZ02</t>
  </si>
  <si>
    <t>0,726</t>
  </si>
  <si>
    <t>rODKOPsc02</t>
  </si>
  <si>
    <t>3,506</t>
  </si>
  <si>
    <t>rODKOPzem02</t>
  </si>
  <si>
    <t>45,576</t>
  </si>
  <si>
    <t>rRYHYrecykl02</t>
  </si>
  <si>
    <t>31,5</t>
  </si>
  <si>
    <t>Sm2DRNY02</t>
  </si>
  <si>
    <t>708</t>
  </si>
  <si>
    <t>sODKOPnavaz02</t>
  </si>
  <si>
    <t>56,836</t>
  </si>
  <si>
    <t>sODKOPsanN02</t>
  </si>
  <si>
    <t>5,516</t>
  </si>
  <si>
    <t>sODKOPsanZ02</t>
  </si>
  <si>
    <t>8,274</t>
  </si>
  <si>
    <t>sODKOPsc02</t>
  </si>
  <si>
    <t>11,794</t>
  </si>
  <si>
    <t>sODKOPzem02</t>
  </si>
  <si>
    <t>74,424</t>
  </si>
  <si>
    <t>sRYHYrecykl02</t>
  </si>
  <si>
    <t>SUTasfB02</t>
  </si>
  <si>
    <t>306</t>
  </si>
  <si>
    <t>SUTbetKUS02</t>
  </si>
  <si>
    <t>31,692</t>
  </si>
  <si>
    <t>SUTbetSYPK02</t>
  </si>
  <si>
    <t>SUTkameni02</t>
  </si>
  <si>
    <t>54,671</t>
  </si>
  <si>
    <t>SUTocel02</t>
  </si>
  <si>
    <t>svahTRAVA02</t>
  </si>
  <si>
    <t>1540</t>
  </si>
  <si>
    <t>PSV - Práce a dodávky PSV</t>
  </si>
  <si>
    <t xml:space="preserve">    767 - Konstrukce zámečnické</t>
  </si>
  <si>
    <t>-1383026160</t>
  </si>
  <si>
    <t>" 1/ tabulky SOUPIS PRACÍ - SO 102  (příloha projektu):  Číslo pozice .../ text položky "</t>
  </si>
  <si>
    <t>" 2/ v.D2.2.1:  viz.D.2.1.1.2+3 (Situace 1.+2.část, ETAPA 1)+ D.2.2.5 (vzor.příč. řezy, D.2.2.6 (prac.příč. řezy)"</t>
  </si>
  <si>
    <t>" 3/doprav. značení dle výkr. C4.1:    C.4.1.+ C4.2 (Situace DZ  1.+2.část, ETAPA 1)"</t>
  </si>
  <si>
    <t>" 4/ doplnění dle:   Technická zpráva  D.2.2.1  (dále jen TZ)  "</t>
  </si>
  <si>
    <t>" stáv. prvky budou vytěženy a předány na základě „vytěžovacího protokolu“  (viz. TZ str. 5 v SO 101.1) "</t>
  </si>
  <si>
    <t>" 210.7/ Vybourání krytu z bet. dlažby tl. do 80 (60+80) mm, spáry písek: celk.19m2 "</t>
  </si>
  <si>
    <t>" skl. 2 /chodníky ZD6 "              19,0</t>
  </si>
  <si>
    <t>rDMZD602</t>
  </si>
  <si>
    <t>113106162</t>
  </si>
  <si>
    <t>Rozebrání dlažeb vozovek z drobných kostek s ložem ze živice ručně</t>
  </si>
  <si>
    <t>1311267479</t>
  </si>
  <si>
    <t>" 210.8/ Vybour.krytu z kamen.kostek DŽK 80 mm, spáry MC /SKL.2*, lože nestmel.p.v."  12,0</t>
  </si>
  <si>
    <t>" ručně 100% pro přebírku (předpoklad 100% do skladu majitele/BKOM )"</t>
  </si>
  <si>
    <t>113107144</t>
  </si>
  <si>
    <t>Odstranění podkladu živičného tl přes 150 do 200 mm ručně</t>
  </si>
  <si>
    <t>1537526063</t>
  </si>
  <si>
    <t>" 210.6/ Vybourání asfalt. podklad. vrstev vozovky v celk. tl. do  200 mm:  celkem: 680  M2 "</t>
  </si>
  <si>
    <t>" z toho v kořen.zoně,  bourání asf. ručně  cca 60% M2 / výkr. Situace +TZ "               0,60*680,0</t>
  </si>
  <si>
    <t>113107244</t>
  </si>
  <si>
    <t>Odstranění podkladu živičného tl přes 150 do 200 mm strojně pl přes 200 m2</t>
  </si>
  <si>
    <t>-1785922703</t>
  </si>
  <si>
    <t>" 210.6/ Vybourání asfalt. podklad. vrstev vozovky v celk. tl. do  200 mm:  680  M2 "</t>
  </si>
  <si>
    <t>" SKL 1+ SKL1 * : asf. chodník ( po dopočtu rýhy IS) "                                                  1130,0-450,0</t>
  </si>
  <si>
    <t>" - ODPOČET v kořen. zoně,DM asf. ručně  cca 60% M2 / výkr. Situace+TZ"     -(0,60*680,0)</t>
  </si>
  <si>
    <t>949499567</t>
  </si>
  <si>
    <t>" 210.11/  DM  beton.obrubníků  -stojatých š.0,15m-  vč.  bet. lože "        152,0</t>
  </si>
  <si>
    <t>121112003-15</t>
  </si>
  <si>
    <t>Sejmutí travního drnu - tl vrstvy přes 100 - do 150 mm  ručně - vč. naložení na dopravní prostředek  (cena určena pro oddrnování na skládku, recyklaci )</t>
  </si>
  <si>
    <t>1016145641</t>
  </si>
  <si>
    <t>" 210.1/ Oddrnování v průměr.mocnosti cca 0,15 m (na skládku) celkem  1770,0  m2"</t>
  </si>
  <si>
    <t>"  z toho v kořen. zoně,  skrývka ručně  cca 60% M2 / výkr. Situace+TZ"            0,60*1770,0</t>
  </si>
  <si>
    <t>121151223-15</t>
  </si>
  <si>
    <t>Sejmutí travního drnu -  plochy přes 500 m2 tl vrstvy přes 100 - do 150 mm strojně - vč. naložení na dopravní prostředek  (cena určena pro oddrnování na skládku, recyklaci )</t>
  </si>
  <si>
    <t>-1221930744</t>
  </si>
  <si>
    <t>" 210.1/ Oddrnování v průměr.mocnosti cca 0,15 m (na skládku)  "                                       1770,0</t>
  </si>
  <si>
    <t>" -odpočet: v kořen. zoně,  skrývka ručně  cca 60% M2 / výkr. Situace+TZ "          - 0,60*1770,0</t>
  </si>
  <si>
    <t>2081099218</t>
  </si>
  <si>
    <t>" 520.1/ Odkopávky v hornině třídy těžit. I   (skup. 1-3 ) celk. 120,0 m2 "</t>
  </si>
  <si>
    <t xml:space="preserve">" z toho  70 % z pásma IS (jen  kabely/stromy v tomto úseku už pokáceny / km 0,585...0,690)   dokop ručně  "               </t>
  </si>
  <si>
    <t>"(poměr skupin pásma IS= zem 52% sk.3/štěrk,naváž. 44% sk.4, / stmel.směsi 4% sk.5 = celkem 230,7 m3 odkopů)"</t>
  </si>
  <si>
    <t>0,70*(cISodkopE02*0,52)</t>
  </si>
  <si>
    <t>1792625020</t>
  </si>
  <si>
    <t xml:space="preserve">"  odkop - bez omez.prostoru stromů =stromy v tomto úseku už pokáceny / km 0,585...0,690) "               </t>
  </si>
  <si>
    <t>120,0</t>
  </si>
  <si>
    <t>-rODKOPzem02</t>
  </si>
  <si>
    <t>-1495515242</t>
  </si>
  <si>
    <t>" 210.9/ Odstranění  nestmeleného  podkladu bouraných komun. (štěrky, navážka) celk.95,40m3"</t>
  </si>
  <si>
    <t xml:space="preserve">" z toho  70 % z pásma IS (kabely+kořeny)  dokop ručně  "               </t>
  </si>
  <si>
    <t>0,70*(cISodkopE02*0,44)</t>
  </si>
  <si>
    <t>122411101</t>
  </si>
  <si>
    <t>Odkopávky a prokopávky v hornině třídy těžitelnosti II, skupiny 5 ručně</t>
  </si>
  <si>
    <t>-782760109</t>
  </si>
  <si>
    <t>" 210.10/ DM stmel. podklad. vrstev komunikací  SC (KSC nebo makadam s betonem)  celk.17,89 m3 "</t>
  </si>
  <si>
    <t>" ruční  odkopy v navážce stmelený podklad  5.skup. "</t>
  </si>
  <si>
    <t>0,70*(cISodkopE02*0,04)</t>
  </si>
  <si>
    <t>12245720-04</t>
  </si>
  <si>
    <t>Odkopávky a prokopávky nezapažené pro silnice a dálnice v hornině třídy těžitelnosti II objem do 100 m3 strojně v omezeném prostoru  - skupiny 4</t>
  </si>
  <si>
    <t>1623561040</t>
  </si>
  <si>
    <t>" 210.9/ Odstranění  nestmeleného  podkladu bouraných komun. (štěrky, navážky) celk.  95,40m3"</t>
  </si>
  <si>
    <t xml:space="preserve">" odkopy v omez.prostoru korun stávaj. stromů  "               </t>
  </si>
  <si>
    <t xml:space="preserve">" skl.1:  chodník asfalt /85%  lože nestmelen.pv."                (680*0,85)*0,15  </t>
  </si>
  <si>
    <t>" skl.2:  chodník ZD6"                                19,0*0,30</t>
  </si>
  <si>
    <t>" skl.2*:  chodník kostky DŽK"               12,0*0,25</t>
  </si>
  <si>
    <t>cODKOPnavaz02</t>
  </si>
  <si>
    <t>-rODKOPnavaz02</t>
  </si>
  <si>
    <t>12245720-05</t>
  </si>
  <si>
    <t>Odkopávky a prokopávky nezapažené pro silnice a dálnice v hornině třídy těžitelnosti II objem do 100 m3 strojně v omezeném prostoru  - skupiny 5</t>
  </si>
  <si>
    <t>-2136732097</t>
  </si>
  <si>
    <t>" 210.10/ DM stmel. podklad. vrstev komunikací  SC (KSC nebo makadam s betonem)  celk.15,3 m3 "</t>
  </si>
  <si>
    <t xml:space="preserve">" bourání a odkopy v omez.prostoru korun stávaj. stromů "     </t>
  </si>
  <si>
    <t>" skl.1*:  chodník asfalt /15%  lože stmelen.pv."                (680*0,15)*0,15</t>
  </si>
  <si>
    <t>Mezisoučet            CELK.  bourání SC/KSC   celkem  172,05m3</t>
  </si>
  <si>
    <t>-rODKOPsc02</t>
  </si>
  <si>
    <t>502278576</t>
  </si>
  <si>
    <t xml:space="preserve"> " odkopy v pásmu IS+kořenů: na hl. komunikací dle původ.skladeb SKL 1, 1*, SKL 2, 2*   "</t>
  </si>
  <si>
    <t>"(část nové stezky je na násypech  = hl. odkopů původ.skladeb je menší než tl. nových k-cí K 2,5,3)"</t>
  </si>
  <si>
    <t>" Situace část 1+2  (zákres IS+stromů) + vz. řezy+ hl.nových IS (voda, kanal., kabely +přeložky kabelů)"</t>
  </si>
  <si>
    <t>"+ kořen.zona stromů /dle TZ str. 6,12  "</t>
  </si>
  <si>
    <t>" cca 80% z pláně SKL 1*  chodník  ASF. (-DM kryt)"      0,80*(680*(0,35-0,200))</t>
  </si>
  <si>
    <t>" cca 80% z pláně SKL 2  chodník  ZD6  (-DM kryt)"            0,80*(19*(0,35-0,06))</t>
  </si>
  <si>
    <t>" cca 80% z pláně SKL 2*  chodník KOSTKY (-DM kryt)"        0,80*(12*(0,35-0,10))</t>
  </si>
  <si>
    <t>" cca 80% z pláně v RT  ( -sejmuté drny)"                0,80*(1770-1540)*(0,35-0,15)</t>
  </si>
  <si>
    <t>129911121</t>
  </si>
  <si>
    <t>Bourání zdiva z betonu prostého neprokládaného v odkopávkách nebo prokopávkách ručně</t>
  </si>
  <si>
    <t>589677851</t>
  </si>
  <si>
    <t>" 210.12/ Bourání betonových konstrukcí v úrovni terénu "</t>
  </si>
  <si>
    <t xml:space="preserve">"  základy SDZ a mobiliáře, skryté betonové konstrukce:  celk. 10,44 m3 "        </t>
  </si>
  <si>
    <t>2*(0,4*0,4*0,6)+1*(4*0,25*0,25)+8</t>
  </si>
  <si>
    <t>"+základy přístřešku DM BUS "        2,0</t>
  </si>
  <si>
    <t>132312212</t>
  </si>
  <si>
    <t>Hloubení rýh š do 2000 mm v nesoudržných horninách třídy těžitelnosti II skupiny 4 ručně</t>
  </si>
  <si>
    <t>808511873</t>
  </si>
  <si>
    <t>" 210. 5/ Odstr. asf.recyklátu z provizor.zaprav.rýh (voda+elektro+Cetin): celk.  450m2 hl.0,35m"</t>
  </si>
  <si>
    <t>" z toho v kořen. zoně+ kabely,  rýhy ručně 20% M2 "                    (0,20*450,0)*0,35</t>
  </si>
  <si>
    <t>132353254</t>
  </si>
  <si>
    <t>Hloubení rýh nezapažených š do 2000 mm v hornině třídy těžitelnosti II skupiny 4 objem přes 100 m3 strojně v omezeném prostoru</t>
  </si>
  <si>
    <t>968199296</t>
  </si>
  <si>
    <t>" 210. 5/ Odstranění  asfalt.recyklátu z provizorně zapravených rýh (voda+elektro+Cetin) "</t>
  </si>
  <si>
    <t>" celk.plocha 535 m2   v mocnosti cca 0,35 m "          450,0*0,35</t>
  </si>
  <si>
    <t xml:space="preserve">" - z toho v kořen. zoně,  rýhy ručně  % M2 "               </t>
  </si>
  <si>
    <t>-rRYHYrecykl02</t>
  </si>
  <si>
    <t>139001101</t>
  </si>
  <si>
    <t>Příplatek za ztížení vykopávky v blízkosti podzemního vedení</t>
  </si>
  <si>
    <t>1165417903</t>
  </si>
  <si>
    <t>" odkop rýh v pásmu IS = kořenů    (pro samostatný výkop provizorních zásypů  v rýhách IS) "</t>
  </si>
  <si>
    <t>" 210. 5/ Odstr. asf.recyklátu z provizor.zaprav.rýh (voda+kanal.+Cetin): celk.  450m2 hl.0,35m"</t>
  </si>
  <si>
    <t>" z toho v kořen. zoně+ kabely,  rýhy cca 30% M2 "                    (0,30*450,0)*0,35</t>
  </si>
  <si>
    <t>1374068003</t>
  </si>
  <si>
    <t>" 520.1+ 520.2  /  odložení části vytěž.zeminy pro dosypávky obrub "</t>
  </si>
  <si>
    <t>-149628427</t>
  </si>
  <si>
    <t>" 520.1+ 520.2  /  rozvoz  části vytěž.zeminy pro dosypávky obrub "</t>
  </si>
  <si>
    <t>-1011707560</t>
  </si>
  <si>
    <t>0,15*Rm2DRNY02</t>
  </si>
  <si>
    <t>0,15*Sm2DRNY02</t>
  </si>
  <si>
    <t>" 520.1/  odvoz přebytků z výkopů na recyklační skládku "</t>
  </si>
  <si>
    <t>" odkopy tř. I :  celkm 120m3 "</t>
  </si>
  <si>
    <t>" 520.2a/   - odpočet zpětně použité zeminy (zásypy za obruby)"</t>
  </si>
  <si>
    <t>-DOSYPobrub02</t>
  </si>
  <si>
    <t>1509767612</t>
  </si>
  <si>
    <t>-2098711204</t>
  </si>
  <si>
    <t>-953616344</t>
  </si>
  <si>
    <t>" nalož.ručních odkopů pro jednotný odvoz na skládku /navážka, štěrky  těž.II/sk.4 "</t>
  </si>
  <si>
    <t>171111104</t>
  </si>
  <si>
    <t>Uložení sypaniny z hornin nesoudržných sypkých do násypů zhutněných ručně</t>
  </si>
  <si>
    <t>1071768713</t>
  </si>
  <si>
    <t>" 520.2 / Uložení sypaniny s rozprostř.+ zhutn. po vrstvách (mimo aktivní zónu) celk. 200m3 "</t>
  </si>
  <si>
    <t>" z toho 520.2a/ ZÁSYP  za  obruby vytěženou zeminou  (10% ze celk. násypů 200m3=0,10*200=20m3)= jiná položka"</t>
  </si>
  <si>
    <t>" z toho 520.2b/ NÁSYP pod komunikaci stezky z vhodn. materiálu  (90% ze celk. násypů 200m3=0,90*200=180m3)"</t>
  </si>
  <si>
    <t>" na násyp použit vhodný nenamrzavý nakoupený materiál  vč. dovozu:   0,90*200,0=180m3  ruční+strojní násyp "</t>
  </si>
  <si>
    <t>"  z toho násypy s ručním hutněním v kořen.zoně stromů (vzor.řezy),  90%  objemu násypu (zvýš.nivelety nad kořeny)"</t>
  </si>
  <si>
    <t>0,90*180,0</t>
  </si>
  <si>
    <t>171151111</t>
  </si>
  <si>
    <t>Uložení sypaniny z hornin nesoudržných sypkých do násypů zhutněných strojně</t>
  </si>
  <si>
    <t>193653919</t>
  </si>
  <si>
    <t>" 520.2 / Uložení sypaniny s rozprostř.+ zhutn. po vrstvách (mimo aktivní zónu) celk. 200m3"</t>
  </si>
  <si>
    <t>" z toho 520.2a/ zásyp za  obruby vytěženou zeminou  (10% ze celk. násypů 200m3=0,10*200=20m3)"</t>
  </si>
  <si>
    <t>" z toho 520.2b/ násyp pod komunikaci stezky z vhodn. materiálu  (90% ze celk. násypů 200m3=0,90*200=180m3)"</t>
  </si>
  <si>
    <t>" použit vhodný nenamrzavý nakoupený materiál  vč. dovozu"         0,90*200,0</t>
  </si>
  <si>
    <t>" - z toho odpočet násypy s ručním hutněním v kořen.zoně stromů (vzor.řezy)</t>
  </si>
  <si>
    <t>-rNASYPsd02</t>
  </si>
  <si>
    <t>sNASYPsd02</t>
  </si>
  <si>
    <t>58331202</t>
  </si>
  <si>
    <t>štěrkodrť netříděná do 100mm amfibolit</t>
  </si>
  <si>
    <t>1181378207</t>
  </si>
  <si>
    <t>" 520.2b/ násyp pod komunikaci stezky z vhodn. materiálu  (90% ze celk. násypů 200m3=0,90*200=180m3)"</t>
  </si>
  <si>
    <t>" použit vhodný nenamrzavý nakoupený materiál  vč. dovozu"       180,0*2,30</t>
  </si>
  <si>
    <t>-695301293</t>
  </si>
  <si>
    <t>" nakládka pro lokální rozvozy podél trasy "</t>
  </si>
  <si>
    <t>-1399813529</t>
  </si>
  <si>
    <t>" lokální rozvozy ukládek podél trasy "</t>
  </si>
  <si>
    <t>171152500-01</t>
  </si>
  <si>
    <t>Zhutnění podloží z hornin soudržných nebo nesoudržných pod násypy - ručně a malou technikou</t>
  </si>
  <si>
    <t>-1893046296</t>
  </si>
  <si>
    <t>" 520.2b/ NÁSYP pod komunikaci stezky z vhodn. materiálu  (90% ze celk. násypů 200m3=0,90*200=180m3)"</t>
  </si>
  <si>
    <t>"úprava podloží pod násypy /80% ručně v kořen.zoně "      (180/((0,05+0,15)/2))*0,80</t>
  </si>
  <si>
    <t>171152501</t>
  </si>
  <si>
    <t>Zhutnění podloží z hornin soudržných nebo nesoudržných pod násypy</t>
  </si>
  <si>
    <t>-1357488094</t>
  </si>
  <si>
    <t>"úprava podloží pod násypy / 20% strojně "      (180/((0,05+0,15)/2))*0,20</t>
  </si>
  <si>
    <t>89640775</t>
  </si>
  <si>
    <t>1684707148</t>
  </si>
  <si>
    <t>703591433</t>
  </si>
  <si>
    <t>ODVOZdrn02*1,6</t>
  </si>
  <si>
    <t>2050512220</t>
  </si>
  <si>
    <t>ODVOZsc02*(2,2+2,4)/2</t>
  </si>
  <si>
    <t>m3DMbeton02*(2,2+2,4)/2</t>
  </si>
  <si>
    <t>441276668</t>
  </si>
  <si>
    <t>ODVOZasfRECY02*2,16</t>
  </si>
  <si>
    <t>744538756</t>
  </si>
  <si>
    <t>" použita vhodná VYTĚŽENÁ  zemina ( z mezideponie) "</t>
  </si>
  <si>
    <t>" vzor. řezy (hutnění vibr.deskou):  dosyp drážky za  obrubou (10% z 200m3)"     20,0</t>
  </si>
  <si>
    <t>1512993778</t>
  </si>
  <si>
    <t>-566457076</t>
  </si>
  <si>
    <t>" pro daný typ zeminy nacházející se v podloží :  zhutnění na  Edef2=30 MPa :  celkem 2547m2"</t>
  </si>
  <si>
    <t>" 520.3 /  pláň pod komunikacemi pro pěší a stezku (k-ce K2, K5)"       17,0+2530,0</t>
  </si>
  <si>
    <t>" - odpočet hutnění ručně v kořen. zoně cca  80% "</t>
  </si>
  <si>
    <t>-0,80*2547,0</t>
  </si>
  <si>
    <t>181152330.2</t>
  </si>
  <si>
    <t xml:space="preserve">Úprava pláně HTÚ - ručně- dle předepsaných sklonů vč. případných hutnících pokusů a vystavení protokolů o zkoušce ověření modulu přetvárnosti se zhutněním na požadovanou hodnotu Edef2=30MPa při poměru Edef2/Edef1 dle požadavku ČSN 72006 </t>
  </si>
  <si>
    <t>796819709</t>
  </si>
  <si>
    <t>" pro daný typ zeminy nacházející se v podloží :  zhutnění na  Edef2=30 MPa/   ručně v kořen. zoně 80% "</t>
  </si>
  <si>
    <t>" 520.3 /  pláň pod komunikacemi pro pěší a stezku (k-ce K2, K5)celk.2547m2"       (17,0+2530)*0,80</t>
  </si>
  <si>
    <t>rPLAN02</t>
  </si>
  <si>
    <t>1446670331</t>
  </si>
  <si>
    <t>" 520.4 /  pláň pod komunikacemi:  sjezdy (k-ce K3)"    12,0</t>
  </si>
  <si>
    <t>-1575293648</t>
  </si>
  <si>
    <t>(0,55*cISodkopS02)*0,60</t>
  </si>
  <si>
    <t>86434948</t>
  </si>
  <si>
    <t>" 520.15/ Odkopávky v hornině třídy těžit. I-II  (skup. 3=60%  hlína/ skup.4=40%  navážka) "</t>
  </si>
  <si>
    <t>" odkop pro výměnu podloží (sanaci) v aktivní zóně ZP a komunikací :   15 m3 celkem (3+4skup)."</t>
  </si>
  <si>
    <t>" sanace pro pojízd.plocha/sjezd :  K3/ sjezd (úsek bez stromů) "</t>
  </si>
  <si>
    <t>" 60% ve skup.3 (hlíny,zeminy)  na hl.0,50m"                (30,0*0,60)*0,50</t>
  </si>
  <si>
    <t>-rODKOPsanZ02</t>
  </si>
  <si>
    <t>1009743797</t>
  </si>
  <si>
    <t>(cISodkopS02*0,55)*0,40</t>
  </si>
  <si>
    <t>-1121026355</t>
  </si>
  <si>
    <t>" 520.15/ Odkopávky v hornině třídy těžit. I-II  (skup. 3=60% / skup.4=40%) "</t>
  </si>
  <si>
    <t>" 40% ve skup.4 (navážka)  na hl. 0,50m"                (30,0*0,40)*0,50</t>
  </si>
  <si>
    <t>-rODKOPsanN02</t>
  </si>
  <si>
    <t>1322521064</t>
  </si>
  <si>
    <t xml:space="preserve"> " odkopy v pásmu IS  pro sanaci  výměnou podloží  (pojízdné skladby/ sjezd)"</t>
  </si>
  <si>
    <t>" výměna podl. skl.:K3, tl.odkopu sanace 0,50m"</t>
  </si>
  <si>
    <t>" výkr.  Situace část 2  (zákres IS) + vzor. řez sjezdem +  hl.nových IS (voda, kanal., kabely +přeložky kabelů) "</t>
  </si>
  <si>
    <t>" kabely VO"      (0,5+0+0,5)*0,50*4,0</t>
  </si>
  <si>
    <t>" rezerva 10%  při nenorm. hl. IS  "     0,10*pISodkopS02</t>
  </si>
  <si>
    <t>990551295</t>
  </si>
  <si>
    <t>-766104710</t>
  </si>
  <si>
    <t>1202338730</t>
  </si>
  <si>
    <t>2008656420</t>
  </si>
  <si>
    <t>-1394118792</t>
  </si>
  <si>
    <t>"  520.16/ výměna podloží  v aktivní zóně ZP a komunikace:  násypem, hut.100% PS:   15m3 "        15,0</t>
  </si>
  <si>
    <t>1789853619</t>
  </si>
  <si>
    <t>" sanace podloží (aktiv.zony)  15,0 m3:  tonáž  materiálu  "</t>
  </si>
  <si>
    <t>NASYPsanac02*2,30</t>
  </si>
  <si>
    <t>-1264210677</t>
  </si>
  <si>
    <t>-1258311287</t>
  </si>
  <si>
    <t>-239022142</t>
  </si>
  <si>
    <t>" zhutnění  parapláně pod výměnu podloží :   30,0  m2 "</t>
  </si>
  <si>
    <t>cODKOPsanZ02/0,50</t>
  </si>
  <si>
    <t>cODKOPsanN02/0,50</t>
  </si>
  <si>
    <t>919721102-01</t>
  </si>
  <si>
    <t>Geomříž pro stabilizaci podkladu tkaná z polyesteru podélná pevnost v tahu 80 kN/m, příčná pevnost 80 kN/m</t>
  </si>
  <si>
    <t>1811953993</t>
  </si>
  <si>
    <t>" 520.14 / Zvýšení únosnosti podloží vyztužením tkanou geomříží, pevnost  80/80 "</t>
  </si>
  <si>
    <t>" podloží asf. stezky v blízkosti stromořadí "              2530,0</t>
  </si>
  <si>
    <t>998225111</t>
  </si>
  <si>
    <t>Přesun hmot pro pozemní komunikace s krytem z kamene, monolitickým betonovým nebo živičným</t>
  </si>
  <si>
    <t>1240068916</t>
  </si>
  <si>
    <t>063503000-18</t>
  </si>
  <si>
    <t>Práce ve stísněném prostoru - povrchové úpravy terénu</t>
  </si>
  <si>
    <t>kpl</t>
  </si>
  <si>
    <t>-1336225895</t>
  </si>
  <si>
    <t>" Územní vlivy -práce v těžce přístupných místech - práce ve stísněném protoru "</t>
  </si>
  <si>
    <t>"  příplatek pro  poměrnou část od. 18  Povrchové úpravy terénu  ( výkr.  Situace část 1+2,   +TZ  str.6+8) "</t>
  </si>
  <si>
    <t>" za  ohumusov.+obdělání půdy omezenou mechanizací se zvětšeným podílem ruční práce "</t>
  </si>
  <si>
    <t>" v blízkosti  stávaj. ponech.stromů  (v kořenové  a korunové zóně) "</t>
  </si>
  <si>
    <t xml:space="preserve"> " komplet:  oddíl  18 / POVRCHOVÉ ÚPRAVY  TERÉNU "           1</t>
  </si>
  <si>
    <t>181151312</t>
  </si>
  <si>
    <t>Plošná úprava terénu přes 500 m2 zemina skupiny 1 až 4 nerovnosti přes 50 do 100 mm ve svahu přes 1:5 do 1:2</t>
  </si>
  <si>
    <t>-144607548</t>
  </si>
  <si>
    <t>181411132.s2</t>
  </si>
  <si>
    <t>Založení parkového trávníku výsevem plochy přes 1000m2  ve svahu přes 1:5 do 1:2  vč. předseťové přípravy zálivky hnojení odplevelení ošetřování</t>
  </si>
  <si>
    <t>552618248</t>
  </si>
  <si>
    <t>"(Použití:  ve svahu;  souvislé plochy v intravilánu/výks. Situace)"        1540,0</t>
  </si>
  <si>
    <t>-1314026015</t>
  </si>
  <si>
    <t>svahTRAVA02*0,030*1,03</t>
  </si>
  <si>
    <t>-606473495</t>
  </si>
  <si>
    <t>182351133</t>
  </si>
  <si>
    <t>Rozprostření ornice pl přes 500 m2 ve svahu přes 1:5 tl vrstvy do 200 mm strojně</t>
  </si>
  <si>
    <t>-1889136108</t>
  </si>
  <si>
    <t>-821920789</t>
  </si>
  <si>
    <t>0,15*svahTRAVA02*1,03*1,6</t>
  </si>
  <si>
    <t>-1942231643</t>
  </si>
  <si>
    <t>1148860465</t>
  </si>
  <si>
    <t>" 520.10/ k-ce K3:  sjezd/pojíž.chodník - podklad SC C8/10   tl.150mm     12,0m2"</t>
  </si>
  <si>
    <t>"  bodové drenáže stmelené podkladní vrstvy (sjezd / KSC 150mm):  sestava "       2</t>
  </si>
  <si>
    <t>063503000-05</t>
  </si>
  <si>
    <t>Práce ve stísněném prostoru - komunikace</t>
  </si>
  <si>
    <t>-1378738653</t>
  </si>
  <si>
    <t>"  příplatek za zhotovení vrstev od. 5 Komunikací a zpev. ploch  ( výkr.  Situace +TZ  str.6+8) "</t>
  </si>
  <si>
    <t>"  omezenou mechanizací se zvětšeným podílem ruční práce  (vč. ztíženého přesunu hmot, část odd. 9)"</t>
  </si>
  <si>
    <t>" v blízkosti  stávaj. ponech.stromů  (v kořenové zóně)  cca 80% ploch"</t>
  </si>
  <si>
    <t>"komplet:  oddíl  5/ KOMUNIKACE"            1</t>
  </si>
  <si>
    <t>1268718931</t>
  </si>
  <si>
    <t>" 520.11/ k-ce K3:  sjezd/pojíž.chodník -  podklad  ŠDa 0/63  tl.150mm "   12,0</t>
  </si>
  <si>
    <t>779940936</t>
  </si>
  <si>
    <t>" 520.9/ k-ce K2:   chodník / podklad ŠDa 0/32 tl. 250mm"       17,0</t>
  </si>
  <si>
    <t>" 520.12/ k-ce K5:   stezka / podklad ŠDa 0/32 tl. 250mm"    2585,0</t>
  </si>
  <si>
    <t>1988947455</t>
  </si>
  <si>
    <t>" 520.12/ k-ce K5:  stezka / podkl. ACP 16+,  tl.50mm "            2350,0</t>
  </si>
  <si>
    <t>283514273</t>
  </si>
  <si>
    <t>" 520.10/ k-ce K3:  sjezd/pojíž.chodník - podklad SC C8/10   tl.150mm "        12,0</t>
  </si>
  <si>
    <t>-121849155</t>
  </si>
  <si>
    <t>" 520.12/ k-ce K5:  stezka / podklad ŠDa 0/32 tl. 250mm = základní podsyp.vrstva =započteno  samost.položkou"</t>
  </si>
  <si>
    <t>" + dopočet M3 krajnice dosypu z téže ŠD podél obrub/mezi  stezkou a pojízdn. komunikacemi (patkov.stáními)"</t>
  </si>
  <si>
    <t>" výkr. D2.2.5  Vzor.řezy - M3  dle:  příčný řez ul.prostorem "</t>
  </si>
  <si>
    <t>" Situace část 1 (et.1) "                   (0,8*0,2+0,4*0,2/2)*(270+400-317)</t>
  </si>
  <si>
    <t>" Situace část 2 (et.1) "                   (0,8*0,2+0,4*0,2/2)*(480-400+730-525)</t>
  </si>
  <si>
    <t>-1103401256</t>
  </si>
  <si>
    <t>"  dosyp ŠD pod stezkou "</t>
  </si>
  <si>
    <t>M3SDdosypE02*2,30</t>
  </si>
  <si>
    <t>1508288022</t>
  </si>
  <si>
    <t>"520.12/ k-ce K5:   stezka / infiltr. postřik 1,0 kg/m2 PI- C "  2350,0</t>
  </si>
  <si>
    <t>836914599</t>
  </si>
  <si>
    <t>" 520.12/ k-ce K5:   stezka / spoj. postřik 0,35kg/m2 PS-C "                 2350,0</t>
  </si>
  <si>
    <t>411836960</t>
  </si>
  <si>
    <t>" 520.12/ k-ce K5:  stezka /  obrus ACO 8,  tl.50mm "       2350,0</t>
  </si>
  <si>
    <t>1236100899</t>
  </si>
  <si>
    <t xml:space="preserve">" 520.9 / k-ce K2:  chodník ZD6 /  zámk. dlažba "       </t>
  </si>
  <si>
    <t>" relief. ZD6  20x10  antracit (slepecká) "            17,0</t>
  </si>
  <si>
    <t>1042851897</t>
  </si>
  <si>
    <t>" 520.9/ k-ce K2: chodník -relief. ZD6  20x10  antracit  (slepecká)"   17,0*1,03</t>
  </si>
  <si>
    <t>596212220</t>
  </si>
  <si>
    <t>Kladení zámkové dlažby pozemních komunikací ručně tl 80 mm skupiny B pl do 50 m2</t>
  </si>
  <si>
    <t>352515192</t>
  </si>
  <si>
    <t xml:space="preserve">" 520.10+11/ k-ce K3:  sjezd, pojíž.chodník tl.420mm /zatříď. sk.B -viz. TZ str.7 (kombinace kladení ZD8 + lemování sjezdu)"       </t>
  </si>
  <si>
    <t>" ZD8  20x10  přírodní šedá "                               10,0</t>
  </si>
  <si>
    <t>" relief. ZD6  20x10  antracit (slepecká) "        2,0</t>
  </si>
  <si>
    <t>596212224</t>
  </si>
  <si>
    <t>Příplatek za kombinaci dvou barev u betonových dlažeb pozemních komunikací ručně tl 80 mm skupiny B</t>
  </si>
  <si>
    <t>-421656684</t>
  </si>
  <si>
    <t>" 520.11/ k-ce K3: sjezd /pojíž.chodník-relief. ZD8  20x10  antracit  (slepecká)"    2,0</t>
  </si>
  <si>
    <t>-1989249360</t>
  </si>
  <si>
    <t>" 520.10/ k-ce K3:  sjezd/ pojíž.chodník  ZD8  20x10  přírodní šedá (s fazetou, viz.TZ)"   10*1,03</t>
  </si>
  <si>
    <t>59245226</t>
  </si>
  <si>
    <t>dlažba pro nevidomé betonová 200x100mm tl 80mm barevná</t>
  </si>
  <si>
    <t>-1647519</t>
  </si>
  <si>
    <t>" 520.11/ k-ce K3: sjezd /pojíž.chodník-relief. ZD8  20x10  antracit  (slepecká)"    2,0*1,03</t>
  </si>
  <si>
    <t>941806458</t>
  </si>
  <si>
    <t>" 520.13/ D+M  SDZ  zákl.vel.na oc. sloupek (vč.spoj.materiálu, objímky D60mm):    cedule  29 ks /montáže"</t>
  </si>
  <si>
    <t>" C7a "           13</t>
  </si>
  <si>
    <t>" C7b "            2</t>
  </si>
  <si>
    <t>" E13 "         14</t>
  </si>
  <si>
    <t>Mezisoučet              nové cedule   29 ks celkem</t>
  </si>
  <si>
    <t>40445619-1</t>
  </si>
  <si>
    <t>zákazové, příkazové dopravní značky B1-B34, C1-15 500mm , v reflexivní úpravě min. R1, činné plochy SDZ z pozinkovaného plechu FeZN s 2x zahnutými okraj, dlouhými lištami k uchycení</t>
  </si>
  <si>
    <t>61674390</t>
  </si>
  <si>
    <t>" 520.13/  cedule SDZ  (zmenšená velikost)"</t>
  </si>
  <si>
    <t>" C7a "           12</t>
  </si>
  <si>
    <t>378587012</t>
  </si>
  <si>
    <t>" E13 "    14</t>
  </si>
  <si>
    <t>1378677628</t>
  </si>
  <si>
    <t>" 520.14/ M+D sloupek FeZn 60mm  s bezpečnostní hliníkovou patkou výšky 200mm/ montáže vč. části dodávek"</t>
  </si>
  <si>
    <t>" vč. dodávky záslepky/víčka, Al patky a základu "      15</t>
  </si>
  <si>
    <t>-248721307</t>
  </si>
  <si>
    <t>" 520.14/ sloupek FeZn 60mm / dodávky nových sloupků "</t>
  </si>
  <si>
    <t>91611111-25nF3</t>
  </si>
  <si>
    <t>Osazení obruby z velkých kostek s boční opěrou do lože z betonu prostého - nekonstrukčního  tř. C20/25 n XF3</t>
  </si>
  <si>
    <t>-1093560364</t>
  </si>
  <si>
    <t>" 520.8 / Osazení řádku kamen.kostek 160x160 do beton.lože třídy XF3 s opěrou"  3,0</t>
  </si>
  <si>
    <t>58381008</t>
  </si>
  <si>
    <t>kostka štípaná dlažební žula velká 15/17</t>
  </si>
  <si>
    <t>212462868</t>
  </si>
  <si>
    <t>" 520.8 / dodávka kamenných kostek 160x160 do betonového lože třídy XF3 s opěrou:  3mb"</t>
  </si>
  <si>
    <t>0,16*3,0*1,01</t>
  </si>
  <si>
    <t>91611112-25nF3</t>
  </si>
  <si>
    <t>Osazení obruby z drobných kostek s boční opěrou do lože z betonu prostého - nekonstrukčního  tř. C20/25 n XF3</t>
  </si>
  <si>
    <t>-1415794110</t>
  </si>
  <si>
    <t>" 520.7 / Osazení řádku kamen.kostek 120x120 do beton.lože třídy XF3 s opěrou"  645,0</t>
  </si>
  <si>
    <t>916111123-9p</t>
  </si>
  <si>
    <t xml:space="preserve">Příplatek za osazení obruby z drobných kostek s boční opěrou do lože z betonu -  kostky střídavě výškově osazené (2m zapuštěné / 2m s převýšením 4cm, vč. úpravy nivelety rýhy pro osazení </t>
  </si>
  <si>
    <t>-461584627</t>
  </si>
  <si>
    <t>" 520.7 / Osazení řádku kamenných kostek 120x120 do beton.lože třídy XF3 s opěrou"</t>
  </si>
  <si>
    <t>" kostky střídavě výškově osazené (2m zapuštěné / 2m s převýšením 4cm)"     645,0</t>
  </si>
  <si>
    <t>58381007-12</t>
  </si>
  <si>
    <t>kostka dlažební žula drobná 12/12</t>
  </si>
  <si>
    <t>-1651768257</t>
  </si>
  <si>
    <t>" 520.7 /dodávka kamenných kostek 120x120 do betonového lože třídy XF3 s opěrou"</t>
  </si>
  <si>
    <t>0,12*645,0*1,02</t>
  </si>
  <si>
    <t>58381007-12p</t>
  </si>
  <si>
    <t>příplatek za opracování kostky - zaoblené vnitřní hrany, horní hrana hrubě opracovaná - kostka dlažební žula drobná 12/12</t>
  </si>
  <si>
    <t>818896345</t>
  </si>
  <si>
    <t>" 520.7 /dodávka kamenných kostek 120x120 :  příplatek k dodávce"</t>
  </si>
  <si>
    <t>" opracování  50% dodávky kostek "</t>
  </si>
  <si>
    <t>" kostky střídavě výškově osazené (2m zapuštěné / 2m s převýšením 4cm)"</t>
  </si>
  <si>
    <t xml:space="preserve">" vyvýšené dlažební kostky musí mít zaoblené vnitřní hrany, horní hrana hrubě opracovaná" </t>
  </si>
  <si>
    <t>0,50*(0,12*645,0*1,02)</t>
  </si>
  <si>
    <t>-1410821839</t>
  </si>
  <si>
    <t>"  CHODNÍKOVÉ bet. obrubníky s opěrkou, do bet. C 20/25 n  XF3  (výkr. vzor.řezy) "</t>
  </si>
  <si>
    <t>" 520.5/   obrub. chodníkový   (100/10/25) "                                 110,0</t>
  </si>
  <si>
    <t>" 520.6/   obrub. chodníkový  ZAPUŠTĚNÝ (100/10/20) "          145,0</t>
  </si>
  <si>
    <t>CHODNobr02</t>
  </si>
  <si>
    <t>-914111944</t>
  </si>
  <si>
    <t>" 520.5/   obrub. chodníkový   (100/10/25) "             110,0*1,02</t>
  </si>
  <si>
    <t>2034024384</t>
  </si>
  <si>
    <t>" 520.6/   obrub. chodníkový -zapuštěný  (100/10/20) "        145,0*1,02</t>
  </si>
  <si>
    <t>738846178</t>
  </si>
  <si>
    <t>" 2x   R=2-2,5m u stromů"              2,0+3,0</t>
  </si>
  <si>
    <t>" 7x   R=2-2,5m u stromů"                7*3,0</t>
  </si>
  <si>
    <t>-1032492052</t>
  </si>
  <si>
    <t>1606372823</t>
  </si>
  <si>
    <t>" příplatek za zvětš. bet.lože obrubníků nad tl. 10cm /  dle vzor.řezů "</t>
  </si>
  <si>
    <t>" 520.5+6/  bet. chodníkové obrub.stojaté "          (0,15-0,10)*(0,25*110+0,40*145,0)</t>
  </si>
  <si>
    <t>-1345812228</t>
  </si>
  <si>
    <t>"  ometení pod postřik všechn obrusů ACO :  cca  20% strojěn mimo korun. zonu stromů "</t>
  </si>
  <si>
    <t>" 520.12/ k-ce K5:  STEZKA/ obrus ACO 8, tl.50mm "         2506,0*0,20</t>
  </si>
  <si>
    <t>938909331</t>
  </si>
  <si>
    <t>Čištění vozovek metením ručně podkladu nebo krytu betonového nebo živičného</t>
  </si>
  <si>
    <t>1673766257</t>
  </si>
  <si>
    <t>"  ometení pod postřik všechn obrusů ACO :  caa 80% ručně v korunové zoně stromů "</t>
  </si>
  <si>
    <t>" 520.12/ k-ce K5:  STEZKA/ obrus ACO 8, tl.50mm "         2506,0*0,80</t>
  </si>
  <si>
    <t>966001212</t>
  </si>
  <si>
    <t>Odstranění lavičky stabilní kotvené šrouby na pevný podklad</t>
  </si>
  <si>
    <t>693513033</t>
  </si>
  <si>
    <t>" 210.4 / DM městsk. mobiliáře:   park. lavičky "             3</t>
  </si>
  <si>
    <t>"  (lavičky / Předpoklad:  100% odvoz na skládku vč. naložení, přemístění,  uložení a poplatku) "</t>
  </si>
  <si>
    <t>-1419121646</t>
  </si>
  <si>
    <t xml:space="preserve">" 210.2/  Demontáž SDZ vč. sloupku a základové konstrukce : (2*  sloupky+ 2* cedule )"     </t>
  </si>
  <si>
    <t>974974033</t>
  </si>
  <si>
    <t xml:space="preserve">" 210.2/  Demontáž SDZ vč. sloupku a základové konstrukce : (2*  sloupky+ 2* cedule )"    </t>
  </si>
  <si>
    <t xml:space="preserve">" 210.3/  Demontáž SDZ  ze sdíleného sloupku, popř. stožáru VO ( 2* cedule )"     </t>
  </si>
  <si>
    <t>-1187537336</t>
  </si>
  <si>
    <t xml:space="preserve">" 210.7/ Vybourání krytu z bet. dlažby tl. do 80 mm, spáry písek: 12 m2 "   </t>
  </si>
  <si>
    <t>" chodníky  ZD6 / SKL.2 "         19,0</t>
  </si>
  <si>
    <t>-1633887313</t>
  </si>
  <si>
    <t>" 210.8/ Vybour.krytu z kamen.kostek DŽK 80 mm, spáry MC /SKL.2*, lože nestmel.p.v. "</t>
  </si>
  <si>
    <t>"  (předpoklad 100% kostek do skladu majitele/BKOM )"          12,0</t>
  </si>
  <si>
    <t>2136678848</t>
  </si>
  <si>
    <t>" 210.7/  zámkové dlažby ZD6=19 m2  (očistit, přebrat, napaletovat):  80% do skladu,  20% do suti "</t>
  </si>
  <si>
    <t>" chodníky ZD6 ....19 m2  "           19*0,140*1,1</t>
  </si>
  <si>
    <t>" 210.8/ kamen.kostky do 120mm,  12m2 , 100% do skladu invest."     12,0*0,200*1,1</t>
  </si>
  <si>
    <t>1685374606</t>
  </si>
  <si>
    <t>-434196195</t>
  </si>
  <si>
    <t>SUTkameni02*(9-1)</t>
  </si>
  <si>
    <t>SUTbetSYPK02*(9-1)</t>
  </si>
  <si>
    <t>" asfaltové směsi (B-bouraný) skládka (recyklace)  s poplatkem "</t>
  </si>
  <si>
    <t>SUTasfB02*(9-1)</t>
  </si>
  <si>
    <t>810802236</t>
  </si>
  <si>
    <t>303187997</t>
  </si>
  <si>
    <t>SUTbetKUS02*(9-1)</t>
  </si>
  <si>
    <t>SUTocel02*(8-1)</t>
  </si>
  <si>
    <t>KOSTKYinv02*(7-1)</t>
  </si>
  <si>
    <t>OCELinvKUS02*(7-1)</t>
  </si>
  <si>
    <t>-57587600</t>
  </si>
  <si>
    <t>" do skladu investora nebo majetk.správce ( napaletované dlažby ZD)"</t>
  </si>
  <si>
    <t>329935127</t>
  </si>
  <si>
    <t>HMlavicky02*(10-1)</t>
  </si>
  <si>
    <t>HMOTYpalet02*(7-1)</t>
  </si>
  <si>
    <t>368806656</t>
  </si>
  <si>
    <t>1879063922</t>
  </si>
  <si>
    <t>-1908112151</t>
  </si>
  <si>
    <t>-153073812</t>
  </si>
  <si>
    <t>"  zámkové dlažby  (očistit, přebrat, napaletovat):  80% do skladu,  20% do suti "</t>
  </si>
  <si>
    <t>997013635</t>
  </si>
  <si>
    <t>Poplatek za uložení na skládce (skládkovné) komunálního odpadu kód odpadu 20 03 01</t>
  </si>
  <si>
    <t>-399831227</t>
  </si>
  <si>
    <t>" 210.4/ mobiliář :  lavičky (3ks) na skládku "           3*0,075</t>
  </si>
  <si>
    <t>-1356727424</t>
  </si>
  <si>
    <t>" 210.7/  zámkové dlažby ZD6+ZD8=463m2  (očistit, přebrat):  80% do skladu,  20% do suti "</t>
  </si>
  <si>
    <t>" chodníky ZD6 ....19,0 m2  "            0,20*(19,0*0,140)</t>
  </si>
  <si>
    <t>" 210.11/ bet.obrubníky-stojaté: 152m, 100% do suti vč.lože"            152,0*0,205</t>
  </si>
  <si>
    <t>981148750</t>
  </si>
  <si>
    <t>"  suť celkem "           397,289</t>
  </si>
  <si>
    <t>-HMlavicky02</t>
  </si>
  <si>
    <t>-SUTbetKUS02</t>
  </si>
  <si>
    <t>-SUTbetSYPK02</t>
  </si>
  <si>
    <t>-SUTasfB02</t>
  </si>
  <si>
    <t>-SUTocel02</t>
  </si>
  <si>
    <t>-HMOTYpalet02</t>
  </si>
  <si>
    <t>-KOSTKYinv02</t>
  </si>
  <si>
    <t>-OCELinvKUS02</t>
  </si>
  <si>
    <t>-1793052281</t>
  </si>
  <si>
    <t>" bouraný asfalt:  tl. 200mm ,  408 m2  ručně"               408*0,450</t>
  </si>
  <si>
    <t>" bouraný asfalt:  tl. 200mm ,  272 m2  strojně"            272*0,450</t>
  </si>
  <si>
    <t>1505544716</t>
  </si>
  <si>
    <t>" POZNÁMKA:  vybrané DM prvky (dlažby, kostky, žul.obruby, mobiláře, značky SDZ , vodící a bezpečn. prvky DZ) "</t>
  </si>
  <si>
    <t>" 210.7/  zámkové dlažby ZD6+ZD8=19m2  (očistit, přebrat, napaletovat):  80% do skladu,  20% do suti "</t>
  </si>
  <si>
    <t>" chodníky ZD6 ....19 m2  "            0,80*(19,0*0,140)</t>
  </si>
  <si>
    <t>" 210.8/ kamen.kostky do 120mm,  12m2 , 100% do skladu invest."            12,0*0,200</t>
  </si>
  <si>
    <t>1808099465</t>
  </si>
  <si>
    <t>" 210.3+4/ cedule  SDZ,   4 ks, (70% do skladu) 30%  sběrna "           0,30*((2+2)*0,004)</t>
  </si>
  <si>
    <t>SUTocel02*(-1)</t>
  </si>
  <si>
    <t>1601398894</t>
  </si>
  <si>
    <t>" přesun hmot celkem "             157,996</t>
  </si>
  <si>
    <t>" - odpočet geotextilie/samost. oddíl 1.1/Výměna podloží  "     -1,012</t>
  </si>
  <si>
    <t>PSV</t>
  </si>
  <si>
    <t>Práce a dodávky PSV</t>
  </si>
  <si>
    <t>767</t>
  </si>
  <si>
    <t>Konstrukce zámečnické</t>
  </si>
  <si>
    <t>76713281-R1</t>
  </si>
  <si>
    <t>Demontáž ocel. přístřešku BUS zastávky do suti vč. naložení a odvozu - část do sběrny, část.poplatek TKO, část do skladu investora</t>
  </si>
  <si>
    <t>263714283</t>
  </si>
  <si>
    <t>" 210.6a/ Demontáž městského mobiliáře (přístřešek zastávky BUS)= DM horní stavby "</t>
  </si>
  <si>
    <t>"  (základy a dlažby = položky HSV, bour. samostatně:  odd. 1= dlažby/chodník, odd. 1 bour. betony v PT) "</t>
  </si>
  <si>
    <t>" v ceně DM i odvoz na skládku vč. naložení, přemístění,  uložení a poplatku "</t>
  </si>
  <si>
    <t>"Stávající mobiliář bude vytěžen na základě „vytěžovacího protokolu“  a "</t>
  </si>
  <si>
    <t>" a nepoškozené kusy převezeny do skladu majetkového správce"</t>
  </si>
  <si>
    <t>" přístřešek komplet "                      1</t>
  </si>
  <si>
    <t>BLOKbet03</t>
  </si>
  <si>
    <t>3,167</t>
  </si>
  <si>
    <t>cISodkop03</t>
  </si>
  <si>
    <t>14,098</t>
  </si>
  <si>
    <t>cRYHYkan03</t>
  </si>
  <si>
    <t>55,62</t>
  </si>
  <si>
    <t>DESKAbetTRUB03</t>
  </si>
  <si>
    <t>0,96</t>
  </si>
  <si>
    <t>DESKAbetUV03</t>
  </si>
  <si>
    <t>1,62</t>
  </si>
  <si>
    <t>DN150potrub03</t>
  </si>
  <si>
    <t>DOSYPobrub03</t>
  </si>
  <si>
    <t>14,25</t>
  </si>
  <si>
    <t>drenTEXTIL02</t>
  </si>
  <si>
    <t>196,8</t>
  </si>
  <si>
    <t>HMlavicky03</t>
  </si>
  <si>
    <t>0,075</t>
  </si>
  <si>
    <t>SO 103 - tramvajová zastávka Výstaviště - hlavní vstup</t>
  </si>
  <si>
    <t>ISvykopKAN03</t>
  </si>
  <si>
    <t>13,635</t>
  </si>
  <si>
    <t>KOSTKYinv03</t>
  </si>
  <si>
    <t>m3DMbeton03</t>
  </si>
  <si>
    <t>6,858</t>
  </si>
  <si>
    <t>m3OBSYPtrub03</t>
  </si>
  <si>
    <t>20,25</t>
  </si>
  <si>
    <t>m3ZASYP03</t>
  </si>
  <si>
    <t>22,195</t>
  </si>
  <si>
    <t>mKABEL03</t>
  </si>
  <si>
    <t>5,4</t>
  </si>
  <si>
    <t>OBETtrub03</t>
  </si>
  <si>
    <t>2,5</t>
  </si>
  <si>
    <t>OCELinvKUS03</t>
  </si>
  <si>
    <t>0,434</t>
  </si>
  <si>
    <t>ODBOCdren03</t>
  </si>
  <si>
    <t>ODVOZasfRECY03</t>
  </si>
  <si>
    <t>3,5</t>
  </si>
  <si>
    <t>ODVOZnavaz03</t>
  </si>
  <si>
    <t>133,848</t>
  </si>
  <si>
    <t>ODVOZzem03</t>
  </si>
  <si>
    <t>47,474</t>
  </si>
  <si>
    <t>pISodkop03</t>
  </si>
  <si>
    <t>12,816</t>
  </si>
  <si>
    <t>pISryhyDREN03</t>
  </si>
  <si>
    <t>pPAZENI03</t>
  </si>
  <si>
    <t>113,4</t>
  </si>
  <si>
    <t>PresunTRUB03</t>
  </si>
  <si>
    <t>12,981</t>
  </si>
  <si>
    <t>rODKOPnavaz03</t>
  </si>
  <si>
    <t>20,076</t>
  </si>
  <si>
    <t>rODKOPzem03</t>
  </si>
  <si>
    <t>0,254</t>
  </si>
  <si>
    <t>rRYHYnavaz03</t>
  </si>
  <si>
    <t>4,909</t>
  </si>
  <si>
    <t>rRYHYzDREN03</t>
  </si>
  <si>
    <t>15,2</t>
  </si>
  <si>
    <t>rRYHYzem03</t>
  </si>
  <si>
    <t>7,363</t>
  </si>
  <si>
    <t>rZASYPpatek03</t>
  </si>
  <si>
    <t>2,288</t>
  </si>
  <si>
    <t>sJAMKYzem03</t>
  </si>
  <si>
    <t>2,64</t>
  </si>
  <si>
    <t>sODKOPnavaz03</t>
  </si>
  <si>
    <t>91,524</t>
  </si>
  <si>
    <t>sODKOPzem03</t>
  </si>
  <si>
    <t>7,246</t>
  </si>
  <si>
    <t>SPloze03</t>
  </si>
  <si>
    <t>sRYHYnavaz03</t>
  </si>
  <si>
    <t>17,339</t>
  </si>
  <si>
    <t>sRYHYrecykl03</t>
  </si>
  <si>
    <t>sRYHYzDREN03</t>
  </si>
  <si>
    <t>5,3</t>
  </si>
  <si>
    <t>sRYHYzem03</t>
  </si>
  <si>
    <t>26,009</t>
  </si>
  <si>
    <t>SUTasfF03</t>
  </si>
  <si>
    <t>88,35</t>
  </si>
  <si>
    <t>SUTbetKUS03</t>
  </si>
  <si>
    <t>36,643</t>
  </si>
  <si>
    <t>SUTbetSYPK03</t>
  </si>
  <si>
    <t>0,432</t>
  </si>
  <si>
    <t>SUTkameni03</t>
  </si>
  <si>
    <t>128,286</t>
  </si>
  <si>
    <t>SUTocel03</t>
  </si>
  <si>
    <t>0,186</t>
  </si>
  <si>
    <t>TEXTILIEm203</t>
  </si>
  <si>
    <t>UVks03</t>
  </si>
  <si>
    <t xml:space="preserve">    4 - Vodorovné konstrukce</t>
  </si>
  <si>
    <t xml:space="preserve">    8 - Trubní vedení</t>
  </si>
  <si>
    <t>M - Práce a dodávky M</t>
  </si>
  <si>
    <t xml:space="preserve">    46-M - Zemní práce při extr.mont.pracích</t>
  </si>
  <si>
    <t>113106161</t>
  </si>
  <si>
    <t>Rozebrání dlažeb vozovek z drobných kostek s ložem z kameniva ručně</t>
  </si>
  <si>
    <t>571631500</t>
  </si>
  <si>
    <t>" 1/ tabulky SOUPIS PRACÍ - SO 103  (příloha projektu):  Číslo pozice .../ text položky "</t>
  </si>
  <si>
    <t>" 2/doplnění dle výkr. D2.3.:     D.2.3.2 Situace+ D.2.3.3 vzor. řezy+D2.3.4  výkr. sjezdu+D2.3.5 odvodnění "</t>
  </si>
  <si>
    <t>" 4/ doplnění dle:   Technická zpráva  D.2.3.1 (dále jen TZ)  "</t>
  </si>
  <si>
    <t>" stáv. prvky budou vytěženy a předány na základě „vytěžovacího protokolu“  (dle TZ so 101.1 str. 5) "</t>
  </si>
  <si>
    <t>" 210.8/ Vybour.krytu z kamen.kostek DŽK 80 mm, spáry  písek /SKL.2*, lože nestmel.p.v."   10,0</t>
  </si>
  <si>
    <t>" ručně 100% pro přebírku (předpoklad kostky 100% do skladu majitele/BKOM )"</t>
  </si>
  <si>
    <t>-479575155</t>
  </si>
  <si>
    <t>" 210.6/ DM beton. ploch v celk tl. do  150 mm:   celk.plocha 46 m2"</t>
  </si>
  <si>
    <t>" skl.8 bet.ostrůvky trakč.sloupů (= DM ručně kolem sloupů, jednotlivé malé plochy)"  46,0</t>
  </si>
  <si>
    <t>" 520.21/ drenážní žebro 100x150mm (drážka) dl.4m /výkr. sjezdu D2.3.4 "</t>
  </si>
  <si>
    <t>" vybour. drážky v SC 8/10 (tl.150mm) pro vsyp drenáž.kameniva"                   0,10*4,0</t>
  </si>
  <si>
    <t>113107231</t>
  </si>
  <si>
    <t>Odstranění podkladu z betonu prostého tl přes 100 do 150 mm strojně pl přes 200 m2</t>
  </si>
  <si>
    <t>913974539</t>
  </si>
  <si>
    <t>" 210.10/ Odstranění stmelených podkladních vrstev  55,80m3   (po odpočtu -10m2 recyklát.rýh) "</t>
  </si>
  <si>
    <t>"  SKL 1** =stmelená podkladní  vrstva 120mm pod LA  /viz.TZ "</t>
  </si>
  <si>
    <t>" předpoklad podkladní beton. podklad  (pod odfrézov. 40mm LA) "         55,80/0,120</t>
  </si>
  <si>
    <t>113154522</t>
  </si>
  <si>
    <t>Frézování živičného krytu tl 40 mm pruh š přes 0,5 m pl do 500 m2</t>
  </si>
  <si>
    <t>142465319</t>
  </si>
  <si>
    <t>" 210.5/ Vybourání krytu z litého asfaltu v tl. do 50 mm=465m2 (po odpočtu -10m2 recyklát.rýh) "</t>
  </si>
  <si>
    <t>"  SKL 1** chodník = litý asfalt  tl.40mm na stmelené podkladní  vrstvě /viz.TZ "</t>
  </si>
  <si>
    <t>" předpoklad odfrézování  LA od  beton. podkladu "           475,0-10,0</t>
  </si>
  <si>
    <t>-1737211625</t>
  </si>
  <si>
    <t>" 210.11/  DM  beton.obrubníků  -stojatých š.0,15m-  vč.  bet. lože "        175,0</t>
  </si>
  <si>
    <t>119001421</t>
  </si>
  <si>
    <t>Dočasné zajištění kabelů a kabelových tratí ze 3 volně ložených kabelů</t>
  </si>
  <si>
    <t>547731741</t>
  </si>
  <si>
    <t>" křížení IS s výkopy rýh pro odvodnění (UV+přípojky)"</t>
  </si>
  <si>
    <t>" 210.13 / Hloubení rýh š. 600-2000mm třídy těž.I-II (pro REKONSTR.přípojky+ vpustě UV2-5)= 44,5m3"</t>
  </si>
  <si>
    <t>" 520.9 / Hloubení rýh š. 600-2000mm třídy těž.I-II (pro NOVOU přípojku+ vpusť UV1)= 11,12 m3 "</t>
  </si>
  <si>
    <t>" UV 2,3,4  /  křížení 3x  kabely VO"     3*1,8</t>
  </si>
  <si>
    <t>159960568</t>
  </si>
  <si>
    <t>" 520.1/ Odkopávky v hornině třídy těžit. I   (skup. 1-3 ) celk.7,5m3"</t>
  </si>
  <si>
    <t>" odkop pro skl.K2:   cca do 30 % z pásma IS (kabely)  dokop ručně "</t>
  </si>
  <si>
    <t>"(poměr skupin= zem 6% sk.3/štěrk,naváž. 94% sk.4, /výkopy  7,5 (3.sk.)+111,6  (4.sk.)m3=119,1 m3 celk.)"</t>
  </si>
  <si>
    <t>0,30*(cISodkop03*0,06)</t>
  </si>
  <si>
    <t>61659170</t>
  </si>
  <si>
    <t>" odkopy za obrubníky "      7,50</t>
  </si>
  <si>
    <t>-rODKOPzem03</t>
  </si>
  <si>
    <t>1773558316</t>
  </si>
  <si>
    <t>" 210.9/ Odstranění  nestmeleného  podkladu bouraných komun. (štěrky, navážka) celk.111,6 m3"</t>
  </si>
  <si>
    <t>0,30*(cISodkop03*0,94)</t>
  </si>
  <si>
    <t>" ručně plošky kolem sloupů: SKL.8: ostrůvky u sloupů/odkop pokladu pod betonem " 46*0,35</t>
  </si>
  <si>
    <t>122452203-04</t>
  </si>
  <si>
    <t>Odkopávky a prokopávky nezapažené pro silnice a dálnice v hornině třídy těžitelnosti II objem do 100 m3 strojně  - skupiny 4</t>
  </si>
  <si>
    <t>1867967800</t>
  </si>
  <si>
    <t>" 210.9/ Odstranění  nestmeleného  podkladu bouraných komun. (štěrky, navážky) celk.111,60m3"</t>
  </si>
  <si>
    <t>" skl.1**:  chodník asfalt LA"                     465,0*0,20</t>
  </si>
  <si>
    <t>" skl.2*:  chodník kostka DŽK"                      10,0*0,25</t>
  </si>
  <si>
    <t>" skl. 8:  bet.ostrůky sloupů "                        46,0*0,35</t>
  </si>
  <si>
    <t>cODKOPnavaz03</t>
  </si>
  <si>
    <t>-rODKOPnavaz03</t>
  </si>
  <si>
    <t>-2116140681</t>
  </si>
  <si>
    <t xml:space="preserve"> " odkopy v pásmu IS při odkopech na hl. komunikací dle nových skladeb K2, K3 "</t>
  </si>
  <si>
    <t>" výkr.  Situace  (zákres IS) + vzor. řezy +  hl.nových IS (voda, kanal., kabely +přeložky kabelů) "</t>
  </si>
  <si>
    <t xml:space="preserve">" skl.:  K2 /chodník SO 103  tl.0,35m:  kabely:  VO, SLP "                </t>
  </si>
  <si>
    <t>" VO křížení "       (0,5+0+0,5)*(0,35-0,16)*(4,9+10,0)</t>
  </si>
  <si>
    <t>" VO souběh podél obruby"       (0+0+0,5)*(0,35-0,16/2)*62,0</t>
  </si>
  <si>
    <t>" SLP"      (0,5+0+0,5)*(0,35-0,16)*(5,0+3,5)</t>
  </si>
  <si>
    <t>" rezerva 10%  při nenorm. hl. IS  "      0,10*pISodkop03</t>
  </si>
  <si>
    <t>38709458</t>
  </si>
  <si>
    <t>" 210.16/ Bourání betonových konstrukcí v úrovni terénu "</t>
  </si>
  <si>
    <t xml:space="preserve">"  základy SDZ a mobiliáře, skryté betonové konstrukce:  celk. 4,92m3 "        </t>
  </si>
  <si>
    <t>2*(0,4*0,4*0,6)+1*(4*0,25*0,25)+(1+4)*(0,4*0,4*0,6)+4,0</t>
  </si>
  <si>
    <t>" +dokop zbytku hlubších patek sloupků zábrádlí /nad rámec položky DM zábradlí...."</t>
  </si>
  <si>
    <t>" 210.3/  Demontáž ocel.zábradlí s vodorovnou výplní  vč. základu   53,34mb"</t>
  </si>
  <si>
    <t>"  sloupky a  2,50m, beton. patky celkem (0,4*0,4*0,7=0,112m3ks)  22 ks x 0.112m3 = 2.46m3"</t>
  </si>
  <si>
    <t>"zbytek patek "             (0,4*0,4*(0,7-0,15))*22</t>
  </si>
  <si>
    <t>131252502</t>
  </si>
  <si>
    <t>Hloubení jamek do 0,5 m3 v hornině třídy těžitelnosti I skupiny 1 až 3 strojně</t>
  </si>
  <si>
    <t>-1625926119</t>
  </si>
  <si>
    <t xml:space="preserve">" 520.23/ jamky pro bet.patky pro zábradlí dle výkr. D2.3.3 (od pláně ohumus.) "            </t>
  </si>
  <si>
    <t>"0,4*0,4*(0,10+0,8-0,15)=0,12m3/ 1 patka (zatřídění do 0,5m3)"</t>
  </si>
  <si>
    <t>0,4*0,4*(0,10+0,8-0,15)*22</t>
  </si>
  <si>
    <t>132212131</t>
  </si>
  <si>
    <t>Hloubení nezapažených rýh šířky do 800 mm v soudržných horninách třídy těžitelnosti I skupiny 3 ručně</t>
  </si>
  <si>
    <t>1836660194</t>
  </si>
  <si>
    <t>" 520.7/ Hloubení rýh š. do 600 mm.... v hor. tř. těžit. I:  pro trativody "</t>
  </si>
  <si>
    <t xml:space="preserve"> " rýhy v pásmu IS:  výkop pro drenáž : vzor.řez souběh s kabelem VO/ cca 80%  z pásma IS  ručně "</t>
  </si>
  <si>
    <t>pISryhyDREN03*0,80</t>
  </si>
  <si>
    <t>132251101</t>
  </si>
  <si>
    <t>Hloubení rýh nezapažených š do 800 mm v hornině třídy těžitelnosti I skupiny 3 objem do 20 m3 strojně</t>
  </si>
  <si>
    <t>-102341115</t>
  </si>
  <si>
    <t>" 520.7/ Hloubení rýh š. do 600 mm.... v hor. tř. těžit. I "</t>
  </si>
  <si>
    <t>" trativody 82mb celkem / 20,5m3"          82,0*0,25</t>
  </si>
  <si>
    <t>" - odpočet ručních rýh pro drenáž  v pásmu IS / v zemině skup.3/těž.I "</t>
  </si>
  <si>
    <t>-rRYHYzDREN03</t>
  </si>
  <si>
    <t>-1788574951</t>
  </si>
  <si>
    <t xml:space="preserve"> " rýhy v pásmu IS:  výkop pro drenáž  "</t>
  </si>
  <si>
    <t>" v.Situace SO 103  (zákres IS) + vzor. řezy"</t>
  </si>
  <si>
    <t>" kabel  VO souběh s drenáží cca 76mb"             0,25*76,0</t>
  </si>
  <si>
    <t>Mezisoučet       pásmo IS rýhy pro DRENÁŽ</t>
  </si>
  <si>
    <t>132351251</t>
  </si>
  <si>
    <t>Hloubení rýh nezapažených š do 2000 mm v hornině třídy těžitelnosti II skupiny 4 objem do 20 m3 strojně</t>
  </si>
  <si>
    <t>-1057475703</t>
  </si>
  <si>
    <t>" 210. 7/ Odstranění  asfalt.recyklátu z provizorně zapravených rýh (elektro) "</t>
  </si>
  <si>
    <t>" celk.plocha 10 m2   v mocnosti cca 0,35m "           10,0*0,35</t>
  </si>
  <si>
    <t>132212221</t>
  </si>
  <si>
    <t>Hloubení zapažených rýh šířky do 2000 mm v soudržných horninách třídy těžitelnosti I skupiny 3 ručně</t>
  </si>
  <si>
    <t>1447018712</t>
  </si>
  <si>
    <t xml:space="preserve">" ruční dokopání (90% z pásma IS) pro přípojky+ UV " </t>
  </si>
  <si>
    <t xml:space="preserve">" ( dle výkr. Situace ), poměr hornin= dle  IGP pro kanaliz.= 60% zem.3tř./40% navážka 4tř. " </t>
  </si>
  <si>
    <t>(0,90*ISvykopKAN03)*0,60</t>
  </si>
  <si>
    <t>Součet ruční RÝHY KANALIZACE</t>
  </si>
  <si>
    <t>132254202</t>
  </si>
  <si>
    <t>Hloubení zapažených rýh š do 2000 mm v hornině třídy těžitelnosti I skupiny 3 objem do 50 m3</t>
  </si>
  <si>
    <t>526105971</t>
  </si>
  <si>
    <t>" rekonst. přípojky=celk. 17,28 m3 (4ks)"              (1,2*1,5*2,4)*4</t>
  </si>
  <si>
    <t>" rekonst. vpusť = celk.  27,22 m3 (4ks)"                (1,8*1,8*2,1)*4</t>
  </si>
  <si>
    <t>" nová přípojka =celk. 4,32 m3 (1ks)"              (1,2*1,5*2,4)*1</t>
  </si>
  <si>
    <t>" rekonst. vpusť = celk. 6,80 m3 (1ks)"           (1,8*1,8*2,1)*1</t>
  </si>
  <si>
    <t>Mezisoučet  RYHY kanal.prostor k zásypům  CELKEM (strojní+ruční 3+4 tř)</t>
  </si>
  <si>
    <t>"  odpočet Ručních rýh š.200cm (pro UV/ u stávaj. IS)  3tř./zem "</t>
  </si>
  <si>
    <t>-rRYHYzem03</t>
  </si>
  <si>
    <t>"  odpočet Ručních rýh š.200cm (pro  UV/ u stávaj. IS)  4tř./navážka"</t>
  </si>
  <si>
    <t>-rRYHYnavaz03</t>
  </si>
  <si>
    <t>Mezisoučet            - ruční rýhy 3+4 tř.</t>
  </si>
  <si>
    <t>"  odpočet Strojn. rýh š.200cm (pro UV  4tř./navážka"</t>
  </si>
  <si>
    <t>-sRYHYnavaz03</t>
  </si>
  <si>
    <t>Mezisoučet           - strojní rýhy 4tř.</t>
  </si>
  <si>
    <t>Součet strojní RÝHY KANALIZACE</t>
  </si>
  <si>
    <t>132312222</t>
  </si>
  <si>
    <t>Hloubení zapažených rýh šířky do 2000 mm v nesoudržných horninách třídy těžitelnosti II skupiny 4 ručně</t>
  </si>
  <si>
    <t>1527906551</t>
  </si>
  <si>
    <t xml:space="preserve">" (dle výkr. Situace ), poměr hornin= dle  IGP pro kanaliz.= 60% zem.3tř./40% navážka 4tř. " </t>
  </si>
  <si>
    <t>(0,90*ISvykopKAN03)*0,40</t>
  </si>
  <si>
    <t xml:space="preserve">Součet ruční RÝHY KANALIZACE   </t>
  </si>
  <si>
    <t>132354202</t>
  </si>
  <si>
    <t>Hloubení zapažených rýh š do 2000 mm v hornině třídy těžitelnosti II skupiny 4 objem do 50 m3</t>
  </si>
  <si>
    <t>-143727117</t>
  </si>
  <si>
    <t xml:space="preserve">" rýhy pro UV+přípojky /  poměr hornin= dle  IGP pro kanaliz.= 60% zem.3tř./40% navážka 4tř. " </t>
  </si>
  <si>
    <t>cRYHYkan03*0,40</t>
  </si>
  <si>
    <t>" - odpočet Ručních rýh š.200cm (pro UV/ u stávaj. IS)  4tř./navážka"</t>
  </si>
  <si>
    <t>Součet   strojní  RÝHY KANALIZACE   4tř. navážka</t>
  </si>
  <si>
    <t>338061128</t>
  </si>
  <si>
    <t>" výkop v pásmu stáv. IS  ( kabely)  pro rýhy odvodnění   výkr. Situace SO 103 "</t>
  </si>
  <si>
    <t>" ( viz. podchycení IS  pro:  UV+přípojky) "</t>
  </si>
  <si>
    <t>mKABEL03*(0,5+0+0,5/2)*(0,5+0+1,0)</t>
  </si>
  <si>
    <t xml:space="preserve">"  pásmo IS  mtž. otvoru napojení  5* přípojek do stávaj. kan. stoky:  "     </t>
  </si>
  <si>
    <t>(1,2*(0,5+0,400+0,5)*(0,5+0,400+0))*5</t>
  </si>
  <si>
    <t>151101102</t>
  </si>
  <si>
    <t>Zřízení příložného pažení a rozepření stěn rýh hl přes 2 do 4 m</t>
  </si>
  <si>
    <t>-654339113</t>
  </si>
  <si>
    <t>" rekonst. přípojky=celk. 17,28 m3 (4ks)"              (2*1,5*2,4+1*1,2*2,4)*4</t>
  </si>
  <si>
    <t>" rekonst. vpusť = celk.  27,22 m3 (4ks)"                ((2*(1,8+1,8)-1,2)*2,1)*4</t>
  </si>
  <si>
    <t>" nová přípojka =celk. 4,32 m3 (1ks)"                     (2*1,5*2,4+1*1,2*2,4)*1</t>
  </si>
  <si>
    <t>" rekonst. vpusť = celk. 6,80 m3 (1ks)"                   ((2*(1,8+1,8)-1,2)*2,1)*1</t>
  </si>
  <si>
    <t xml:space="preserve">Součet  </t>
  </si>
  <si>
    <t>151101112</t>
  </si>
  <si>
    <t>Odstranění příložného pažení a rozepření stěn rýh hl přes 2 do 4 m</t>
  </si>
  <si>
    <t>-1139467831</t>
  </si>
  <si>
    <t>-310349622</t>
  </si>
  <si>
    <t>" 520.1+ 520.2 + doplnění  zeminou z rýh 210.13 /  odložení části vytěž.zeminy pro dosypávky obrub "</t>
  </si>
  <si>
    <t>402142528</t>
  </si>
  <si>
    <t>" 520.1+ 520.2 + doplnění  zeminou z rýh 210.13 "</t>
  </si>
  <si>
    <t>"  rozvoz  části vytěž.zeminy pro dosypávky obrub "</t>
  </si>
  <si>
    <t>-2098683869</t>
  </si>
  <si>
    <t>" 520.7/  rýhy pro drenáž "</t>
  </si>
  <si>
    <t>" 210.13+520.9/  rýhy pro odvodnění (UV+přípojky) "</t>
  </si>
  <si>
    <t xml:space="preserve">" 520.23/ patky pro zábradlí "            </t>
  </si>
  <si>
    <t>" 520.2/   - odpočet zpětně použité zeminy (zásypy za obruby + po  patkách zábradlí )</t>
  </si>
  <si>
    <t>-DOSYPobrub03</t>
  </si>
  <si>
    <t>-rZASYPpatek03</t>
  </si>
  <si>
    <t>-2032461641</t>
  </si>
  <si>
    <t>" odkopy komunikací   tř. II"</t>
  </si>
  <si>
    <t>" 210.13+520.9/  rýhy pro odvodnění (UV+přípojky)  tř.II "</t>
  </si>
  <si>
    <t>-2062465278</t>
  </si>
  <si>
    <t>1858523068</t>
  </si>
  <si>
    <t>" nalož.ručních odkopů pro jednotný odvoz na skládku / zemina  těž.I/sk.3 "</t>
  </si>
  <si>
    <t>125319700</t>
  </si>
  <si>
    <t>-53974425</t>
  </si>
  <si>
    <t>-1745399599</t>
  </si>
  <si>
    <t>-586603490</t>
  </si>
  <si>
    <t>m3DMbeton03*(2,2+2,4)/2</t>
  </si>
  <si>
    <t>-1956580287</t>
  </si>
  <si>
    <t>ODVOZasfRECY03*2,16</t>
  </si>
  <si>
    <t>174101101</t>
  </si>
  <si>
    <t>Zásyp jam, šachet rýh nebo kolem objektů sypaninou se zhutněním</t>
  </si>
  <si>
    <t>881404172</t>
  </si>
  <si>
    <t>" 520.16/  zásyp rýh Odvodnění po pláň: chodníku (-0,35) / výkr. Situace "</t>
  </si>
  <si>
    <t xml:space="preserve">" prostor k zásypu (strojní+ruč. rýhy 3tř.+4tř.) "          </t>
  </si>
  <si>
    <t xml:space="preserve">" - odpočet OP vestav. k-cí  v rýhách  (celkově) "   </t>
  </si>
  <si>
    <t>-SPloze03</t>
  </si>
  <si>
    <t>-DESKAbetUV03</t>
  </si>
  <si>
    <t>-DESKAbetTRUB03</t>
  </si>
  <si>
    <t>-BLOKbet03</t>
  </si>
  <si>
    <t>-OBETtrub03</t>
  </si>
  <si>
    <t>-m3OBSYPtrub03</t>
  </si>
  <si>
    <t>"- odpočet OP potrubí (vč. sešikmení  a svislých mb trub = celk.10mb)"</t>
  </si>
  <si>
    <t>-PI*((0,15+2*0,0175)/2)^2*DN150potrub03</t>
  </si>
  <si>
    <t xml:space="preserve">" -odpočet OP nových UV  5ks (po pláň:  chodníku-0,35m)"     </t>
  </si>
  <si>
    <t xml:space="preserve"> -PI*(0,60/2)^2*(2,5-0,35)*5</t>
  </si>
  <si>
    <t>Mezisoučet zásyp kanalizace pod komunikace</t>
  </si>
  <si>
    <t>58331201-01</t>
  </si>
  <si>
    <t>materiál náhradní zásypový, hutnitelný  (plná frakce)</t>
  </si>
  <si>
    <t>1091198698</t>
  </si>
  <si>
    <t>"  materiálu zásypu kanaliz. rýh UV / pod komunikace/ tonáž "</t>
  </si>
  <si>
    <t>m3ZASYP03*1,97*1,05</t>
  </si>
  <si>
    <t>1132027304</t>
  </si>
  <si>
    <t xml:space="preserve"> " přesun hmot "</t>
  </si>
  <si>
    <t>1311912274</t>
  </si>
  <si>
    <t>-1284267048</t>
  </si>
  <si>
    <t>" 520.2 / Uložení sypaniny s rozprostř.+ zhutn. po vrstvách (mimo aktivní zónu)  14,25m3"</t>
  </si>
  <si>
    <t>" použita vhodná VYTĚŽENÁ  zemina z odkopů+rýh  ( dovezená z  mezideponie) "</t>
  </si>
  <si>
    <t>" vzor. řezy (hutnění vibr.deskou):  dosyp drážky za  obrubou "  0,15*95,0</t>
  </si>
  <si>
    <t xml:space="preserve">" 210.3/ částečné zásypy po DM patkách/ zábradlí dle výkr. D2.3.3 (po pláně ohum.) okol.zeminou"            </t>
  </si>
  <si>
    <t>(0,4*0,4*(0,8-0,15))*22</t>
  </si>
  <si>
    <t>-1135664482</t>
  </si>
  <si>
    <t>-1558097561</t>
  </si>
  <si>
    <t>175151101</t>
  </si>
  <si>
    <t>Obsypání potrubí strojně sypaninou bez prohození, uloženou do 3 m</t>
  </si>
  <si>
    <t>2047471786</t>
  </si>
  <si>
    <t>" 520.15/Obsyp potrubí sypan.z vhod. hornin, hutn.po vrstvách max.200 mm, zrno max.30mm (celk.20,25m3)"</t>
  </si>
  <si>
    <t>" výkr.  D 2.3.3/ uložení potrubí:  přípojky "    5*2,7*1,5</t>
  </si>
  <si>
    <t>58337331-01</t>
  </si>
  <si>
    <t>materiál vhodný na obsyp potrubí,  zrno max. 30 mm ( např. štěrkopísek frakce 0/22)</t>
  </si>
  <si>
    <t>579356966</t>
  </si>
  <si>
    <t>" obsyp  přípojek/tonáž "</t>
  </si>
  <si>
    <t>m3OBSYPtrub03*1,97</t>
  </si>
  <si>
    <t>2078591195</t>
  </si>
  <si>
    <t>-1196200420</t>
  </si>
  <si>
    <t>-2020439305</t>
  </si>
  <si>
    <t>" 520.3a /  pláň pod komunikacemi pro pěší "          432,5</t>
  </si>
  <si>
    <t>2143070722</t>
  </si>
  <si>
    <t>" 520.3b /  pláň pod komunikacemi:  sjezdy  a pojížděné ZP"      24,0</t>
  </si>
  <si>
    <t>-1291868428</t>
  </si>
  <si>
    <t>" 520.21/ drenážní žebro 100x150mm (drážka) dl.4,0m /výkr. sjezdu D2.3.4"</t>
  </si>
  <si>
    <t>" kamenivo HDK 8-16 "                   0,10*0,15*4,0</t>
  </si>
  <si>
    <t>-1686641343</t>
  </si>
  <si>
    <t>" 520.21/ drenážní žebro v SC : 100x150mm (drážka) dl.4,0m /výkr. sjezdu D2.3.4"</t>
  </si>
  <si>
    <t>" obal kameniva z geotextilie 250g/m2:   3,0m2 "              4,0*(2*0,1+2*0,18)*1,2+0,312</t>
  </si>
  <si>
    <t>1121706253</t>
  </si>
  <si>
    <t>" 520.21/ drenážní žebro v SC:  dodávka geotextilie vč. přesahů 15%  a ztratného/prořezů   2% "</t>
  </si>
  <si>
    <t>TEXTILIEm203*1,15*1,02</t>
  </si>
  <si>
    <t>1559763190</t>
  </si>
  <si>
    <t>" výkr. vzorové řezy  +  výkr. sjezdu "</t>
  </si>
  <si>
    <t>" 520.8 /trativod z drenáž.trub DN 100,  82mb "</t>
  </si>
  <si>
    <t>" obal rýhy z geotextilie:  196,5m2 "    82*0,5*4*1,2</t>
  </si>
  <si>
    <t>69311067</t>
  </si>
  <si>
    <t>geotextilie netkaná separační, ochranná, filtrační, drenážní PP 250g/m2</t>
  </si>
  <si>
    <t>-615809397</t>
  </si>
  <si>
    <t>" 520.8/  trativod: dodávka geotextilie vč. přesahů 15%  a ztratného/prořezů   2% "</t>
  </si>
  <si>
    <t>drenTEXTIL02*1,15*1,02</t>
  </si>
  <si>
    <t>212752401-10</t>
  </si>
  <si>
    <t>Trativod z drenážních trubek korugovaných PE-HD SN 8 perforace 360°. vč. podílu tvarovek a spojek, vč. lože otevřený výkop DN 100 pro liniové stavby - lože ŠP tl.50mm (0,015m3/mb), obsyp HDK 16/32 mm(0,23m3/mb) =vše celk.0,245 m3/mb</t>
  </si>
  <si>
    <t>1538476656</t>
  </si>
  <si>
    <t>" 520.8 /trativod z drenáž.trub DN 100/PVC pod komunikace  "  82,0</t>
  </si>
  <si>
    <t>mbDRENAZ03</t>
  </si>
  <si>
    <t>271542211</t>
  </si>
  <si>
    <t>Podsyp pod základové konstrukce se zhutněním z netříděné štěrkodrtě</t>
  </si>
  <si>
    <t>2062807967</t>
  </si>
  <si>
    <t xml:space="preserve">" 520.23/ podsyp pod bet. patky pro zábradlí dle výkr. D2.3.3 "            </t>
  </si>
  <si>
    <t>(0,4*0,4*0,1)*22</t>
  </si>
  <si>
    <t>275313611</t>
  </si>
  <si>
    <t>Základové patky z betonu tř. C 16/20</t>
  </si>
  <si>
    <t>-351059848</t>
  </si>
  <si>
    <t xml:space="preserve">" 520.23/ bet,patky pro zábradlí dle výkr. D2.3.3 "            </t>
  </si>
  <si>
    <t>(0,40*0,40*0,70)*22*1,035</t>
  </si>
  <si>
    <t>275351121</t>
  </si>
  <si>
    <t>Zřízení bednění základových patek</t>
  </si>
  <si>
    <t>-1848162325</t>
  </si>
  <si>
    <t xml:space="preserve">" 520.23/ bet.patky pro zábradlí dle výkr. D2.3.3 "            </t>
  </si>
  <si>
    <t>" horní část od pláně ohumosov. bedněna "(4*0,40*(0,15+0,1))*22</t>
  </si>
  <si>
    <t>275351122</t>
  </si>
  <si>
    <t>Odstranění bednění základových patek</t>
  </si>
  <si>
    <t>-1989547225</t>
  </si>
  <si>
    <t>Vodorovné konstrukce</t>
  </si>
  <si>
    <t>434191452</t>
  </si>
  <si>
    <t>Osazení schodišťových stupňů kamenných pemrlovaných oboustranně do otvorů se zazděním</t>
  </si>
  <si>
    <t>-428507892</t>
  </si>
  <si>
    <t>" výměna + doplnění stáv. schodště podchodu (vč. zapravení krajů do bočn.zdí )"</t>
  </si>
  <si>
    <t>"  520.6/  kamenný schod.stupeň    35/15/300 cm  2x komplet "         2*3,0</t>
  </si>
  <si>
    <t>58388020-35</t>
  </si>
  <si>
    <t>stupeň schodišťový žulový snímaný 150x350mm výstupní ,rovná podstupnice - řezaný a tryskaný</t>
  </si>
  <si>
    <t>1600534386</t>
  </si>
  <si>
    <t>451573111</t>
  </si>
  <si>
    <t>Lože pod potrubí otevřený výkop ze štěrkopísku</t>
  </si>
  <si>
    <t>-1445600082</t>
  </si>
  <si>
    <t>" 520.14/ Hutněné lože z písku nebo štěrkopísku, zrno max. 8 mm "</t>
  </si>
  <si>
    <t>" výkr.  D 2.3.5/ ulič.vpusti   5ks"</t>
  </si>
  <si>
    <t>(0,10*1,8*1,8)*5</t>
  </si>
  <si>
    <t>517187238</t>
  </si>
  <si>
    <t>" přesun hmot "     SPloze03</t>
  </si>
  <si>
    <t>-775127674</t>
  </si>
  <si>
    <t>452112112</t>
  </si>
  <si>
    <t>Osazení betonových prstenců nebo rámů v do 100 mm pod poklopy a mříže</t>
  </si>
  <si>
    <t>2079393218</t>
  </si>
  <si>
    <t>" 520.10/ uliční vpusti:  vyrovnáv. prstenec  "</t>
  </si>
  <si>
    <t>59224483-01</t>
  </si>
  <si>
    <t xml:space="preserve">vpusť uliční DN 500 vyrovnávací prstenec - seřízlý pod mříže vpusti -OZ - D625-623/390mm/h=60mm  </t>
  </si>
  <si>
    <t>-1783782326</t>
  </si>
  <si>
    <t>" výkr. D 2.3.5:   řez vpustí, dílec (4) "</t>
  </si>
  <si>
    <t>" prefa vyrovnávací prstenec tl.60mm pro UV DN500,  (např. TBV Q 45/6 VP)"</t>
  </si>
  <si>
    <t>UVks03*1,01</t>
  </si>
  <si>
    <t>452311131</t>
  </si>
  <si>
    <t>Podkladní desky z betonu prostého bez zvýšených nároků na prostředí tř. C 12/15 otevřený výkop</t>
  </si>
  <si>
    <t>459778114</t>
  </si>
  <si>
    <t xml:space="preserve">" 520.13/ podkladní beton "  </t>
  </si>
  <si>
    <t>" výkr.  D 2.3.5 / ulič.vpusti   5 ks:  podkladní beton tř. C12/15  / legenda (2a)"</t>
  </si>
  <si>
    <t>452311131-10</t>
  </si>
  <si>
    <t>Podkladní desky z betonu prostého tř. C 8/10 otevřený výkop</t>
  </si>
  <si>
    <t>1406088007</t>
  </si>
  <si>
    <t xml:space="preserve">" 520.13/ podkladní beton tř. C8/10"      </t>
  </si>
  <si>
    <t>" výkr.  D 2.3.5 / uložení potrubí 10mb:  podkladní beton tř. C8/10  / legenda (2)"</t>
  </si>
  <si>
    <t>0,08*1,2*(DN150potrub03)</t>
  </si>
  <si>
    <t>452313131-10</t>
  </si>
  <si>
    <t>Podkladní bloky z betonu prostého tř. C 8/10 otevřený výkop</t>
  </si>
  <si>
    <t>1022842371</t>
  </si>
  <si>
    <t>" výkr.  D 2.3.5/ ulič.vpusti  5ks:  bloky pod potrubí u UV/ řez UV, bet.prostý C8/10 / legenda (2)"</t>
  </si>
  <si>
    <t>(0,60*0,60*1,7)*5*1,035</t>
  </si>
  <si>
    <t>452353111</t>
  </si>
  <si>
    <t>Bednění podkladních bloků pod potrubí, stoky a drobné objekty otevřený výkop zřízení</t>
  </si>
  <si>
    <t>-705061754</t>
  </si>
  <si>
    <t>" výkr. D 2.3.5/ ulič.vpusti  5ks:  bloky pod potrubí u UV/ řez UV, bet.prostý C8/10 / legenda (2)"</t>
  </si>
  <si>
    <t>(0,60*3*1,7)*5</t>
  </si>
  <si>
    <t>452353112</t>
  </si>
  <si>
    <t>Bednění podkladních bloků pod potrubí, stoky a drobné objekty otevřený výkop odstranění</t>
  </si>
  <si>
    <t>1408120515</t>
  </si>
  <si>
    <t>1974784621</t>
  </si>
  <si>
    <t>" 520.19/ k-ce K3:  sjezd/pojíž.chodník -  podklad  ŠDa 0/63  tl.150mm "   24,0</t>
  </si>
  <si>
    <t>645662411</t>
  </si>
  <si>
    <t>" 520.17 / k-ce K2:   chodník / podklad ŠDa 0/32 tl. 250mm"    432,5</t>
  </si>
  <si>
    <t>1135163816</t>
  </si>
  <si>
    <t>" 520.19/ k-ce K3:  sjezd/pojíž.chodník - podklad SC C8/10   tl.150mm "       20,0</t>
  </si>
  <si>
    <t>-180892109</t>
  </si>
  <si>
    <t xml:space="preserve">" 520.17+18/ k-ce K2:  chodník ZD6 /  zámk. dlažba celk. 385m2  (352+27+6)"       </t>
  </si>
  <si>
    <t>" ZD6  20x20  přírodní šedá "                           352,0</t>
  </si>
  <si>
    <t>" ZD6  -20x10-  barevná antracit/= skup.B "                        0*27,0</t>
  </si>
  <si>
    <t>" relief. ZD6  -20x10-  antracit (slepecká)/= skup.B "       0*6,0</t>
  </si>
  <si>
    <t>1359100604</t>
  </si>
  <si>
    <t>" k-ce K2: chodník ZD6  20x20  šedá "                     352,0*1,01</t>
  </si>
  <si>
    <t>250796672</t>
  </si>
  <si>
    <t xml:space="preserve">" 520.17+18 / k-ce K2:  chodník ZD6 /  zámk. dlažba, skup.B=  jiný rozměr,  jiný spárořez "       </t>
  </si>
  <si>
    <t>" ZD6  20x10  barevná antracit "                           27,0</t>
  </si>
  <si>
    <t>" relief. ZD6  20x10  antracit (slepecká) "          6,0</t>
  </si>
  <si>
    <t>596211124</t>
  </si>
  <si>
    <t>Příplatek za kombinaci dvou barev u kladení betonových dlažeb komunikací pro pěší ručně tl 60 mm skupiny B</t>
  </si>
  <si>
    <t>788061852</t>
  </si>
  <si>
    <t>" 520.18/ k-ce K2:  chodník ZD6 /  zámk. dlažba    "</t>
  </si>
  <si>
    <t>" relief. ZD6  20x10  antracit (slepecká) "              6,0</t>
  </si>
  <si>
    <t>59245008</t>
  </si>
  <si>
    <t>dlažba skladebná betonová 200x100mm tl 60mm barevná</t>
  </si>
  <si>
    <t>523157862</t>
  </si>
  <si>
    <t>" 520.17/ k-ce K2: chodník ZD6  20x10cm/  antracit "        27,0*1,03</t>
  </si>
  <si>
    <t>-136320135</t>
  </si>
  <si>
    <t>" 520.18/ k-ce K2: chodník -relief. ZD6  20x10  antracit  (slepecká)"   6,0*1,03</t>
  </si>
  <si>
    <t>596212210</t>
  </si>
  <si>
    <t>Kladení zámkové dlažby pozemních komunikací ručně tl 80 mm skupiny A pl do 50 m2</t>
  </si>
  <si>
    <t>8849127</t>
  </si>
  <si>
    <t xml:space="preserve">" 520.19+20/ k-ce K3:  sjezd, pojíž.chodník tl.420mm "       </t>
  </si>
  <si>
    <t>" ZD8  20x10  přírodní šedá "                               18,0</t>
  </si>
  <si>
    <t>" relief. ZD8   20x10  antracit (slepecká) "        2,0</t>
  </si>
  <si>
    <t>-526720437</t>
  </si>
  <si>
    <t>" 520.20/ k-ce K3: sjezd /pojíž.chodník-relief. ZD8  20x10  antracit (slepecká)"  2,0</t>
  </si>
  <si>
    <t>682736723</t>
  </si>
  <si>
    <t>" 520.19/ k-ce K3:  sjezd/ pojíž.chodník  ZD8  20x10  přírodní šedá (s fazetou, viz.TZ)"  18*1,03</t>
  </si>
  <si>
    <t>-716713396</t>
  </si>
  <si>
    <t>" 520.20/ k-ce K3: sjezd /pojíž.chodník-relief. ZD8  20x10  antracit  (slepecká)"    2,0*1,03</t>
  </si>
  <si>
    <t>63131123-nXF3</t>
  </si>
  <si>
    <t>Mazanina tl přes 120 do 240 mm z betonu prostého se zvýšenými nároky na prostředí  - nekonstrukční beton tř. C 20/25 n XF3</t>
  </si>
  <si>
    <t>423286035</t>
  </si>
  <si>
    <t>" výměna + doplnění stáv. schodiště podchodu: podbetonování  C 20/25 n XF3 "</t>
  </si>
  <si>
    <t xml:space="preserve">"  520.6/ kamen.schod.stupeň  35/15/300 cm  2x komplet  do bet.lože"  </t>
  </si>
  <si>
    <t>2*3,0*(0,35+2*0,15)*0,15</t>
  </si>
  <si>
    <t>Trubní vedení</t>
  </si>
  <si>
    <t>810351811</t>
  </si>
  <si>
    <t>Bourání stávajícího potrubí z betonu DN do 200</t>
  </si>
  <si>
    <t>669665157</t>
  </si>
  <si>
    <t xml:space="preserve">" 210.15/ Odtěžení a demontáž bouran. přípojek DN100 - DN200 "     </t>
  </si>
  <si>
    <t>" (po 4 ks zrušené UV)"              4,0</t>
  </si>
  <si>
    <t>831262191</t>
  </si>
  <si>
    <t>Příplatek za práce na potrubí z trub kameninových s integrovaným těsněním sklon přes 20 % DN do 300</t>
  </si>
  <si>
    <t>136979134</t>
  </si>
  <si>
    <t>" 520.11 / potrubí:  přípojky UV:  potrubí ulož.svislé/velká hloubka  "       10,0</t>
  </si>
  <si>
    <t>831312121</t>
  </si>
  <si>
    <t>Montáž potrubí z trub kameninových hrdlových s integrovaným těsněním výkop sklon do 20 % DN 150</t>
  </si>
  <si>
    <t>-48205537</t>
  </si>
  <si>
    <t xml:space="preserve">" 520.11 / potrubí:  přípojky UV = celk.dl.potrubí = 10m  "       </t>
  </si>
  <si>
    <t>" výkr. D8.2/ KT potrubí DN150 (SEK, zkrác.spojov.potr. +svislé kolmé) "   10,0</t>
  </si>
  <si>
    <t>59710675</t>
  </si>
  <si>
    <t>trouba kameninová glazovaná DN 150 dl 1,50m spojovací systém F</t>
  </si>
  <si>
    <t>-1333107495</t>
  </si>
  <si>
    <t>DN150potrub03*1,015</t>
  </si>
  <si>
    <t>837311221</t>
  </si>
  <si>
    <t>Montáž kameninových tvarovek odbočných s integrovaným těsněním otevřený výkop DN 150</t>
  </si>
  <si>
    <t>-948169611</t>
  </si>
  <si>
    <t>" 520.11 / potrubí, tvarovky :  odbočky (vysazené na přípojce od UV) pro napojení trativodů "</t>
  </si>
  <si>
    <t>UVks03*1</t>
  </si>
  <si>
    <t>Mezisoučet    odbočky  pro drenáž</t>
  </si>
  <si>
    <t>59711538</t>
  </si>
  <si>
    <t>odbočka kameninová glazovaná jednoduchá šikmá DN 150/100 pryžové těsnění (spojovací systém F/F) dl 400mm</t>
  </si>
  <si>
    <t>1523490838</t>
  </si>
  <si>
    <t>" odbočky na přípojce kamenina-DN150 pro připojení drenáže  PVC-DN100"</t>
  </si>
  <si>
    <t>837312221</t>
  </si>
  <si>
    <t>Montáž kameninových tvarovek jednoosých s integrovaným těsněním otevřený výkop DN 150</t>
  </si>
  <si>
    <t>1685828597</t>
  </si>
  <si>
    <t>" 520.10 / tvarovky:  kolena zápachové uzávěry u vpustí:  5x sestava 3 kolen =15 ks"</t>
  </si>
  <si>
    <t>UVks03*3</t>
  </si>
  <si>
    <t>Mezisoučet       kolena zápach. uzávěry</t>
  </si>
  <si>
    <t>" 520.10+11 / tvarovky: KT potrubí DN150 kamenina (SEK, zkrác.spojovací potrubí zápach.uzávěry)"</t>
  </si>
  <si>
    <t>" dodávka těchto SEK trubek započtena v celk. dl. potrubí =celk.bilance Soupisu 520.11"</t>
  </si>
  <si>
    <t>ksSEKtrubka03</t>
  </si>
  <si>
    <t>Mezisoučet        SEK trubka</t>
  </si>
  <si>
    <t>59710964</t>
  </si>
  <si>
    <t>koleno kameninové glazované DN 150 30° spojovací systém F</t>
  </si>
  <si>
    <t>1691971994</t>
  </si>
  <si>
    <t>" výkr. D 2.3.5:  řez vpustí:  KK koleno 60° DN 150 (kamenina) = rozpočtově nahrazeno 2x koleno  30° "</t>
  </si>
  <si>
    <t>2*UVks03</t>
  </si>
  <si>
    <t>10*1,015 'Přepočtené koeficientem množství</t>
  </si>
  <si>
    <t>59711024</t>
  </si>
  <si>
    <t>koleno kameninové glazované DN 150 90° spojovací systém F</t>
  </si>
  <si>
    <t>305038653</t>
  </si>
  <si>
    <t>" výkr. D 2.3.5:  řez vpustí:  KK koleno 90° DN 150 (kamenina) "</t>
  </si>
  <si>
    <t>1*UVks03</t>
  </si>
  <si>
    <t>5*1,015 'Přepočtené koeficientem množství</t>
  </si>
  <si>
    <t>837424111-01</t>
  </si>
  <si>
    <t xml:space="preserve">M+D kamenin. odboček navrtávkou- pro DN150 na stávající hl.potrubí  (kamenina, beton.ŽB), vývrt D200 pro DN150, osazení+ dodávka těsnění (napojovací kameninový element C pro dodatečné napojení kameniny) </t>
  </si>
  <si>
    <t>-448818120</t>
  </si>
  <si>
    <t>" výkr. UV + Situace/napojení UV1  (= nová UV) vč. navrtávky do stáv.kanalizace "   1</t>
  </si>
  <si>
    <t>59710842-01</t>
  </si>
  <si>
    <t>trouba kameninová glazovaná zkrácená DN 150 dl 30cm spojovací systém F</t>
  </si>
  <si>
    <t>240138868</t>
  </si>
  <si>
    <t>" dodávka zkrác.trouby pro napojení UV1(= nová UV) navrtávkou do stáv.kanalizace "    1</t>
  </si>
  <si>
    <t>837424111-11</t>
  </si>
  <si>
    <t xml:space="preserve">M+D kamenin. odboček na stávající otvor (-bez navrtávky) - pro DN150 na stávající hl.potrubí  (kamenina, beton.ŽB), osazení+ dodávka těsnění (napojovací kameninový element C pro dodatečné napojení kameniny) </t>
  </si>
  <si>
    <t>-729307847</t>
  </si>
  <si>
    <t>" výkr. UV + Situace/napojení   UV2...UV5  (= rekonstruov. UV)  - bez navrtávky- "</t>
  </si>
  <si>
    <t>" do původního otvoru v kanalizaci po původní přípojce "         5-1</t>
  </si>
  <si>
    <t>-1480861582</t>
  </si>
  <si>
    <t>" dodávka zkrác.trouby pro napojení  UV2...UV5  (= rekonstruov. UV)  - bez navrtávky- "  5-1</t>
  </si>
  <si>
    <t>877265211</t>
  </si>
  <si>
    <t>Montáž kolen na kanalizačním potrubí z PP nebo tvrdého PVC-U trub hladkých plnostěnných DN 100</t>
  </si>
  <si>
    <t>3602348</t>
  </si>
  <si>
    <t>" 520.11 / tvarovky:  přechodky pro odbočky (na přípojce od UV) pro napojení trativodů "</t>
  </si>
  <si>
    <t>" napojení plast. drenáže na kameninovou přípojku UV "</t>
  </si>
  <si>
    <t>" přechod kamenina/plast  "                                          5</t>
  </si>
  <si>
    <t>" vyrovnávací kus (drenáž.potrubí) přímý "              5</t>
  </si>
  <si>
    <t>28611540</t>
  </si>
  <si>
    <t>přechod kanalizační PVC na kameninové hrdlo DN 110</t>
  </si>
  <si>
    <t>739454528</t>
  </si>
  <si>
    <t>" napojení plast. drenáže DN 100 na kameninovou odbočku přípojky UV "</t>
  </si>
  <si>
    <t>" přechod kamenina/plast  "                     5</t>
  </si>
  <si>
    <t>28617001-01</t>
  </si>
  <si>
    <t xml:space="preserve">trubka kanalizační PP-SN10   DN 100 pro napojení drenáže </t>
  </si>
  <si>
    <t>-514436150</t>
  </si>
  <si>
    <t>" vyrovnávací kus (drenáž.potrubí) přímý "              5*1,0*1,015</t>
  </si>
  <si>
    <t>890211851</t>
  </si>
  <si>
    <t>Bourání šachet z prostého betonu strojně obestavěného prostoru do 1,5 m3</t>
  </si>
  <si>
    <t>860593472</t>
  </si>
  <si>
    <t>" 210.14/  vybourání  stávaj. UV: 4+1= 5ks "</t>
  </si>
  <si>
    <t>"  obestav.prostor (OP)  DM skruží ,  průměr. hl. celé UV cca 2,5m =viz. nové UV (ad./520.10)"</t>
  </si>
  <si>
    <t xml:space="preserve">" OP  5* UV"                 5*(PI*(0,50/2)^2)*2,5           </t>
  </si>
  <si>
    <t>Mezisoučet       celá UV</t>
  </si>
  <si>
    <t>892422129-01</t>
  </si>
  <si>
    <t>Kontrola průtočnosti uličních vpustí</t>
  </si>
  <si>
    <t>1893407558</t>
  </si>
  <si>
    <t>895941343</t>
  </si>
  <si>
    <t>Osazení vpusti uliční DN 500 z betonových dílců dno vysoké s kalištěm</t>
  </si>
  <si>
    <t>1060588023</t>
  </si>
  <si>
    <t>" 520.10/ uliční vpusti z bet. dílců "vzor BRNO" celk. v. do 2,50 m: 5 ks "</t>
  </si>
  <si>
    <t>" výkr. D2.3.5 skladba dílců pro: UV1-5  (s vysok.kal.košem)"         5</t>
  </si>
  <si>
    <t>59224471</t>
  </si>
  <si>
    <t>vpusť uliční DN 500 kaliště vysoké 500/820x65mm</t>
  </si>
  <si>
    <t>1747876004</t>
  </si>
  <si>
    <t>" výkr. D 2.3.5:   řez vpustí, dílec (8) "</t>
  </si>
  <si>
    <t>" spodní dílec s  kalištěm vysokým vzor Brno -TBV-Q 50/79   KV"</t>
  </si>
  <si>
    <t>895941351</t>
  </si>
  <si>
    <t>Osazení vpusti uliční DN 500 z betonových dílců skruž horní pro čtvercovou vtokovou mříž</t>
  </si>
  <si>
    <t>-934996151</t>
  </si>
  <si>
    <t>59224460</t>
  </si>
  <si>
    <t>vpusť uliční DN 500 betonová 500x190x65mm čtvercový poklop</t>
  </si>
  <si>
    <t>-1608699115</t>
  </si>
  <si>
    <t>" výkr. D 2.3.5:   řez vpustí, dílec (5) "</t>
  </si>
  <si>
    <t xml:space="preserve"> " horní dílec pro čtvercovou mříž - TBV-Q 50/20 CP "</t>
  </si>
  <si>
    <t>895941362</t>
  </si>
  <si>
    <t>Osazení vpusti uliční DN 500 z betonových dílců skruž středová 590 mm</t>
  </si>
  <si>
    <t>1587165556</t>
  </si>
  <si>
    <t>59224462</t>
  </si>
  <si>
    <t>vpusť uliční DN 500 skruž průběžná vysoká betonová 500/590x65mm</t>
  </si>
  <si>
    <t>-488961747</t>
  </si>
  <si>
    <t>" výkr. D 2.3.5:   řez vpustí, dílec (6) "</t>
  </si>
  <si>
    <t xml:space="preserve"> " průběžný dílec vysoký -TBV-Q 50/59   SV "</t>
  </si>
  <si>
    <t>895941366</t>
  </si>
  <si>
    <t>Osazení vpusti uliční DN 500 z betonových dílců skruž průběžná s výtokem</t>
  </si>
  <si>
    <t>1122466229</t>
  </si>
  <si>
    <t>59224463</t>
  </si>
  <si>
    <t>vpusť uliční DN 500 skruž průběžná 500/590x65mm betonová s odtokem 150mm</t>
  </si>
  <si>
    <t>-1917049575</t>
  </si>
  <si>
    <t>" výkr. D 2.3.5:   řez vpustí, dílec (7) "</t>
  </si>
  <si>
    <t xml:space="preserve"> " průběžný dílec vysoký s odtokem -TBV-Q 50/59   SO Brno  "</t>
  </si>
  <si>
    <t>899202211</t>
  </si>
  <si>
    <t>Demontáž mříží litinových včetně rámů hmotnosti přes 50 do 100 kg</t>
  </si>
  <si>
    <t>-1264881761</t>
  </si>
  <si>
    <t>" 210.14/  vybourání  stávaj. UV "              4+1</t>
  </si>
  <si>
    <t>899204112</t>
  </si>
  <si>
    <t>Osazení mříží litinových včetně rámů a košů na bahno pro třídu zatížení D400, E600</t>
  </si>
  <si>
    <t>-1825485849</t>
  </si>
  <si>
    <t>" srovnávací položka (pro osazení plastové mříže)"</t>
  </si>
  <si>
    <t>" 520.10/ uliční vpusti:  plastová mříž 500/500 D400 s rámem (dílec 9), kalový koš vysoký (10) "</t>
  </si>
  <si>
    <t xml:space="preserve">" výkr. D2.3.5 skladba dílců   pro:  UV1-5  (s vysok.kal.košem)"         </t>
  </si>
  <si>
    <t>59224452-D400</t>
  </si>
  <si>
    <t>mříž plastová pro uliční vpusť M508D + BEGU rám, tř. zatíž. D400, rovná 500/500</t>
  </si>
  <si>
    <t>899203959</t>
  </si>
  <si>
    <t>59223871</t>
  </si>
  <si>
    <t>koš vysoký pro uliční vpusti žárově Pz plech pro rám 500/500mm</t>
  </si>
  <si>
    <t>692825312</t>
  </si>
  <si>
    <t>899623141</t>
  </si>
  <si>
    <t>Obetonování potrubí nebo zdiva stok betonem prostým tř. C 12/15 v otevřeném výkopu</t>
  </si>
  <si>
    <t>226994884</t>
  </si>
  <si>
    <t>" 520.12/ Obetonov. kanal. potrubí betonem třídy C 12/15 :  10mb "</t>
  </si>
  <si>
    <t>" ( z toho všech 10m potr. ulož. svisle =zvětš.obetonování =0,25m3/mb)"   10,0*0,25</t>
  </si>
  <si>
    <t>" další beton z pol.520.12 (z celk.6,8m3) vykázány jako podklad.deska a blok u UV/odd.4 HSV"</t>
  </si>
  <si>
    <t>899643121</t>
  </si>
  <si>
    <t>Bednění pro obetonování potrubí otevřený výkop zřízení</t>
  </si>
  <si>
    <t>2038652216</t>
  </si>
  <si>
    <t>" 520.12/ Obetonov. kanal. potrubí betonem třídy C 12/15 "</t>
  </si>
  <si>
    <t>" ( z toho 10m potr. ulož. svisle =zvětš.obetonování =0,25m3/mb)"</t>
  </si>
  <si>
    <t>(4*0,60)*10,0</t>
  </si>
  <si>
    <t>899643122</t>
  </si>
  <si>
    <t>Bednění pro obetonování potrubí otevřený výkop odstranění</t>
  </si>
  <si>
    <t>-289223220</t>
  </si>
  <si>
    <t>911111111-01</t>
  </si>
  <si>
    <t>Montáž zábradlí ocelového silničného zabetonovaného - osazení sloupků do 2,5m do patek při betonáži (atyp.patky vykázány samostatně: výkop, beton,bednění podsyp)</t>
  </si>
  <si>
    <t>-1493106409</t>
  </si>
  <si>
    <t>" 520.23/ mtž.ocel. zábradlí dle výkr. D2.3.3 "                53,34</t>
  </si>
  <si>
    <t>74910602-01</t>
  </si>
  <si>
    <t>zábradlí městské zastávkové ocelové - atyp dle výkresu, ocel.trubky 6,445 kg/mb  vč. sloupků po 2,5m výplň 2 vodorovné trubky, vč. povrchové úpravy nátěr systém do exteriéru (1* základ+1* syntetika+2* email)</t>
  </si>
  <si>
    <t>mb</t>
  </si>
  <si>
    <t>-1350149257</t>
  </si>
  <si>
    <t>" 520.23/ dodávka atyp ocel. zábradlí dle výkr. D2.3.3 /komplet vč.povrch-úpravy "                53,34</t>
  </si>
  <si>
    <t>912211131</t>
  </si>
  <si>
    <t>Montáž směrového sloupku plastového pružného (balisety) přišroubováním k podkladu</t>
  </si>
  <si>
    <t>-1068007872</t>
  </si>
  <si>
    <t>" 520.24 / mtž. pružný sloupek CITY DN80mm  (+ výkr. Situace) "             2</t>
  </si>
  <si>
    <t>56288000</t>
  </si>
  <si>
    <t>sloupek plastový baliseta</t>
  </si>
  <si>
    <t>34993650</t>
  </si>
  <si>
    <t>" 520.24 / dodávka pružný sloupek CITY DN80mm  (+ výkr. Situace) "             2</t>
  </si>
  <si>
    <t>" v ceně dodávky je o kotevní/spojovací  materiál sloupku "</t>
  </si>
  <si>
    <t>914111112</t>
  </si>
  <si>
    <t>Montáž svislé dopravní značky do velikosti 1 m2 páskováním na sloup</t>
  </si>
  <si>
    <t>-1552328091</t>
  </si>
  <si>
    <t>" 520.22/ D+M  SDZ  zákl.vel.na sloupek VO (vč.spoj.materiálu, objímky D60mm):    cedule 2 ks /montáže"</t>
  </si>
  <si>
    <t>" B 1 "            1</t>
  </si>
  <si>
    <t>" E13 "          1</t>
  </si>
  <si>
    <t>Mezisoučet              nové cedule   2 ks celkem</t>
  </si>
  <si>
    <t>40445620</t>
  </si>
  <si>
    <t>zákazové, příkazové dopravní značky B1-B34, C1-15 700mm</t>
  </si>
  <si>
    <t>-221371666</t>
  </si>
  <si>
    <t>" B1 "      1</t>
  </si>
  <si>
    <t>-43127384</t>
  </si>
  <si>
    <t>-941878527</t>
  </si>
  <si>
    <t>" bet. silnič. obrubníky s opěrkou, do bet. C20/25 n XF3  (výkr. vzor.řez +výkr. Situace/podél tramvaj.pásu) "</t>
  </si>
  <si>
    <t>" 520.4 / obrub.  silniční   (100/15/30) "                80,0</t>
  </si>
  <si>
    <t>SILNICobr03</t>
  </si>
  <si>
    <t>59217034</t>
  </si>
  <si>
    <t>obrubník silniční betonový 1000x150x300mm</t>
  </si>
  <si>
    <t>1269106568</t>
  </si>
  <si>
    <t>" 520.4 / obrub.  silniční   (100/15/30) "                  80,0*1,02</t>
  </si>
  <si>
    <t>-1970326417</t>
  </si>
  <si>
    <t>"  CHODNÍKOVÉ bet. obrubníky s opěrkou, do bet.C20/25 n XF3  (výkr. vzor.řez)"</t>
  </si>
  <si>
    <t>" 520.5/   obrub. chodníkový   (100/10/25) "                      95,0</t>
  </si>
  <si>
    <t>39400499</t>
  </si>
  <si>
    <t>" 520.5/   obrub. chodníkový   (100/10/25) "                95,0*1,02</t>
  </si>
  <si>
    <t>-750749596</t>
  </si>
  <si>
    <t>" 520.4/  bet. silnič. obrubníky stojaté "          (0,15-0,10)*0,30*80,0</t>
  </si>
  <si>
    <t>" 520.5/  bet. chodníkové obrub.stojaté "          (0,15-0,10)*0,25*95,0</t>
  </si>
  <si>
    <t>1609284633</t>
  </si>
  <si>
    <t>" řezy pro DM  drážky v SC 8/10 (tl.150mm) pro vsyp drenáž.kameniva"                 2*4,0</t>
  </si>
  <si>
    <t>936104213</t>
  </si>
  <si>
    <t>Montáž odpadkového koše kotevními šrouby na pevný podklad</t>
  </si>
  <si>
    <t>-576244538</t>
  </si>
  <si>
    <t>" 520.25/  D+M městského mobiliáře (odpadk.koš 1ks) + výkr. Situace"           1</t>
  </si>
  <si>
    <t>74910130-01</t>
  </si>
  <si>
    <t>koš odpadkový kotvený -  typ dle výběru investora - předběžná cena</t>
  </si>
  <si>
    <t>-97640995</t>
  </si>
  <si>
    <t>" případně bude použit stávající DM  odpadkový koš  "</t>
  </si>
  <si>
    <t>" o způsobu dalšího nakládání s demontovaným mobiliářem"</t>
  </si>
  <si>
    <t>"rozhodne správce komunikace na základě obhlídky aktuálního stavu SDZ před předáním stavby dodavateli"</t>
  </si>
  <si>
    <t>936124113</t>
  </si>
  <si>
    <t>Montáž lavičky stabilní kotvené šrouby na pevný podklad</t>
  </si>
  <si>
    <t>-480144302</t>
  </si>
  <si>
    <t>" 520.25/  D+M městského mobiliáře (lavičky 1ks) + výkr. Situace"           1</t>
  </si>
  <si>
    <t>74910100-01</t>
  </si>
  <si>
    <t>lavička parková kotvená do dlažby - typ dle výběru investora - předběžná cena</t>
  </si>
  <si>
    <t>-1153227818</t>
  </si>
  <si>
    <t>" 520.25/  D+M městského mobiliáře (lavičky 1ks)"           1</t>
  </si>
  <si>
    <t>" případně bude použita stávající DM lavice "</t>
  </si>
  <si>
    <t>963022819</t>
  </si>
  <si>
    <t>Bourání kamenných schodišťových stupňů zhotovených na místě</t>
  </si>
  <si>
    <t>658893457</t>
  </si>
  <si>
    <t>" 210.12/  DM  kamen.schod. stupně š.0,35/v.0,15m dl.3m 1ks"</t>
  </si>
  <si>
    <t>" do suti   (výměna poškozeného kusu) "           1*3,0</t>
  </si>
  <si>
    <t>-937108610</t>
  </si>
  <si>
    <t>" POZNÁMKA :  platí pro všechny DM mobiláře a značky SDZ "</t>
  </si>
  <si>
    <t>" stáv. prvky budou vytěženy na základě „vytěžovacího protokolu“  (viz. TZ SO 101.1 - str. 5)</t>
  </si>
  <si>
    <t>" 210.1 / DM městsk. mobiliáře:   park. lavičky "             1</t>
  </si>
  <si>
    <t>966001311</t>
  </si>
  <si>
    <t>Odstranění odpadkového koše s betonovou patkou</t>
  </si>
  <si>
    <t>1348284930</t>
  </si>
  <si>
    <t>" 210.1 / DM městsk. mobiliáře:   odpadk. koše "    1</t>
  </si>
  <si>
    <t>" koše / Předpoklad:   100%  (1ks) doprava sklad dodavatele / ÚMČ)"</t>
  </si>
  <si>
    <t>966005111</t>
  </si>
  <si>
    <t>Rozebrání a odstranění silničního zábradlí se sloupky osazenými s betonovými patkami</t>
  </si>
  <si>
    <t>1989020088</t>
  </si>
  <si>
    <t>" 210.3/  Demontáž ocel.zábradlí s vovorvnou výplní  vč. základu "   53,34</t>
  </si>
  <si>
    <t>"  sloupky ā  2,50m, beton. patky 22 ks x 0.112m3 = 2.46m3"</t>
  </si>
  <si>
    <t>"  (značky SDZ+mobiliář / Předpoklad:  70%   do skladu správce, 30% do suti )"</t>
  </si>
  <si>
    <t>-1050405431</t>
  </si>
  <si>
    <t>966006251</t>
  </si>
  <si>
    <t>Odstranění zábrany parkovací zabetonovaného sloupku v do 800 mm</t>
  </si>
  <si>
    <t>-1112286667</t>
  </si>
  <si>
    <t xml:space="preserve">" 210.2/  Demontáž ocel.dělícího sloupku vč. základu "   4  </t>
  </si>
  <si>
    <t>979071121</t>
  </si>
  <si>
    <t>Očištění dlažebních kostek drobných s původním spárováním kamenivem těženým</t>
  </si>
  <si>
    <t>-1963299417</t>
  </si>
  <si>
    <t>" 210.8/ Vybour.krytu z kamen.kostek DŽK 80 mm, spáry písek /SKL.2*, lože nestmel.p.v. "</t>
  </si>
  <si>
    <t>"  (předpoklad 100% kostek do skladu majitele/BKOM )"          10,0</t>
  </si>
  <si>
    <t>-718048164</t>
  </si>
  <si>
    <t>" 210.8/ kamen.kostky do 120mm,  10m2 , 100% do skladu invest."     10,0*0,200*1,1</t>
  </si>
  <si>
    <t>1526625303</t>
  </si>
  <si>
    <t>1421924763</t>
  </si>
  <si>
    <t>SUTkameni03*(9-1)</t>
  </si>
  <si>
    <t>SUTbetSYPK03*(9-1)</t>
  </si>
  <si>
    <t>" asfaltové směsi (F-frézovaný) skládka (recyklace)  s poplatkem "</t>
  </si>
  <si>
    <t>SUTasfF03*(9-1)</t>
  </si>
  <si>
    <t>181078019</t>
  </si>
  <si>
    <t>697258789</t>
  </si>
  <si>
    <t>SUTbetKUS03*(9-1)</t>
  </si>
  <si>
    <t>SUTocel03*(8-1)</t>
  </si>
  <si>
    <t>KOSTKYinv03*(7-1)</t>
  </si>
  <si>
    <t>OCELinvKUS03*(7-1)</t>
  </si>
  <si>
    <t>-14149824</t>
  </si>
  <si>
    <t>419077752</t>
  </si>
  <si>
    <t>HMlavicky03*(10-1)</t>
  </si>
  <si>
    <t>-2025777460</t>
  </si>
  <si>
    <t>-1693360471</t>
  </si>
  <si>
    <t>1472919618</t>
  </si>
  <si>
    <t>1920588153</t>
  </si>
  <si>
    <t>" 210.1/ mobiliář :  lavičky (1ks) na skládku "           1*0,075</t>
  </si>
  <si>
    <t>1402224973</t>
  </si>
  <si>
    <t>" 210.11/ bet.obrubníky-stojaté: 175m, 100% do suti vč.lože"            175,0*0,205</t>
  </si>
  <si>
    <t xml:space="preserve">" 210.14/ bet. skruže/ DM šachet odd.89, OP UV=2,454m3:   100% do suti vč.lože" 2,454*0,176           </t>
  </si>
  <si>
    <t>" 210.12/ kamen. stupeň 3m do sutě"                 3,0*0,112</t>
  </si>
  <si>
    <t>" bet. patky  DM zahrazov.sloupky 4ks"      4*(0,104-0,015)</t>
  </si>
  <si>
    <t>1258451442</t>
  </si>
  <si>
    <t>"  suť celkem "           256,406</t>
  </si>
  <si>
    <t>-HMlavicky03</t>
  </si>
  <si>
    <t>-SUTbetKUS03</t>
  </si>
  <si>
    <t>-SUTbetSYPK03</t>
  </si>
  <si>
    <t>-SUTasfF03</t>
  </si>
  <si>
    <t>-SUTocel03</t>
  </si>
  <si>
    <t>-KOSTKYinv03</t>
  </si>
  <si>
    <t>-OCELinvKUS03</t>
  </si>
  <si>
    <t>Součet   lože z dlažeb</t>
  </si>
  <si>
    <t>-1549493313</t>
  </si>
  <si>
    <t>" frézov. asfalt  litý / LA:  tl. 40mm ,  465 m2 "           465,0*0,19</t>
  </si>
  <si>
    <t>502252390</t>
  </si>
  <si>
    <t>" stáv. prvky budou vytěženy a předány na základě „vytěžovacího protokolu“  (viz. TZ SO 101.1 str. 5) "</t>
  </si>
  <si>
    <t>" 210.8/ kamen.kostky do 120mm,  10m2 , 100% do skladu invest."            10,0*0,200</t>
  </si>
  <si>
    <t>" 210.2/ oc.sloupky dělící sloupky, 4 ks, 70% do skladu "      0,70*(4*0,0015)</t>
  </si>
  <si>
    <t>" 210.4/ oc.sloupky SDZ,   1ks, 70% do skladu "                    0,70*(1*0,0025)</t>
  </si>
  <si>
    <t>" 210.4/ cedule  SDZ,   2ks, 70% do skladu "                            0,70*(2*0,004)</t>
  </si>
  <si>
    <t>" 210.3/ DM zábradlí:  70% do skladu  "                                  0,70*(53,34*0,010)</t>
  </si>
  <si>
    <t>" 210.14/ mříže+koše UV  (70% do skladu) "                           0,70*0,070</t>
  </si>
  <si>
    <t>-1306984281</t>
  </si>
  <si>
    <t>" 210.2/ oc.sloupky dělící sloupky, 4 ks, 30% sběrna "      0,30*(4*0,0015)</t>
  </si>
  <si>
    <t>" 210.4/ oc.sloupky SDZ,   1ks,  30% sběrna "                    0,30*(1*0,0025)</t>
  </si>
  <si>
    <t>" 210.4/ cedule  SDZ,   2ks, 30%  sběrna "                            0,30*(2*0,004)</t>
  </si>
  <si>
    <t>" 210.3/ DM zábradlí:  30%  sběrna "                                   0,30*(53,34*0,010)</t>
  </si>
  <si>
    <t>" 210.14/ mříže+koše UV  (30% sběrna) "                           0,30*0,070</t>
  </si>
  <si>
    <t>SUTocel03*(-1)</t>
  </si>
  <si>
    <t>-1726497171</t>
  </si>
  <si>
    <t>" přesun hmot celkem "                 211,006</t>
  </si>
  <si>
    <t>" -odpočet přesun pro trubní vedení ( vpustě,  potrubí )"</t>
  </si>
  <si>
    <t>-PresunTRUB03</t>
  </si>
  <si>
    <t>998274101</t>
  </si>
  <si>
    <t>Přesun hmot pro trubní vedení z trub betonových otevřený výkop</t>
  </si>
  <si>
    <t>2123367563</t>
  </si>
  <si>
    <t>" odd. 8 HSV -Trubní vedení (potrubí , vpustě) "        12,408</t>
  </si>
  <si>
    <t>" odd. 4 HSV - prstence pro vpustě "                                   0,573</t>
  </si>
  <si>
    <t>Práce a dodávky M</t>
  </si>
  <si>
    <t>46-M</t>
  </si>
  <si>
    <t>Zemní práce při extr.mont.pracích</t>
  </si>
  <si>
    <t>460520151</t>
  </si>
  <si>
    <t>Křižovatka betonového kabelového žlabu s inženýrskými sítěmi bez zásypu</t>
  </si>
  <si>
    <t>1002385403</t>
  </si>
  <si>
    <t xml:space="preserve">" křížení inž. sítí : kabely  / rýhy pro odvodnění "    </t>
  </si>
  <si>
    <t>mKABEL03/1,8</t>
  </si>
  <si>
    <t>460671113</t>
  </si>
  <si>
    <t>Výstražná fólie pro krytí kabelů šířky přes 25 do 34 cm</t>
  </si>
  <si>
    <t>986037143</t>
  </si>
  <si>
    <t xml:space="preserve">" křížení inž. sítí  / rýhy pro odvodnění "    </t>
  </si>
  <si>
    <t>" kabel "                          mKABEL03</t>
  </si>
  <si>
    <t>cISodkop031</t>
  </si>
  <si>
    <t>7,369</t>
  </si>
  <si>
    <t>DOSYPobrub031</t>
  </si>
  <si>
    <t>3,3</t>
  </si>
  <si>
    <t>HMOTYpalet031</t>
  </si>
  <si>
    <t>5,936</t>
  </si>
  <si>
    <t>m3DMbet031</t>
  </si>
  <si>
    <t>2,584</t>
  </si>
  <si>
    <t>ODVOZnav031</t>
  </si>
  <si>
    <t>15,9</t>
  </si>
  <si>
    <t>ODVOZzem031</t>
  </si>
  <si>
    <t>2,488</t>
  </si>
  <si>
    <t>pISodkop031</t>
  </si>
  <si>
    <t>6,699</t>
  </si>
  <si>
    <t>rODKOPnav031</t>
  </si>
  <si>
    <t>3,05</t>
  </si>
  <si>
    <t>rODKOPz031</t>
  </si>
  <si>
    <t>0,553</t>
  </si>
  <si>
    <t>SO 103.1 - tramvajová zastávka Výstaviště - vstup G2</t>
  </si>
  <si>
    <t>rPLAN031</t>
  </si>
  <si>
    <t>rZASYPpatek031</t>
  </si>
  <si>
    <t>1,872</t>
  </si>
  <si>
    <t>sJAMKYzem031</t>
  </si>
  <si>
    <t>2,16</t>
  </si>
  <si>
    <t>sODKOPnav031</t>
  </si>
  <si>
    <t>12,85</t>
  </si>
  <si>
    <t>sODKOPz031</t>
  </si>
  <si>
    <t>4,947</t>
  </si>
  <si>
    <t>SUTbetKUS031</t>
  </si>
  <si>
    <t>5,994</t>
  </si>
  <si>
    <t>SUTkameni031</t>
  </si>
  <si>
    <t>6,76</t>
  </si>
  <si>
    <t>1155091176</t>
  </si>
  <si>
    <t>" 1/ tabulky SOUPIS PRACÍ - SO 103.1  (příloha projektu):  Číslo pozice .../ text položky "</t>
  </si>
  <si>
    <t>" 2/doplnění dle výkr. D2.4.: D.2.4.2 Situace(viz.D2.1.1.2)+ D.2.4.3 vzor. řez "</t>
  </si>
  <si>
    <t>" 4/ doplnění dle:   Technická zpráva  D.2.4.3 (dále jen TZ)  "</t>
  </si>
  <si>
    <t>" stáv. prvky budou vytěženy a předány na základě „vytěžovacího protokolu“  (dle TZ SO 101.1 str. 5) "</t>
  </si>
  <si>
    <t>" 210.2/ Vybourání krytu z bet. dlažby tl. do 80 (60+80) mm, spáry písek: celk.53m2 "</t>
  </si>
  <si>
    <t>" skl. 2 /chodníky ZD6"     53,0</t>
  </si>
  <si>
    <t>1211508580</t>
  </si>
  <si>
    <t>" 210.4/  DM  beton.obrubníků  -stojatých š.0,15m-  vč.  bet. lože "     22,0</t>
  </si>
  <si>
    <t>42148752</t>
  </si>
  <si>
    <t>"(poměr skupin= zem 25% sk.3/štěrk,naváž. 75% sk.4, /výkopy 5,5 (3.sk.)+15,9  (4.sk.)m3=21,4 m3 celk.)"</t>
  </si>
  <si>
    <t>0,30*(cISodkop031*0,25)</t>
  </si>
  <si>
    <t>561535613</t>
  </si>
  <si>
    <t>" odkopy za obrubníky "      5,50</t>
  </si>
  <si>
    <t>-rODKOPz031</t>
  </si>
  <si>
    <t>-1586439843</t>
  </si>
  <si>
    <t>" 210.3/ Odstranění  nestmeleného  podkladu bouraných komun. (štěrky, navážka) celk.15,90 m3"</t>
  </si>
  <si>
    <t>0,30*(cISodkop031*0,75)</t>
  </si>
  <si>
    <t xml:space="preserve">" +kolem stáv. přístřešku v km 0,320 " </t>
  </si>
  <si>
    <t>(0,5+0,2+0,5)*(0,35-0,06)*(5,0+2*1,5)/2</t>
  </si>
  <si>
    <t>-550395160</t>
  </si>
  <si>
    <t>" 210.4/ Odstranění  nestmeleného  podkladu bouraných komun. (štěrky, navážky) 15,90 m3"</t>
  </si>
  <si>
    <t>" skl.2:  chodník dlažba ZD6"                   53,0*0,30</t>
  </si>
  <si>
    <t>cODKOPnav031</t>
  </si>
  <si>
    <t>-rODKOPnav031</t>
  </si>
  <si>
    <t>-1341552526</t>
  </si>
  <si>
    <t xml:space="preserve"> " odkopy v pásmu IS při odkopech na hl. komunikací dle nových skladeb K2 "</t>
  </si>
  <si>
    <t xml:space="preserve">" skl.:  K2 /chodník  tl.0,35m:  kabely:  VO, SLP "                </t>
  </si>
  <si>
    <t>"kabely"    (0,5+0+0,5)*(0,35-0,06)*(6,5+7,0)</t>
  </si>
  <si>
    <t>" kolem stáv. přístřešku v km 0,320 "     (0,5+0,2+0,5)*(0,35-0,06)*(5,0+2*1,5)</t>
  </si>
  <si>
    <t>" rezerva 10%  při nenorm. hl. IS  "      0,10*pISodkop031</t>
  </si>
  <si>
    <t>1557375270</t>
  </si>
  <si>
    <t>" 210.5/ Bourání betonových konstrukcí v úrovni terénu "</t>
  </si>
  <si>
    <t>" skryté betonové konstrukce"      1,0</t>
  </si>
  <si>
    <t>" 210.1/  Demontáž ocel.zábradlí s vodorovnou výplní  vč. základu  16 mb"</t>
  </si>
  <si>
    <t>" beton. patky celkem (0,4*0,4*0,7=0,112m3ks)  18 ks x 0.112m3 = 2.02m3"</t>
  </si>
  <si>
    <t>"zbytek patek "             (0,4*0,4*(0,7-0,15))*18</t>
  </si>
  <si>
    <t>1724923718</t>
  </si>
  <si>
    <t xml:space="preserve">" 520.4/ jamky pro bet.patky pro zábradlí dle výkr. D2.3.3 (od pláně ohumus.) "            </t>
  </si>
  <si>
    <t>0,4*0,4*(0,10+0,8-0,15)*18</t>
  </si>
  <si>
    <t>1808682925</t>
  </si>
  <si>
    <t>" 520.1 + 520.2 /  odložení části vytěž.zeminy pro dosypávky obrub "</t>
  </si>
  <si>
    <t>2068809972</t>
  </si>
  <si>
    <t>" 520.1 odkop + 520.2  zásyp "</t>
  </si>
  <si>
    <t>-1154267844</t>
  </si>
  <si>
    <t xml:space="preserve">" 520.4/ patky pro zábradlí "            </t>
  </si>
  <si>
    <t>" 520.2/   - odpočet zpětně použité zeminy (zásypy za obruby+po patkách zábradlí)</t>
  </si>
  <si>
    <t>-DOSYPobrub031</t>
  </si>
  <si>
    <t>-rZASYPpatek031</t>
  </si>
  <si>
    <t>1061358464</t>
  </si>
  <si>
    <t>1270580829</t>
  </si>
  <si>
    <t>1210262657</t>
  </si>
  <si>
    <t>523098505</t>
  </si>
  <si>
    <t>-2045492891</t>
  </si>
  <si>
    <t>1799332282</t>
  </si>
  <si>
    <t>1981542358</t>
  </si>
  <si>
    <t>m3DMbet031*(2,2+2,4)/2</t>
  </si>
  <si>
    <t>1472950682</t>
  </si>
  <si>
    <t>" 520.2 / Uložení sypaniny s rozprostř.+ zhutn. po vrstvách (mimo aktivní zónu)  3,30m3"</t>
  </si>
  <si>
    <t>" vzor. řezy (hutnění vibr.deskou):  dosyp drážky za  obrubou "  0,15*22,0</t>
  </si>
  <si>
    <t xml:space="preserve">" 210.1/ částečné zásypy po DM patkách/ zábradlí dle výkr. D2.3.3 (po pláně ohum.) okol.zeminou"            </t>
  </si>
  <si>
    <t>0,4*0,4*(0,8-0,15)*18</t>
  </si>
  <si>
    <t>-2094473682</t>
  </si>
  <si>
    <t>-2054360246</t>
  </si>
  <si>
    <t>-269022851</t>
  </si>
  <si>
    <t>" 520.3 /  pláň pod komunikacemi pro pěší "          53,0</t>
  </si>
  <si>
    <t>" - odpočet  ručně  kolem přístřešku "</t>
  </si>
  <si>
    <t>-rPLAN031</t>
  </si>
  <si>
    <t>-881608162</t>
  </si>
  <si>
    <t>" pro daný typ zeminy nacházející se v podloží :  zhutnění na  Edef2=30 MPa/ ručně  kolem přístřešku"</t>
  </si>
  <si>
    <t>" kolem stáv. přístřešku v km 0,320 (Situace +TZ str.7, ad. 5/ g)"     (0,5+0,2+0,5)*(5,0+2*1,5)+0,4</t>
  </si>
  <si>
    <t>374144941</t>
  </si>
  <si>
    <t xml:space="preserve">" 520.4/ podsyp patek pro zábradlí (dle schema výkr. D2.3.3) : dl. zábradlí  16m, počet patek=18ks "            </t>
  </si>
  <si>
    <t>(0,4*0,4*0,1)*18</t>
  </si>
  <si>
    <t>275745237</t>
  </si>
  <si>
    <t>" 520.4/ bet.patek pro zábradlí (dle schema výkr. D2.3.3): zábr.dl.16m 18ks patek"</t>
  </si>
  <si>
    <t>(0,40*0,40*0,70)*18*1,035</t>
  </si>
  <si>
    <t>1493368372</t>
  </si>
  <si>
    <t xml:space="preserve">" 520.4/ bet.patky pro zábradlí (dle schema výkr. D2.3.3) : dl. zábradlí  16m, počet patek=18ks "            </t>
  </si>
  <si>
    <t>" horní část od pláně ohumusov. bedněna "(4*0,40*(0,15+0,1))*18</t>
  </si>
  <si>
    <t>1317723231</t>
  </si>
  <si>
    <t>063503000-31</t>
  </si>
  <si>
    <t>Práce ve stísněném prostoru - příplatek pro komunikace kolem přístřešku 10m2</t>
  </si>
  <si>
    <t>-716714211</t>
  </si>
  <si>
    <t>"  příplatek za zhotovení vrstev od. 5 Komunikací a zpev. ploch  ( výkr.  Situace +TZ  str.7) "</t>
  </si>
  <si>
    <t>"  omezenou mechanizací se zvětšeným podílem ruční práce a zvětš. řezání dlažeb "</t>
  </si>
  <si>
    <t>" kolem stáv. přístřešku v km 0,320 "     (0,5+0,2+0,5)*(5,0+2*1,5)= 9,6m2 = cca 10m2"</t>
  </si>
  <si>
    <t>"  oddíl  5/ KOMUNIKACE- kolem přístřešku"            1</t>
  </si>
  <si>
    <t>-750401520</t>
  </si>
  <si>
    <t>" 520.6 / k-ce K2:  chodník - podklad ŠDa 0/32 tl. 250mm"    53,0</t>
  </si>
  <si>
    <t>1385361005</t>
  </si>
  <si>
    <t xml:space="preserve">" 520.6+7/ k-ce K2:  chodník ZD6 /  zámk. dlažba celk. 53,0m2  (46+7m2)"       </t>
  </si>
  <si>
    <t>" ZD6  20x20  přírodní šedá "                      46,0</t>
  </si>
  <si>
    <t>" relief. ZD6  -20x10-  antracit (slepecká)/= skup.B "       0*7,0</t>
  </si>
  <si>
    <t>-693428194</t>
  </si>
  <si>
    <t>" k-ce K2: chodník ZD6  20x20  šedá s fazetou "                     46,0*1,03</t>
  </si>
  <si>
    <t>-89450245</t>
  </si>
  <si>
    <t xml:space="preserve">" 520.7 / k-ce K2:  chodník ZD6 /  zámk. dlažba, skup.B=  jiný rozměr,  jiný spárořez "       </t>
  </si>
  <si>
    <t>" relief. ZD6  20x10  antracit (slepecká) "         7,0</t>
  </si>
  <si>
    <t>-912405651</t>
  </si>
  <si>
    <t>" 520.7/ k-ce K2: chodník -relief. ZD6  20x10  antracit  (slepecká)"   7,0*1,03</t>
  </si>
  <si>
    <t>-1252251663</t>
  </si>
  <si>
    <t xml:space="preserve">" 520.4/ mtž.ocel. zábradlí dle výkr. D2.3.3 (použito původní DM ocel. zábradlí)"  16,0          </t>
  </si>
  <si>
    <t>1048478964</t>
  </si>
  <si>
    <t>"  CHODNÍKOVÉ bet. obrubníky s opěrkou, do bet. C20/25 n XF3  (výkr. vzor.řez)"</t>
  </si>
  <si>
    <t>" 520.5/   obrub. chodníkový   (100/10/25) "                 22,0</t>
  </si>
  <si>
    <t>CHODNobr03</t>
  </si>
  <si>
    <t>1933077073</t>
  </si>
  <si>
    <t>" 520.5/   obrub. chodníkový   (100/10/25) "             22,0*1,02</t>
  </si>
  <si>
    <t>720310279</t>
  </si>
  <si>
    <t>" 210.1/  Demontáž ocel.zábradlí s vodorovnou výplní  vč. základu "   16,0</t>
  </si>
  <si>
    <t>"  sloupky beton. patky  18 ks x 0.112m3 = 2.02m3"</t>
  </si>
  <si>
    <t>966005111-01</t>
  </si>
  <si>
    <t xml:space="preserve">Příplatek pro rozebrání silničního zábradlí - DM pro zpětné použití, vč. očištění, uložení do skladu ZS, vč. zpětného dovozu pro zpětné osazení </t>
  </si>
  <si>
    <t>493499267</t>
  </si>
  <si>
    <t>-405641350</t>
  </si>
  <si>
    <t xml:space="preserve">" 210.2/ Vybourání krytu z bet. dlažby tl. do 80 mm, spáry písek: 53 m2 "   </t>
  </si>
  <si>
    <t>" chodníky  ZD6 / SKL.2 "        53,0</t>
  </si>
  <si>
    <t>1129611079</t>
  </si>
  <si>
    <t>" 210.2/  zámkové dlažby ZD6=53 m2  (očistit, přebrat, napaletovat):  80% do skladu,  20% do suti "</t>
  </si>
  <si>
    <t>" chodníky ZD6 ....53 m2  "          53*0,140*1,1</t>
  </si>
  <si>
    <t>-1281842695</t>
  </si>
  <si>
    <t>507694356</t>
  </si>
  <si>
    <t>SUTkameni031*(9-1)</t>
  </si>
  <si>
    <t>2034486071</t>
  </si>
  <si>
    <t>" suť na skládku  "</t>
  </si>
  <si>
    <t>640650277</t>
  </si>
  <si>
    <t>SUTbetKUS031*(9-1)</t>
  </si>
  <si>
    <t>-951090129</t>
  </si>
  <si>
    <t>336298944</t>
  </si>
  <si>
    <t>HMOTYpalet031*(7-1)</t>
  </si>
  <si>
    <t>-548828621</t>
  </si>
  <si>
    <t>1360039119</t>
  </si>
  <si>
    <t>1575580873</t>
  </si>
  <si>
    <t>-1738991744</t>
  </si>
  <si>
    <t>-1708797045</t>
  </si>
  <si>
    <t>" 210.2/  zámkové dlažby ZD6+ZD8=53m2  (očistit, přebrat):  80% do skladu,  20% do suti "</t>
  </si>
  <si>
    <t>" chodníky ZD6 ....53,0 m2  "            0,20*(53,0*0,140)</t>
  </si>
  <si>
    <t>" 210.4/ bet.obrubníky-stojaté: 22m, 100% do suti vč.lože"           22,0*0,205</t>
  </si>
  <si>
    <t>1202396414</t>
  </si>
  <si>
    <t>"  suť celkem "            18,85</t>
  </si>
  <si>
    <t>" - zpětně použité materiály (zábradlí 16m)"</t>
  </si>
  <si>
    <t>-16,0*0,010</t>
  </si>
  <si>
    <t>-SUTbetKUS031</t>
  </si>
  <si>
    <t>-HMOTYpalet031</t>
  </si>
  <si>
    <t>1547590459</t>
  </si>
  <si>
    <t>" stáv. prvky budou vytěženy a předány na základě „vytěžovacího protokolu“  (viz. TZ  SO 101.1 str. 5) "</t>
  </si>
  <si>
    <t>" 210.2/  zámkové dlažby ZD6+ZD8=53m2  (očistit, přebrat, napaletovat):  80% do skladu,  20% do suti "</t>
  </si>
  <si>
    <t>" chodníky ZD6 ....53 m2  "            0,80*(53,0*0,140)</t>
  </si>
  <si>
    <t>-1599195902</t>
  </si>
  <si>
    <t>BASFALT2</t>
  </si>
  <si>
    <t>111,15</t>
  </si>
  <si>
    <t>BASFALT3</t>
  </si>
  <si>
    <t>76,7</t>
  </si>
  <si>
    <t>BASFALT4</t>
  </si>
  <si>
    <t>186,765</t>
  </si>
  <si>
    <t>BDLAZBA</t>
  </si>
  <si>
    <t>110,68</t>
  </si>
  <si>
    <t>BLA</t>
  </si>
  <si>
    <t>134,55</t>
  </si>
  <si>
    <t>BORNICE</t>
  </si>
  <si>
    <t>345,63</t>
  </si>
  <si>
    <t>BŘEZASF2</t>
  </si>
  <si>
    <t>179</t>
  </si>
  <si>
    <t>SO 330 - VODOVOD</t>
  </si>
  <si>
    <t>DN150</t>
  </si>
  <si>
    <t>DN200</t>
  </si>
  <si>
    <t>4,5</t>
  </si>
  <si>
    <t>DN500</t>
  </si>
  <si>
    <t>733</t>
  </si>
  <si>
    <t>DN500k</t>
  </si>
  <si>
    <t>DN500s</t>
  </si>
  <si>
    <t>517</t>
  </si>
  <si>
    <t>DN500z</t>
  </si>
  <si>
    <t>DRN</t>
  </si>
  <si>
    <t>KABELkus</t>
  </si>
  <si>
    <t>KABELm</t>
  </si>
  <si>
    <t>LOZE</t>
  </si>
  <si>
    <t>96,06</t>
  </si>
  <si>
    <t>LOZEšach1</t>
  </si>
  <si>
    <t>0,938</t>
  </si>
  <si>
    <t>LOZEšach2</t>
  </si>
  <si>
    <t>OBSYP</t>
  </si>
  <si>
    <t>629,294</t>
  </si>
  <si>
    <t>ODVOZ</t>
  </si>
  <si>
    <t>2541,935</t>
  </si>
  <si>
    <t>ORNICEm2</t>
  </si>
  <si>
    <t>49,1</t>
  </si>
  <si>
    <t>PAZ2</t>
  </si>
  <si>
    <t>70,77</t>
  </si>
  <si>
    <t>POTRUBI1</t>
  </si>
  <si>
    <t>RECYKLm2</t>
  </si>
  <si>
    <t>916,875</t>
  </si>
  <si>
    <t>-  potrubí vnější těžká protikorózní ochrana extrudovaný polyetylen. povlak standardní tloušťky dle ČSN EN 14628(1,8-2,5mm dle DN trubky) nebo polyuretanový povlak min. tloušťky dle ČSN EN 15189 (700 µm) -  tvarovky vnější povrchová úprava vrstva modrý epoxid s min.tl. 250µm dle ČSN EN 14901 - vnitřní povrchová ochrana odstředivě nanášenou cementovou vystélkou -  přírubové tvarovky jsou vč. těsnění s kordem a komplet spojovacím materiálem - (šroub nerez, matka, podložky mosaz) -  všechny výrobky, které příjdou do přímého styku s dopravovanou vodou, budou mít český atest na pitnou vodu -  jmenovitý tlak (PN) bude zachován pro všechny armatury, tvarovky a fitinky shodný s PN potrubních řadů</t>
  </si>
  <si>
    <t>RECYKLm3</t>
  </si>
  <si>
    <t>458,438</t>
  </si>
  <si>
    <t>ŘEZBLA</t>
  </si>
  <si>
    <t>207</t>
  </si>
  <si>
    <t>VYKOP1</t>
  </si>
  <si>
    <t>2365,182</t>
  </si>
  <si>
    <t>VYKOP11</t>
  </si>
  <si>
    <t>2887,652</t>
  </si>
  <si>
    <t>VYKOPR</t>
  </si>
  <si>
    <t>87,794</t>
  </si>
  <si>
    <t>ZASYP</t>
  </si>
  <si>
    <t>1977,124</t>
  </si>
  <si>
    <t>ZASYPAm3</t>
  </si>
  <si>
    <t>1518,686</t>
  </si>
  <si>
    <t xml:space="preserve">    81 - Šachta odkalení</t>
  </si>
  <si>
    <t>-1159812866</t>
  </si>
  <si>
    <t>2,2*15</t>
  </si>
  <si>
    <t>OBRUBNIK</t>
  </si>
  <si>
    <t>113106423</t>
  </si>
  <si>
    <t>Rozebrání dlažeb při překopech komunikací pro pěší ze zámkové dlažby strojně pl přes 15 m2</t>
  </si>
  <si>
    <t>-1038407096</t>
  </si>
  <si>
    <t>" staničení km 0,314 "     1,3*5,0</t>
  </si>
  <si>
    <t>" staničení km 0,519 "     1,3*4,0</t>
  </si>
  <si>
    <t>" propoj 2 "     1,1*3,0</t>
  </si>
  <si>
    <t>" staničení km 0,775-0,872 "     1,3*(3,5+70,1)</t>
  </si>
  <si>
    <t>113107534</t>
  </si>
  <si>
    <t>Odstranění podkladu z betonu prostého tl přes 400 do 500 mm při překopech strojně pl přes 15 m2</t>
  </si>
  <si>
    <t>-1152588487</t>
  </si>
  <si>
    <t>" makadam a beton 450mm "      BASFALT2</t>
  </si>
  <si>
    <t>919735125.1</t>
  </si>
  <si>
    <t>Řezání stávajícího betonového krytu hl do 450 mm</t>
  </si>
  <si>
    <t>-245223826</t>
  </si>
  <si>
    <t>113107530</t>
  </si>
  <si>
    <t>Odstranění podkladu z betonu prostého tl do 100 mm při překopech strojně pl přes 15 m2</t>
  </si>
  <si>
    <t>75436051</t>
  </si>
  <si>
    <t>" asf. chodník - beton 100mm "      BLA</t>
  </si>
  <si>
    <t>919735122</t>
  </si>
  <si>
    <t>Řezání stávajícího betonového krytu hl přes 50 do 100 mm</t>
  </si>
  <si>
    <t>460290367</t>
  </si>
  <si>
    <t>718682494</t>
  </si>
  <si>
    <t>-800651970</t>
  </si>
  <si>
    <t>192,322*8 'Přepočtené koeficientem množství</t>
  </si>
  <si>
    <t>97909810001</t>
  </si>
  <si>
    <t xml:space="preserve">Poplatek za skládku suti - z prostého betonu </t>
  </si>
  <si>
    <t>-1934058561</t>
  </si>
  <si>
    <t>113107516.1</t>
  </si>
  <si>
    <t>Odstranění podkladu z kameniva těženého tl přes 500 do 600 mm při překopech strojně pl přes 15 m2</t>
  </si>
  <si>
    <t>1845534052</t>
  </si>
  <si>
    <t>" prosívka a písek 120+400(mm) "     BDLAZBA</t>
  </si>
  <si>
    <t>113107527.1</t>
  </si>
  <si>
    <t>Odstranění podkladu z kameniva drceného tl přes 600 do 700 mm při překopech strojně pl přes 15 m2</t>
  </si>
  <si>
    <t>39131383</t>
  </si>
  <si>
    <t>" makadam 650mm "     BASFALT3</t>
  </si>
  <si>
    <t>113107518.1</t>
  </si>
  <si>
    <t>Odstranění podkladu z kameniva těženého tl přes 600 do 700 mm při překopech strojně pl přes 15 m2</t>
  </si>
  <si>
    <t>-1251530080</t>
  </si>
  <si>
    <t>" zásypová zemina 700mm "      BASFALT4</t>
  </si>
  <si>
    <t>113107522</t>
  </si>
  <si>
    <t>Odstranění podkladu z kameniva drceného tl přes 100 do 200 mm při překopech strojně pl přes 15 m2</t>
  </si>
  <si>
    <t>1122578297</t>
  </si>
  <si>
    <t>" ŠD asf. chodník 150mm "     BLA</t>
  </si>
  <si>
    <t>-1737671133</t>
  </si>
  <si>
    <t>1189681191</t>
  </si>
  <si>
    <t>483,816*8 'Přepočtené koeficientem množství</t>
  </si>
  <si>
    <t>97909811001</t>
  </si>
  <si>
    <t>Poplatek za skládku suti      (bez živice)</t>
  </si>
  <si>
    <t>2051535504</t>
  </si>
  <si>
    <t>113107543</t>
  </si>
  <si>
    <t>Odstranění podkladu živičných tl přes 100 do 150 mm při překopech strojně pl přes 15 m2</t>
  </si>
  <si>
    <t>-2140935856</t>
  </si>
  <si>
    <t>" staničení km 0,139-0,296 "     1,3*(1,1+22,6+16,1+184,7-139,0)</t>
  </si>
  <si>
    <t>" staničení km 0,296-0,452 "     1,3*(452,0-75,0-5,0-88,5-184,7-16,1-22,6-1,1)</t>
  </si>
  <si>
    <t>-308912801</t>
  </si>
  <si>
    <t>" staničení km 0,135-0,296 "     2*(1,1+22,6+16,1+184,7-135,0)</t>
  </si>
  <si>
    <t>" staničení km 0,296-0,452 "     2*(452,0-75,0-5,0-88,5-184,7-16,1-22,6-1,1)</t>
  </si>
  <si>
    <t>BŘEZASF3</t>
  </si>
  <si>
    <t>113107542</t>
  </si>
  <si>
    <t>Odstranění podkladu živičných tl přes 50 do 100 mm při překopech strojně pl přes 15 m2</t>
  </si>
  <si>
    <t>543339412</t>
  </si>
  <si>
    <t>" staničení km 0,452-0,775 "     1,3*(75,0+49,7+5,5+7,6)</t>
  </si>
  <si>
    <t>" propoj 3 "     1,1*(2,5-2,5/2)</t>
  </si>
  <si>
    <t>" kalníková šachta "     2,5*2,5</t>
  </si>
  <si>
    <t>919735112</t>
  </si>
  <si>
    <t>Řezání stávajícího živičného krytu hl přes 50 do 100 mm</t>
  </si>
  <si>
    <t>-2017257495</t>
  </si>
  <si>
    <t>" staničení km 0,452-0,775 "     2*(75,0+49,7+5,5+7,6)</t>
  </si>
  <si>
    <t>" propoj 3 "     2*(2,5-2,5/2)</t>
  </si>
  <si>
    <t>" kalníková šachta "     2,5*4</t>
  </si>
  <si>
    <t>BŘEZASF4</t>
  </si>
  <si>
    <t>113107541</t>
  </si>
  <si>
    <t>Odstranění podkladu živičných tl 50 mm při překopech strojně pl přes 15 m2</t>
  </si>
  <si>
    <t>1912885054</t>
  </si>
  <si>
    <t>" asfaltový chodník "</t>
  </si>
  <si>
    <t>" staničení km 0,600-0,700 "     1,3*103,5</t>
  </si>
  <si>
    <t>919735111</t>
  </si>
  <si>
    <t>Řezání stávajícího živičného krytu hl do 50 mm</t>
  </si>
  <si>
    <t>-1149291774</t>
  </si>
  <si>
    <t>" staničení km 0,600-0,700 "     2*103,5</t>
  </si>
  <si>
    <t>-358046814</t>
  </si>
  <si>
    <t>561022011</t>
  </si>
  <si>
    <t>113,635*8 'Přepočtené koeficientem množství</t>
  </si>
  <si>
    <t>97909811002</t>
  </si>
  <si>
    <t>Poplatek za skládku suti - živice</t>
  </si>
  <si>
    <t>1681493302</t>
  </si>
  <si>
    <t>111301111</t>
  </si>
  <si>
    <t>Sejmutí drnu tl do 100 mm s přemístěním do 50 m nebo naložením na dopravní prostředek</t>
  </si>
  <si>
    <t>1747135602</t>
  </si>
  <si>
    <t>" řad "     1,3*(88,5+75,0+21,8+60,0+19,3)</t>
  </si>
  <si>
    <t>" propoj 1 "     1,1*1,5</t>
  </si>
  <si>
    <t>121151103</t>
  </si>
  <si>
    <t>Sejmutí ornice plochy do 100 m2 tl vrstvy do 200 mm strojně</t>
  </si>
  <si>
    <t>1853589</t>
  </si>
  <si>
    <t>162751119.1</t>
  </si>
  <si>
    <t>-1761800526</t>
  </si>
  <si>
    <t>ORNICEm2*0,3</t>
  </si>
  <si>
    <t>119001401</t>
  </si>
  <si>
    <t>Dočasné zajištění potrubí ocelového nebo litinového DN do 200 mm</t>
  </si>
  <si>
    <t>370899019</t>
  </si>
  <si>
    <t>" voda "   1,5*2</t>
  </si>
  <si>
    <t>119001412</t>
  </si>
  <si>
    <t>Dočasné zajištění potrubí betonového, ŽB nebo kameninového DN přes 200 do 500 mm</t>
  </si>
  <si>
    <t>276896213</t>
  </si>
  <si>
    <t>" kanalizace "   1,5*2</t>
  </si>
  <si>
    <t>POTRUBI2</t>
  </si>
  <si>
    <t>681404328</t>
  </si>
  <si>
    <t>" křížení inž. sítí "     18</t>
  </si>
  <si>
    <t>KABELkus*1,5</t>
  </si>
  <si>
    <t>-1439737554</t>
  </si>
  <si>
    <t>" křížení inž. sítí "</t>
  </si>
  <si>
    <t>2*1.5*1.93</t>
  </si>
  <si>
    <t>0*1.5*1.3</t>
  </si>
  <si>
    <t>2*1.5*2.11</t>
  </si>
  <si>
    <t>2*1.5*2.1</t>
  </si>
  <si>
    <t>2*1.5*2.07</t>
  </si>
  <si>
    <t>2.1*1.5*1.78</t>
  </si>
  <si>
    <t>0*1.5*1.78</t>
  </si>
  <si>
    <t>2*1.5*1.53</t>
  </si>
  <si>
    <t>0*1.5*1.53</t>
  </si>
  <si>
    <t>1*1.5*1.53</t>
  </si>
  <si>
    <t>0*1.5*2.16</t>
  </si>
  <si>
    <t>2*1.5*2.18</t>
  </si>
  <si>
    <t>2*1.5*2.09</t>
  </si>
  <si>
    <t>2*1.5*1.69</t>
  </si>
  <si>
    <t>2*1.5*1.76</t>
  </si>
  <si>
    <t>2*1.5*1.77</t>
  </si>
  <si>
    <t>2*1.5*1.72</t>
  </si>
  <si>
    <t>0*1.5*1.61</t>
  </si>
  <si>
    <t>3.05*1.5*1.62</t>
  </si>
  <si>
    <t>2*1.5*1.61</t>
  </si>
  <si>
    <t>2*1.5*1.6</t>
  </si>
  <si>
    <t>132212222</t>
  </si>
  <si>
    <t>Hloubení zapažených rýh šířky do 2000 mm v nesoudržných horninách třídy těžitelnosti I skupiny 3 ručně</t>
  </si>
  <si>
    <t>-998964255</t>
  </si>
  <si>
    <t>" ve tř.3 - 85% "     VYKOPR*0,85</t>
  </si>
  <si>
    <t>1842547375</t>
  </si>
  <si>
    <t>" ve třídě 4 - 15% "     VYKOPR*0,15</t>
  </si>
  <si>
    <t>132254206</t>
  </si>
  <si>
    <t>Hloubení zapažených rýh š do 2000 mm v hornině třídy těžitelnosti I skupiny 3 objem do 5000 m3</t>
  </si>
  <si>
    <t>-559606632</t>
  </si>
  <si>
    <t>" vodovod "</t>
  </si>
  <si>
    <t>1,5*(1,7+1,67)/2*(160,0-139,0)</t>
  </si>
  <si>
    <t>1,5*(1,67+2,37)/2*(233,5-160,0)</t>
  </si>
  <si>
    <t>1,5*(2,37+2,74)/2*(252,3-233,5)</t>
  </si>
  <si>
    <t>1,5*(2,74+2,95)/2*(291,6-252,3)</t>
  </si>
  <si>
    <t>1,5*(2,95+2,91)/2*(313,0-291,6)</t>
  </si>
  <si>
    <t>1,5*(2,91+2,82)/2*(318,0-313,0)</t>
  </si>
  <si>
    <t>1,5*(2,82+2,98)/2*(343,0-318,0)</t>
  </si>
  <si>
    <t>1,5*(2,98+2,58)/2*(396,0-343,0)</t>
  </si>
  <si>
    <t>1,5*(2,58+2,50)/2*(462,7-396,0)</t>
  </si>
  <si>
    <t>1,5*(2,50+2,40)/2*(480,5-462,7)</t>
  </si>
  <si>
    <t>1,5*(2,40+2,40)/2*(505,0-480,5)</t>
  </si>
  <si>
    <t>1,5*(2,40+2,26)/2*(541,5-505,0)</t>
  </si>
  <si>
    <t>1,5*(2,26+2,67)/2*(639,5-541,5)</t>
  </si>
  <si>
    <t>1,5*(2,67+2,89)/2*(666,0-639,5)</t>
  </si>
  <si>
    <t>1,5*(2,89+2,99)/2*(695,0-666,0)</t>
  </si>
  <si>
    <t>1,5*(2,99+2,96)/2*(705,0-695,0)</t>
  </si>
  <si>
    <t>1,5*(2,96+3,13)/2*(735,0-705,0)</t>
  </si>
  <si>
    <t>1,5*(3,13+2,89)/2*(771,5-735,0)</t>
  </si>
  <si>
    <t>1,5*(2,89+2,56)/2*(781,0-771,5)</t>
  </si>
  <si>
    <t>1,5*(2,56+2,73)/2*(800,0-781,0)</t>
  </si>
  <si>
    <t>1,5*(2,73+2,61)/2*(817,6-800,0)</t>
  </si>
  <si>
    <t>1,5*(2,61+2,70)/2*(831,5-817,6)</t>
  </si>
  <si>
    <t>1,5*(2,70+2,79)/2*(865,0-831,5)</t>
  </si>
  <si>
    <t>1,5*(2,79+2,87)/2*(872,0-865,0)</t>
  </si>
  <si>
    <t>" propoj 1 "     1,1*2,4*1,5</t>
  </si>
  <si>
    <t>" propoj 2 "     1,1*2,4*3,0</t>
  </si>
  <si>
    <t>" propoj 3 "     1,1*2,4*(2,5-2,5/2)</t>
  </si>
  <si>
    <t>" kalníkova šachta "     3,425*2,5*2,5</t>
  </si>
  <si>
    <t>" odpočet ruční výkop "    -VYKOPR</t>
  </si>
  <si>
    <t xml:space="preserve">" odpočet vytěženého potrubí "    </t>
  </si>
  <si>
    <t>" DN150 "     -PI*(0,16/2)^2*2,0</t>
  </si>
  <si>
    <t>" DN200 "     -PI*(0,22/2)^2*2,5</t>
  </si>
  <si>
    <t>" DN500 "     -PI*(0,53/2)^2*242,0</t>
  </si>
  <si>
    <t>" odpočet vybouraných stáv. povrchů  "</t>
  </si>
  <si>
    <t>-BASFALT2*0,6</t>
  </si>
  <si>
    <t>-BASFALT3*0,8</t>
  </si>
  <si>
    <t>-BASFALT4*0,8</t>
  </si>
  <si>
    <t>-BORNICE*0,3</t>
  </si>
  <si>
    <t>" ve třídě 3 - 85% "     VYKOP1*0,85</t>
  </si>
  <si>
    <t>132354206</t>
  </si>
  <si>
    <t>Hloubení zapažených rýh š do 2000 mm v hornině třídy těžitelnosti II skupiny 4 objem do 5000 m3</t>
  </si>
  <si>
    <t>-1719226999</t>
  </si>
  <si>
    <t>" ve třídě 4 - 15% "     VYKOP1*0,15</t>
  </si>
  <si>
    <t>151101101</t>
  </si>
  <si>
    <t>Zřízení příložného pažení a rozepření stěn rýh hl do 2 m</t>
  </si>
  <si>
    <t>-1342924608</t>
  </si>
  <si>
    <t>2*(1,7+1,67)/2*(160,0-139,0)</t>
  </si>
  <si>
    <t>151101111</t>
  </si>
  <si>
    <t>Odstranění příložného pažení a rozepření stěn rýh hl do 2 m</t>
  </si>
  <si>
    <t>-1909441081</t>
  </si>
  <si>
    <t>386327799</t>
  </si>
  <si>
    <t>2*(1,67+2,37)/2*(233,5-160,0)</t>
  </si>
  <si>
    <t>2*(2,37+2,74)/2*(252,3-233,5)</t>
  </si>
  <si>
    <t>2*(2,74+2,95)/2*(291,6-252,3)</t>
  </si>
  <si>
    <t>2*(2,95+2,91)/2*(313,0-291,6)</t>
  </si>
  <si>
    <t>2*(2,91+2,82)/2*(318,0-313,0)</t>
  </si>
  <si>
    <t>2*(2,82+2,98)/2*(343,0-318,0)</t>
  </si>
  <si>
    <t>2*(2,98+2,58)/2*(396,0-343,0)</t>
  </si>
  <si>
    <t>2*(2,58+2,50)/2*(462,7-396,0)</t>
  </si>
  <si>
    <t>2*(2,50+2,40)/2*(480,5-462,7)</t>
  </si>
  <si>
    <t>2*(2,40+2,40)/2*(505,0-480,5)</t>
  </si>
  <si>
    <t>2*(2,40+2,26)/2*(541,5-505,0)</t>
  </si>
  <si>
    <t>2*(2,26+2,67)/2*(639,5-541,5)</t>
  </si>
  <si>
    <t>2*(2,67+2,89)/2*(666,0-639,5)</t>
  </si>
  <si>
    <t>2*(2,89+2,99)/2*(695,0-666,0)</t>
  </si>
  <si>
    <t>2*(2,99+2,96)/2*(705,0-695,0)</t>
  </si>
  <si>
    <t>2*(2,96+3,13)/2*(735,0-705,0)</t>
  </si>
  <si>
    <t>2*(3,13+2,89)/2*(771,5-735,0)</t>
  </si>
  <si>
    <t>2*(2,89+2,56)/2*(781,0-771,5)</t>
  </si>
  <si>
    <t>2*(2,56+2,73)/2*(800,0-781,0)</t>
  </si>
  <si>
    <t>2*(2,73+2,61)/2*(817,6-800,0)</t>
  </si>
  <si>
    <t>2*(2,61+2,70)/2*(831,5-817,6)</t>
  </si>
  <si>
    <t>2*(2,70+2,79)/2*(865,0-831,5)</t>
  </si>
  <si>
    <t>2*(2,79+2,87)/2*(872,0-865,0)</t>
  </si>
  <si>
    <t>" propoj 1 "     2*2,4*1,5</t>
  </si>
  <si>
    <t>" propoj 2 "     2*2,4*3,0</t>
  </si>
  <si>
    <t>" propoj 3 "     2*2,4*(2,5-2,5/2)</t>
  </si>
  <si>
    <t>" kalníkova šachta "     3,425*2,5*4</t>
  </si>
  <si>
    <t>" odpočet pažení do 2m "     -PAZ2</t>
  </si>
  <si>
    <t>1463022356</t>
  </si>
  <si>
    <t>-1686534020</t>
  </si>
  <si>
    <t>" na skládku "     VYKOP1+DRN*0,3+VYKOPR</t>
  </si>
  <si>
    <t>" odpočet ornice zpět "     -0,3*ORNICEm2</t>
  </si>
  <si>
    <t>" ve tř.3 - 85% "</t>
  </si>
  <si>
    <t>ODVOZ*0,85</t>
  </si>
  <si>
    <t>-873782507</t>
  </si>
  <si>
    <t>" ve tř.4 - 15% "</t>
  </si>
  <si>
    <t>ODVOZ*0,15</t>
  </si>
  <si>
    <t>171201221.1</t>
  </si>
  <si>
    <t xml:space="preserve">Poplatek za uložení na skládce (skládkovné) zeminy </t>
  </si>
  <si>
    <t>723597685</t>
  </si>
  <si>
    <t>" navážka -15%  "     ODVOZ*0,85</t>
  </si>
  <si>
    <t>171201221.3</t>
  </si>
  <si>
    <t>Poplatek za uložení na skládce (skládkovné) navážka</t>
  </si>
  <si>
    <t>-389108904</t>
  </si>
  <si>
    <t>" navážka -15%  "     ODVOZ*0,15</t>
  </si>
  <si>
    <t>174151101</t>
  </si>
  <si>
    <t>-396238631</t>
  </si>
  <si>
    <t>" prostor k zásypu rýha "     VYKOP11</t>
  </si>
  <si>
    <t>" odpočet vestavěných potrubí "</t>
  </si>
  <si>
    <t>" DN150 "     -1,1*(0,1+0,16+0,3)*DN150</t>
  </si>
  <si>
    <t>" DN200 "     -1,1*(0,1+0,21+0,3)*DN200</t>
  </si>
  <si>
    <t>" DN500 "     -1,3*(0,1+0,53+0,3)*DN500</t>
  </si>
  <si>
    <t>" kalníková šachta "</t>
  </si>
  <si>
    <t>-LOZEšach1-LOZEšach2</t>
  </si>
  <si>
    <t>-PI*(1,3/2)^2*1,0</t>
  </si>
  <si>
    <t>-PI*(1,24/2)^2*1,5</t>
  </si>
  <si>
    <t>-PI*(1,04/2)^2*0,58</t>
  </si>
  <si>
    <t>-PI*(0,84/2)^2*(0,15+0,18+0,115)</t>
  </si>
  <si>
    <t>" odpočet ornice "     -0,3*ORNICEm2</t>
  </si>
  <si>
    <t>58331201.1</t>
  </si>
  <si>
    <t>zhutněný zásyp náhradním zásypovým materiálem (plná frakce)</t>
  </si>
  <si>
    <t>1898948008</t>
  </si>
  <si>
    <t>" zásyp "     ZASYP</t>
  </si>
  <si>
    <t>" odpočet zásyp recyklátem "     -RECYKLm3</t>
  </si>
  <si>
    <t>ZASYPAm3*2</t>
  </si>
  <si>
    <t>58981124.1</t>
  </si>
  <si>
    <t>recyklát betonový</t>
  </si>
  <si>
    <t>-1925224783</t>
  </si>
  <si>
    <t>" v místě komunikací zasypáno vrstvou 500mm recyklátem "</t>
  </si>
  <si>
    <t>" výpočet plochy s recyklátem "</t>
  </si>
  <si>
    <t>1,3*(872,0-139,0+1,5+2,0+3,0-2,5/2)+2,5*2,5</t>
  </si>
  <si>
    <t>-ORNICEm2</t>
  </si>
  <si>
    <t>RECYKLm2*0,5</t>
  </si>
  <si>
    <t>RECYKLm3*2</t>
  </si>
  <si>
    <t>RECYKLt</t>
  </si>
  <si>
    <t>-252803161</t>
  </si>
  <si>
    <t>" přesun hmot "     ZASYP</t>
  </si>
  <si>
    <t>-1382110355</t>
  </si>
  <si>
    <t>-574365323</t>
  </si>
  <si>
    <t>1,1*(0,16+0,3)*DN150</t>
  </si>
  <si>
    <t>1,1*(0,21+0,3)*DN200</t>
  </si>
  <si>
    <t>1,3*(0,52+0,3)*DN500</t>
  </si>
  <si>
    <t>OBSYP1</t>
  </si>
  <si>
    <t xml:space="preserve">" odpočet potrubí "         </t>
  </si>
  <si>
    <t>-PI*(0,16/2)^2*DN150</t>
  </si>
  <si>
    <t>-PI*(0,21/2)^2*DN200</t>
  </si>
  <si>
    <t>-PI*(0,52/2)^2*DN500</t>
  </si>
  <si>
    <t>58337344.1</t>
  </si>
  <si>
    <t xml:space="preserve">štěrkopísek </t>
  </si>
  <si>
    <t>-1754333917</t>
  </si>
  <si>
    <t>OBSYP*1,897</t>
  </si>
  <si>
    <t>733967979</t>
  </si>
  <si>
    <t>" přesun hmot "     OBSYP</t>
  </si>
  <si>
    <t>-329189444</t>
  </si>
  <si>
    <t>181351005</t>
  </si>
  <si>
    <t>Rozprostření ornice tl vrstvy přes 250 do 300 mm pl do 100 m2 v rovině nebo ve svahu do 1:5 strojně</t>
  </si>
  <si>
    <t>-1684007375</t>
  </si>
  <si>
    <t xml:space="preserve">" plocha trávník - staničení "     </t>
  </si>
  <si>
    <t>1,3*(42,0-24,0)</t>
  </si>
  <si>
    <t>1,3*(793,5-775,0)</t>
  </si>
  <si>
    <t>162751119.3</t>
  </si>
  <si>
    <t>-1375692878</t>
  </si>
  <si>
    <t>-1631022944</t>
  </si>
  <si>
    <t>" potrubí "</t>
  </si>
  <si>
    <t>0,1*1,1*DN150</t>
  </si>
  <si>
    <t>0,1*1,1*DN200</t>
  </si>
  <si>
    <t>0,1*1,3*DN500</t>
  </si>
  <si>
    <t>-1021513489</t>
  </si>
  <si>
    <t>" přesun hmot "     LOZE</t>
  </si>
  <si>
    <t>162351103</t>
  </si>
  <si>
    <t>Vodorovné přemístění přes 50 do 500 m výkopku/sypaniny z horniny třídy těžitelnosti I skupiny 1 až 3</t>
  </si>
  <si>
    <t>1663095765</t>
  </si>
  <si>
    <t>452313151</t>
  </si>
  <si>
    <t>Podkladní bloky z betonu prostého bez zvýšených nároků na prostředí tř. C 20/25 otevřený výkop</t>
  </si>
  <si>
    <t>1463024322</t>
  </si>
  <si>
    <t>" 6 kusů "    0,2*6</t>
  </si>
  <si>
    <t>1172521789</t>
  </si>
  <si>
    <t>" 6 kusy "    0,96*6</t>
  </si>
  <si>
    <t>1954397405</t>
  </si>
  <si>
    <t>851311131</t>
  </si>
  <si>
    <t>Montáž potrubí z trub litinových hrdlových s integrovaným těsněním otevřený výkop DN 150</t>
  </si>
  <si>
    <t>-1415227694</t>
  </si>
  <si>
    <t>" propoj č.3 "     2,5</t>
  </si>
  <si>
    <t>55251361.1</t>
  </si>
  <si>
    <t>trubka vodovodní litinová hrdlová DN 150 tř.Class tl. stěny min 4,7mm PN10 vnější těžká povrchová úprava extrud. PE povlak (alt. PU povlak) vnitřní odstředivá cementová vystýlka</t>
  </si>
  <si>
    <t>1080130016</t>
  </si>
  <si>
    <t>2,5*1,015 'Přepočtené koeficientem množství</t>
  </si>
  <si>
    <t>55251451.1</t>
  </si>
  <si>
    <t>spoj těsnící násuvný pro vodovodní trubky a tvarovky DN 150</t>
  </si>
  <si>
    <t>1625781559</t>
  </si>
  <si>
    <t>1*1,02 'Přepočtené koeficientem množství</t>
  </si>
  <si>
    <t>55251462.1</t>
  </si>
  <si>
    <t>kroužek zámkový DN 150</t>
  </si>
  <si>
    <t>1275521368</t>
  </si>
  <si>
    <t>55251477.1</t>
  </si>
  <si>
    <t>elastomerová manžeta na hrdla DN 150</t>
  </si>
  <si>
    <t>2122813386</t>
  </si>
  <si>
    <t>851321292</t>
  </si>
  <si>
    <t>Příplatek za krácení litinové trouby DN/OD 160</t>
  </si>
  <si>
    <t>-1955258184</t>
  </si>
  <si>
    <t>857312122.3</t>
  </si>
  <si>
    <t>Montáž litinových tvarovek jednoosých přírubových otevřený výkop DN 150 spojovací materiál nerez</t>
  </si>
  <si>
    <t>78292790</t>
  </si>
  <si>
    <t>55253895.1</t>
  </si>
  <si>
    <t>tvarovka vodovodní hrdlová s přírubou E DN 150  PN16</t>
  </si>
  <si>
    <t>-1736581211</t>
  </si>
  <si>
    <t>-1288143587</t>
  </si>
  <si>
    <t>55251462.2</t>
  </si>
  <si>
    <t>kroužek zámkový DN 150 (E)</t>
  </si>
  <si>
    <t>33824811</t>
  </si>
  <si>
    <t>55251477.3</t>
  </si>
  <si>
    <t>elastomerová manžeta tvarovek DN 125-150</t>
  </si>
  <si>
    <t>151390825</t>
  </si>
  <si>
    <t>891311112.1</t>
  </si>
  <si>
    <t>Montáž vodovodních šoupátek, klapek otevřený výkop DN 150 spojovací materiál nerez</t>
  </si>
  <si>
    <t>645712225</t>
  </si>
  <si>
    <t>" propoj 3 "     1+1</t>
  </si>
  <si>
    <t>42221326.1</t>
  </si>
  <si>
    <t>šoupátko pitná voda litina dlouhá stavební dl PN10/16 DN 150</t>
  </si>
  <si>
    <t>-527123249</t>
  </si>
  <si>
    <t>42283515.1</t>
  </si>
  <si>
    <t>klapkový uzávěr "žabí klapka"  PN16 DN 150</t>
  </si>
  <si>
    <t>1046380091</t>
  </si>
  <si>
    <t>656714048</t>
  </si>
  <si>
    <t>2*1,02 'Přepočtené koeficientem množství</t>
  </si>
  <si>
    <t>851351131</t>
  </si>
  <si>
    <t>Montáž potrubí z trub litinových hrdlových s integrovaným těsněním otevřený výkop DN 200</t>
  </si>
  <si>
    <t>782701973</t>
  </si>
  <si>
    <t>" propoj č.1 "     1,5</t>
  </si>
  <si>
    <t>" propoj č.2 "     3,0</t>
  </si>
  <si>
    <t>55251362.1</t>
  </si>
  <si>
    <t>trubka vodovodní litinová hrdlová DN 200 tř.Class tl. stěny min 4,8mm PN10 vnější těžká povrchová úprava extrud. PE povlak (alt. PU povlak) vnitřní odstředivá cementová vystýlka</t>
  </si>
  <si>
    <t>-1984600091</t>
  </si>
  <si>
    <t>4,5*1,015 'Přepočtené koeficientem množství</t>
  </si>
  <si>
    <t>55251452.1</t>
  </si>
  <si>
    <t>spoj těsnící násuvný pro vodovodní trubky a tvarovky DN 200</t>
  </si>
  <si>
    <t>2012199015</t>
  </si>
  <si>
    <t>55251463.1</t>
  </si>
  <si>
    <t>kroužek zámkový DN 200</t>
  </si>
  <si>
    <t>-1501293179</t>
  </si>
  <si>
    <t>55251478.1</t>
  </si>
  <si>
    <t>elastomerová manžeta na hrdla DN 200</t>
  </si>
  <si>
    <t>-877560825</t>
  </si>
  <si>
    <t>851361292.1</t>
  </si>
  <si>
    <t>Příplatek za krácení litinové trouby DN/OD 200</t>
  </si>
  <si>
    <t>-277687847</t>
  </si>
  <si>
    <t>857351131.1</t>
  </si>
  <si>
    <t>Multitoleranční spojka DN200 litinová s jištěním proti posunu hrdlo-hrdlo M+D</t>
  </si>
  <si>
    <t>525113500</t>
  </si>
  <si>
    <t>1+1</t>
  </si>
  <si>
    <t>55251478.3</t>
  </si>
  <si>
    <t>elastomerová manžeta tvarovek DN 200 příruba</t>
  </si>
  <si>
    <t>-1729354652</t>
  </si>
  <si>
    <t>857352122.1</t>
  </si>
  <si>
    <t>Montáž litinových tvarovek jednoosých přírubových otevřený výkop DN 200 spojovací materiál nerez</t>
  </si>
  <si>
    <t>962209467</t>
  </si>
  <si>
    <t>55253896.1</t>
  </si>
  <si>
    <t>tvarovka vodovodní hrdlová s přírubou E DN 200  PN16</t>
  </si>
  <si>
    <t>-1756505244</t>
  </si>
  <si>
    <t>1960512511</t>
  </si>
  <si>
    <t>55251463.2</t>
  </si>
  <si>
    <t>-1415861069</t>
  </si>
  <si>
    <t>1507200253</t>
  </si>
  <si>
    <t>891351112.1</t>
  </si>
  <si>
    <t>Montáž vodovodních šoupátek otevřený výkop DN 200 spojovací materiál nerez</t>
  </si>
  <si>
    <t>-1352406907</t>
  </si>
  <si>
    <t>" propoj 1+2 "     1+1</t>
  </si>
  <si>
    <t>42221327.1</t>
  </si>
  <si>
    <t>šoupátko pitná voda litina dlouhá stavební dl PN10/16 DN 200</t>
  </si>
  <si>
    <t>-1284834954</t>
  </si>
  <si>
    <t>1376789276</t>
  </si>
  <si>
    <t>851421131</t>
  </si>
  <si>
    <t>Montáž potrubí z trub litinových hrdlových s integrovaným těsněním otevřený výkop DN 500</t>
  </si>
  <si>
    <t>-966473085</t>
  </si>
  <si>
    <t>" dle výpisu materiálu "</t>
  </si>
  <si>
    <t>517,0</t>
  </si>
  <si>
    <t>48,0</t>
  </si>
  <si>
    <t>168,0</t>
  </si>
  <si>
    <t>55251368.1</t>
  </si>
  <si>
    <t>trubka vodovodní litinová hrdlová DN 500 tř.Class tl. stěny min 7,2mm PN10 vnější těžká povrchová úprava extrud. PE povlak (alt. PU povlak) vnitřní odstředivá cementová vystýlka</t>
  </si>
  <si>
    <t>-138765527</t>
  </si>
  <si>
    <t>DN500s+DN500z</t>
  </si>
  <si>
    <t>685*1,015 'Přepočtené koeficientem množství</t>
  </si>
  <si>
    <t>55251368.3</t>
  </si>
  <si>
    <t>trubka vodovodní litinová hrdlová DN 500 KALIBROVANÁ tř.Class tl. stěny min 7,2mm PN10 vnější těžká povrchová úprava extrud. PE povlak (alt. PU povlak) vnitřní odstředivá cementová vystýlka</t>
  </si>
  <si>
    <t>772652358</t>
  </si>
  <si>
    <t>48*1,015 'Přepočtené koeficientem množství</t>
  </si>
  <si>
    <t>55251458.1</t>
  </si>
  <si>
    <t>spoj těsnící násuvný pro vodovodní trubky a tvarovky DN 500</t>
  </si>
  <si>
    <t>1964648281</t>
  </si>
  <si>
    <t>" potrubí standard "      110</t>
  </si>
  <si>
    <t>" potrubí kalibrované "      8</t>
  </si>
  <si>
    <t>" potrubí zámkový spoj"      28</t>
  </si>
  <si>
    <t>146*1,02 'Přepočtené koeficientem množství</t>
  </si>
  <si>
    <t>55251469.1</t>
  </si>
  <si>
    <t>kroužek zámkový DN 500</t>
  </si>
  <si>
    <t>1823075300</t>
  </si>
  <si>
    <t>" potrubí kalibrované "      DN500k/5,97-0,04</t>
  </si>
  <si>
    <t>" potrubí zámkový spoj"     DN500z/5,97-0,141</t>
  </si>
  <si>
    <t>36*1,02 'Přepočtené koeficientem množství</t>
  </si>
  <si>
    <t>552100011.2</t>
  </si>
  <si>
    <t>elastomerová termosmrštitelná manžeta na hrdla tvarovek DN 500</t>
  </si>
  <si>
    <t>-1886437520</t>
  </si>
  <si>
    <t>851321297.1</t>
  </si>
  <si>
    <t>Příplatek za krácení litinové trouby DN 500</t>
  </si>
  <si>
    <t>480266211</t>
  </si>
  <si>
    <t>" SEK "     1</t>
  </si>
  <si>
    <t>857311310.1</t>
  </si>
  <si>
    <t>Spojka s jištěním proti posunu DN 500 hrdlo-hrdlo vč. spojovacího a těsnícího materiálu spojov. materiál nerez M+D</t>
  </si>
  <si>
    <t>-477446402</t>
  </si>
  <si>
    <t>-1105235387</t>
  </si>
  <si>
    <t>4*1,02 'Přepočtené koeficientem množství</t>
  </si>
  <si>
    <t>857421131</t>
  </si>
  <si>
    <t>Montáž litinových tvarovek jednoosých hrdlových otevřený výkop s integrovaným těsněním DN 500</t>
  </si>
  <si>
    <t>-348617741</t>
  </si>
  <si>
    <t>55258425.1</t>
  </si>
  <si>
    <t>koleno hrdlové z tvárné litiny MMK-kus DN 500-11,25° PN16</t>
  </si>
  <si>
    <t>566974351</t>
  </si>
  <si>
    <t>1224542249</t>
  </si>
  <si>
    <t>10*1,02 'Přepočtené koeficientem množství</t>
  </si>
  <si>
    <t>-146202627</t>
  </si>
  <si>
    <t>1957670857</t>
  </si>
  <si>
    <t>852242122</t>
  </si>
  <si>
    <t>Montáž potrubí z trub litinových tlakových přírubových délky do 1 m otevřený výkop DN 80</t>
  </si>
  <si>
    <t>1424236044</t>
  </si>
  <si>
    <t>55253235</t>
  </si>
  <si>
    <t>tvarovka přírubová litinová vodovodní FF-kus PN10/16 DN 80 dl 200mm</t>
  </si>
  <si>
    <t>-1885975629</t>
  </si>
  <si>
    <t>55253237</t>
  </si>
  <si>
    <t>tvarovka přírubová litinová vodovodní FF-kus PN10/16 DN 80 dl 300mm</t>
  </si>
  <si>
    <t>226518645</t>
  </si>
  <si>
    <t>55251475.3</t>
  </si>
  <si>
    <t>elastomerová manžeta tvarovek DN 80-100 příruba</t>
  </si>
  <si>
    <t>60439414</t>
  </si>
  <si>
    <t>857242122.1</t>
  </si>
  <si>
    <t>Montáž litinových tvarovek jednoosých přírubových otevřený výkop DN 80 spojovací materiál nerez</t>
  </si>
  <si>
    <t>-529808319</t>
  </si>
  <si>
    <t>55254047</t>
  </si>
  <si>
    <t>koleno 90° s patkou přírubové litinové vodovodní N-kus PN10/40 DN 80</t>
  </si>
  <si>
    <t>760610394</t>
  </si>
  <si>
    <t>-1429871657</t>
  </si>
  <si>
    <t>857262122.1</t>
  </si>
  <si>
    <t>Montáž litinových tvarovek jednoosých přírubových otevřený výkop DN 100 spojovací materiál nerez</t>
  </si>
  <si>
    <t>-145719224</t>
  </si>
  <si>
    <t>55259815.1</t>
  </si>
  <si>
    <t>přechod přírubový tvárná litina dl 200mm DN 100/80</t>
  </si>
  <si>
    <t>-266539290</t>
  </si>
  <si>
    <t>-1068864253</t>
  </si>
  <si>
    <t>857422122</t>
  </si>
  <si>
    <t>Montáž litinových tvarovek jednoosých přírubových otevřený výkop DN 500</t>
  </si>
  <si>
    <t>417216249</t>
  </si>
  <si>
    <t>55253498.1</t>
  </si>
  <si>
    <t>tvarovka přírubová s hladkým koncem F-kus DN 500 PN16</t>
  </si>
  <si>
    <t>1646919495</t>
  </si>
  <si>
    <t>55253898.1</t>
  </si>
  <si>
    <t>tvarovka vodovodní hrdlová s přírubou E DN 500  PN16</t>
  </si>
  <si>
    <t>-1493152382</t>
  </si>
  <si>
    <t>-621319786</t>
  </si>
  <si>
    <t>55251469.2</t>
  </si>
  <si>
    <t>kroužek zámkový DN 500 (E)</t>
  </si>
  <si>
    <t>2014810976</t>
  </si>
  <si>
    <t>552100011.3</t>
  </si>
  <si>
    <t>elastomerová manžeta tvarovek DN 500 příruba</t>
  </si>
  <si>
    <t>639657850</t>
  </si>
  <si>
    <t>857424122.1</t>
  </si>
  <si>
    <t>Montáž litinových tvarovek odbočných přírubových otevřený výkop DN 500 spojovací materiál nerez</t>
  </si>
  <si>
    <t>247846678</t>
  </si>
  <si>
    <t>55250721.1</t>
  </si>
  <si>
    <t>tvarovka přírubová s přírubovou odbočkou T-DN 500x100 PN16</t>
  </si>
  <si>
    <t>903776634</t>
  </si>
  <si>
    <t>55250723.1</t>
  </si>
  <si>
    <t>tvarovka přírubová s přírubovou tangenciální odbočkou T-DN 500x150 PN16</t>
  </si>
  <si>
    <t>1337680678</t>
  </si>
  <si>
    <t>55250725.1</t>
  </si>
  <si>
    <t>tvarovka přírubová s přírubovou odbočkou T-DN 500x200 PN16</t>
  </si>
  <si>
    <t>-48335183</t>
  </si>
  <si>
    <t>1385953966</t>
  </si>
  <si>
    <t>857422122.1</t>
  </si>
  <si>
    <t>Tvarovky pro tlakové zkoušky DN500, E-kus + zaslep. příruba (2x) s přípravou na zkoušku M+D+demontáž  (materiál započítat obratovost)</t>
  </si>
  <si>
    <t>308497744</t>
  </si>
  <si>
    <t>891241112.1</t>
  </si>
  <si>
    <t>Montáž vodovodních šoupátek otevřený výkop DN 80 spojovací materiál nerez</t>
  </si>
  <si>
    <t>1783447574</t>
  </si>
  <si>
    <t>" řad "     1</t>
  </si>
  <si>
    <t>42221323.1</t>
  </si>
  <si>
    <t>šoupátko pitná voda litina dlouhá stavební dl PN10/16 DN 80</t>
  </si>
  <si>
    <t>-1021385310</t>
  </si>
  <si>
    <t>-1267777754</t>
  </si>
  <si>
    <t>891421112</t>
  </si>
  <si>
    <t>Montáž vodovodních šoupátek otevřený výkop DN 500</t>
  </si>
  <si>
    <t>-576400652</t>
  </si>
  <si>
    <t>42281273.1</t>
  </si>
  <si>
    <t>uzávěr klapkový vodovodní DN 500 PN10 do země</t>
  </si>
  <si>
    <t>857181523</t>
  </si>
  <si>
    <t>-1212050876</t>
  </si>
  <si>
    <t>899401112</t>
  </si>
  <si>
    <t>Osazení poklopů uličních litinových šoupátkových</t>
  </si>
  <si>
    <t>617022270</t>
  </si>
  <si>
    <t>42291352</t>
  </si>
  <si>
    <t>poklop litinový šoupátkový pro zemní soupravy osazení do terénu a do vozovky</t>
  </si>
  <si>
    <t>-2070391001</t>
  </si>
  <si>
    <t>42210050</t>
  </si>
  <si>
    <t>deska podkladová uličního poklopu litinového šoupatového</t>
  </si>
  <si>
    <t>-1302824800</t>
  </si>
  <si>
    <t>4227561040.1</t>
  </si>
  <si>
    <t>zemní teleskopická souprava pro šoupě DN 80-125</t>
  </si>
  <si>
    <t>-286842914</t>
  </si>
  <si>
    <t>4227561050.1</t>
  </si>
  <si>
    <t>zemní teleskopická souprava pro šoupě DN 150-200</t>
  </si>
  <si>
    <t>-1822951934</t>
  </si>
  <si>
    <t>4227561057.1</t>
  </si>
  <si>
    <t>zemní teleskopická souprava pro šoupě DN 500</t>
  </si>
  <si>
    <t>-2091310709</t>
  </si>
  <si>
    <t>891247112.1</t>
  </si>
  <si>
    <t>Montáž hydrantů podzemních DN 80 spojovací materiál nerez</t>
  </si>
  <si>
    <t>789289817</t>
  </si>
  <si>
    <t>42273594.1</t>
  </si>
  <si>
    <t xml:space="preserve">hydrant podzemní DN 80 h=1230mm dvojčinný  </t>
  </si>
  <si>
    <t>385730508</t>
  </si>
  <si>
    <t>899401113</t>
  </si>
  <si>
    <t>Osazení poklopů uličních litinových hydrantových</t>
  </si>
  <si>
    <t>1521306469</t>
  </si>
  <si>
    <t>42291452.1</t>
  </si>
  <si>
    <t>poklop litinový hydrantový DN 80</t>
  </si>
  <si>
    <t>1874306280</t>
  </si>
  <si>
    <t>56230638</t>
  </si>
  <si>
    <t>deska podkladová uličního poklopu plastového hydrantového</t>
  </si>
  <si>
    <t>2036162557</t>
  </si>
  <si>
    <t>28326001</t>
  </si>
  <si>
    <t>obal drenážní k hydrantům</t>
  </si>
  <si>
    <t>1120496824</t>
  </si>
  <si>
    <t>552461380.1</t>
  </si>
  <si>
    <t>podkladní betonový blok beton C20/25 - 300/300/300</t>
  </si>
  <si>
    <t>1680485677</t>
  </si>
  <si>
    <t>899713111.2</t>
  </si>
  <si>
    <t>Orientační tabulky na sloupku betonovém nebo ocelovém vč. sloupku se základem a potřebných zemních prací</t>
  </si>
  <si>
    <t>1062363912</t>
  </si>
  <si>
    <t>" řad "     1+3</t>
  </si>
  <si>
    <t>" propoje "     1+1+1</t>
  </si>
  <si>
    <t>899721111</t>
  </si>
  <si>
    <t>Signalizační vodič DN do 150 mm na potrubí</t>
  </si>
  <si>
    <t>-919882365</t>
  </si>
  <si>
    <t>" DN150 "     4,0</t>
  </si>
  <si>
    <t>899721112</t>
  </si>
  <si>
    <t>Signalizační vodič DN přes 150 mm na potrubí</t>
  </si>
  <si>
    <t>1376233940</t>
  </si>
  <si>
    <t>" DN200 "     4,0+8,0</t>
  </si>
  <si>
    <t>" DN500 "     745,0</t>
  </si>
  <si>
    <t>220182024.1</t>
  </si>
  <si>
    <t>Označení zaměřovacím markerem   M+D</t>
  </si>
  <si>
    <t>-1703818962</t>
  </si>
  <si>
    <t>899722113</t>
  </si>
  <si>
    <t>Krytí potrubí z plastů výstražnou fólií z PVC přes 25 do 34cm</t>
  </si>
  <si>
    <t>-1750899512</t>
  </si>
  <si>
    <t>733,0+1,5*2+4,0</t>
  </si>
  <si>
    <t>899910212.1</t>
  </si>
  <si>
    <t>Zalití zálivkovou popílkocementovou suspenzí vč. všech souvisejících prací (ucpávky, utěsnění zazdívky aj.)</t>
  </si>
  <si>
    <t>1138782558</t>
  </si>
  <si>
    <t>" stávající DN500 "     PI*(0,5/2)^2*485,0</t>
  </si>
  <si>
    <t>850311811</t>
  </si>
  <si>
    <t>Bourání stávajícího potrubí z trub litinových DN 150</t>
  </si>
  <si>
    <t>2124320916</t>
  </si>
  <si>
    <t>850361811</t>
  </si>
  <si>
    <t>Bourání stávajícího potrubí z trub litinových DN přes 150 do 250</t>
  </si>
  <si>
    <t>-1099991821</t>
  </si>
  <si>
    <t>850421811</t>
  </si>
  <si>
    <t>Bourání stávajícího potrubí z trub litinových DN přes 400 do 500</t>
  </si>
  <si>
    <t>1283433572</t>
  </si>
  <si>
    <t>899101211</t>
  </si>
  <si>
    <t>Demontáž poklopů litinových nebo ocelových včetně rámů hmotnosti do 50 kg</t>
  </si>
  <si>
    <t>656253748</t>
  </si>
  <si>
    <t>" hydrant, klapka, šoupátka "      1+2+1+1+2</t>
  </si>
  <si>
    <t>891241811.1</t>
  </si>
  <si>
    <t>Demontáž vodovodních šoupátek otevřený výkop DN 80 vč. zemní soupravy a příslušných armatur a tvarovek</t>
  </si>
  <si>
    <t>-493797543</t>
  </si>
  <si>
    <t>891311811.1</t>
  </si>
  <si>
    <t>Demontáž vodovodních šoupátek otevřený výkop DN 150 vč. zemní soupravy a příslušných armatur a tvarovek</t>
  </si>
  <si>
    <t>-1576152525</t>
  </si>
  <si>
    <t>891351811.1</t>
  </si>
  <si>
    <t>Demontáž vodovodních šoupátek otevřený výkop DN 200 vč. zemní soupravy a příslušných armatur a tvarovek</t>
  </si>
  <si>
    <t>47808936</t>
  </si>
  <si>
    <t>891421811.1</t>
  </si>
  <si>
    <t>Demontáž vodovodních šoupátek klapka otevřený výkop DN 500 vč. zemní soupravy a příslušných armatur a tvarovek</t>
  </si>
  <si>
    <t>-704246658</t>
  </si>
  <si>
    <t>891241881.1</t>
  </si>
  <si>
    <t>Demontáž vodovodních hydrantů otevřený výkop DN 80 vč. zemní soupravy a příslušných armatur a tvarovek</t>
  </si>
  <si>
    <t>1606184844</t>
  </si>
  <si>
    <t>899103211</t>
  </si>
  <si>
    <t>Demontáž poklopů litinových nebo ocelových včetně rámů hmotnosti přes 100 do 150 kg</t>
  </si>
  <si>
    <t>1953517037</t>
  </si>
  <si>
    <t>" armaturní šachta "     1</t>
  </si>
  <si>
    <t>890231811</t>
  </si>
  <si>
    <t>Bourání šachet z prostého betonu ručně obestavěného prostoru přes 1,5 do 3 m3</t>
  </si>
  <si>
    <t>1163973104</t>
  </si>
  <si>
    <t>" armaturní šachta "     2,9</t>
  </si>
  <si>
    <t>997013111</t>
  </si>
  <si>
    <t>Vnitrostaveništní doprava suti a vybouraných hmot pro budovy v do 6 m</t>
  </si>
  <si>
    <t>275738999</t>
  </si>
  <si>
    <t>997013501</t>
  </si>
  <si>
    <t>Odvoz suti a vybouraných hmot na skládku nebo meziskládku do 1 km se složením</t>
  </si>
  <si>
    <t>-105010216</t>
  </si>
  <si>
    <t>997013509</t>
  </si>
  <si>
    <t>Příplatek k odvozu suti a vybouraných hmot na skládku ZKD 1 km přes 1 km</t>
  </si>
  <si>
    <t>1724170283</t>
  </si>
  <si>
    <t>51,291*8 'Přepočtené koeficientem množství</t>
  </si>
  <si>
    <t>997013631.1</t>
  </si>
  <si>
    <t>Poplatek za uložení na skládce (skládkovné) stavebního odpadu</t>
  </si>
  <si>
    <t>1229661217</t>
  </si>
  <si>
    <t>Šachta odkalení</t>
  </si>
  <si>
    <t>451573111.1</t>
  </si>
  <si>
    <t>-1594418555</t>
  </si>
  <si>
    <t>0,15*2,5*2,5</t>
  </si>
  <si>
    <t>170</t>
  </si>
  <si>
    <t>1323316254</t>
  </si>
  <si>
    <t>" přesun hmot "     LOZEšach1</t>
  </si>
  <si>
    <t>171</t>
  </si>
  <si>
    <t>1488646586</t>
  </si>
  <si>
    <t>172</t>
  </si>
  <si>
    <t>-941045080</t>
  </si>
  <si>
    <t>" šachty prefa "     0,1*1,5*1,5</t>
  </si>
  <si>
    <t>173</t>
  </si>
  <si>
    <t>452351111</t>
  </si>
  <si>
    <t>Bednění podkladních desek nebo sedlového lože pod potrubí, stoky a drobné objekty otevřený výkop zřízení</t>
  </si>
  <si>
    <t>-889521896</t>
  </si>
  <si>
    <t>" šachty prefa "     0,1*1,5*4</t>
  </si>
  <si>
    <t>174</t>
  </si>
  <si>
    <t>452351112</t>
  </si>
  <si>
    <t>Bednění podkladních desek nebo sedlového lože pod potrubí, stoky a drobné objekty otevřený výkop odstranění</t>
  </si>
  <si>
    <t>1197280370</t>
  </si>
  <si>
    <t>175</t>
  </si>
  <si>
    <t>-341191545</t>
  </si>
  <si>
    <t>176</t>
  </si>
  <si>
    <t>59224176</t>
  </si>
  <si>
    <t>prstenec šachtový vyrovnávací betonový 625x120x80mm</t>
  </si>
  <si>
    <t>-200600446</t>
  </si>
  <si>
    <t>177</t>
  </si>
  <si>
    <t>59224187</t>
  </si>
  <si>
    <t>prstenec šachtový vyrovnávací betonový 625x120x100mm</t>
  </si>
  <si>
    <t>67294058</t>
  </si>
  <si>
    <t>178</t>
  </si>
  <si>
    <t>452386111</t>
  </si>
  <si>
    <t>Vyrovnávací prstence z betonu prostého tř. C 25/30 v do 100 mm</t>
  </si>
  <si>
    <t>1840506741</t>
  </si>
  <si>
    <t>894414111</t>
  </si>
  <si>
    <t>Osazení betonových nebo železobetonových dílců pro šachty skruží základových (dno)</t>
  </si>
  <si>
    <t>-312559581</t>
  </si>
  <si>
    <t>59224337.5</t>
  </si>
  <si>
    <t>dno betonové šachty kanalizační přímé 100x60x40cm dno koncové - žlab - odkalení</t>
  </si>
  <si>
    <t>2074707870</t>
  </si>
  <si>
    <t>181</t>
  </si>
  <si>
    <t>894411311</t>
  </si>
  <si>
    <t>Osazení betonových nebo železobetonových dílců pro šachty skruží rovných</t>
  </si>
  <si>
    <t>1740813400</t>
  </si>
  <si>
    <t>182</t>
  </si>
  <si>
    <t>59224162</t>
  </si>
  <si>
    <t>skruž betonová kanalizační se stupadly 100x100x12cm</t>
  </si>
  <si>
    <t>-450699170</t>
  </si>
  <si>
    <t>183</t>
  </si>
  <si>
    <t>59224161</t>
  </si>
  <si>
    <t>skruž betonová kanalizační se stupadly 100x50x12cm</t>
  </si>
  <si>
    <t>1220798949</t>
  </si>
  <si>
    <t>184</t>
  </si>
  <si>
    <t>59224348</t>
  </si>
  <si>
    <t>těsnění elastomerové pro spojení šachetních dílů DN 1000</t>
  </si>
  <si>
    <t>340655297</t>
  </si>
  <si>
    <t>185</t>
  </si>
  <si>
    <t>894412411</t>
  </si>
  <si>
    <t>Osazení betonových nebo železobetonových dílců pro šachty skruží přechodových</t>
  </si>
  <si>
    <t>736836586</t>
  </si>
  <si>
    <t>186</t>
  </si>
  <si>
    <t>59224414</t>
  </si>
  <si>
    <t>konus betonové šachty DN 1000 kanalizační 100x62,5x58cm tl stěny 10 stupadla poplastovaná</t>
  </si>
  <si>
    <t>1462709537</t>
  </si>
  <si>
    <t>187</t>
  </si>
  <si>
    <t>954827707</t>
  </si>
  <si>
    <t>1*1,01 'Přepočtené koeficientem množství</t>
  </si>
  <si>
    <t>188</t>
  </si>
  <si>
    <t>899104112</t>
  </si>
  <si>
    <t>Osazení poklopů litinových, ocelových nebo železobetonových včetně rámů pro třídu zatížení D400, E600</t>
  </si>
  <si>
    <t>-41410349</t>
  </si>
  <si>
    <t>189</t>
  </si>
  <si>
    <t>55243443.1</t>
  </si>
  <si>
    <t>poklop na vstupní šachtu litinový D500  třídy D400kN typ BRNO</t>
  </si>
  <si>
    <t>-1806992998</t>
  </si>
  <si>
    <t>190</t>
  </si>
  <si>
    <t>998273102</t>
  </si>
  <si>
    <t>Přesun hmot pro trubní vedení z trub litinových otevřený výkop</t>
  </si>
  <si>
    <t>867392337</t>
  </si>
  <si>
    <t>191</t>
  </si>
  <si>
    <t>705089793</t>
  </si>
  <si>
    <t xml:space="preserve">" křížení inž. sítí "    </t>
  </si>
  <si>
    <t>" kabel "     KABELm</t>
  </si>
  <si>
    <t>" potrubí voda "     POTRUBI1</t>
  </si>
  <si>
    <t>192</t>
  </si>
  <si>
    <t>460762111</t>
  </si>
  <si>
    <t>-126869432</t>
  </si>
  <si>
    <t>SO 800 - NÁHRADNÍ VÝSADBA</t>
  </si>
  <si>
    <t>01 - Asanace</t>
  </si>
  <si>
    <t>A - Asanace</t>
  </si>
  <si>
    <t>A</t>
  </si>
  <si>
    <t>112151011.R</t>
  </si>
  <si>
    <t>Pokácení stromu volné v celku s odřezáním kmene a s odvětvením průměru kmene do 100 mm</t>
  </si>
  <si>
    <t>ks</t>
  </si>
  <si>
    <t>"strom č. 94, 36, 39"   3</t>
  </si>
  <si>
    <t>112151351</t>
  </si>
  <si>
    <t>Pokácení stromu postupné se spouštěním částí kmene a koruny o průměru na řezné ploše pařezu přes 100 do 200 mm</t>
  </si>
  <si>
    <t>"strom č. 38, 93, 20, 21, 22, 24, 25, 26, 27, 29, 30, 32, 34, 69, 120"   15</t>
  </si>
  <si>
    <t>112151352</t>
  </si>
  <si>
    <t>Pokácení stromu postupné se spouštěním částí kmene a koruny o průměru na řezné ploše pařezu přes 200 do 300 mm</t>
  </si>
  <si>
    <t xml:space="preserve"> "     strom č. 23, 28 "     2</t>
  </si>
  <si>
    <t>112151354</t>
  </si>
  <si>
    <t>Pokácení stromu postupné se spouštěním částí kmene a koruny o průměru na řezné ploše pařezu přes 400 do 500 mm</t>
  </si>
  <si>
    <t xml:space="preserve"> "     strom č. 31,37,58 "     3</t>
  </si>
  <si>
    <t>112151355</t>
  </si>
  <si>
    <t>Pokácení stromu postupné se spouštěním částí kmene a koruny o průměru na řezné ploše pařezu přes 500 do 600 mm</t>
  </si>
  <si>
    <t xml:space="preserve"> "     strom č. 35, 42, 72, 91 "     4</t>
  </si>
  <si>
    <t>112155215</t>
  </si>
  <si>
    <t>Štěpkování s naložením na dopravní prostředek a odvozem do 20 km stromků a větví solitérů, průměru kmene do 300 mm</t>
  </si>
  <si>
    <t>112155221</t>
  </si>
  <si>
    <t>Štěpkování s naložením na dopravní prostředek a odvozem do 20 km stromků a větví solitérů, průměru kmene přes 300 do 500 mm</t>
  </si>
  <si>
    <t>112155225</t>
  </si>
  <si>
    <t>Štěpkování s naložením na dopravní prostředek a odvozem do 20 km stromků a větví solitérů, průměru kmene přes 500 do 700 mm</t>
  </si>
  <si>
    <t>112201111</t>
  </si>
  <si>
    <t>Odstranění pařezů D do 0,2 m v rovině a svahu do 1:5 s odklizením do 20 m a zasypáním jámy</t>
  </si>
  <si>
    <t>112201112</t>
  </si>
  <si>
    <t>Odstranění pařezů D přes 0,2 do 0,3 m v rovině a svahu do 1:5 s odklizením do 20 m a zasypáním jámy</t>
  </si>
  <si>
    <t>112201116</t>
  </si>
  <si>
    <t>Odstranění pařezů D přes 0,6 do 0,7 m v rovině a svahu do 1:5 s odklizením do 20 m a zasypáním jámy</t>
  </si>
  <si>
    <t>112201117</t>
  </si>
  <si>
    <t>Odstranění pařezů D přes 0,7 do 0,8 m v rovině a svahu do 1:5 s odklizením do 20 m a zasypáním jámy</t>
  </si>
  <si>
    <t>111212351</t>
  </si>
  <si>
    <t>Odstranění nevhodných dřevin průměru kmene do 100 mm výšky přes 1 m s odstraněním pařezu do 100 m2 v rovině nebo na svahu do 1:5</t>
  </si>
  <si>
    <t>112155315</t>
  </si>
  <si>
    <t>Štěpkování s naložením na dopravní prostředek a odvozem do 20 km keřového porostu hustého</t>
  </si>
  <si>
    <t>998231311.R01</t>
  </si>
  <si>
    <t>Přesun hmot pro sadovnické a krajinářské úpravy strojně dopravní vzdálenost do 20 km</t>
  </si>
  <si>
    <t xml:space="preserve"> "     Poznámka k položce: bude vykázáno dle skutečnosti  "     </t>
  </si>
  <si>
    <t xml:space="preserve"> "     Odvoz štěpky k uskladnění na pozemcích investora nebo do spalovny - cena vč. Poplatků "     5</t>
  </si>
  <si>
    <t>02 - Výsadba</t>
  </si>
  <si>
    <t>A - Příprava stanoviště</t>
  </si>
  <si>
    <t>D - Výsadba stromů</t>
  </si>
  <si>
    <t>E - Následná péče (5 let)</t>
  </si>
  <si>
    <t>Příprava stanoviště</t>
  </si>
  <si>
    <t>112201118</t>
  </si>
  <si>
    <t>Odstranění pařezů D přes 0,8 do 0,9 m v rovině a svahu do 1:5 s odklizením do 20 m a zasypáním jámy</t>
  </si>
  <si>
    <t>184852433.R01</t>
  </si>
  <si>
    <t>Řez stromů prováděný lezeckou technikou redukční směrem k překážce, plocha koruny stromu do 30 m2</t>
  </si>
  <si>
    <t xml:space="preserve"> "     lokální redukce vzhledem  k umístění nových vazeb pro troleje - strom č. 7, 96, 104 "     3</t>
  </si>
  <si>
    <t>184852434.R01</t>
  </si>
  <si>
    <t>Řez stromů prováděný lezeckou technikou redukční směrem k překážce, plocha koruny stromu přes 30 do 60 m2</t>
  </si>
  <si>
    <t xml:space="preserve"> "     lokální redukce vzhledem  k umístění nových vazeb pro troleje - strom č. 81, 122, 126 "     3</t>
  </si>
  <si>
    <t>184852435.R01</t>
  </si>
  <si>
    <t>Řez stromů prováděný lezeckou technikou redukční směrem k překážce, plocha koruny stromu přes 60 do 90 m2</t>
  </si>
  <si>
    <t xml:space="preserve"> "     lokální redukce vzhledem  k umístění nových vazeb pro troleje - strom č. 19 "     1</t>
  </si>
  <si>
    <t>Výsadba stromů</t>
  </si>
  <si>
    <t>119005153</t>
  </si>
  <si>
    <t>Vytyčení výsadeb s rozmístěním rostlin dle projektové dokumentace solitérních přes 10 do 50 kusů</t>
  </si>
  <si>
    <t xml:space="preserve"> "     vytyčení solitérních dřevin a keřů "     </t>
  </si>
  <si>
    <t xml:space="preserve"> "     https://podminky.urs.cz/item/CS_URS_2024_02/119005155 "     41</t>
  </si>
  <si>
    <t>183101121</t>
  </si>
  <si>
    <t>Hloubení jamek pro vysazování rostlin v zemině skupiny 1 až 4 bez výměny půdy v rovině nebo na svahu do 1:5, objemu přes 0,40 do 1,00 m3</t>
  </si>
  <si>
    <t xml:space="preserve"> "     https://podminky.urs.cz/item/CS_URS_2024_02/183101121 "     41</t>
  </si>
  <si>
    <t>184102115</t>
  </si>
  <si>
    <t>Výsadba dřeviny s balem do předem vyhloubené jamky se zalitím v rovině nebo na svahu do 1:5, při průměru balu přes 500 do 600 mm</t>
  </si>
  <si>
    <t>PN</t>
  </si>
  <si>
    <t>Aesculus x carnea ´Briotii´/ ok 18-20</t>
  </si>
  <si>
    <t>AC</t>
  </si>
  <si>
    <t>Acer platanoides / ok 18-20 cm</t>
  </si>
  <si>
    <t>185802114</t>
  </si>
  <si>
    <t>Hnojení půdy nebo trávníku v rovině nebo na svahu do 1:5 umělým hnojivem s rozdělením k jednotlivým rostlinám</t>
  </si>
  <si>
    <t xml:space="preserve"> "     přepočtené koeficientem množství "     83,95*0,0011435</t>
  </si>
  <si>
    <t>R</t>
  </si>
  <si>
    <t>zeolit fr. 2/4</t>
  </si>
  <si>
    <t xml:space="preserve"> "     3kg/jáma "     123</t>
  </si>
  <si>
    <t>R.1</t>
  </si>
  <si>
    <t>tablety zásobního hnojiva</t>
  </si>
  <si>
    <t xml:space="preserve"> "     10 ks/strom, 10*41*0,01 kg "     4,1</t>
  </si>
  <si>
    <t>R.2</t>
  </si>
  <si>
    <t>přípravek pro zakořenění</t>
  </si>
  <si>
    <t xml:space="preserve"> "     0,25 kg/strom, 41*0,25 "     10,25</t>
  </si>
  <si>
    <t>184215133</t>
  </si>
  <si>
    <t>Ukotvení dřeviny kůly v rovině nebo na svahu do 1:5 třemi kůly, délky přes 2 do 3 m</t>
  </si>
  <si>
    <t>60591257</t>
  </si>
  <si>
    <t>kůl vyvazovací dřevěný impregnovaný D 8cm dl 3m</t>
  </si>
  <si>
    <t>41*3</t>
  </si>
  <si>
    <t>6059125R</t>
  </si>
  <si>
    <t>kůl vyvazovací dřevěný impregnovaný D 8cm - půlený</t>
  </si>
  <si>
    <t>184215412</t>
  </si>
  <si>
    <t>Zhotovení závlahové mísy u solitérních dřevin v rovině nebo na svahu do 1:5, o průměru mísy přes 0,5 do 1 m</t>
  </si>
  <si>
    <t xml:space="preserve"> "     https://podminky.urs.cz/item/CS_URS_2024_02/184215412 "     </t>
  </si>
  <si>
    <t xml:space="preserve"> "     Poznámka k položce: bude použita přebytečná vykopaná zemina "     41</t>
  </si>
  <si>
    <t>184852322R</t>
  </si>
  <si>
    <t>Komparativní řez stromů</t>
  </si>
  <si>
    <t>184501141</t>
  </si>
  <si>
    <t>Zhotovení obalu kmene z rákosové nebo kokosové rohože v rovině nebo na svahu do 1:5</t>
  </si>
  <si>
    <t>61894002</t>
  </si>
  <si>
    <t>bambusová rohož 60x140cm</t>
  </si>
  <si>
    <t>184911421</t>
  </si>
  <si>
    <t>Mulčování vysazených rostlin mulčovací kůrou, tl. do 100 mm v rovině nebo na svahu do 1:5</t>
  </si>
  <si>
    <t xml:space="preserve"> "     https://podminky.urs.cz/item/CS_URS_2024_02/184911421 "     </t>
  </si>
  <si>
    <t xml:space="preserve"> "     Mulčování - štěpka (pl * p) "     </t>
  </si>
  <si>
    <t>1,0*41</t>
  </si>
  <si>
    <t>103911R1</t>
  </si>
  <si>
    <t>jemná štěpka</t>
  </si>
  <si>
    <t>184813241</t>
  </si>
  <si>
    <t>Zřízení ochrany paty kmene dřeviny perforovanou flexibilní plastovou chráničkou</t>
  </si>
  <si>
    <t>103911R1.1</t>
  </si>
  <si>
    <t>chránička paty kmene</t>
  </si>
  <si>
    <t>185804311</t>
  </si>
  <si>
    <t>Zalití rostlin vodou plochy záhonů jednotlivě do 20 m2</t>
  </si>
  <si>
    <t xml:space="preserve"> "     https://podminky.urs.cz/item/CS_URS_2024_02/185804311 "     </t>
  </si>
  <si>
    <t xml:space="preserve"> "     Poznámka k položce: nutno zohlednit, že se jedná o postupnou zálivku "     </t>
  </si>
  <si>
    <t xml:space="preserve"> "     Zálivka stromů (obj * p) "     </t>
  </si>
  <si>
    <t>0,08*41</t>
  </si>
  <si>
    <t>185851121</t>
  </si>
  <si>
    <t>Dovoz vody pro zálivku rostlin na vzdálenost do 1000 m</t>
  </si>
  <si>
    <t xml:space="preserve"> "     https://podminky.urs.cz/item/CS_URS_2024_02/185851121 "     3,28</t>
  </si>
  <si>
    <t>185851129</t>
  </si>
  <si>
    <t>Dovoz vody pro zálivku rostlin Příplatek k ceně za každých dalších i započatých 1000 m</t>
  </si>
  <si>
    <t>998231411</t>
  </si>
  <si>
    <t>Přesun hmot pro sadovnické a krajinářské úpravy ručně (bez užití mechanizace) dopravní vzdálenost do 100 m</t>
  </si>
  <si>
    <t xml:space="preserve"> "     https://podminky.urs.cz/item/CS_URS_2024_02/998231411 "     5</t>
  </si>
  <si>
    <t>E</t>
  </si>
  <si>
    <t>Následná péče (5 let)</t>
  </si>
  <si>
    <t>5 ti letá následná péče o stromy spočívající v pravidlené zálivce, případném výchovném řezu, odplevelování zálivkové mísy, odstraňování obrostu kmene, kontrola kotvení, doplnění mulče, odstranění kotvení a obalu kmene po 3 letech (přesná specifikace dle T</t>
  </si>
  <si>
    <t>SO 900 - PŘELOŽKY INŽENÝRSKÝCH SÍTÍ</t>
  </si>
  <si>
    <t>SO 901 - přeložka vedení a sloupů VO</t>
  </si>
  <si>
    <t>M01 - Plastový rozvaděč pro veřejné osvětlení</t>
  </si>
  <si>
    <t>M02 - Montážní materiál</t>
  </si>
  <si>
    <t>M15 - Zemní práce</t>
  </si>
  <si>
    <t>M16 - Demontáže</t>
  </si>
  <si>
    <t>M30 - Přidružené práce</t>
  </si>
  <si>
    <t>M01</t>
  </si>
  <si>
    <t>Plastový rozvaděč pro veřejné osvětlení</t>
  </si>
  <si>
    <t>01EM01</t>
  </si>
  <si>
    <t>D+M - Plastový rozvaděč pro veřejné osvětlení R-0282-015</t>
  </si>
  <si>
    <t>Typová plastová skříň v kompaktním pilířku o rozměrech v. 1660 x š. 375 x h.230 mm</t>
  </si>
  <si>
    <t xml:space="preserve"> krytí IP44/IP20, s přívody a vývody zespodu. Maximální osazení skříně je 15x</t>
  </si>
  <si>
    <t>pojistkový řadový odpínač 1-pólový+PEN, bude osazeno  9x pojistkový řadový odpínač</t>
  </si>
  <si>
    <t>1-pólový+PEN, 3 trojice osazené. Přívod CYKY-J 4x16 mm2, odvod CYKY-J 4x16 mm2.</t>
  </si>
  <si>
    <t>M02</t>
  </si>
  <si>
    <t>Montážní materiál</t>
  </si>
  <si>
    <t>02EM01</t>
  </si>
  <si>
    <t>D+M  Kabel s měděným jádrem CYKY-J 5x1,5</t>
  </si>
  <si>
    <t>02EM02</t>
  </si>
  <si>
    <t>D+M  Kabel s měděným jádrem CYKY-J 4x16</t>
  </si>
  <si>
    <t>02EM03</t>
  </si>
  <si>
    <t>D+M  Elektrovýzbroj stožáru pro 1 okruh</t>
  </si>
  <si>
    <t xml:space="preserve">Elektrovýzbroj stožáru (stožárová svorkovnice) pro 1 okruh, pro styk kabelů </t>
  </si>
  <si>
    <t>2x CYKY-J 4x16mm2, včetně krytu, pro pojistku 1xE27, IP54</t>
  </si>
  <si>
    <t>02EM04</t>
  </si>
  <si>
    <t>D+M  Stožár ocelový sadový l=5 m</t>
  </si>
  <si>
    <t xml:space="preserve">Stožár ocelový třístupňový bez výložníku, výška stožáru 5,8m, vetknutí 0,8m, výška </t>
  </si>
  <si>
    <t xml:space="preserve"> svítidla nad terénem l=5m, průměr dříku 89mm, oboustranně žárově zinkovaný,</t>
  </si>
  <si>
    <t>včetně ochranné manžety do výšky dvířek a stožárové patice, opatřený nátěrem typu</t>
  </si>
  <si>
    <t xml:space="preserve">Antiplakát do výšky 2,5m, dle městských standardů pro veřejné a slavnostní osvětlení </t>
  </si>
  <si>
    <t xml:space="preserve">města Brna, ČSN EN 40-2 obecné požadavky a rozměry, ČSN 33 2000-7-714 </t>
  </si>
  <si>
    <t xml:space="preserve">Elektrická zařízení - zařízení pro venkovní osvětlení. Viz technicko obchodní </t>
  </si>
  <si>
    <t>specifikace č.1, která je přílohou technické zprávy SO 901.</t>
  </si>
  <si>
    <t>02EM05</t>
  </si>
  <si>
    <t>D+M  Pojistka E27, 6A</t>
  </si>
  <si>
    <t>02EM06</t>
  </si>
  <si>
    <t>D+M  Očíslování nového stožáru VO</t>
  </si>
  <si>
    <t>02EM07</t>
  </si>
  <si>
    <t>D+M  Korugovaná chránička DN63</t>
  </si>
  <si>
    <t>02EM08</t>
  </si>
  <si>
    <t>D+M  Dělená chránička DN110</t>
  </si>
  <si>
    <t>02EM09</t>
  </si>
  <si>
    <t>D+M  Drát FeZn d10</t>
  </si>
  <si>
    <t>02EM10</t>
  </si>
  <si>
    <t>D+M  Svorka spojovací DRÁT - DRÁT, ochrana proti korozi</t>
  </si>
  <si>
    <t>02EM11</t>
  </si>
  <si>
    <t>D+M  Zelenožlutý izolační návlek</t>
  </si>
  <si>
    <t>02EM12</t>
  </si>
  <si>
    <t>D+M  Výstražná fólie š.220mm červená - VO</t>
  </si>
  <si>
    <t>02EM13</t>
  </si>
  <si>
    <t>M  Montáž stožáru pomocí jeřábu</t>
  </si>
  <si>
    <t>02EM14</t>
  </si>
  <si>
    <t>M  Montáž svítidla pomocí vysokozdvižné plošiny, vč. připojení</t>
  </si>
  <si>
    <t>02EM15</t>
  </si>
  <si>
    <t>M  Přesunutí zapínací skříně ozn. Z-127, vč. připojení kabelů</t>
  </si>
  <si>
    <t xml:space="preserve">Přesunutí zapínací skříně ozn. Z-127, vč. odpojení stávajících kabelů, naspojkování </t>
  </si>
  <si>
    <t>stávající kabelů a nové zapojení do přesunuté zapínací skříně</t>
  </si>
  <si>
    <t>02EM16</t>
  </si>
  <si>
    <t>M  Napojení kabelu na stávající osvětlení</t>
  </si>
  <si>
    <t>02EM17</t>
  </si>
  <si>
    <t>M  Ukončení kabelů do 5x1,5mm2</t>
  </si>
  <si>
    <t>02EM18</t>
  </si>
  <si>
    <t>M  Ukončení kabelů do 4x16mm2</t>
  </si>
  <si>
    <t>02EM19</t>
  </si>
  <si>
    <t>M  Sváry uzemnění v zemi, vč. antikorozní ochrany</t>
  </si>
  <si>
    <t>02EM20</t>
  </si>
  <si>
    <t>M  Utěsnění kabelu v chráničce proti vodě</t>
  </si>
  <si>
    <t>02EM21</t>
  </si>
  <si>
    <t>M  Drobný montážní materiál</t>
  </si>
  <si>
    <t>M15</t>
  </si>
  <si>
    <t>15EM01</t>
  </si>
  <si>
    <t>M  Vytýčení trasy</t>
  </si>
  <si>
    <t>15EM02</t>
  </si>
  <si>
    <t>D  Vytýčení stávajícíh inženýrských sítí</t>
  </si>
  <si>
    <t>15EM03</t>
  </si>
  <si>
    <t>M  Výkop jámy 600x600x1200mm pro základ sadového stožáru l=6m</t>
  </si>
  <si>
    <t>Výkop jámy pro stožár o rozměrech 600x600x1200 mm, naložení veškeré zeminy</t>
  </si>
  <si>
    <t xml:space="preserve"> (0,5 m3), vodorovné přemístění, složení a poplatek za uložení.</t>
  </si>
  <si>
    <t>15EM04</t>
  </si>
  <si>
    <t>M  Betonový základ stožáru 600x600x1200mm, otvor o průměru 250mm</t>
  </si>
  <si>
    <t xml:space="preserve">Betonový základ pro stožár z betonu třídy C 30/37 XC4XF3 (0,5 m3), </t>
  </si>
  <si>
    <t xml:space="preserve"> včetně zřízení a následného odstranění bednění </t>
  </si>
  <si>
    <t>15EM05</t>
  </si>
  <si>
    <t>M  Výkop a zához rýhy 350x600mm, tř.zem.3, v chodníku</t>
  </si>
  <si>
    <t>Kompletní výkop 350x600mm, vč. pískového lože 100/100mm, zahrnutí, hutnění a provizorní úpravy terénu.</t>
  </si>
  <si>
    <t>770</t>
  </si>
  <si>
    <t>15EM06</t>
  </si>
  <si>
    <t>M  Výkop a zához rýhy 350x800mm, tř.zem.3, ve volném terénu</t>
  </si>
  <si>
    <t>Kompletní výkop 350x800mm, vč. pískového lože 100/100mm, zahrnutí, hutnění a provizorní úpravy terénu.</t>
  </si>
  <si>
    <t>15EM07</t>
  </si>
  <si>
    <t>M  Výkop a zához rýhy 500x1200mm, tř.zem.3, v komunikaci</t>
  </si>
  <si>
    <t>Kompletní výkop 500x1200mm, vč. obetonování chrániček DN 110mm,</t>
  </si>
  <si>
    <t xml:space="preserve"> provizorní zásyp reciklátem, zahrnutí, hutnění a úpravy terénu.</t>
  </si>
  <si>
    <t>15EM08</t>
  </si>
  <si>
    <t>Výkop pro základ rozpojovací skříně veřejného osvětlení  R-0282-015</t>
  </si>
  <si>
    <t>15EM09</t>
  </si>
  <si>
    <t>Výkop pro základ zapínací skříně Z-127</t>
  </si>
  <si>
    <t>15EM10</t>
  </si>
  <si>
    <t>Odvoz přebytečné zeminy</t>
  </si>
  <si>
    <t>M16</t>
  </si>
  <si>
    <t>Demontáže</t>
  </si>
  <si>
    <t>16EM01</t>
  </si>
  <si>
    <t>D  Demontáž stožáru včetně svítidla, pomocí jeřábu</t>
  </si>
  <si>
    <t xml:space="preserve">Demontáž stožáru VO včetně naložení odstraněného sloupu, vodorovného přemístění </t>
  </si>
  <si>
    <t xml:space="preserve">a složení sloupu. Demontáž stávajícího zemního vedení, naložení, vodorovné </t>
  </si>
  <si>
    <t>přemístění, složení. Svítidla budou znovu využita!</t>
  </si>
  <si>
    <t>16EM02</t>
  </si>
  <si>
    <t>D  Demontáž betonového základu silničního stožáru</t>
  </si>
  <si>
    <t>Vybourání betonové patky, naložení, vodorovné přemístění, složení a poplatek za</t>
  </si>
  <si>
    <t xml:space="preserve"> likvidaci. Zásyp jámy po odstranění sloupu a dodání zásypového materiálu (0,9 m3).</t>
  </si>
  <si>
    <t>16EM03</t>
  </si>
  <si>
    <t>Demontáž s odpojením stávajících kabelů ke stožárům VO</t>
  </si>
  <si>
    <t>Stávající kabel VO bude odpojen a demontován pro 34 ks stožárů VO</t>
  </si>
  <si>
    <t>16EM04</t>
  </si>
  <si>
    <t>Demontáž rozpojovací skříně (skříň pro veřejné osvětlení) R-0282-015</t>
  </si>
  <si>
    <t>Vyhledání stávajících kabelů VO, jejich odpojení, zkrácení a znovu zapojení do nového rozvaděče</t>
  </si>
  <si>
    <t>M30</t>
  </si>
  <si>
    <t>Přidružené práce</t>
  </si>
  <si>
    <t>30EM01</t>
  </si>
  <si>
    <t>M  Digitální zaměření</t>
  </si>
  <si>
    <t>30EM02</t>
  </si>
  <si>
    <t>M  Měření intenzity osvětlení</t>
  </si>
  <si>
    <t>30EM03</t>
  </si>
  <si>
    <t>M  Výchozí revize el.zařízení včetně vyhotovení revizní zprávy</t>
  </si>
  <si>
    <t>SO 902 - přeložka sloupů trakčního vedení DPmB</t>
  </si>
  <si>
    <t xml:space="preserve">    21-M - Elektromontáže</t>
  </si>
  <si>
    <t>21-M</t>
  </si>
  <si>
    <t>Elektromontáže</t>
  </si>
  <si>
    <t>Pol1</t>
  </si>
  <si>
    <t>Trakční stožár B11m/12kN</t>
  </si>
  <si>
    <t>Pol2</t>
  </si>
  <si>
    <t>Trakční stožár C11 m/16kN</t>
  </si>
  <si>
    <t>Pol3</t>
  </si>
  <si>
    <t>Trakční stožár Cb11 m/16kN</t>
  </si>
  <si>
    <t>Pol4</t>
  </si>
  <si>
    <t>Očíslování stožáru</t>
  </si>
  <si>
    <t>Pol5</t>
  </si>
  <si>
    <t>Beton. základ stož. vč.výkopu, odvozu zeminy 15 km</t>
  </si>
  <si>
    <t>Pol6</t>
  </si>
  <si>
    <t>Výkop nad základem</t>
  </si>
  <si>
    <t>Pol7</t>
  </si>
  <si>
    <t>Demontáž stáv.betonového základu vč.rozrušení</t>
  </si>
  <si>
    <t>Pol8</t>
  </si>
  <si>
    <t>Odvoz betonové suti vč.složení na skládku 15 km</t>
  </si>
  <si>
    <t>Pol9</t>
  </si>
  <si>
    <t>Demont.stáv.stožáru vč. odvozu na skládku 15 km</t>
  </si>
  <si>
    <t>Pol10</t>
  </si>
  <si>
    <t>Bleskojistka vč.uzemnění</t>
  </si>
  <si>
    <t>275514196</t>
  </si>
  <si>
    <t>Pol11</t>
  </si>
  <si>
    <t>Držák pryž. pro 2 kab.+páska</t>
  </si>
  <si>
    <t>256</t>
  </si>
  <si>
    <t>1764170393</t>
  </si>
  <si>
    <t>Pol12</t>
  </si>
  <si>
    <t>Držák pryž. pro 4 kab.+páska</t>
  </si>
  <si>
    <t>972948086</t>
  </si>
  <si>
    <t>Pol13</t>
  </si>
  <si>
    <t>Izol. s uchy a dvojokem</t>
  </si>
  <si>
    <t>-1680098437</t>
  </si>
  <si>
    <t>Pol14</t>
  </si>
  <si>
    <t>Izolátor s uchy s M 16 mm</t>
  </si>
  <si>
    <t>1696027819</t>
  </si>
  <si>
    <t>Pol15</t>
  </si>
  <si>
    <t>Izolátor s uchy s okem</t>
  </si>
  <si>
    <t>619296266</t>
  </si>
  <si>
    <t>Pol16</t>
  </si>
  <si>
    <t>Izolátor smyčkový</t>
  </si>
  <si>
    <t>-1464145337</t>
  </si>
  <si>
    <t>Pol18</t>
  </si>
  <si>
    <t>Kabel CHBU f 120 mm2 pevně</t>
  </si>
  <si>
    <t>1664872902</t>
  </si>
  <si>
    <t>Pol19</t>
  </si>
  <si>
    <t>Kabel CHBU f 50 mm2 pevně</t>
  </si>
  <si>
    <t>-1342637558</t>
  </si>
  <si>
    <t>Pol102</t>
  </si>
  <si>
    <t>Kloub s vidlicí pro 2x55 (Br)</t>
  </si>
  <si>
    <t>-1678627502</t>
  </si>
  <si>
    <t>Pol20</t>
  </si>
  <si>
    <t>Lano FeZn 35 mm2</t>
  </si>
  <si>
    <t>-1276750197</t>
  </si>
  <si>
    <t>Pol21</t>
  </si>
  <si>
    <t>Nerez úchyt</t>
  </si>
  <si>
    <t>-1011390949</t>
  </si>
  <si>
    <t>Pol22</t>
  </si>
  <si>
    <t>Nerez.drát f 4 mm</t>
  </si>
  <si>
    <t>-708797656</t>
  </si>
  <si>
    <t>Pol23</t>
  </si>
  <si>
    <t>Obj. kotev. s vidlicí f 175 mm</t>
  </si>
  <si>
    <t>-1671131929</t>
  </si>
  <si>
    <t>Pol24</t>
  </si>
  <si>
    <t>Objímka děl. pro výložník 55mm</t>
  </si>
  <si>
    <t>1714982360</t>
  </si>
  <si>
    <t>Pol25</t>
  </si>
  <si>
    <t>Objímka kotevní s kardanem na kruhový stoár do f 175 mm</t>
  </si>
  <si>
    <t>-964694313</t>
  </si>
  <si>
    <t>Pol28</t>
  </si>
  <si>
    <t>Objímka kotevní s kardanem na kruhový stožár  do f 265 mm</t>
  </si>
  <si>
    <t>-1518519748</t>
  </si>
  <si>
    <t>Pol29</t>
  </si>
  <si>
    <t>Odpoj. trakční QAV vč.pohonu</t>
  </si>
  <si>
    <t>948751991</t>
  </si>
  <si>
    <t>Pol30</t>
  </si>
  <si>
    <t>Oko posuvné pro 2x55 (Bz)</t>
  </si>
  <si>
    <t>1915930828</t>
  </si>
  <si>
    <t>Pol31</t>
  </si>
  <si>
    <t>Rameno závěsného izolátoru</t>
  </si>
  <si>
    <t>363143935</t>
  </si>
  <si>
    <t>Pol33</t>
  </si>
  <si>
    <t>Soudkový izolátor závit M 16</t>
  </si>
  <si>
    <t>-867865752</t>
  </si>
  <si>
    <t>Pol34</t>
  </si>
  <si>
    <t>Spojka pro trolej a lano</t>
  </si>
  <si>
    <t>-1270977468</t>
  </si>
  <si>
    <t>Pol35</t>
  </si>
  <si>
    <t>Spojka trojsměrná s čepy d16</t>
  </si>
  <si>
    <t>-928738373</t>
  </si>
  <si>
    <t>Pol36</t>
  </si>
  <si>
    <t>Svorka kotevní klínová s vidlicí - 10kN Br)</t>
  </si>
  <si>
    <t>1998108862</t>
  </si>
  <si>
    <t>Pol37</t>
  </si>
  <si>
    <t>Svorka proudová Cu pro ED</t>
  </si>
  <si>
    <t>-1690229473</t>
  </si>
  <si>
    <t>Pol38</t>
  </si>
  <si>
    <t>Svorka trolejová s dvojokem</t>
  </si>
  <si>
    <t>777117335</t>
  </si>
  <si>
    <t>Pol39</t>
  </si>
  <si>
    <t>Svorka trolejová TB klasická</t>
  </si>
  <si>
    <t>1487201853</t>
  </si>
  <si>
    <t>Pol40</t>
  </si>
  <si>
    <t>Svorník závit M 16</t>
  </si>
  <si>
    <t>-1412587044</t>
  </si>
  <si>
    <t>Pol41</t>
  </si>
  <si>
    <t>Trolejová svorka s M 16</t>
  </si>
  <si>
    <t>-893548621</t>
  </si>
  <si>
    <t>Pol42</t>
  </si>
  <si>
    <t>Třmen šikmého závěsu</t>
  </si>
  <si>
    <t>367843424</t>
  </si>
  <si>
    <t>Pol101</t>
  </si>
  <si>
    <t>Úsekový děTyč sklolaminátová d55 mm</t>
  </si>
  <si>
    <t>-1574427173</t>
  </si>
  <si>
    <t>Pol43</t>
  </si>
  <si>
    <t>Úsekový dělič v troleji</t>
  </si>
  <si>
    <t>-1482255816</t>
  </si>
  <si>
    <t>Pol44</t>
  </si>
  <si>
    <t>Věšáková svorka</t>
  </si>
  <si>
    <t>-351128310</t>
  </si>
  <si>
    <t>Pol45</t>
  </si>
  <si>
    <t>Vidlice s M 16 a čepem</t>
  </si>
  <si>
    <t>-1843828184</t>
  </si>
  <si>
    <t>Pol46</t>
  </si>
  <si>
    <t>Vrubová spoj. na drát f 4 mm</t>
  </si>
  <si>
    <t>1334791411</t>
  </si>
  <si>
    <t>Pol48</t>
  </si>
  <si>
    <t>Zakreslení stavu provedení</t>
  </si>
  <si>
    <t>2120148626</t>
  </si>
  <si>
    <t>Pol49</t>
  </si>
  <si>
    <t>Přepojení stáv. zařízení + demontáž</t>
  </si>
  <si>
    <t>hod</t>
  </si>
  <si>
    <t>17877721</t>
  </si>
  <si>
    <t>Pol50</t>
  </si>
  <si>
    <t>Revize zařízení</t>
  </si>
  <si>
    <t>-997527106</t>
  </si>
  <si>
    <t>SO 903.1 - přeložka podzemního vedení DPmB - kabely - trakční  (napájecí, zpětné, sděl)</t>
  </si>
  <si>
    <t xml:space="preserve">    741 - Elektroinstalace - silnoproud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</si>
  <si>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</si>
  <si>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</si>
  <si>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</si>
  <si>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D1 - </t>
  </si>
  <si>
    <t>460101116</t>
  </si>
  <si>
    <t>Odkop zeminy při elektromontážích strojně v hornině tř II skupiny 4</t>
  </si>
  <si>
    <t>460600061</t>
  </si>
  <si>
    <t>Odvoz suti a vybouraných hmot do 1 km</t>
  </si>
  <si>
    <t>460600071</t>
  </si>
  <si>
    <t>Příplatek k odvozu suti a vybouraných hmot za každý další 1 km</t>
  </si>
  <si>
    <t>997221815</t>
  </si>
  <si>
    <t>Poplatek za uložení na skládce (skládkovné) stavebního odpadu betonového kód odpadu 170 101</t>
  </si>
  <si>
    <t>997221855</t>
  </si>
  <si>
    <t>Poplatek za uložení na skládce (skládkovné) zeminy a kameniva kód odpadu 170 504</t>
  </si>
  <si>
    <t>741</t>
  </si>
  <si>
    <t>Elektroinstalace - silnoproud</t>
  </si>
  <si>
    <t>741810003.1</t>
  </si>
  <si>
    <t>Zkoušky a prohlídky elektrických rozvodů a zařízení celková prohlídka a vyhotovení revizní zprávy</t>
  </si>
  <si>
    <t>741810011</t>
  </si>
  <si>
    <t>Příplatek k celkové prohlídce za každých dalších 500 000,- Kč</t>
  </si>
  <si>
    <t>210101211</t>
  </si>
  <si>
    <t>Propojení vodičů celoplastových spojkou do 1 kV venkovní páskovou SJpe 1 až 5 žíly do 500 mm2</t>
  </si>
  <si>
    <t>M3</t>
  </si>
  <si>
    <t>Kabelová spojka 1x500</t>
  </si>
  <si>
    <t>210900607</t>
  </si>
  <si>
    <t>Montáž vodičů Al izolovaných plných a laněných žíla 500 mm2 uložených volně (AY, AYY)</t>
  </si>
  <si>
    <t>M4</t>
  </si>
  <si>
    <t>Kabel 1-AYY 1x500mm</t>
  </si>
  <si>
    <t>210900607-D</t>
  </si>
  <si>
    <t>Demontáž vodičů Al izolovaných plných a laněných žíla 500 mm2 uložených volně (AY, AYY)</t>
  </si>
  <si>
    <t>210950203</t>
  </si>
  <si>
    <t>Příplatek na zatahování kabelů hmotnosti do 4 kg do tvárnicových tras a kolektorů</t>
  </si>
  <si>
    <t>P4</t>
  </si>
  <si>
    <t>Napětová zkouška kabelů</t>
  </si>
  <si>
    <t>P5</t>
  </si>
  <si>
    <t>Vypínání vedení, dozor správce</t>
  </si>
  <si>
    <t>P6</t>
  </si>
  <si>
    <t>Průkaz způsobilosti</t>
  </si>
  <si>
    <t>22-M</t>
  </si>
  <si>
    <t>Montáže technologických zařízení pro dopravní stavby</t>
  </si>
  <si>
    <t>220182022</t>
  </si>
  <si>
    <t>Uložení HDPE trubky pro optický kabel do výkopu bez zřízení lože a bez krytí</t>
  </si>
  <si>
    <t>M8</t>
  </si>
  <si>
    <t>Trubka HDPE 40/33 mm, červená</t>
  </si>
  <si>
    <t>M9</t>
  </si>
  <si>
    <t>Vyfouknutí + zafouknutí optického kabelu</t>
  </si>
  <si>
    <t>220182023</t>
  </si>
  <si>
    <t>Kontrola tlakutěsnosti HDPE trubky od 1m do 2000 m</t>
  </si>
  <si>
    <t>M11</t>
  </si>
  <si>
    <t>Spojka na trubku HDPE 40/33</t>
  </si>
  <si>
    <t>M12</t>
  </si>
  <si>
    <t>spojení optického kabelu, měření, protokol</t>
  </si>
  <si>
    <t>sada</t>
  </si>
  <si>
    <t>V001</t>
  </si>
  <si>
    <t>Rozvinutí protikořenové zábraby</t>
  </si>
  <si>
    <t>V002</t>
  </si>
  <si>
    <t>Protikořenová textilie role 1x30m</t>
  </si>
  <si>
    <t>460070753</t>
  </si>
  <si>
    <t>Hloubení nezapažených jam pro ostatní konstrukce ručně v hornině tř 3</t>
  </si>
  <si>
    <t>460080013a</t>
  </si>
  <si>
    <t>Základové konstrukce základ bez bednění do rostlé zeminy z monolitického betonu tř. C 12/15, šachty</t>
  </si>
  <si>
    <t>460080112</t>
  </si>
  <si>
    <t>Bourání základu betonového se záhozem jámy sypaninou</t>
  </si>
  <si>
    <t>460150913a</t>
  </si>
  <si>
    <t>Hloubení kabelových zapažených i nezapažených rýh ručně š 80 cm, hl 165 cm, v hornině tř 3</t>
  </si>
  <si>
    <t>460400071</t>
  </si>
  <si>
    <t>Pažení příložné plné výkopů jam hloubky do 4 m</t>
  </si>
  <si>
    <t>460400171</t>
  </si>
  <si>
    <t>Odstranění pažení příložného výkopů jam hloubky do 4 m</t>
  </si>
  <si>
    <t>460421101</t>
  </si>
  <si>
    <t>Lože kabelů z písku nebo štěrkopísku tl 10 cm nad kabel, bez zakrytí, šířky lože do 65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</si>
  <si>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</si>
  <si>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</si>
  <si>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</si>
  <si>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</si>
  <si>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</si>
  <si>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</si>
  <si>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460490013</t>
  </si>
  <si>
    <t>Krytí kabelů výstražnou fólií šířky 34 cm</t>
  </si>
  <si>
    <t>460510303</t>
  </si>
  <si>
    <t>Multikanály plastové do rýhy bez obsypu bez výkopových prací 9-cestné</t>
  </si>
  <si>
    <t>34573003.1</t>
  </si>
  <si>
    <t>multikanál kabelovodu z HDPE základní 9komorový</t>
  </si>
  <si>
    <t>34573002.1</t>
  </si>
  <si>
    <t>multikanál kabelovodu ohybový 9komorový z HDPE s odklonem 3°/300 mm</t>
  </si>
  <si>
    <t>34573004.1</t>
  </si>
  <si>
    <t>vložka těsnící 9komorového multikanálu z HDPE</t>
  </si>
  <si>
    <t>34573018</t>
  </si>
  <si>
    <t>sponka spojovací ocelová pro multikanál kabelovodu</t>
  </si>
  <si>
    <t>34573155a</t>
  </si>
  <si>
    <t>komora přístupová kabelovodu 2448-1720</t>
  </si>
  <si>
    <t>460560913a</t>
  </si>
  <si>
    <t>Zásyp rýh ručně šířky 80 cm, hloubky 165 cm, z horniny třídy 3</t>
  </si>
  <si>
    <t>58981144</t>
  </si>
  <si>
    <t>recyklát betonový frakce 32/63</t>
  </si>
  <si>
    <t>P10</t>
  </si>
  <si>
    <t>Kalibrace kabelovodu</t>
  </si>
  <si>
    <t>P8</t>
  </si>
  <si>
    <t>Příplatek za hloubení výkopů v obsazené trase</t>
  </si>
  <si>
    <t>P9</t>
  </si>
  <si>
    <t>Utěsnění multikanálu/ chráničky v kabelové komoře</t>
  </si>
  <si>
    <t>460531182</t>
  </si>
  <si>
    <t>Osazení víka z ocele, litiny, betonu do 1,5 m2 pro kabelové komory z plastů pro běžné zatížení</t>
  </si>
  <si>
    <t>34573127</t>
  </si>
  <si>
    <t>víko přístupové komory kabelovodu  OCEL</t>
  </si>
  <si>
    <t>vl9</t>
  </si>
  <si>
    <t>Doprava materiálu a rozmístění po staveništi</t>
  </si>
  <si>
    <t>vl10</t>
  </si>
  <si>
    <t>Provizorní uložení materiálu v meziskladu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</si>
  <si>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</si>
  <si>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</si>
  <si>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</si>
  <si>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</si>
  <si>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</si>
  <si>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</si>
  <si>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P11</t>
  </si>
  <si>
    <t>Vytyčení trasy vedení kabelového podzemního v zastavěném prostoru</t>
  </si>
  <si>
    <t>P12</t>
  </si>
  <si>
    <t>Zaměření skutečného provedení stavby</t>
  </si>
  <si>
    <t>P13</t>
  </si>
  <si>
    <t>Vytyčení IS</t>
  </si>
  <si>
    <t>P14</t>
  </si>
  <si>
    <t>Inženýrská činost zhotovitele</t>
  </si>
  <si>
    <t>P37</t>
  </si>
  <si>
    <t>Zkouška zhutnění komplexní</t>
  </si>
  <si>
    <t>D1</t>
  </si>
  <si>
    <t>SO 903.2 - přeložka podzemního vedení DPmB - kabely - ozvučení a světelná signalizace</t>
  </si>
  <si>
    <t>460120016</t>
  </si>
  <si>
    <t>Naložení výkopku ručně z hornin třídy 1 až 4</t>
  </si>
  <si>
    <t>741810003</t>
  </si>
  <si>
    <t>210101211a</t>
  </si>
  <si>
    <t>Propojení vodičů celoplastových spojkou do 1 kV</t>
  </si>
  <si>
    <t>Kabelová spojka</t>
  </si>
  <si>
    <t>M6</t>
  </si>
  <si>
    <t>Ukončení kabelu CYKY do 12x1,5</t>
  </si>
  <si>
    <t>M7</t>
  </si>
  <si>
    <t>Ukončení kabelu CYKY do 2x1,5</t>
  </si>
  <si>
    <t>Demontáž a opětovná montíž reproduktoru</t>
  </si>
  <si>
    <t>210801323a</t>
  </si>
  <si>
    <t>Montáž vodiče Cu izolovaný plný a laněný s PVC pláštěm do 1 kV</t>
  </si>
  <si>
    <t>M5</t>
  </si>
  <si>
    <t>Kabel CYKY-J 2x1,5</t>
  </si>
  <si>
    <t>Kabel CYKY-J 12x1,5</t>
  </si>
  <si>
    <t>Základové konstrukce základ bez bednění do rostlé zeminy z monolitického betonu tř. C 12/15, šachty + trasa</t>
  </si>
  <si>
    <t>460150883</t>
  </si>
  <si>
    <t>Hloubení kabelových zapažených i nezapažených rýh ručně š 80 cm, hl 80 cm, v hornině tř 3</t>
  </si>
  <si>
    <t>34571355</t>
  </si>
  <si>
    <t>trubka elektroinstalační ohebná dvouplášťová korugovaná D 94/110 mm, HDPE+LDPE</t>
  </si>
  <si>
    <t>460510066</t>
  </si>
  <si>
    <t>Kabelové prostupy z trub plastových do rýhy s obsypem, průměru do 20 cm</t>
  </si>
  <si>
    <t>kabelová čachta</t>
  </si>
  <si>
    <t>460560883</t>
  </si>
  <si>
    <t>Zásyp rýh ručně šířky 80 cm, hloubky 80 cm, z horniny třídy 3</t>
  </si>
  <si>
    <t>460561603</t>
  </si>
  <si>
    <t>Zásyp rýh ručně ostatních rozměrů, z horniny třídy 3</t>
  </si>
  <si>
    <t>Utěsnění chráničky v kabelové komoře</t>
  </si>
  <si>
    <t>Doprava materiálu a rozmístění po staveništi včetně kolektoru</t>
  </si>
  <si>
    <t>SO 904 - přeložka podzemního sdělovacího vedení e.on</t>
  </si>
  <si>
    <t>D1 - 21-M Elektromontáže</t>
  </si>
  <si>
    <t>D2 - Zemní práce SO 904</t>
  </si>
  <si>
    <t>21-M Elektromontáže</t>
  </si>
  <si>
    <t>Úložný kabel demontáž- DK</t>
  </si>
  <si>
    <t>Úložný kabel montáž- DK</t>
  </si>
  <si>
    <t>Přepojení kabelu za provozu</t>
  </si>
  <si>
    <t>pár</t>
  </si>
  <si>
    <t>Střídavá měření na míst.kabelu</t>
  </si>
  <si>
    <t>pa</t>
  </si>
  <si>
    <t>Stejnosměrná měření na míst.kabelu</t>
  </si>
  <si>
    <t>Zapojení vodičů po měření</t>
  </si>
  <si>
    <t>Minimarker 1255 3M</t>
  </si>
  <si>
    <t>Montáž detekčního markeru</t>
  </si>
  <si>
    <t>Obstarání mapových podkladů inženýr. sítí</t>
  </si>
  <si>
    <t>Vytyčení stáv. sítí</t>
  </si>
  <si>
    <t>Dozor správců dotčených sítí</t>
  </si>
  <si>
    <t>Zakreslení skutečného stavu</t>
  </si>
  <si>
    <t>Geodetické zaměření</t>
  </si>
  <si>
    <t>km</t>
  </si>
  <si>
    <t>Pomocné montážní práce</t>
  </si>
  <si>
    <t>Nezměřitelné pracovní výkony</t>
  </si>
  <si>
    <t>Předběžný průzkum staveniště</t>
  </si>
  <si>
    <t>DK38a (4XPi1,8+4XV1,3+6DM1,3+16DM0,9+6XPi1,0)</t>
  </si>
  <si>
    <t>Spojka XAGA 500 100/25-500/Z-RF</t>
  </si>
  <si>
    <t>Spojka rovná montáž</t>
  </si>
  <si>
    <t>Forma do délky 0,5 m kabelová TCEPKPFLE nad 100 XN</t>
  </si>
  <si>
    <t>D2</t>
  </si>
  <si>
    <t>Zemní práce SO 904</t>
  </si>
  <si>
    <t>Vytyčení trati kabel.ved.v zast.prostoru</t>
  </si>
  <si>
    <t>2.1</t>
  </si>
  <si>
    <t>Bourání živičných povrchů</t>
  </si>
  <si>
    <t>3.1</t>
  </si>
  <si>
    <t>Řezání spáry do asfaltu</t>
  </si>
  <si>
    <t>4.1</t>
  </si>
  <si>
    <t>Hloubení kabelové rýhy 60cm šir.,120cm hlub.,zem.tř.4</t>
  </si>
  <si>
    <t>5.1</t>
  </si>
  <si>
    <t>Hloubení kabelové rýhy 35cm šir.,50cm hlub.,zem.tř.4</t>
  </si>
  <si>
    <t>6.1</t>
  </si>
  <si>
    <t>Zř.kab.lože,kop.pís.,tl.zás.vrst.10cm,1x krycí deska 30cm</t>
  </si>
  <si>
    <t>7.1</t>
  </si>
  <si>
    <t>Betonový základ do rostlé zeminy bez bednění</t>
  </si>
  <si>
    <t>8.1</t>
  </si>
  <si>
    <t>Doprava betonu na stavbu</t>
  </si>
  <si>
    <t>9.1</t>
  </si>
  <si>
    <t>Kabelový prostup z PE rour pevných, ø 160</t>
  </si>
  <si>
    <t>10.1</t>
  </si>
  <si>
    <t>Kabelový žlab TK2, víko</t>
  </si>
  <si>
    <t>11.1</t>
  </si>
  <si>
    <t>Ruční zához kabelové rýhy 60cm šir.,120cm hlub.,zem.tř.4</t>
  </si>
  <si>
    <t>12.1</t>
  </si>
  <si>
    <t>Odvoz zeminy</t>
  </si>
  <si>
    <t>13.1</t>
  </si>
  <si>
    <t>Hutnění zeminy,vrstva zeminy do 20 cm</t>
  </si>
  <si>
    <t>14.1</t>
  </si>
  <si>
    <t>Doprava písku na stavbu</t>
  </si>
  <si>
    <t>15.1</t>
  </si>
  <si>
    <t>Provizorní úprava povrchu</t>
  </si>
  <si>
    <t>SO 905 - přeložka podzemního vedení Cetin</t>
  </si>
  <si>
    <t>D1 - 21-M   Elektromontáže</t>
  </si>
  <si>
    <t>D2 - Zemní práce SO 905</t>
  </si>
  <si>
    <t>21-M   Elektromontáže</t>
  </si>
  <si>
    <t>Pol51</t>
  </si>
  <si>
    <t>Úložný kabel demontáž- TCEPKPFLE nad 100 XN, OPV, OYPV</t>
  </si>
  <si>
    <t>Pol52</t>
  </si>
  <si>
    <t>Úložný kabel demontáž- TCEPKPFLE do 100 XN</t>
  </si>
  <si>
    <t>Pol53</t>
  </si>
  <si>
    <t>Úložný kabel montáž- TCEPKPFLE nad 100 XN, OPV, OYPV</t>
  </si>
  <si>
    <t>Pol54</t>
  </si>
  <si>
    <t>Úložný kabel montáž- TCEPKPFLE do 100 XN</t>
  </si>
  <si>
    <t>Pol55</t>
  </si>
  <si>
    <t>Pol56</t>
  </si>
  <si>
    <t>Pol57</t>
  </si>
  <si>
    <t>Pol58</t>
  </si>
  <si>
    <t>Pol59</t>
  </si>
  <si>
    <t>Pol60</t>
  </si>
  <si>
    <t>Pol61</t>
  </si>
  <si>
    <t>Pol62</t>
  </si>
  <si>
    <t>Pol63</t>
  </si>
  <si>
    <t>Pol64</t>
  </si>
  <si>
    <t>Pol65</t>
  </si>
  <si>
    <t>Pol66</t>
  </si>
  <si>
    <t>Pol67</t>
  </si>
  <si>
    <t>Zemní práce SO 905</t>
  </si>
  <si>
    <t>Pol68</t>
  </si>
  <si>
    <t>Pol69</t>
  </si>
  <si>
    <t>Pol70</t>
  </si>
  <si>
    <t>Pol71</t>
  </si>
  <si>
    <t>Pol72</t>
  </si>
  <si>
    <t>Pol73</t>
  </si>
  <si>
    <t>Pol74</t>
  </si>
  <si>
    <t>Pol75</t>
  </si>
  <si>
    <t>Pol76</t>
  </si>
  <si>
    <t>Pol77</t>
  </si>
  <si>
    <t>Pol78</t>
  </si>
  <si>
    <t>Pol79</t>
  </si>
  <si>
    <t>Pol80</t>
  </si>
  <si>
    <t>Pol81</t>
  </si>
  <si>
    <t>Pol82</t>
  </si>
  <si>
    <t>SO 906 - přeložka podzemního vedení smart comp.</t>
  </si>
  <si>
    <t>D2 - Zemní práce SO 906</t>
  </si>
  <si>
    <t>Trubka montáž - HDPE40</t>
  </si>
  <si>
    <t>Zemní práce SO 906</t>
  </si>
  <si>
    <t>990 -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</si>
  <si>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</si>
  <si>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</si>
  <si>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</si>
  <si>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</si>
  <si>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262144</t>
  </si>
  <si>
    <t>-1768485920</t>
  </si>
  <si>
    <t>" dle podmínek - B- Souhrnná technická zpráva "</t>
  </si>
  <si>
    <t>" dle podmínek  F.1- Technická zpráva ZOV "</t>
  </si>
  <si>
    <t>900600004</t>
  </si>
  <si>
    <t>POMOC PRÁCE - ZAJIŠTĚNÍ, ZŘÍZENÍ, ODSTRANĚNÍ DOPRAVNÍHO ZNAČENÍ</t>
  </si>
  <si>
    <t>-1390721772</t>
  </si>
  <si>
    <t>"Přechodná úprava dopravního značení a objízdných tras, včetně údržby a úprav"</t>
  </si>
  <si>
    <t>"během stavebních prací v souladu s TP66 - II.vydání  "Zásady pro označová"</t>
  </si>
  <si>
    <t>"pracovních míst na PK" a s platnými předpisy pro navrhování DZ na PK, vč. vyhlášky"</t>
  </si>
  <si>
    <t>"č. 294/2015 Sb. "</t>
  </si>
  <si>
    <t>"Stávající svislé dopravní značky se pro potřeby PDZ zachovají a dle potřeby zakryjí,"</t>
  </si>
  <si>
    <t>"zakryjí, upraví nebo doplní. Přechodné SDZ (značky, směrovací desky, závory semaforová"</t>
  </si>
  <si>
    <t>"souprava, světla) se umístí na nosičích a podkladních deskách včetně nutných"</t>
  </si>
  <si>
    <t>"přesunů dle jednotlivých fází (etap) výstavby, dodávky, montáže, demontáže, vč."</t>
  </si>
  <si>
    <t>"všech potřebných povolení k uzavírce. "</t>
  </si>
  <si>
    <t>"Včetně projednání s dotčenými orgány.  "</t>
  </si>
  <si>
    <t>"Vše v režii zhotovitele."</t>
  </si>
  <si>
    <t>"zahrnuje veškeré náklady spojené s objednatelem požadovanými zařízeními"</t>
  </si>
  <si>
    <t>900600005</t>
  </si>
  <si>
    <t>Úhrada nákl. náhr. dopravy MHD - přesun zast. MHD - 4X</t>
  </si>
  <si>
    <t>247294112</t>
  </si>
  <si>
    <t>900600008.1</t>
  </si>
  <si>
    <t>Geodetické práce před výstavbou - vytyčení stavby</t>
  </si>
  <si>
    <t>1610529886</t>
  </si>
  <si>
    <t>900600014</t>
  </si>
  <si>
    <t>Provedení veškerých zkoušek prokazující kvalitu díla např. zkoušky zhutnění</t>
  </si>
  <si>
    <t>-1264791881</t>
  </si>
  <si>
    <t>" např. zkoušky zhutnění "</t>
  </si>
  <si>
    <t>" kontrola průtočnosti stávajících UV "</t>
  </si>
  <si>
    <t>" náklady na všechny zkoušky a doklady dle kap. 16 Technické zprávy F.1 - Zásady organizace výstavby "</t>
  </si>
  <si>
    <t>" a ostatní, pokud nejsou uvedeny jinde "</t>
  </si>
  <si>
    <t>900600016.1</t>
  </si>
  <si>
    <t>Upřesněná dokumentace pro provedení stavby</t>
  </si>
  <si>
    <t>901093253</t>
  </si>
  <si>
    <t>900600016.2</t>
  </si>
  <si>
    <t>Zpracování dokumentace skutečného provedení stavby</t>
  </si>
  <si>
    <t>1147387782</t>
  </si>
  <si>
    <t>900600019</t>
  </si>
  <si>
    <t>Zpracování geodet. zaměření DSPS pro GIS a MMB OTS</t>
  </si>
  <si>
    <t>-1441896390</t>
  </si>
  <si>
    <t>900600020</t>
  </si>
  <si>
    <t>Zaměření rozsahu zásahu do komunikace v programu EZA</t>
  </si>
  <si>
    <t>1843145417</t>
  </si>
  <si>
    <t>900600022</t>
  </si>
  <si>
    <t>Zalévání a pokos trávníků 2 rok po přejímce dle podmínek</t>
  </si>
  <si>
    <t>-1027702476</t>
  </si>
  <si>
    <t>900600023</t>
  </si>
  <si>
    <t>Uvedení do původního stavu dotčených ploch stavbou</t>
  </si>
  <si>
    <t>-1875383698</t>
  </si>
  <si>
    <t>900600026</t>
  </si>
  <si>
    <t>Provedení komplex. zkoušek technologie (markery)</t>
  </si>
  <si>
    <t>-381129293</t>
  </si>
  <si>
    <t>900600027</t>
  </si>
  <si>
    <t xml:space="preserve">Provozní vlivy      </t>
  </si>
  <si>
    <t>1017430102</t>
  </si>
  <si>
    <t>" zahrnuty všechny provozní vlivy dle podmínek TZ - F.1 "</t>
  </si>
  <si>
    <t>" vč. první a druhý odstavec kapitoly 14 "</t>
  </si>
  <si>
    <t>900600029</t>
  </si>
  <si>
    <t>Zajištění vytýčení podzemních sítí dotčených stavbou</t>
  </si>
  <si>
    <t>1484024703</t>
  </si>
  <si>
    <t>900600032</t>
  </si>
  <si>
    <t>Vícetisky projektové dokumentace pro potřeby dodavatele stavby</t>
  </si>
  <si>
    <t>-273981693</t>
  </si>
  <si>
    <t>900600111</t>
  </si>
  <si>
    <t>Ošetření kořenového systému  (99 ks stomů)</t>
  </si>
  <si>
    <t>-905807030</t>
  </si>
  <si>
    <t>900600112</t>
  </si>
  <si>
    <t>Ochrana stromů bedněním - zřízení, odstranění (99 ks stromů)</t>
  </si>
  <si>
    <t>-1562424866</t>
  </si>
  <si>
    <t>900600112.1</t>
  </si>
  <si>
    <t>Kácení stávajících stromů vč. likvidace a zásyp jam pařezů - 24 kus vč. projednání na příslušných úřadech</t>
  </si>
  <si>
    <t>-947759097</t>
  </si>
  <si>
    <t>900600145</t>
  </si>
  <si>
    <t>Provedení veškerých zkoušek prokazující kvalitu díla SO 330 - TLAKOVÁ ZKOUŠKA A DESINFEKCE - hlavní řad vodovodu</t>
  </si>
  <si>
    <t>-145387189</t>
  </si>
  <si>
    <t>" tlakové zkoušky, proplach a desinfekce, nezávadnost vody "</t>
  </si>
  <si>
    <t>" funkčnost idetifik. vodiče a maker "</t>
  </si>
  <si>
    <t>900600200</t>
  </si>
  <si>
    <t>Zimní údržba chodníků a vjezdů. Výměra 1700 m2/30 dní</t>
  </si>
  <si>
    <t>-1904359995</t>
  </si>
  <si>
    <t>900600201</t>
  </si>
  <si>
    <t>Zimní údržba komunikace. Výměra 2900 m2/30 dní</t>
  </si>
  <si>
    <t>875689646</t>
  </si>
  <si>
    <t>900600203</t>
  </si>
  <si>
    <t>Provedení pasportizace objektů dotčených stavbou</t>
  </si>
  <si>
    <t>-1199950132</t>
  </si>
  <si>
    <t>900600303</t>
  </si>
  <si>
    <t>Aktualizace  návrhu DZ po dobu stavby vč. projednání</t>
  </si>
  <si>
    <t>2001148586</t>
  </si>
  <si>
    <t>900600304</t>
  </si>
  <si>
    <t>Zajištění ZUK a uzavírky vč. projednání</t>
  </si>
  <si>
    <t>-1898369942</t>
  </si>
  <si>
    <t>900600305</t>
  </si>
  <si>
    <t>Projednání a vyřízení aktualizace vyjádření potřebných k vytýčení sítí</t>
  </si>
  <si>
    <t>525690591</t>
  </si>
  <si>
    <t>900600306</t>
  </si>
  <si>
    <t>Aktualizace návrhu definit. dopravního značení; zajištění včetně projednání „stanovení místní úpravy dopravního značení</t>
  </si>
  <si>
    <t>-434242375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</si>
</sst>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15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13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13"/>
      <c r="BS8" s="17" t="s">
        <v>26</v>
      </c>
    </row>
    <row r="9" spans="1:74" ht="14.45" customHeight="1">
      <c r="B9" s="20"/>
      <c r="AR9" s="20"/>
      <c r="BE9" s="213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13"/>
      <c r="BS10" s="17" t="s">
        <v>18</v>
      </c>
    </row>
    <row r="11" spans="1:74" ht="18.399999999999999" customHeight="1">
      <c r="B11" s="20"/>
      <c r="E11" s="25" t="s">
        <v>30</v>
      </c>
      <c r="AK11" s="27" t="s">
        <v>31</v>
      </c>
      <c r="AN11" s="25" t="s">
        <v>1</v>
      </c>
      <c r="AR11" s="20"/>
      <c r="BE11" s="213"/>
      <c r="BS11" s="17" t="s">
        <v>18</v>
      </c>
    </row>
    <row r="12" spans="1:74" ht="6.95" customHeight="1">
      <c r="B12" s="20"/>
      <c r="AR12" s="20"/>
      <c r="BE12" s="213"/>
      <c r="BS12" s="17" t="s">
        <v>18</v>
      </c>
    </row>
    <row r="13" spans="1:74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213"/>
      <c r="BS13" s="17" t="s">
        <v>18</v>
      </c>
    </row>
    <row r="14" spans="1:74" ht="12.75">
      <c r="B14" s="20"/>
      <c r="E14" s="218" t="s">
        <v>33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31</v>
      </c>
      <c r="AN14" s="29" t="s">
        <v>33</v>
      </c>
      <c r="AR14" s="20"/>
      <c r="BE14" s="213"/>
      <c r="BS14" s="17" t="s">
        <v>18</v>
      </c>
    </row>
    <row r="15" spans="1:74" ht="6.95" customHeight="1">
      <c r="B15" s="20"/>
      <c r="AR15" s="20"/>
      <c r="BE15" s="213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1</v>
      </c>
      <c r="AR16" s="20"/>
      <c r="BE16" s="213"/>
      <c r="BS16" s="17" t="s">
        <v>35</v>
      </c>
    </row>
    <row r="17" spans="2:71" ht="18.399999999999999" customHeight="1">
      <c r="B17" s="20"/>
      <c r="E17" s="25" t="s">
        <v>36</v>
      </c>
      <c r="AK17" s="27" t="s">
        <v>31</v>
      </c>
      <c r="AN17" s="25" t="s">
        <v>1</v>
      </c>
      <c r="AR17" s="20"/>
      <c r="BE17" s="213"/>
      <c r="BS17" s="17" t="s">
        <v>35</v>
      </c>
    </row>
    <row r="18" spans="2:71" ht="6.95" customHeight="1">
      <c r="B18" s="20"/>
      <c r="AR18" s="20"/>
      <c r="BE18" s="213"/>
      <c r="BS18" s="17" t="s">
        <v>6</v>
      </c>
    </row>
    <row r="19" spans="2:71" ht="12" customHeight="1">
      <c r="B19" s="20"/>
      <c r="D19" s="27" t="s">
        <v>37</v>
      </c>
      <c r="AK19" s="27" t="s">
        <v>29</v>
      </c>
      <c r="AN19" s="25" t="s">
        <v>1</v>
      </c>
      <c r="AR19" s="20"/>
      <c r="BE19" s="213"/>
      <c r="BS19" s="17" t="s">
        <v>6</v>
      </c>
    </row>
    <row r="20" spans="2:71" ht="18.399999999999999" customHeight="1">
      <c r="B20" s="20"/>
      <c r="E20" s="25" t="s">
        <v>38</v>
      </c>
      <c r="AK20" s="27" t="s">
        <v>31</v>
      </c>
      <c r="AN20" s="25" t="s">
        <v>1</v>
      </c>
      <c r="AR20" s="20"/>
      <c r="BE20" s="213"/>
      <c r="BS20" s="17" t="s">
        <v>35</v>
      </c>
    </row>
    <row r="21" spans="2:71" ht="6.95" customHeight="1">
      <c r="B21" s="20"/>
      <c r="AR21" s="20"/>
      <c r="BE21" s="213"/>
    </row>
    <row r="22" spans="2:71" ht="12" customHeight="1">
      <c r="B22" s="20"/>
      <c r="D22" s="27" t="s">
        <v>39</v>
      </c>
      <c r="AR22" s="20"/>
      <c r="BE22" s="213"/>
    </row>
    <row r="23" spans="2:71" ht="83.25" customHeight="1">
      <c r="B23" s="20"/>
      <c r="E23" s="220" t="s">
        <v>40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2:71" ht="6.95" customHeight="1">
      <c r="B24" s="20"/>
      <c r="AR24" s="20"/>
      <c r="BE24" s="21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ROUND(AG94,2)</f>
        <v>0</v>
      </c>
      <c r="AL26" s="222"/>
      <c r="AM26" s="222"/>
      <c r="AN26" s="222"/>
      <c r="AO26" s="222"/>
      <c r="AR26" s="32"/>
      <c r="BE26" s="213"/>
    </row>
    <row r="27" spans="2:71" s="1" customFormat="1" ht="6.95" customHeight="1">
      <c r="B27" s="32"/>
      <c r="AR27" s="32"/>
      <c r="BE27" s="213"/>
    </row>
    <row r="28" spans="2:71" s="1" customFormat="1" ht="12.75">
      <c r="B28" s="32"/>
      <c r="L28" s="223" t="s">
        <v>42</v>
      </c>
      <c r="M28" s="223"/>
      <c r="N28" s="223"/>
      <c r="O28" s="223"/>
      <c r="P28" s="223"/>
      <c r="W28" s="223" t="s">
        <v>43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44</v>
      </c>
      <c r="AL28" s="223"/>
      <c r="AM28" s="223"/>
      <c r="AN28" s="223"/>
      <c r="AO28" s="223"/>
      <c r="AR28" s="32"/>
      <c r="BE28" s="213"/>
    </row>
    <row r="29" spans="2:71" s="2" customFormat="1" ht="14.45" customHeight="1">
      <c r="B29" s="36"/>
      <c r="D29" s="27" t="s">
        <v>45</v>
      </c>
      <c r="F29" s="27" t="s">
        <v>46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6"/>
      <c r="BE29" s="214"/>
    </row>
    <row r="30" spans="2:71" s="2" customFormat="1" ht="14.45" customHeight="1">
      <c r="B30" s="36"/>
      <c r="F30" s="27" t="s">
        <v>47</v>
      </c>
      <c r="L30" s="226">
        <v>0.12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6"/>
      <c r="BE30" s="214"/>
    </row>
    <row r="31" spans="2:71" s="2" customFormat="1" ht="14.45" hidden="1" customHeight="1">
      <c r="B31" s="36"/>
      <c r="F31" s="27" t="s">
        <v>48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6"/>
      <c r="BE31" s="214"/>
    </row>
    <row r="32" spans="2:71" s="2" customFormat="1" ht="14.45" hidden="1" customHeight="1">
      <c r="B32" s="36"/>
      <c r="F32" s="27" t="s">
        <v>49</v>
      </c>
      <c r="L32" s="226">
        <v>0.12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6"/>
      <c r="BE32" s="214"/>
    </row>
    <row r="33" spans="2:57" s="2" customFormat="1" ht="14.45" hidden="1" customHeight="1">
      <c r="B33" s="36"/>
      <c r="F33" s="27" t="s">
        <v>50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6"/>
      <c r="BE33" s="214"/>
    </row>
    <row r="34" spans="2:57" s="1" customFormat="1" ht="6.95" customHeight="1">
      <c r="B34" s="32"/>
      <c r="AR34" s="32"/>
      <c r="BE34" s="213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30" t="s">
        <v>53</v>
      </c>
      <c r="Y35" s="228"/>
      <c r="Z35" s="228"/>
      <c r="AA35" s="228"/>
      <c r="AB35" s="228"/>
      <c r="AC35" s="39"/>
      <c r="AD35" s="39"/>
      <c r="AE35" s="39"/>
      <c r="AF35" s="39"/>
      <c r="AG35" s="39"/>
      <c r="AH35" s="39"/>
      <c r="AI35" s="39"/>
      <c r="AJ35" s="39"/>
      <c r="AK35" s="227">
        <f>SUM(AK26:AK33)</f>
        <v>0</v>
      </c>
      <c r="AL35" s="228"/>
      <c r="AM35" s="228"/>
      <c r="AN35" s="228"/>
      <c r="AO35" s="22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240261</v>
      </c>
      <c r="AR84" s="48"/>
    </row>
    <row r="85" spans="1:91" s="4" customFormat="1" ht="36.950000000000003" customHeight="1">
      <c r="B85" s="49"/>
      <c r="C85" s="50" t="s">
        <v>16</v>
      </c>
      <c r="L85" s="209" t="str">
        <f>K6</f>
        <v>BRNO, HLINKY - REKONSTRUKCE VODOVODU, AKTUALIZACE PROJEKTOVÉ DOKUMENTACE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BRNO</v>
      </c>
      <c r="AI87" s="27" t="s">
        <v>24</v>
      </c>
      <c r="AM87" s="237" t="str">
        <f>IF(AN8= "","",AN8)</f>
        <v>3. 12. 2024</v>
      </c>
      <c r="AN87" s="237"/>
      <c r="AR87" s="32"/>
    </row>
    <row r="88" spans="1:91" s="1" customFormat="1" ht="6.95" customHeight="1">
      <c r="B88" s="32"/>
      <c r="AR88" s="32"/>
    </row>
    <row r="89" spans="1:91" s="1" customFormat="1" ht="40.15" customHeight="1">
      <c r="B89" s="32"/>
      <c r="C89" s="27" t="s">
        <v>28</v>
      </c>
      <c r="L89" s="3" t="str">
        <f>IF(E11= "","",E11)</f>
        <v>Statutární město Brno</v>
      </c>
      <c r="AI89" s="27" t="s">
        <v>34</v>
      </c>
      <c r="AM89" s="238" t="str">
        <f>IF(E17="","",E17)</f>
        <v>AQUA PROCON s.r.o.Palackého tř. 12, 612 00 Brno</v>
      </c>
      <c r="AN89" s="239"/>
      <c r="AO89" s="239"/>
      <c r="AP89" s="239"/>
      <c r="AR89" s="32"/>
      <c r="AS89" s="241" t="s">
        <v>61</v>
      </c>
      <c r="AT89" s="24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32</v>
      </c>
      <c r="L90" s="3" t="str">
        <f>IF(E14= "Vyplň údaj","",E14)</f>
        <v/>
      </c>
      <c r="AI90" s="27" t="s">
        <v>37</v>
      </c>
      <c r="AM90" s="238" t="str">
        <f>IF(E20="","",E20)</f>
        <v>Obrtel M.</v>
      </c>
      <c r="AN90" s="239"/>
      <c r="AO90" s="239"/>
      <c r="AP90" s="239"/>
      <c r="AR90" s="32"/>
      <c r="AS90" s="243"/>
      <c r="AT90" s="244"/>
      <c r="BD90" s="56"/>
    </row>
    <row r="91" spans="1:91" s="1" customFormat="1" ht="10.9" customHeight="1">
      <c r="B91" s="32"/>
      <c r="AR91" s="32"/>
      <c r="AS91" s="243"/>
      <c r="AT91" s="244"/>
      <c r="BD91" s="56"/>
    </row>
    <row r="92" spans="1:91" s="1" customFormat="1" ht="29.25" customHeight="1">
      <c r="B92" s="32"/>
      <c r="C92" s="204" t="s">
        <v>62</v>
      </c>
      <c r="D92" s="205"/>
      <c r="E92" s="205"/>
      <c r="F92" s="205"/>
      <c r="G92" s="205"/>
      <c r="H92" s="57"/>
      <c r="I92" s="208" t="s">
        <v>63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36" t="s">
        <v>64</v>
      </c>
      <c r="AH92" s="205"/>
      <c r="AI92" s="205"/>
      <c r="AJ92" s="205"/>
      <c r="AK92" s="205"/>
      <c r="AL92" s="205"/>
      <c r="AM92" s="205"/>
      <c r="AN92" s="208" t="s">
        <v>65</v>
      </c>
      <c r="AO92" s="205"/>
      <c r="AP92" s="240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1">
        <f>ROUND(AG95+AG101+AG102+AG105+AG113,2)</f>
        <v>0</v>
      </c>
      <c r="AH94" s="211"/>
      <c r="AI94" s="211"/>
      <c r="AJ94" s="211"/>
      <c r="AK94" s="211"/>
      <c r="AL94" s="211"/>
      <c r="AM94" s="211"/>
      <c r="AN94" s="245">
        <f t="shared" ref="AN94:AN113" si="0">SUM(AG94,AT94)</f>
        <v>0</v>
      </c>
      <c r="AO94" s="245"/>
      <c r="AP94" s="245"/>
      <c r="AQ94" s="67" t="s">
        <v>1</v>
      </c>
      <c r="AR94" s="63"/>
      <c r="AS94" s="68">
        <f>ROUND(AS95+AS101+AS102+AS105+AS113,2)</f>
        <v>0</v>
      </c>
      <c r="AT94" s="69">
        <f t="shared" ref="AT94:AT113" si="1">ROUND(SUM(AV94:AW94),2)</f>
        <v>0</v>
      </c>
      <c r="AU94" s="70">
        <f>ROUND(AU95+AU101+AU102+AU105+AU113,5)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ROUND(AZ95+AZ101+AZ102+AZ105+AZ113,2)</f>
        <v>0</v>
      </c>
      <c r="BA94" s="69">
        <f>ROUND(BA95+BA101+BA102+BA105+BA113,2)</f>
        <v>0</v>
      </c>
      <c r="BB94" s="69">
        <f>ROUND(BB95+BB101+BB102+BB105+BB113,2)</f>
        <v>0</v>
      </c>
      <c r="BC94" s="69">
        <f>ROUND(BC95+BC101+BC102+BC105+BC113,2)</f>
        <v>0</v>
      </c>
      <c r="BD94" s="71">
        <f>ROUND(BD95+BD101+BD102+BD105+BD113,2)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5</v>
      </c>
      <c r="BX94" s="72" t="s">
        <v>84</v>
      </c>
      <c r="CL94" s="72" t="s">
        <v>1</v>
      </c>
    </row>
    <row r="95" spans="1:91" s="6" customFormat="1" ht="16.5" customHeight="1">
      <c r="B95" s="74"/>
      <c r="C95" s="75"/>
      <c r="D95" s="206" t="s">
        <v>85</v>
      </c>
      <c r="E95" s="206"/>
      <c r="F95" s="206"/>
      <c r="G95" s="206"/>
      <c r="H95" s="206"/>
      <c r="I95" s="76"/>
      <c r="J95" s="206" t="s">
        <v>86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33">
        <f>ROUND(SUM(AG96:AG100),2)</f>
        <v>0</v>
      </c>
      <c r="AH95" s="234"/>
      <c r="AI95" s="234"/>
      <c r="AJ95" s="234"/>
      <c r="AK95" s="234"/>
      <c r="AL95" s="234"/>
      <c r="AM95" s="234"/>
      <c r="AN95" s="235">
        <f t="shared" si="0"/>
        <v>0</v>
      </c>
      <c r="AO95" s="234"/>
      <c r="AP95" s="234"/>
      <c r="AQ95" s="77" t="s">
        <v>87</v>
      </c>
      <c r="AR95" s="74"/>
      <c r="AS95" s="78">
        <f>ROUND(SUM(AS96:AS100),2)</f>
        <v>0</v>
      </c>
      <c r="AT95" s="79">
        <f t="shared" si="1"/>
        <v>0</v>
      </c>
      <c r="AU95" s="80">
        <f>ROUND(SUM(AU96:AU100),5)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ROUND(SUM(AZ96:AZ100),2)</f>
        <v>0</v>
      </c>
      <c r="BA95" s="79">
        <f>ROUND(SUM(BA96:BA100),2)</f>
        <v>0</v>
      </c>
      <c r="BB95" s="79">
        <f>ROUND(SUM(BB96:BB100),2)</f>
        <v>0</v>
      </c>
      <c r="BC95" s="79">
        <f>ROUND(SUM(BC96:BC100),2)</f>
        <v>0</v>
      </c>
      <c r="BD95" s="81">
        <f>ROUND(SUM(BD96:BD100),2)</f>
        <v>0</v>
      </c>
      <c r="BS95" s="82" t="s">
        <v>80</v>
      </c>
      <c r="BT95" s="82" t="s">
        <v>21</v>
      </c>
      <c r="BU95" s="82" t="s">
        <v>82</v>
      </c>
      <c r="BV95" s="82" t="s">
        <v>83</v>
      </c>
      <c r="BW95" s="82" t="s">
        <v>88</v>
      </c>
      <c r="BX95" s="82" t="s">
        <v>5</v>
      </c>
      <c r="CL95" s="82" t="s">
        <v>89</v>
      </c>
      <c r="CM95" s="82" t="s">
        <v>90</v>
      </c>
    </row>
    <row r="96" spans="1:91" s="3" customFormat="1" ht="23.25" customHeight="1">
      <c r="A96" s="83" t="s">
        <v>91</v>
      </c>
      <c r="B96" s="48"/>
      <c r="C96" s="9"/>
      <c r="D96" s="9"/>
      <c r="E96" s="207" t="s">
        <v>92</v>
      </c>
      <c r="F96" s="207"/>
      <c r="G96" s="207"/>
      <c r="H96" s="207"/>
      <c r="I96" s="207"/>
      <c r="J96" s="9"/>
      <c r="K96" s="207" t="s">
        <v>93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31">
        <f>'SO 101.1 - komunikace a z...'!J32</f>
        <v>0</v>
      </c>
      <c r="AH96" s="232"/>
      <c r="AI96" s="232"/>
      <c r="AJ96" s="232"/>
      <c r="AK96" s="232"/>
      <c r="AL96" s="232"/>
      <c r="AM96" s="232"/>
      <c r="AN96" s="231">
        <f t="shared" si="0"/>
        <v>0</v>
      </c>
      <c r="AO96" s="232"/>
      <c r="AP96" s="232"/>
      <c r="AQ96" s="84" t="s">
        <v>94</v>
      </c>
      <c r="AR96" s="48"/>
      <c r="AS96" s="85">
        <v>0</v>
      </c>
      <c r="AT96" s="86">
        <f t="shared" si="1"/>
        <v>0</v>
      </c>
      <c r="AU96" s="87">
        <f>'SO 101.1 - komunikace a z...'!P129</f>
        <v>0</v>
      </c>
      <c r="AV96" s="86">
        <f>'SO 101.1 - komunikace a z...'!J35</f>
        <v>0</v>
      </c>
      <c r="AW96" s="86">
        <f>'SO 101.1 - komunikace a z...'!J36</f>
        <v>0</v>
      </c>
      <c r="AX96" s="86">
        <f>'SO 101.1 - komunikace a z...'!J37</f>
        <v>0</v>
      </c>
      <c r="AY96" s="86">
        <f>'SO 101.1 - komunikace a z...'!J38</f>
        <v>0</v>
      </c>
      <c r="AZ96" s="86">
        <f>'SO 101.1 - komunikace a z...'!F35</f>
        <v>0</v>
      </c>
      <c r="BA96" s="86">
        <f>'SO 101.1 - komunikace a z...'!F36</f>
        <v>0</v>
      </c>
      <c r="BB96" s="86">
        <f>'SO 101.1 - komunikace a z...'!F37</f>
        <v>0</v>
      </c>
      <c r="BC96" s="86">
        <f>'SO 101.1 - komunikace a z...'!F38</f>
        <v>0</v>
      </c>
      <c r="BD96" s="88">
        <f>'SO 101.1 - komunikace a z...'!F39</f>
        <v>0</v>
      </c>
      <c r="BT96" s="25" t="s">
        <v>90</v>
      </c>
      <c r="BV96" s="25" t="s">
        <v>83</v>
      </c>
      <c r="BW96" s="25" t="s">
        <v>95</v>
      </c>
      <c r="BX96" s="25" t="s">
        <v>88</v>
      </c>
      <c r="CL96" s="25" t="s">
        <v>1</v>
      </c>
    </row>
    <row r="97" spans="1:91" s="3" customFormat="1" ht="23.25" customHeight="1">
      <c r="A97" s="83" t="s">
        <v>91</v>
      </c>
      <c r="B97" s="48"/>
      <c r="C97" s="9"/>
      <c r="D97" s="9"/>
      <c r="E97" s="207" t="s">
        <v>96</v>
      </c>
      <c r="F97" s="207"/>
      <c r="G97" s="207"/>
      <c r="H97" s="207"/>
      <c r="I97" s="207"/>
      <c r="J97" s="9"/>
      <c r="K97" s="207" t="s">
        <v>97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31">
        <f>'SO 101.2 - komunikace a z...'!J32</f>
        <v>0</v>
      </c>
      <c r="AH97" s="232"/>
      <c r="AI97" s="232"/>
      <c r="AJ97" s="232"/>
      <c r="AK97" s="232"/>
      <c r="AL97" s="232"/>
      <c r="AM97" s="232"/>
      <c r="AN97" s="231">
        <f t="shared" si="0"/>
        <v>0</v>
      </c>
      <c r="AO97" s="232"/>
      <c r="AP97" s="232"/>
      <c r="AQ97" s="84" t="s">
        <v>94</v>
      </c>
      <c r="AR97" s="48"/>
      <c r="AS97" s="85">
        <v>0</v>
      </c>
      <c r="AT97" s="86">
        <f t="shared" si="1"/>
        <v>0</v>
      </c>
      <c r="AU97" s="87">
        <f>'SO 101.2 - komunikace a z...'!P131</f>
        <v>0</v>
      </c>
      <c r="AV97" s="86">
        <f>'SO 101.2 - komunikace a z...'!J35</f>
        <v>0</v>
      </c>
      <c r="AW97" s="86">
        <f>'SO 101.2 - komunikace a z...'!J36</f>
        <v>0</v>
      </c>
      <c r="AX97" s="86">
        <f>'SO 101.2 - komunikace a z...'!J37</f>
        <v>0</v>
      </c>
      <c r="AY97" s="86">
        <f>'SO 101.2 - komunikace a z...'!J38</f>
        <v>0</v>
      </c>
      <c r="AZ97" s="86">
        <f>'SO 101.2 - komunikace a z...'!F35</f>
        <v>0</v>
      </c>
      <c r="BA97" s="86">
        <f>'SO 101.2 - komunikace a z...'!F36</f>
        <v>0</v>
      </c>
      <c r="BB97" s="86">
        <f>'SO 101.2 - komunikace a z...'!F37</f>
        <v>0</v>
      </c>
      <c r="BC97" s="86">
        <f>'SO 101.2 - komunikace a z...'!F38</f>
        <v>0</v>
      </c>
      <c r="BD97" s="88">
        <f>'SO 101.2 - komunikace a z...'!F39</f>
        <v>0</v>
      </c>
      <c r="BT97" s="25" t="s">
        <v>90</v>
      </c>
      <c r="BV97" s="25" t="s">
        <v>83</v>
      </c>
      <c r="BW97" s="25" t="s">
        <v>98</v>
      </c>
      <c r="BX97" s="25" t="s">
        <v>88</v>
      </c>
      <c r="CL97" s="25" t="s">
        <v>1</v>
      </c>
    </row>
    <row r="98" spans="1:91" s="3" customFormat="1" ht="23.25" customHeight="1">
      <c r="A98" s="83" t="s">
        <v>91</v>
      </c>
      <c r="B98" s="48"/>
      <c r="C98" s="9"/>
      <c r="D98" s="9"/>
      <c r="E98" s="207" t="s">
        <v>99</v>
      </c>
      <c r="F98" s="207"/>
      <c r="G98" s="207"/>
      <c r="H98" s="207"/>
      <c r="I98" s="207"/>
      <c r="J98" s="9"/>
      <c r="K98" s="207" t="s">
        <v>100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31">
        <f>'SO 102 - stezka pro chodc...'!J32</f>
        <v>0</v>
      </c>
      <c r="AH98" s="232"/>
      <c r="AI98" s="232"/>
      <c r="AJ98" s="232"/>
      <c r="AK98" s="232"/>
      <c r="AL98" s="232"/>
      <c r="AM98" s="232"/>
      <c r="AN98" s="231">
        <f t="shared" si="0"/>
        <v>0</v>
      </c>
      <c r="AO98" s="232"/>
      <c r="AP98" s="232"/>
      <c r="AQ98" s="84" t="s">
        <v>94</v>
      </c>
      <c r="AR98" s="48"/>
      <c r="AS98" s="85">
        <v>0</v>
      </c>
      <c r="AT98" s="86">
        <f t="shared" si="1"/>
        <v>0</v>
      </c>
      <c r="AU98" s="87">
        <f>'SO 102 - stezka pro chodc...'!P131</f>
        <v>0</v>
      </c>
      <c r="AV98" s="86">
        <f>'SO 102 - stezka pro chodc...'!J35</f>
        <v>0</v>
      </c>
      <c r="AW98" s="86">
        <f>'SO 102 - stezka pro chodc...'!J36</f>
        <v>0</v>
      </c>
      <c r="AX98" s="86">
        <f>'SO 102 - stezka pro chodc...'!J37</f>
        <v>0</v>
      </c>
      <c r="AY98" s="86">
        <f>'SO 102 - stezka pro chodc...'!J38</f>
        <v>0</v>
      </c>
      <c r="AZ98" s="86">
        <f>'SO 102 - stezka pro chodc...'!F35</f>
        <v>0</v>
      </c>
      <c r="BA98" s="86">
        <f>'SO 102 - stezka pro chodc...'!F36</f>
        <v>0</v>
      </c>
      <c r="BB98" s="86">
        <f>'SO 102 - stezka pro chodc...'!F37</f>
        <v>0</v>
      </c>
      <c r="BC98" s="86">
        <f>'SO 102 - stezka pro chodc...'!F38</f>
        <v>0</v>
      </c>
      <c r="BD98" s="88">
        <f>'SO 102 - stezka pro chodc...'!F39</f>
        <v>0</v>
      </c>
      <c r="BT98" s="25" t="s">
        <v>90</v>
      </c>
      <c r="BV98" s="25" t="s">
        <v>83</v>
      </c>
      <c r="BW98" s="25" t="s">
        <v>101</v>
      </c>
      <c r="BX98" s="25" t="s">
        <v>88</v>
      </c>
      <c r="CL98" s="25" t="s">
        <v>1</v>
      </c>
    </row>
    <row r="99" spans="1:91" s="3" customFormat="1" ht="23.25" customHeight="1">
      <c r="A99" s="83" t="s">
        <v>91</v>
      </c>
      <c r="B99" s="48"/>
      <c r="C99" s="9"/>
      <c r="D99" s="9"/>
      <c r="E99" s="207" t="s">
        <v>102</v>
      </c>
      <c r="F99" s="207"/>
      <c r="G99" s="207"/>
      <c r="H99" s="207"/>
      <c r="I99" s="207"/>
      <c r="J99" s="9"/>
      <c r="K99" s="207" t="s">
        <v>103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31">
        <f>'SO 103 - tramvajová zastá...'!J32</f>
        <v>0</v>
      </c>
      <c r="AH99" s="232"/>
      <c r="AI99" s="232"/>
      <c r="AJ99" s="232"/>
      <c r="AK99" s="232"/>
      <c r="AL99" s="232"/>
      <c r="AM99" s="232"/>
      <c r="AN99" s="231">
        <f t="shared" si="0"/>
        <v>0</v>
      </c>
      <c r="AO99" s="232"/>
      <c r="AP99" s="232"/>
      <c r="AQ99" s="84" t="s">
        <v>94</v>
      </c>
      <c r="AR99" s="48"/>
      <c r="AS99" s="85">
        <v>0</v>
      </c>
      <c r="AT99" s="86">
        <f t="shared" si="1"/>
        <v>0</v>
      </c>
      <c r="AU99" s="87">
        <f>'SO 103 - tramvajová zastá...'!P132</f>
        <v>0</v>
      </c>
      <c r="AV99" s="86">
        <f>'SO 103 - tramvajová zastá...'!J35</f>
        <v>0</v>
      </c>
      <c r="AW99" s="86">
        <f>'SO 103 - tramvajová zastá...'!J36</f>
        <v>0</v>
      </c>
      <c r="AX99" s="86">
        <f>'SO 103 - tramvajová zastá...'!J37</f>
        <v>0</v>
      </c>
      <c r="AY99" s="86">
        <f>'SO 103 - tramvajová zastá...'!J38</f>
        <v>0</v>
      </c>
      <c r="AZ99" s="86">
        <f>'SO 103 - tramvajová zastá...'!F35</f>
        <v>0</v>
      </c>
      <c r="BA99" s="86">
        <f>'SO 103 - tramvajová zastá...'!F36</f>
        <v>0</v>
      </c>
      <c r="BB99" s="86">
        <f>'SO 103 - tramvajová zastá...'!F37</f>
        <v>0</v>
      </c>
      <c r="BC99" s="86">
        <f>'SO 103 - tramvajová zastá...'!F38</f>
        <v>0</v>
      </c>
      <c r="BD99" s="88">
        <f>'SO 103 - tramvajová zastá...'!F39</f>
        <v>0</v>
      </c>
      <c r="BT99" s="25" t="s">
        <v>90</v>
      </c>
      <c r="BV99" s="25" t="s">
        <v>83</v>
      </c>
      <c r="BW99" s="25" t="s">
        <v>104</v>
      </c>
      <c r="BX99" s="25" t="s">
        <v>88</v>
      </c>
      <c r="CL99" s="25" t="s">
        <v>1</v>
      </c>
    </row>
    <row r="100" spans="1:91" s="3" customFormat="1" ht="23.25" customHeight="1">
      <c r="A100" s="83" t="s">
        <v>91</v>
      </c>
      <c r="B100" s="48"/>
      <c r="C100" s="9"/>
      <c r="D100" s="9"/>
      <c r="E100" s="207" t="s">
        <v>105</v>
      </c>
      <c r="F100" s="207"/>
      <c r="G100" s="207"/>
      <c r="H100" s="207"/>
      <c r="I100" s="207"/>
      <c r="J100" s="9"/>
      <c r="K100" s="207" t="s">
        <v>106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31">
        <f>'SO 103.1 - tramvajová zas...'!J32</f>
        <v>0</v>
      </c>
      <c r="AH100" s="232"/>
      <c r="AI100" s="232"/>
      <c r="AJ100" s="232"/>
      <c r="AK100" s="232"/>
      <c r="AL100" s="232"/>
      <c r="AM100" s="232"/>
      <c r="AN100" s="231">
        <f t="shared" si="0"/>
        <v>0</v>
      </c>
      <c r="AO100" s="232"/>
      <c r="AP100" s="232"/>
      <c r="AQ100" s="84" t="s">
        <v>94</v>
      </c>
      <c r="AR100" s="48"/>
      <c r="AS100" s="85">
        <v>0</v>
      </c>
      <c r="AT100" s="86">
        <f t="shared" si="1"/>
        <v>0</v>
      </c>
      <c r="AU100" s="87">
        <f>'SO 103.1 - tramvajová zas...'!P127</f>
        <v>0</v>
      </c>
      <c r="AV100" s="86">
        <f>'SO 103.1 - tramvajová zas...'!J35</f>
        <v>0</v>
      </c>
      <c r="AW100" s="86">
        <f>'SO 103.1 - tramvajová zas...'!J36</f>
        <v>0</v>
      </c>
      <c r="AX100" s="86">
        <f>'SO 103.1 - tramvajová zas...'!J37</f>
        <v>0</v>
      </c>
      <c r="AY100" s="86">
        <f>'SO 103.1 - tramvajová zas...'!J38</f>
        <v>0</v>
      </c>
      <c r="AZ100" s="86">
        <f>'SO 103.1 - tramvajová zas...'!F35</f>
        <v>0</v>
      </c>
      <c r="BA100" s="86">
        <f>'SO 103.1 - tramvajová zas...'!F36</f>
        <v>0</v>
      </c>
      <c r="BB100" s="86">
        <f>'SO 103.1 - tramvajová zas...'!F37</f>
        <v>0</v>
      </c>
      <c r="BC100" s="86">
        <f>'SO 103.1 - tramvajová zas...'!F38</f>
        <v>0</v>
      </c>
      <c r="BD100" s="88">
        <f>'SO 103.1 - tramvajová zas...'!F39</f>
        <v>0</v>
      </c>
      <c r="BT100" s="25" t="s">
        <v>90</v>
      </c>
      <c r="BV100" s="25" t="s">
        <v>83</v>
      </c>
      <c r="BW100" s="25" t="s">
        <v>107</v>
      </c>
      <c r="BX100" s="25" t="s">
        <v>88</v>
      </c>
      <c r="CL100" s="25" t="s">
        <v>1</v>
      </c>
    </row>
    <row r="101" spans="1:91" s="6" customFormat="1" ht="16.5" customHeight="1">
      <c r="A101" s="83" t="s">
        <v>91</v>
      </c>
      <c r="B101" s="74"/>
      <c r="C101" s="75"/>
      <c r="D101" s="206" t="s">
        <v>108</v>
      </c>
      <c r="E101" s="206"/>
      <c r="F101" s="206"/>
      <c r="G101" s="206"/>
      <c r="H101" s="206"/>
      <c r="I101" s="76"/>
      <c r="J101" s="206" t="s">
        <v>109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35">
        <f>'SO 330 - VODOVOD'!J30</f>
        <v>0</v>
      </c>
      <c r="AH101" s="234"/>
      <c r="AI101" s="234"/>
      <c r="AJ101" s="234"/>
      <c r="AK101" s="234"/>
      <c r="AL101" s="234"/>
      <c r="AM101" s="234"/>
      <c r="AN101" s="235">
        <f t="shared" si="0"/>
        <v>0</v>
      </c>
      <c r="AO101" s="234"/>
      <c r="AP101" s="234"/>
      <c r="AQ101" s="77" t="s">
        <v>87</v>
      </c>
      <c r="AR101" s="74"/>
      <c r="AS101" s="78">
        <v>0</v>
      </c>
      <c r="AT101" s="79">
        <f t="shared" si="1"/>
        <v>0</v>
      </c>
      <c r="AU101" s="80">
        <f>'SO 330 - VODOVOD'!P124</f>
        <v>0</v>
      </c>
      <c r="AV101" s="79">
        <f>'SO 330 - VODOVOD'!J33</f>
        <v>0</v>
      </c>
      <c r="AW101" s="79">
        <f>'SO 330 - VODOVOD'!J34</f>
        <v>0</v>
      </c>
      <c r="AX101" s="79">
        <f>'SO 330 - VODOVOD'!J35</f>
        <v>0</v>
      </c>
      <c r="AY101" s="79">
        <f>'SO 330 - VODOVOD'!J36</f>
        <v>0</v>
      </c>
      <c r="AZ101" s="79">
        <f>'SO 330 - VODOVOD'!F33</f>
        <v>0</v>
      </c>
      <c r="BA101" s="79">
        <f>'SO 330 - VODOVOD'!F34</f>
        <v>0</v>
      </c>
      <c r="BB101" s="79">
        <f>'SO 330 - VODOVOD'!F35</f>
        <v>0</v>
      </c>
      <c r="BC101" s="79">
        <f>'SO 330 - VODOVOD'!F36</f>
        <v>0</v>
      </c>
      <c r="BD101" s="81">
        <f>'SO 330 - VODOVOD'!F37</f>
        <v>0</v>
      </c>
      <c r="BT101" s="82" t="s">
        <v>21</v>
      </c>
      <c r="BV101" s="82" t="s">
        <v>83</v>
      </c>
      <c r="BW101" s="82" t="s">
        <v>110</v>
      </c>
      <c r="BX101" s="82" t="s">
        <v>5</v>
      </c>
      <c r="CL101" s="82" t="s">
        <v>111</v>
      </c>
      <c r="CM101" s="82" t="s">
        <v>90</v>
      </c>
    </row>
    <row r="102" spans="1:91" s="6" customFormat="1" ht="16.5" customHeight="1">
      <c r="B102" s="74"/>
      <c r="C102" s="75"/>
      <c r="D102" s="206" t="s">
        <v>112</v>
      </c>
      <c r="E102" s="206"/>
      <c r="F102" s="206"/>
      <c r="G102" s="206"/>
      <c r="H102" s="206"/>
      <c r="I102" s="76"/>
      <c r="J102" s="206" t="s">
        <v>113</v>
      </c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33">
        <f>ROUND(SUM(AG103:AG104),2)</f>
        <v>0</v>
      </c>
      <c r="AH102" s="234"/>
      <c r="AI102" s="234"/>
      <c r="AJ102" s="234"/>
      <c r="AK102" s="234"/>
      <c r="AL102" s="234"/>
      <c r="AM102" s="234"/>
      <c r="AN102" s="235">
        <f t="shared" si="0"/>
        <v>0</v>
      </c>
      <c r="AO102" s="234"/>
      <c r="AP102" s="234"/>
      <c r="AQ102" s="77" t="s">
        <v>87</v>
      </c>
      <c r="AR102" s="74"/>
      <c r="AS102" s="78">
        <f>ROUND(SUM(AS103:AS104),2)</f>
        <v>0</v>
      </c>
      <c r="AT102" s="79">
        <f t="shared" si="1"/>
        <v>0</v>
      </c>
      <c r="AU102" s="80">
        <f>ROUND(SUM(AU103:AU104),5)</f>
        <v>0</v>
      </c>
      <c r="AV102" s="79">
        <f>ROUND(AZ102*L29,2)</f>
        <v>0</v>
      </c>
      <c r="AW102" s="79">
        <f>ROUND(BA102*L30,2)</f>
        <v>0</v>
      </c>
      <c r="AX102" s="79">
        <f>ROUND(BB102*L29,2)</f>
        <v>0</v>
      </c>
      <c r="AY102" s="79">
        <f>ROUND(BC102*L30,2)</f>
        <v>0</v>
      </c>
      <c r="AZ102" s="79">
        <f>ROUND(SUM(AZ103:AZ104),2)</f>
        <v>0</v>
      </c>
      <c r="BA102" s="79">
        <f>ROUND(SUM(BA103:BA104),2)</f>
        <v>0</v>
      </c>
      <c r="BB102" s="79">
        <f>ROUND(SUM(BB103:BB104),2)</f>
        <v>0</v>
      </c>
      <c r="BC102" s="79">
        <f>ROUND(SUM(BC103:BC104),2)</f>
        <v>0</v>
      </c>
      <c r="BD102" s="81">
        <f>ROUND(SUM(BD103:BD104),2)</f>
        <v>0</v>
      </c>
      <c r="BS102" s="82" t="s">
        <v>80</v>
      </c>
      <c r="BT102" s="82" t="s">
        <v>21</v>
      </c>
      <c r="BU102" s="82" t="s">
        <v>82</v>
      </c>
      <c r="BV102" s="82" t="s">
        <v>83</v>
      </c>
      <c r="BW102" s="82" t="s">
        <v>114</v>
      </c>
      <c r="BX102" s="82" t="s">
        <v>5</v>
      </c>
      <c r="CL102" s="82" t="s">
        <v>115</v>
      </c>
      <c r="CM102" s="82" t="s">
        <v>90</v>
      </c>
    </row>
    <row r="103" spans="1:91" s="3" customFormat="1" ht="16.5" customHeight="1">
      <c r="A103" s="83" t="s">
        <v>91</v>
      </c>
      <c r="B103" s="48"/>
      <c r="C103" s="9"/>
      <c r="D103" s="9"/>
      <c r="E103" s="207" t="s">
        <v>116</v>
      </c>
      <c r="F103" s="207"/>
      <c r="G103" s="207"/>
      <c r="H103" s="207"/>
      <c r="I103" s="207"/>
      <c r="J103" s="9"/>
      <c r="K103" s="207" t="s">
        <v>117</v>
      </c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31">
        <f>'01 - Asanace'!J32</f>
        <v>0</v>
      </c>
      <c r="AH103" s="232"/>
      <c r="AI103" s="232"/>
      <c r="AJ103" s="232"/>
      <c r="AK103" s="232"/>
      <c r="AL103" s="232"/>
      <c r="AM103" s="232"/>
      <c r="AN103" s="231">
        <f t="shared" si="0"/>
        <v>0</v>
      </c>
      <c r="AO103" s="232"/>
      <c r="AP103" s="232"/>
      <c r="AQ103" s="84" t="s">
        <v>94</v>
      </c>
      <c r="AR103" s="48"/>
      <c r="AS103" s="85">
        <v>0</v>
      </c>
      <c r="AT103" s="86">
        <f t="shared" si="1"/>
        <v>0</v>
      </c>
      <c r="AU103" s="87">
        <f>'01 - Asanace'!P121</f>
        <v>0</v>
      </c>
      <c r="AV103" s="86">
        <f>'01 - Asanace'!J35</f>
        <v>0</v>
      </c>
      <c r="AW103" s="86">
        <f>'01 - Asanace'!J36</f>
        <v>0</v>
      </c>
      <c r="AX103" s="86">
        <f>'01 - Asanace'!J37</f>
        <v>0</v>
      </c>
      <c r="AY103" s="86">
        <f>'01 - Asanace'!J38</f>
        <v>0</v>
      </c>
      <c r="AZ103" s="86">
        <f>'01 - Asanace'!F35</f>
        <v>0</v>
      </c>
      <c r="BA103" s="86">
        <f>'01 - Asanace'!F36</f>
        <v>0</v>
      </c>
      <c r="BB103" s="86">
        <f>'01 - Asanace'!F37</f>
        <v>0</v>
      </c>
      <c r="BC103" s="86">
        <f>'01 - Asanace'!F38</f>
        <v>0</v>
      </c>
      <c r="BD103" s="88">
        <f>'01 - Asanace'!F39</f>
        <v>0</v>
      </c>
      <c r="BT103" s="25" t="s">
        <v>90</v>
      </c>
      <c r="BV103" s="25" t="s">
        <v>83</v>
      </c>
      <c r="BW103" s="25" t="s">
        <v>118</v>
      </c>
      <c r="BX103" s="25" t="s">
        <v>114</v>
      </c>
      <c r="CL103" s="25" t="s">
        <v>1</v>
      </c>
    </row>
    <row r="104" spans="1:91" s="3" customFormat="1" ht="16.5" customHeight="1">
      <c r="A104" s="83" t="s">
        <v>91</v>
      </c>
      <c r="B104" s="48"/>
      <c r="C104" s="9"/>
      <c r="D104" s="9"/>
      <c r="E104" s="207" t="s">
        <v>119</v>
      </c>
      <c r="F104" s="207"/>
      <c r="G104" s="207"/>
      <c r="H104" s="207"/>
      <c r="I104" s="207"/>
      <c r="J104" s="9"/>
      <c r="K104" s="207" t="s">
        <v>120</v>
      </c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31">
        <f>'02 - Výsadba'!J32</f>
        <v>0</v>
      </c>
      <c r="AH104" s="232"/>
      <c r="AI104" s="232"/>
      <c r="AJ104" s="232"/>
      <c r="AK104" s="232"/>
      <c r="AL104" s="232"/>
      <c r="AM104" s="232"/>
      <c r="AN104" s="231">
        <f t="shared" si="0"/>
        <v>0</v>
      </c>
      <c r="AO104" s="232"/>
      <c r="AP104" s="232"/>
      <c r="AQ104" s="84" t="s">
        <v>94</v>
      </c>
      <c r="AR104" s="48"/>
      <c r="AS104" s="85">
        <v>0</v>
      </c>
      <c r="AT104" s="86">
        <f t="shared" si="1"/>
        <v>0</v>
      </c>
      <c r="AU104" s="87">
        <f>'02 - Výsadba'!P123</f>
        <v>0</v>
      </c>
      <c r="AV104" s="86">
        <f>'02 - Výsadba'!J35</f>
        <v>0</v>
      </c>
      <c r="AW104" s="86">
        <f>'02 - Výsadba'!J36</f>
        <v>0</v>
      </c>
      <c r="AX104" s="86">
        <f>'02 - Výsadba'!J37</f>
        <v>0</v>
      </c>
      <c r="AY104" s="86">
        <f>'02 - Výsadba'!J38</f>
        <v>0</v>
      </c>
      <c r="AZ104" s="86">
        <f>'02 - Výsadba'!F35</f>
        <v>0</v>
      </c>
      <c r="BA104" s="86">
        <f>'02 - Výsadba'!F36</f>
        <v>0</v>
      </c>
      <c r="BB104" s="86">
        <f>'02 - Výsadba'!F37</f>
        <v>0</v>
      </c>
      <c r="BC104" s="86">
        <f>'02 - Výsadba'!F38</f>
        <v>0</v>
      </c>
      <c r="BD104" s="88">
        <f>'02 - Výsadba'!F39</f>
        <v>0</v>
      </c>
      <c r="BT104" s="25" t="s">
        <v>90</v>
      </c>
      <c r="BV104" s="25" t="s">
        <v>83</v>
      </c>
      <c r="BW104" s="25" t="s">
        <v>121</v>
      </c>
      <c r="BX104" s="25" t="s">
        <v>114</v>
      </c>
      <c r="CL104" s="25" t="s">
        <v>1</v>
      </c>
    </row>
    <row r="105" spans="1:91" s="6" customFormat="1" ht="16.5" customHeight="1">
      <c r="B105" s="74"/>
      <c r="C105" s="75"/>
      <c r="D105" s="206" t="s">
        <v>122</v>
      </c>
      <c r="E105" s="206"/>
      <c r="F105" s="206"/>
      <c r="G105" s="206"/>
      <c r="H105" s="206"/>
      <c r="I105" s="76"/>
      <c r="J105" s="206" t="s">
        <v>123</v>
      </c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33">
        <f>ROUND(SUM(AG106:AG112),2)</f>
        <v>0</v>
      </c>
      <c r="AH105" s="234"/>
      <c r="AI105" s="234"/>
      <c r="AJ105" s="234"/>
      <c r="AK105" s="234"/>
      <c r="AL105" s="234"/>
      <c r="AM105" s="234"/>
      <c r="AN105" s="235">
        <f t="shared" si="0"/>
        <v>0</v>
      </c>
      <c r="AO105" s="234"/>
      <c r="AP105" s="234"/>
      <c r="AQ105" s="77" t="s">
        <v>87</v>
      </c>
      <c r="AR105" s="74"/>
      <c r="AS105" s="78">
        <f>ROUND(SUM(AS106:AS112),2)</f>
        <v>0</v>
      </c>
      <c r="AT105" s="79">
        <f t="shared" si="1"/>
        <v>0</v>
      </c>
      <c r="AU105" s="80">
        <f>ROUND(SUM(AU106:AU112),5)</f>
        <v>0</v>
      </c>
      <c r="AV105" s="79">
        <f>ROUND(AZ105*L29,2)</f>
        <v>0</v>
      </c>
      <c r="AW105" s="79">
        <f>ROUND(BA105*L30,2)</f>
        <v>0</v>
      </c>
      <c r="AX105" s="79">
        <f>ROUND(BB105*L29,2)</f>
        <v>0</v>
      </c>
      <c r="AY105" s="79">
        <f>ROUND(BC105*L30,2)</f>
        <v>0</v>
      </c>
      <c r="AZ105" s="79">
        <f>ROUND(SUM(AZ106:AZ112),2)</f>
        <v>0</v>
      </c>
      <c r="BA105" s="79">
        <f>ROUND(SUM(BA106:BA112),2)</f>
        <v>0</v>
      </c>
      <c r="BB105" s="79">
        <f>ROUND(SUM(BB106:BB112),2)</f>
        <v>0</v>
      </c>
      <c r="BC105" s="79">
        <f>ROUND(SUM(BC106:BC112),2)</f>
        <v>0</v>
      </c>
      <c r="BD105" s="81">
        <f>ROUND(SUM(BD106:BD112),2)</f>
        <v>0</v>
      </c>
      <c r="BS105" s="82" t="s">
        <v>80</v>
      </c>
      <c r="BT105" s="82" t="s">
        <v>21</v>
      </c>
      <c r="BU105" s="82" t="s">
        <v>82</v>
      </c>
      <c r="BV105" s="82" t="s">
        <v>83</v>
      </c>
      <c r="BW105" s="82" t="s">
        <v>124</v>
      </c>
      <c r="BX105" s="82" t="s">
        <v>5</v>
      </c>
      <c r="CL105" s="82" t="s">
        <v>125</v>
      </c>
      <c r="CM105" s="82" t="s">
        <v>90</v>
      </c>
    </row>
    <row r="106" spans="1:91" s="3" customFormat="1" ht="16.5" customHeight="1">
      <c r="A106" s="83" t="s">
        <v>91</v>
      </c>
      <c r="B106" s="48"/>
      <c r="C106" s="9"/>
      <c r="D106" s="9"/>
      <c r="E106" s="207" t="s">
        <v>126</v>
      </c>
      <c r="F106" s="207"/>
      <c r="G106" s="207"/>
      <c r="H106" s="207"/>
      <c r="I106" s="207"/>
      <c r="J106" s="9"/>
      <c r="K106" s="207" t="s">
        <v>127</v>
      </c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31">
        <f>'SO 901 - přeložka vedení ...'!J32</f>
        <v>0</v>
      </c>
      <c r="AH106" s="232"/>
      <c r="AI106" s="232"/>
      <c r="AJ106" s="232"/>
      <c r="AK106" s="232"/>
      <c r="AL106" s="232"/>
      <c r="AM106" s="232"/>
      <c r="AN106" s="231">
        <f t="shared" si="0"/>
        <v>0</v>
      </c>
      <c r="AO106" s="232"/>
      <c r="AP106" s="232"/>
      <c r="AQ106" s="84" t="s">
        <v>94</v>
      </c>
      <c r="AR106" s="48"/>
      <c r="AS106" s="85">
        <v>0</v>
      </c>
      <c r="AT106" s="86">
        <f t="shared" si="1"/>
        <v>0</v>
      </c>
      <c r="AU106" s="87">
        <f>'SO 901 - přeložka vedení ...'!P125</f>
        <v>0</v>
      </c>
      <c r="AV106" s="86">
        <f>'SO 901 - přeložka vedení ...'!J35</f>
        <v>0</v>
      </c>
      <c r="AW106" s="86">
        <f>'SO 901 - přeložka vedení ...'!J36</f>
        <v>0</v>
      </c>
      <c r="AX106" s="86">
        <f>'SO 901 - přeložka vedení ...'!J37</f>
        <v>0</v>
      </c>
      <c r="AY106" s="86">
        <f>'SO 901 - přeložka vedení ...'!J38</f>
        <v>0</v>
      </c>
      <c r="AZ106" s="86">
        <f>'SO 901 - přeložka vedení ...'!F35</f>
        <v>0</v>
      </c>
      <c r="BA106" s="86">
        <f>'SO 901 - přeložka vedení ...'!F36</f>
        <v>0</v>
      </c>
      <c r="BB106" s="86">
        <f>'SO 901 - přeložka vedení ...'!F37</f>
        <v>0</v>
      </c>
      <c r="BC106" s="86">
        <f>'SO 901 - přeložka vedení ...'!F38</f>
        <v>0</v>
      </c>
      <c r="BD106" s="88">
        <f>'SO 901 - přeložka vedení ...'!F39</f>
        <v>0</v>
      </c>
      <c r="BT106" s="25" t="s">
        <v>90</v>
      </c>
      <c r="BV106" s="25" t="s">
        <v>83</v>
      </c>
      <c r="BW106" s="25" t="s">
        <v>128</v>
      </c>
      <c r="BX106" s="25" t="s">
        <v>124</v>
      </c>
      <c r="CL106" s="25" t="s">
        <v>1</v>
      </c>
    </row>
    <row r="107" spans="1:91" s="3" customFormat="1" ht="16.5" customHeight="1">
      <c r="A107" s="83" t="s">
        <v>91</v>
      </c>
      <c r="B107" s="48"/>
      <c r="C107" s="9"/>
      <c r="D107" s="9"/>
      <c r="E107" s="207" t="s">
        <v>129</v>
      </c>
      <c r="F107" s="207"/>
      <c r="G107" s="207"/>
      <c r="H107" s="207"/>
      <c r="I107" s="207"/>
      <c r="J107" s="9"/>
      <c r="K107" s="207" t="s">
        <v>130</v>
      </c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31">
        <f>'SO 902 - přeložka sloupů ...'!J32</f>
        <v>0</v>
      </c>
      <c r="AH107" s="232"/>
      <c r="AI107" s="232"/>
      <c r="AJ107" s="232"/>
      <c r="AK107" s="232"/>
      <c r="AL107" s="232"/>
      <c r="AM107" s="232"/>
      <c r="AN107" s="231">
        <f t="shared" si="0"/>
        <v>0</v>
      </c>
      <c r="AO107" s="232"/>
      <c r="AP107" s="232"/>
      <c r="AQ107" s="84" t="s">
        <v>94</v>
      </c>
      <c r="AR107" s="48"/>
      <c r="AS107" s="85">
        <v>0</v>
      </c>
      <c r="AT107" s="86">
        <f t="shared" si="1"/>
        <v>0</v>
      </c>
      <c r="AU107" s="87">
        <f>'SO 902 - přeložka sloupů ...'!P122</f>
        <v>0</v>
      </c>
      <c r="AV107" s="86">
        <f>'SO 902 - přeložka sloupů ...'!J35</f>
        <v>0</v>
      </c>
      <c r="AW107" s="86">
        <f>'SO 902 - přeložka sloupů ...'!J36</f>
        <v>0</v>
      </c>
      <c r="AX107" s="86">
        <f>'SO 902 - přeložka sloupů ...'!J37</f>
        <v>0</v>
      </c>
      <c r="AY107" s="86">
        <f>'SO 902 - přeložka sloupů ...'!J38</f>
        <v>0</v>
      </c>
      <c r="AZ107" s="86">
        <f>'SO 902 - přeložka sloupů ...'!F35</f>
        <v>0</v>
      </c>
      <c r="BA107" s="86">
        <f>'SO 902 - přeložka sloupů ...'!F36</f>
        <v>0</v>
      </c>
      <c r="BB107" s="86">
        <f>'SO 902 - přeložka sloupů ...'!F37</f>
        <v>0</v>
      </c>
      <c r="BC107" s="86">
        <f>'SO 902 - přeložka sloupů ...'!F38</f>
        <v>0</v>
      </c>
      <c r="BD107" s="88">
        <f>'SO 902 - přeložka sloupů ...'!F39</f>
        <v>0</v>
      </c>
      <c r="BT107" s="25" t="s">
        <v>90</v>
      </c>
      <c r="BV107" s="25" t="s">
        <v>83</v>
      </c>
      <c r="BW107" s="25" t="s">
        <v>131</v>
      </c>
      <c r="BX107" s="25" t="s">
        <v>124</v>
      </c>
      <c r="CL107" s="25" t="s">
        <v>1</v>
      </c>
    </row>
    <row r="108" spans="1:91" s="3" customFormat="1" ht="23.25" customHeight="1">
      <c r="A108" s="83" t="s">
        <v>91</v>
      </c>
      <c r="B108" s="48"/>
      <c r="C108" s="9"/>
      <c r="D108" s="9"/>
      <c r="E108" s="207" t="s">
        <v>132</v>
      </c>
      <c r="F108" s="207"/>
      <c r="G108" s="207"/>
      <c r="H108" s="207"/>
      <c r="I108" s="207"/>
      <c r="J108" s="9"/>
      <c r="K108" s="207" t="s">
        <v>133</v>
      </c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31">
        <f>'SO 903.1 - přeložka podze...'!J32</f>
        <v>0</v>
      </c>
      <c r="AH108" s="232"/>
      <c r="AI108" s="232"/>
      <c r="AJ108" s="232"/>
      <c r="AK108" s="232"/>
      <c r="AL108" s="232"/>
      <c r="AM108" s="232"/>
      <c r="AN108" s="231">
        <f t="shared" si="0"/>
        <v>0</v>
      </c>
      <c r="AO108" s="232"/>
      <c r="AP108" s="232"/>
      <c r="AQ108" s="84" t="s">
        <v>94</v>
      </c>
      <c r="AR108" s="48"/>
      <c r="AS108" s="85">
        <v>0</v>
      </c>
      <c r="AT108" s="86">
        <f t="shared" si="1"/>
        <v>0</v>
      </c>
      <c r="AU108" s="87">
        <f>'SO 903.1 - přeložka podze...'!P131</f>
        <v>0</v>
      </c>
      <c r="AV108" s="86">
        <f>'SO 903.1 - přeložka podze...'!J35</f>
        <v>0</v>
      </c>
      <c r="AW108" s="86">
        <f>'SO 903.1 - přeložka podze...'!J36</f>
        <v>0</v>
      </c>
      <c r="AX108" s="86">
        <f>'SO 903.1 - přeložka podze...'!J37</f>
        <v>0</v>
      </c>
      <c r="AY108" s="86">
        <f>'SO 903.1 - přeložka podze...'!J38</f>
        <v>0</v>
      </c>
      <c r="AZ108" s="86">
        <f>'SO 903.1 - přeložka podze...'!F35</f>
        <v>0</v>
      </c>
      <c r="BA108" s="86">
        <f>'SO 903.1 - přeložka podze...'!F36</f>
        <v>0</v>
      </c>
      <c r="BB108" s="86">
        <f>'SO 903.1 - přeložka podze...'!F37</f>
        <v>0</v>
      </c>
      <c r="BC108" s="86">
        <f>'SO 903.1 - přeložka podze...'!F38</f>
        <v>0</v>
      </c>
      <c r="BD108" s="88">
        <f>'SO 903.1 - přeložka podze...'!F39</f>
        <v>0</v>
      </c>
      <c r="BT108" s="25" t="s">
        <v>90</v>
      </c>
      <c r="BV108" s="25" t="s">
        <v>83</v>
      </c>
      <c r="BW108" s="25" t="s">
        <v>134</v>
      </c>
      <c r="BX108" s="25" t="s">
        <v>124</v>
      </c>
      <c r="CL108" s="25" t="s">
        <v>1</v>
      </c>
    </row>
    <row r="109" spans="1:91" s="3" customFormat="1" ht="23.25" customHeight="1">
      <c r="A109" s="83" t="s">
        <v>91</v>
      </c>
      <c r="B109" s="48"/>
      <c r="C109" s="9"/>
      <c r="D109" s="9"/>
      <c r="E109" s="207" t="s">
        <v>135</v>
      </c>
      <c r="F109" s="207"/>
      <c r="G109" s="207"/>
      <c r="H109" s="207"/>
      <c r="I109" s="207"/>
      <c r="J109" s="9"/>
      <c r="K109" s="207" t="s">
        <v>136</v>
      </c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31">
        <f>'SO 903.2 - přeložka podze...'!J32</f>
        <v>0</v>
      </c>
      <c r="AH109" s="232"/>
      <c r="AI109" s="232"/>
      <c r="AJ109" s="232"/>
      <c r="AK109" s="232"/>
      <c r="AL109" s="232"/>
      <c r="AM109" s="232"/>
      <c r="AN109" s="231">
        <f t="shared" si="0"/>
        <v>0</v>
      </c>
      <c r="AO109" s="232"/>
      <c r="AP109" s="232"/>
      <c r="AQ109" s="84" t="s">
        <v>94</v>
      </c>
      <c r="AR109" s="48"/>
      <c r="AS109" s="85">
        <v>0</v>
      </c>
      <c r="AT109" s="86">
        <f t="shared" si="1"/>
        <v>0</v>
      </c>
      <c r="AU109" s="87">
        <f>'SO 903.2 - přeložka podze...'!P129</f>
        <v>0</v>
      </c>
      <c r="AV109" s="86">
        <f>'SO 903.2 - přeložka podze...'!J35</f>
        <v>0</v>
      </c>
      <c r="AW109" s="86">
        <f>'SO 903.2 - přeložka podze...'!J36</f>
        <v>0</v>
      </c>
      <c r="AX109" s="86">
        <f>'SO 903.2 - přeložka podze...'!J37</f>
        <v>0</v>
      </c>
      <c r="AY109" s="86">
        <f>'SO 903.2 - přeložka podze...'!J38</f>
        <v>0</v>
      </c>
      <c r="AZ109" s="86">
        <f>'SO 903.2 - přeložka podze...'!F35</f>
        <v>0</v>
      </c>
      <c r="BA109" s="86">
        <f>'SO 903.2 - přeložka podze...'!F36</f>
        <v>0</v>
      </c>
      <c r="BB109" s="86">
        <f>'SO 903.2 - přeložka podze...'!F37</f>
        <v>0</v>
      </c>
      <c r="BC109" s="86">
        <f>'SO 903.2 - přeložka podze...'!F38</f>
        <v>0</v>
      </c>
      <c r="BD109" s="88">
        <f>'SO 903.2 - přeložka podze...'!F39</f>
        <v>0</v>
      </c>
      <c r="BT109" s="25" t="s">
        <v>90</v>
      </c>
      <c r="BV109" s="25" t="s">
        <v>83</v>
      </c>
      <c r="BW109" s="25" t="s">
        <v>137</v>
      </c>
      <c r="BX109" s="25" t="s">
        <v>124</v>
      </c>
      <c r="CL109" s="25" t="s">
        <v>1</v>
      </c>
    </row>
    <row r="110" spans="1:91" s="3" customFormat="1" ht="23.25" customHeight="1">
      <c r="A110" s="83" t="s">
        <v>91</v>
      </c>
      <c r="B110" s="48"/>
      <c r="C110" s="9"/>
      <c r="D110" s="9"/>
      <c r="E110" s="207" t="s">
        <v>138</v>
      </c>
      <c r="F110" s="207"/>
      <c r="G110" s="207"/>
      <c r="H110" s="207"/>
      <c r="I110" s="207"/>
      <c r="J110" s="9"/>
      <c r="K110" s="207" t="s">
        <v>139</v>
      </c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31">
        <f>'SO 904 - přeložka podzemn...'!J32</f>
        <v>0</v>
      </c>
      <c r="AH110" s="232"/>
      <c r="AI110" s="232"/>
      <c r="AJ110" s="232"/>
      <c r="AK110" s="232"/>
      <c r="AL110" s="232"/>
      <c r="AM110" s="232"/>
      <c r="AN110" s="231">
        <f t="shared" si="0"/>
        <v>0</v>
      </c>
      <c r="AO110" s="232"/>
      <c r="AP110" s="232"/>
      <c r="AQ110" s="84" t="s">
        <v>94</v>
      </c>
      <c r="AR110" s="48"/>
      <c r="AS110" s="85">
        <v>0</v>
      </c>
      <c r="AT110" s="86">
        <f t="shared" si="1"/>
        <v>0</v>
      </c>
      <c r="AU110" s="87">
        <f>'SO 904 - přeložka podzemn...'!P122</f>
        <v>0</v>
      </c>
      <c r="AV110" s="86">
        <f>'SO 904 - přeložka podzemn...'!J35</f>
        <v>0</v>
      </c>
      <c r="AW110" s="86">
        <f>'SO 904 - přeložka podzemn...'!J36</f>
        <v>0</v>
      </c>
      <c r="AX110" s="86">
        <f>'SO 904 - přeložka podzemn...'!J37</f>
        <v>0</v>
      </c>
      <c r="AY110" s="86">
        <f>'SO 904 - přeložka podzemn...'!J38</f>
        <v>0</v>
      </c>
      <c r="AZ110" s="86">
        <f>'SO 904 - přeložka podzemn...'!F35</f>
        <v>0</v>
      </c>
      <c r="BA110" s="86">
        <f>'SO 904 - přeložka podzemn...'!F36</f>
        <v>0</v>
      </c>
      <c r="BB110" s="86">
        <f>'SO 904 - přeložka podzemn...'!F37</f>
        <v>0</v>
      </c>
      <c r="BC110" s="86">
        <f>'SO 904 - přeložka podzemn...'!F38</f>
        <v>0</v>
      </c>
      <c r="BD110" s="88">
        <f>'SO 904 - přeložka podzemn...'!F39</f>
        <v>0</v>
      </c>
      <c r="BT110" s="25" t="s">
        <v>90</v>
      </c>
      <c r="BV110" s="25" t="s">
        <v>83</v>
      </c>
      <c r="BW110" s="25" t="s">
        <v>140</v>
      </c>
      <c r="BX110" s="25" t="s">
        <v>124</v>
      </c>
      <c r="CL110" s="25" t="s">
        <v>1</v>
      </c>
    </row>
    <row r="111" spans="1:91" s="3" customFormat="1" ht="16.5" customHeight="1">
      <c r="A111" s="83" t="s">
        <v>91</v>
      </c>
      <c r="B111" s="48"/>
      <c r="C111" s="9"/>
      <c r="D111" s="9"/>
      <c r="E111" s="207" t="s">
        <v>141</v>
      </c>
      <c r="F111" s="207"/>
      <c r="G111" s="207"/>
      <c r="H111" s="207"/>
      <c r="I111" s="207"/>
      <c r="J111" s="9"/>
      <c r="K111" s="207" t="s">
        <v>142</v>
      </c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31">
        <f>'SO 905 - přeložka podzemn...'!J32</f>
        <v>0</v>
      </c>
      <c r="AH111" s="232"/>
      <c r="AI111" s="232"/>
      <c r="AJ111" s="232"/>
      <c r="AK111" s="232"/>
      <c r="AL111" s="232"/>
      <c r="AM111" s="232"/>
      <c r="AN111" s="231">
        <f t="shared" si="0"/>
        <v>0</v>
      </c>
      <c r="AO111" s="232"/>
      <c r="AP111" s="232"/>
      <c r="AQ111" s="84" t="s">
        <v>94</v>
      </c>
      <c r="AR111" s="48"/>
      <c r="AS111" s="85">
        <v>0</v>
      </c>
      <c r="AT111" s="86">
        <f t="shared" si="1"/>
        <v>0</v>
      </c>
      <c r="AU111" s="87">
        <f>'SO 905 - přeložka podzemn...'!P122</f>
        <v>0</v>
      </c>
      <c r="AV111" s="86">
        <f>'SO 905 - přeložka podzemn...'!J35</f>
        <v>0</v>
      </c>
      <c r="AW111" s="86">
        <f>'SO 905 - přeložka podzemn...'!J36</f>
        <v>0</v>
      </c>
      <c r="AX111" s="86">
        <f>'SO 905 - přeložka podzemn...'!J37</f>
        <v>0</v>
      </c>
      <c r="AY111" s="86">
        <f>'SO 905 - přeložka podzemn...'!J38</f>
        <v>0</v>
      </c>
      <c r="AZ111" s="86">
        <f>'SO 905 - přeložka podzemn...'!F35</f>
        <v>0</v>
      </c>
      <c r="BA111" s="86">
        <f>'SO 905 - přeložka podzemn...'!F36</f>
        <v>0</v>
      </c>
      <c r="BB111" s="86">
        <f>'SO 905 - přeložka podzemn...'!F37</f>
        <v>0</v>
      </c>
      <c r="BC111" s="86">
        <f>'SO 905 - přeložka podzemn...'!F38</f>
        <v>0</v>
      </c>
      <c r="BD111" s="88">
        <f>'SO 905 - přeložka podzemn...'!F39</f>
        <v>0</v>
      </c>
      <c r="BT111" s="25" t="s">
        <v>90</v>
      </c>
      <c r="BV111" s="25" t="s">
        <v>83</v>
      </c>
      <c r="BW111" s="25" t="s">
        <v>143</v>
      </c>
      <c r="BX111" s="25" t="s">
        <v>124</v>
      </c>
      <c r="CL111" s="25" t="s">
        <v>1</v>
      </c>
    </row>
    <row r="112" spans="1:91" s="3" customFormat="1" ht="16.5" customHeight="1">
      <c r="A112" s="83" t="s">
        <v>91</v>
      </c>
      <c r="B112" s="48"/>
      <c r="C112" s="9"/>
      <c r="D112" s="9"/>
      <c r="E112" s="207" t="s">
        <v>144</v>
      </c>
      <c r="F112" s="207"/>
      <c r="G112" s="207"/>
      <c r="H112" s="207"/>
      <c r="I112" s="207"/>
      <c r="J112" s="9"/>
      <c r="K112" s="207" t="s">
        <v>145</v>
      </c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31">
        <f>'SO 906 - přeložka podzemn...'!J32</f>
        <v>0</v>
      </c>
      <c r="AH112" s="232"/>
      <c r="AI112" s="232"/>
      <c r="AJ112" s="232"/>
      <c r="AK112" s="232"/>
      <c r="AL112" s="232"/>
      <c r="AM112" s="232"/>
      <c r="AN112" s="231">
        <f t="shared" si="0"/>
        <v>0</v>
      </c>
      <c r="AO112" s="232"/>
      <c r="AP112" s="232"/>
      <c r="AQ112" s="84" t="s">
        <v>94</v>
      </c>
      <c r="AR112" s="48"/>
      <c r="AS112" s="85">
        <v>0</v>
      </c>
      <c r="AT112" s="86">
        <f t="shared" si="1"/>
        <v>0</v>
      </c>
      <c r="AU112" s="87">
        <f>'SO 906 - přeložka podzemn...'!P122</f>
        <v>0</v>
      </c>
      <c r="AV112" s="86">
        <f>'SO 906 - přeložka podzemn...'!J35</f>
        <v>0</v>
      </c>
      <c r="AW112" s="86">
        <f>'SO 906 - přeložka podzemn...'!J36</f>
        <v>0</v>
      </c>
      <c r="AX112" s="86">
        <f>'SO 906 - přeložka podzemn...'!J37</f>
        <v>0</v>
      </c>
      <c r="AY112" s="86">
        <f>'SO 906 - přeložka podzemn...'!J38</f>
        <v>0</v>
      </c>
      <c r="AZ112" s="86">
        <f>'SO 906 - přeložka podzemn...'!F35</f>
        <v>0</v>
      </c>
      <c r="BA112" s="86">
        <f>'SO 906 - přeložka podzemn...'!F36</f>
        <v>0</v>
      </c>
      <c r="BB112" s="86">
        <f>'SO 906 - přeložka podzemn...'!F37</f>
        <v>0</v>
      </c>
      <c r="BC112" s="86">
        <f>'SO 906 - přeložka podzemn...'!F38</f>
        <v>0</v>
      </c>
      <c r="BD112" s="88">
        <f>'SO 906 - přeložka podzemn...'!F39</f>
        <v>0</v>
      </c>
      <c r="BT112" s="25" t="s">
        <v>90</v>
      </c>
      <c r="BV112" s="25" t="s">
        <v>83</v>
      </c>
      <c r="BW112" s="25" t="s">
        <v>146</v>
      </c>
      <c r="BX112" s="25" t="s">
        <v>124</v>
      </c>
      <c r="CL112" s="25" t="s">
        <v>1</v>
      </c>
    </row>
    <row r="113" spans="1:91" s="6" customFormat="1" ht="16.5" customHeight="1">
      <c r="A113" s="83" t="s">
        <v>91</v>
      </c>
      <c r="B113" s="74"/>
      <c r="C113" s="75"/>
      <c r="D113" s="206" t="s">
        <v>147</v>
      </c>
      <c r="E113" s="206"/>
      <c r="F113" s="206"/>
      <c r="G113" s="206"/>
      <c r="H113" s="206"/>
      <c r="I113" s="76"/>
      <c r="J113" s="206" t="s">
        <v>148</v>
      </c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35">
        <f>'990 - OSTATNÍ NÁKLADY'!J30</f>
        <v>0</v>
      </c>
      <c r="AH113" s="234"/>
      <c r="AI113" s="234"/>
      <c r="AJ113" s="234"/>
      <c r="AK113" s="234"/>
      <c r="AL113" s="234"/>
      <c r="AM113" s="234"/>
      <c r="AN113" s="235">
        <f t="shared" si="0"/>
        <v>0</v>
      </c>
      <c r="AO113" s="234"/>
      <c r="AP113" s="234"/>
      <c r="AQ113" s="77" t="s">
        <v>149</v>
      </c>
      <c r="AR113" s="74"/>
      <c r="AS113" s="89">
        <v>0</v>
      </c>
      <c r="AT113" s="90">
        <f t="shared" si="1"/>
        <v>0</v>
      </c>
      <c r="AU113" s="91">
        <f>'990 - OSTATNÍ NÁKLADY'!P117</f>
        <v>0</v>
      </c>
      <c r="AV113" s="90">
        <f>'990 - OSTATNÍ NÁKLADY'!J33</f>
        <v>0</v>
      </c>
      <c r="AW113" s="90">
        <f>'990 - OSTATNÍ NÁKLADY'!J34</f>
        <v>0</v>
      </c>
      <c r="AX113" s="90">
        <f>'990 - OSTATNÍ NÁKLADY'!J35</f>
        <v>0</v>
      </c>
      <c r="AY113" s="90">
        <f>'990 - OSTATNÍ NÁKLADY'!J36</f>
        <v>0</v>
      </c>
      <c r="AZ113" s="90">
        <f>'990 - OSTATNÍ NÁKLADY'!F33</f>
        <v>0</v>
      </c>
      <c r="BA113" s="90">
        <f>'990 - OSTATNÍ NÁKLADY'!F34</f>
        <v>0</v>
      </c>
      <c r="BB113" s="90">
        <f>'990 - OSTATNÍ NÁKLADY'!F35</f>
        <v>0</v>
      </c>
      <c r="BC113" s="90">
        <f>'990 - OSTATNÍ NÁKLADY'!F36</f>
        <v>0</v>
      </c>
      <c r="BD113" s="92">
        <f>'990 - OSTATNÍ NÁKLADY'!F37</f>
        <v>0</v>
      </c>
      <c r="BT113" s="82" t="s">
        <v>21</v>
      </c>
      <c r="BV113" s="82" t="s">
        <v>83</v>
      </c>
      <c r="BW113" s="82" t="s">
        <v>150</v>
      </c>
      <c r="BX113" s="82" t="s">
        <v>5</v>
      </c>
      <c r="CL113" s="82" t="s">
        <v>1</v>
      </c>
      <c r="CM113" s="82" t="s">
        <v>90</v>
      </c>
    </row>
    <row r="114" spans="1:91" s="1" customFormat="1" ht="30" customHeight="1">
      <c r="B114" s="32"/>
      <c r="AR114" s="32"/>
    </row>
    <row r="115" spans="1:91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2"/>
    </row>
  </sheetData>
  <sheetProtection algorithmName="SHA-512" hashValue="gVcnSvhvJqpJs33v1qtoc72dWoQ347kGVR4xj1iNHj1mi3J53C9rbLWCMqMvTZQL2a2tT9FCuAOn7HGky71ubA==" saltValue="pxwygZsVldVBfGiHqQdugF6omDBN8zToL997vvKlE/vs0HLxQkH4d0d1U1R+Aslf46JYDNT1f+/poy4PmlhqyQ==" spinCount="100000" sheet="1" objects="1" scenarios="1" formatColumns="0" formatRows="0"/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0:AM100"/>
    <mergeCell ref="AG102:AM102"/>
    <mergeCell ref="AG103:AM103"/>
    <mergeCell ref="AG99:AM99"/>
    <mergeCell ref="AG101:AM101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101:AP101"/>
    <mergeCell ref="AN95:AP95"/>
    <mergeCell ref="AN96:AP96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D113:H113"/>
    <mergeCell ref="J113:AF113"/>
    <mergeCell ref="L85:AO85"/>
    <mergeCell ref="D105:H105"/>
    <mergeCell ref="J105:AF105"/>
    <mergeCell ref="E106:I106"/>
    <mergeCell ref="K106:AF106"/>
    <mergeCell ref="E107:I107"/>
    <mergeCell ref="K107:AF107"/>
    <mergeCell ref="E108:I108"/>
    <mergeCell ref="K108:AF108"/>
    <mergeCell ref="AG94:AM94"/>
    <mergeCell ref="AN97:AP97"/>
    <mergeCell ref="AN100:AP100"/>
    <mergeCell ref="AN102:AP102"/>
    <mergeCell ref="AN98:AP98"/>
    <mergeCell ref="C92:G92"/>
    <mergeCell ref="D102:H102"/>
    <mergeCell ref="D95:H95"/>
    <mergeCell ref="D101:H101"/>
    <mergeCell ref="E99:I99"/>
    <mergeCell ref="E97:I97"/>
    <mergeCell ref="E96:I96"/>
    <mergeCell ref="E103:I103"/>
    <mergeCell ref="E104:I104"/>
    <mergeCell ref="E100:I100"/>
    <mergeCell ref="E98:I98"/>
    <mergeCell ref="I92:AF92"/>
    <mergeCell ref="J101:AF101"/>
    <mergeCell ref="J102:AF102"/>
    <mergeCell ref="J95:AF95"/>
    <mergeCell ref="K99:AF99"/>
    <mergeCell ref="K98:AF98"/>
    <mergeCell ref="K100:AF100"/>
    <mergeCell ref="K103:AF103"/>
    <mergeCell ref="K96:AF96"/>
    <mergeCell ref="K104:AF104"/>
    <mergeCell ref="K97:AF97"/>
  </mergeCells>
  <hyperlinks>
    <hyperlink ref="A96" location="'SO 101.1 - komunikace a z...'!C2" display="/" xr:uid="{00000000-0004-0000-0000-000000000000}"/>
    <hyperlink ref="A97" location="'SO 101.2 - komunikace a z...'!C2" display="/" xr:uid="{00000000-0004-0000-0000-000001000000}"/>
    <hyperlink ref="A98" location="'SO 102 - stezka pro chodc...'!C2" display="/" xr:uid="{00000000-0004-0000-0000-000002000000}"/>
    <hyperlink ref="A99" location="'SO 103 - tramvajová zastá...'!C2" display="/" xr:uid="{00000000-0004-0000-0000-000003000000}"/>
    <hyperlink ref="A100" location="'SO 103.1 - tramvajová zas...'!C2" display="/" xr:uid="{00000000-0004-0000-0000-000004000000}"/>
    <hyperlink ref="A101" location="'SO 330 - VODOVOD'!C2" display="/" xr:uid="{00000000-0004-0000-0000-000005000000}"/>
    <hyperlink ref="A103" location="'01 - Asanace'!C2" display="/" xr:uid="{00000000-0004-0000-0000-000006000000}"/>
    <hyperlink ref="A104" location="'02 - Výsadba'!C2" display="/" xr:uid="{00000000-0004-0000-0000-000007000000}"/>
    <hyperlink ref="A106" location="'SO 901 - přeložka vedení ...'!C2" display="/" xr:uid="{00000000-0004-0000-0000-000008000000}"/>
    <hyperlink ref="A107" location="'SO 902 - přeložka sloupů ...'!C2" display="/" xr:uid="{00000000-0004-0000-0000-000009000000}"/>
    <hyperlink ref="A108" location="'SO 903.1 - přeložka podze...'!C2" display="/" xr:uid="{00000000-0004-0000-0000-00000A000000}"/>
    <hyperlink ref="A109" location="'SO 903.2 - přeložka podze...'!C2" display="/" xr:uid="{00000000-0004-0000-0000-00000B000000}"/>
    <hyperlink ref="A110" location="'SO 904 - přeložka podzemn...'!C2" display="/" xr:uid="{00000000-0004-0000-0000-00000C000000}"/>
    <hyperlink ref="A111" location="'SO 905 - přeložka podzemn...'!C2" display="/" xr:uid="{00000000-0004-0000-0000-00000D000000}"/>
    <hyperlink ref="A112" location="'SO 906 - přeložka podzemn...'!C2" display="/" xr:uid="{00000000-0004-0000-0000-00000E000000}"/>
    <hyperlink ref="A113" location="'990 - OSTATNÍ NÁKLADY'!C2" display="/" xr:uid="{00000000-0004-0000-0000-00000F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2:BM9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95</v>
      </c>
      <c r="AZ2" s="93" t="s">
        <v>151</v>
      </c>
      <c r="BA2" s="93" t="s">
        <v>1</v>
      </c>
      <c r="BB2" s="93" t="s">
        <v>1</v>
      </c>
      <c r="BC2" s="93" t="s">
        <v>152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153</v>
      </c>
      <c r="BA3" s="93" t="s">
        <v>1</v>
      </c>
      <c r="BB3" s="93" t="s">
        <v>1</v>
      </c>
      <c r="BC3" s="93" t="s">
        <v>154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156</v>
      </c>
      <c r="BA4" s="93" t="s">
        <v>1</v>
      </c>
      <c r="BB4" s="93" t="s">
        <v>1</v>
      </c>
      <c r="BC4" s="93" t="s">
        <v>157</v>
      </c>
      <c r="BD4" s="93" t="s">
        <v>90</v>
      </c>
    </row>
    <row r="5" spans="2:56" ht="6.95" customHeight="1">
      <c r="B5" s="20"/>
      <c r="L5" s="20"/>
      <c r="AZ5" s="93" t="s">
        <v>158</v>
      </c>
      <c r="BA5" s="93" t="s">
        <v>1</v>
      </c>
      <c r="BB5" s="93" t="s">
        <v>1</v>
      </c>
      <c r="BC5" s="93" t="s">
        <v>159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160</v>
      </c>
      <c r="BA6" s="93" t="s">
        <v>1</v>
      </c>
      <c r="BB6" s="93" t="s">
        <v>1</v>
      </c>
      <c r="BC6" s="93" t="s">
        <v>161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162</v>
      </c>
      <c r="BA7" s="93" t="s">
        <v>1</v>
      </c>
      <c r="BB7" s="93" t="s">
        <v>1</v>
      </c>
      <c r="BC7" s="93" t="s">
        <v>163</v>
      </c>
      <c r="BD7" s="93" t="s">
        <v>90</v>
      </c>
    </row>
    <row r="8" spans="2:56" ht="12" customHeight="1">
      <c r="B8" s="20"/>
      <c r="D8" s="27" t="s">
        <v>164</v>
      </c>
      <c r="L8" s="20"/>
      <c r="AZ8" s="93" t="s">
        <v>165</v>
      </c>
      <c r="BA8" s="93" t="s">
        <v>1</v>
      </c>
      <c r="BB8" s="93" t="s">
        <v>1</v>
      </c>
      <c r="BC8" s="93" t="s">
        <v>166</v>
      </c>
      <c r="BD8" s="93" t="s">
        <v>90</v>
      </c>
    </row>
    <row r="9" spans="2:56" s="1" customFormat="1" ht="16.5" customHeight="1">
      <c r="B9" s="32"/>
      <c r="E9" s="246" t="s">
        <v>167</v>
      </c>
      <c r="F9" s="248"/>
      <c r="G9" s="248"/>
      <c r="H9" s="248"/>
      <c r="L9" s="32"/>
      <c r="AZ9" s="93" t="s">
        <v>168</v>
      </c>
      <c r="BA9" s="93" t="s">
        <v>1</v>
      </c>
      <c r="BB9" s="93" t="s">
        <v>1</v>
      </c>
      <c r="BC9" s="93" t="s">
        <v>169</v>
      </c>
      <c r="BD9" s="93" t="s">
        <v>90</v>
      </c>
    </row>
    <row r="10" spans="2:56" s="1" customFormat="1" ht="12" customHeight="1">
      <c r="B10" s="32"/>
      <c r="D10" s="27" t="s">
        <v>170</v>
      </c>
      <c r="L10" s="32"/>
      <c r="AZ10" s="93" t="s">
        <v>171</v>
      </c>
      <c r="BA10" s="93" t="s">
        <v>1</v>
      </c>
      <c r="BB10" s="93" t="s">
        <v>1</v>
      </c>
      <c r="BC10" s="93" t="s">
        <v>172</v>
      </c>
      <c r="BD10" s="93" t="s">
        <v>90</v>
      </c>
    </row>
    <row r="11" spans="2:56" s="1" customFormat="1" ht="16.5" customHeight="1">
      <c r="B11" s="32"/>
      <c r="E11" s="209" t="s">
        <v>173</v>
      </c>
      <c r="F11" s="248"/>
      <c r="G11" s="248"/>
      <c r="H11" s="248"/>
      <c r="L11" s="32"/>
      <c r="AZ11" s="93" t="s">
        <v>174</v>
      </c>
      <c r="BA11" s="93" t="s">
        <v>1</v>
      </c>
      <c r="BB11" s="93" t="s">
        <v>1</v>
      </c>
      <c r="BC11" s="93" t="s">
        <v>175</v>
      </c>
      <c r="BD11" s="93" t="s">
        <v>90</v>
      </c>
    </row>
    <row r="12" spans="2:56" s="1" customFormat="1" ht="11.25">
      <c r="B12" s="32"/>
      <c r="L12" s="32"/>
      <c r="AZ12" s="93" t="s">
        <v>176</v>
      </c>
      <c r="BA12" s="93" t="s">
        <v>1</v>
      </c>
      <c r="BB12" s="93" t="s">
        <v>1</v>
      </c>
      <c r="BC12" s="93" t="s">
        <v>177</v>
      </c>
      <c r="BD12" s="93" t="s">
        <v>90</v>
      </c>
    </row>
    <row r="13" spans="2:5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178</v>
      </c>
      <c r="BA13" s="93" t="s">
        <v>1</v>
      </c>
      <c r="BB13" s="93" t="s">
        <v>1</v>
      </c>
      <c r="BC13" s="93" t="s">
        <v>179</v>
      </c>
      <c r="BD13" s="93" t="s">
        <v>90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  <c r="AZ14" s="93" t="s">
        <v>180</v>
      </c>
      <c r="BA14" s="93" t="s">
        <v>1</v>
      </c>
      <c r="BB14" s="93" t="s">
        <v>1</v>
      </c>
      <c r="BC14" s="93" t="s">
        <v>181</v>
      </c>
      <c r="BD14" s="93" t="s">
        <v>90</v>
      </c>
    </row>
    <row r="15" spans="2:56" s="1" customFormat="1" ht="10.9" customHeight="1">
      <c r="B15" s="32"/>
      <c r="L15" s="32"/>
      <c r="AZ15" s="93" t="s">
        <v>182</v>
      </c>
      <c r="BA15" s="93" t="s">
        <v>1</v>
      </c>
      <c r="BB15" s="93" t="s">
        <v>1</v>
      </c>
      <c r="BC15" s="93" t="s">
        <v>183</v>
      </c>
      <c r="BD15" s="93" t="s">
        <v>90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184</v>
      </c>
      <c r="BA16" s="93" t="s">
        <v>1</v>
      </c>
      <c r="BB16" s="93" t="s">
        <v>1</v>
      </c>
      <c r="BC16" s="93" t="s">
        <v>185</v>
      </c>
      <c r="BD16" s="93" t="s">
        <v>90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186</v>
      </c>
      <c r="BA17" s="93" t="s">
        <v>1</v>
      </c>
      <c r="BB17" s="93" t="s">
        <v>1</v>
      </c>
      <c r="BC17" s="93" t="s">
        <v>187</v>
      </c>
      <c r="BD17" s="93" t="s">
        <v>90</v>
      </c>
    </row>
    <row r="18" spans="2:56" s="1" customFormat="1" ht="6.95" customHeight="1">
      <c r="B18" s="32"/>
      <c r="L18" s="32"/>
      <c r="AZ18" s="93" t="s">
        <v>188</v>
      </c>
      <c r="BA18" s="93" t="s">
        <v>1</v>
      </c>
      <c r="BB18" s="93" t="s">
        <v>1</v>
      </c>
      <c r="BC18" s="93" t="s">
        <v>189</v>
      </c>
      <c r="BD18" s="93" t="s">
        <v>90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190</v>
      </c>
      <c r="BA19" s="93" t="s">
        <v>1</v>
      </c>
      <c r="BB19" s="93" t="s">
        <v>1</v>
      </c>
      <c r="BC19" s="93" t="s">
        <v>191</v>
      </c>
      <c r="BD19" s="93" t="s">
        <v>90</v>
      </c>
    </row>
    <row r="20" spans="2:56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  <c r="AZ20" s="93" t="s">
        <v>192</v>
      </c>
      <c r="BA20" s="93" t="s">
        <v>1</v>
      </c>
      <c r="BB20" s="93" t="s">
        <v>1</v>
      </c>
      <c r="BC20" s="93" t="s">
        <v>193</v>
      </c>
      <c r="BD20" s="93" t="s">
        <v>90</v>
      </c>
    </row>
    <row r="21" spans="2:56" s="1" customFormat="1" ht="6.95" customHeight="1">
      <c r="B21" s="32"/>
      <c r="L21" s="32"/>
      <c r="AZ21" s="93" t="s">
        <v>194</v>
      </c>
      <c r="BA21" s="93" t="s">
        <v>1</v>
      </c>
      <c r="BB21" s="93" t="s">
        <v>1</v>
      </c>
      <c r="BC21" s="93" t="s">
        <v>157</v>
      </c>
      <c r="BD21" s="93" t="s">
        <v>90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195</v>
      </c>
      <c r="BA22" s="93" t="s">
        <v>1</v>
      </c>
      <c r="BB22" s="93" t="s">
        <v>1</v>
      </c>
      <c r="BC22" s="93" t="s">
        <v>159</v>
      </c>
      <c r="BD22" s="93" t="s">
        <v>90</v>
      </c>
    </row>
    <row r="23" spans="2:56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  <c r="AZ23" s="93" t="s">
        <v>196</v>
      </c>
      <c r="BA23" s="93" t="s">
        <v>1</v>
      </c>
      <c r="BB23" s="93" t="s">
        <v>1</v>
      </c>
      <c r="BC23" s="93" t="s">
        <v>197</v>
      </c>
      <c r="BD23" s="93" t="s">
        <v>90</v>
      </c>
    </row>
    <row r="24" spans="2:56" s="1" customFormat="1" ht="6.95" customHeight="1">
      <c r="B24" s="32"/>
      <c r="L24" s="32"/>
      <c r="AZ24" s="93" t="s">
        <v>198</v>
      </c>
      <c r="BA24" s="93" t="s">
        <v>1</v>
      </c>
      <c r="BB24" s="93" t="s">
        <v>1</v>
      </c>
      <c r="BC24" s="93" t="s">
        <v>199</v>
      </c>
      <c r="BD24" s="93" t="s">
        <v>90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200</v>
      </c>
      <c r="BA25" s="93" t="s">
        <v>1</v>
      </c>
      <c r="BB25" s="93" t="s">
        <v>1</v>
      </c>
      <c r="BC25" s="93" t="s">
        <v>201</v>
      </c>
      <c r="BD25" s="93" t="s">
        <v>90</v>
      </c>
    </row>
    <row r="26" spans="2:56" s="1" customFormat="1" ht="18" customHeight="1">
      <c r="B26" s="32"/>
      <c r="E26" s="25" t="s">
        <v>202</v>
      </c>
      <c r="I26" s="27" t="s">
        <v>31</v>
      </c>
      <c r="J26" s="25" t="s">
        <v>1</v>
      </c>
      <c r="L26" s="32"/>
      <c r="AZ26" s="93" t="s">
        <v>203</v>
      </c>
      <c r="BA26" s="93" t="s">
        <v>1</v>
      </c>
      <c r="BB26" s="93" t="s">
        <v>1</v>
      </c>
      <c r="BC26" s="93" t="s">
        <v>204</v>
      </c>
      <c r="BD26" s="93" t="s">
        <v>90</v>
      </c>
    </row>
    <row r="27" spans="2:56" s="1" customFormat="1" ht="6.95" customHeight="1">
      <c r="B27" s="32"/>
      <c r="L27" s="32"/>
      <c r="AZ27" s="93" t="s">
        <v>205</v>
      </c>
      <c r="BA27" s="93" t="s">
        <v>1</v>
      </c>
      <c r="BB27" s="93" t="s">
        <v>1</v>
      </c>
      <c r="BC27" s="93" t="s">
        <v>206</v>
      </c>
      <c r="BD27" s="93" t="s">
        <v>90</v>
      </c>
    </row>
    <row r="28" spans="2:56" s="1" customFormat="1" ht="12" customHeight="1">
      <c r="B28" s="32"/>
      <c r="D28" s="27" t="s">
        <v>39</v>
      </c>
      <c r="L28" s="32"/>
      <c r="AZ28" s="93" t="s">
        <v>207</v>
      </c>
      <c r="BA28" s="93" t="s">
        <v>1</v>
      </c>
      <c r="BB28" s="93" t="s">
        <v>1</v>
      </c>
      <c r="BC28" s="93" t="s">
        <v>208</v>
      </c>
      <c r="BD28" s="93" t="s">
        <v>90</v>
      </c>
    </row>
    <row r="29" spans="2:56" s="7" customFormat="1" ht="16.5" customHeight="1">
      <c r="B29" s="95"/>
      <c r="E29" s="220" t="s">
        <v>1</v>
      </c>
      <c r="F29" s="220"/>
      <c r="G29" s="220"/>
      <c r="H29" s="220"/>
      <c r="L29" s="95"/>
      <c r="AZ29" s="96" t="s">
        <v>209</v>
      </c>
      <c r="BA29" s="96" t="s">
        <v>1</v>
      </c>
      <c r="BB29" s="96" t="s">
        <v>1</v>
      </c>
      <c r="BC29" s="96" t="s">
        <v>210</v>
      </c>
      <c r="BD29" s="96" t="s">
        <v>90</v>
      </c>
    </row>
    <row r="30" spans="2:56" s="1" customFormat="1" ht="6.95" customHeight="1">
      <c r="B30" s="32"/>
      <c r="L30" s="32"/>
      <c r="AZ30" s="93" t="s">
        <v>211</v>
      </c>
      <c r="BA30" s="93" t="s">
        <v>1</v>
      </c>
      <c r="BB30" s="93" t="s">
        <v>1</v>
      </c>
      <c r="BC30" s="93" t="s">
        <v>212</v>
      </c>
      <c r="BD30" s="93" t="s">
        <v>90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213</v>
      </c>
      <c r="BA31" s="93" t="s">
        <v>1</v>
      </c>
      <c r="BB31" s="93" t="s">
        <v>1</v>
      </c>
      <c r="BC31" s="93" t="s">
        <v>214</v>
      </c>
      <c r="BD31" s="93" t="s">
        <v>90</v>
      </c>
    </row>
    <row r="32" spans="2:56" s="1" customFormat="1" ht="25.35" customHeight="1">
      <c r="B32" s="32"/>
      <c r="D32" s="97" t="s">
        <v>41</v>
      </c>
      <c r="J32" s="66">
        <f>ROUND(J129, 2)</f>
        <v>0</v>
      </c>
      <c r="L32" s="32"/>
      <c r="AZ32" s="93" t="s">
        <v>215</v>
      </c>
      <c r="BA32" s="93" t="s">
        <v>1</v>
      </c>
      <c r="BB32" s="93" t="s">
        <v>1</v>
      </c>
      <c r="BC32" s="93" t="s">
        <v>216</v>
      </c>
      <c r="BD32" s="93" t="s">
        <v>90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217</v>
      </c>
      <c r="BA33" s="93" t="s">
        <v>1</v>
      </c>
      <c r="BB33" s="93" t="s">
        <v>1</v>
      </c>
      <c r="BC33" s="93" t="s">
        <v>218</v>
      </c>
      <c r="BD33" s="93" t="s">
        <v>90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93" t="s">
        <v>219</v>
      </c>
      <c r="BA34" s="93" t="s">
        <v>1</v>
      </c>
      <c r="BB34" s="93" t="s">
        <v>1</v>
      </c>
      <c r="BC34" s="93" t="s">
        <v>197</v>
      </c>
      <c r="BD34" s="93" t="s">
        <v>90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ROUND((SUM(BE129:BE922)),  2)</f>
        <v>0</v>
      </c>
      <c r="I35" s="98">
        <v>0.21</v>
      </c>
      <c r="J35" s="86">
        <f>ROUND(((SUM(BE129:BE922))*I35),  2)</f>
        <v>0</v>
      </c>
      <c r="L35" s="32"/>
      <c r="AZ35" s="93" t="s">
        <v>220</v>
      </c>
      <c r="BA35" s="93" t="s">
        <v>1</v>
      </c>
      <c r="BB35" s="93" t="s">
        <v>1</v>
      </c>
      <c r="BC35" s="93" t="s">
        <v>189</v>
      </c>
      <c r="BD35" s="93" t="s">
        <v>90</v>
      </c>
    </row>
    <row r="36" spans="2:56" s="1" customFormat="1" ht="14.45" customHeight="1">
      <c r="B36" s="32"/>
      <c r="E36" s="27" t="s">
        <v>47</v>
      </c>
      <c r="F36" s="86">
        <f>ROUND((SUM(BF129:BF922)),  2)</f>
        <v>0</v>
      </c>
      <c r="I36" s="98">
        <v>0.12</v>
      </c>
      <c r="J36" s="86">
        <f>ROUND(((SUM(BF129:BF922))*I36),  2)</f>
        <v>0</v>
      </c>
      <c r="L36" s="32"/>
      <c r="AZ36" s="93" t="s">
        <v>221</v>
      </c>
      <c r="BA36" s="93" t="s">
        <v>1</v>
      </c>
      <c r="BB36" s="93" t="s">
        <v>1</v>
      </c>
      <c r="BC36" s="93" t="s">
        <v>222</v>
      </c>
      <c r="BD36" s="93" t="s">
        <v>90</v>
      </c>
    </row>
    <row r="37" spans="2:56" s="1" customFormat="1" ht="14.45" hidden="1" customHeight="1">
      <c r="B37" s="32"/>
      <c r="E37" s="27" t="s">
        <v>48</v>
      </c>
      <c r="F37" s="86">
        <f>ROUND((SUM(BG129:BG922)),  2)</f>
        <v>0</v>
      </c>
      <c r="I37" s="98">
        <v>0.21</v>
      </c>
      <c r="J37" s="86">
        <f>0</f>
        <v>0</v>
      </c>
      <c r="L37" s="32"/>
      <c r="AZ37" s="93" t="s">
        <v>223</v>
      </c>
      <c r="BA37" s="93" t="s">
        <v>1</v>
      </c>
      <c r="BB37" s="93" t="s">
        <v>1</v>
      </c>
      <c r="BC37" s="93" t="s">
        <v>224</v>
      </c>
      <c r="BD37" s="93" t="s">
        <v>90</v>
      </c>
    </row>
    <row r="38" spans="2:56" s="1" customFormat="1" ht="14.45" hidden="1" customHeight="1">
      <c r="B38" s="32"/>
      <c r="E38" s="27" t="s">
        <v>49</v>
      </c>
      <c r="F38" s="86">
        <f>ROUND((SUM(BH129:BH922)),  2)</f>
        <v>0</v>
      </c>
      <c r="I38" s="98">
        <v>0.12</v>
      </c>
      <c r="J38" s="86">
        <f>0</f>
        <v>0</v>
      </c>
      <c r="L38" s="32"/>
      <c r="AZ38" s="93" t="s">
        <v>225</v>
      </c>
      <c r="BA38" s="93" t="s">
        <v>1</v>
      </c>
      <c r="BB38" s="93" t="s">
        <v>1</v>
      </c>
      <c r="BC38" s="93" t="s">
        <v>226</v>
      </c>
      <c r="BD38" s="93" t="s">
        <v>90</v>
      </c>
    </row>
    <row r="39" spans="2:56" s="1" customFormat="1" ht="14.45" hidden="1" customHeight="1">
      <c r="B39" s="32"/>
      <c r="E39" s="27" t="s">
        <v>50</v>
      </c>
      <c r="F39" s="86">
        <f>ROUND((SUM(BI129:BI922)),  2)</f>
        <v>0</v>
      </c>
      <c r="I39" s="98">
        <v>0</v>
      </c>
      <c r="J39" s="86">
        <f>0</f>
        <v>0</v>
      </c>
      <c r="L39" s="32"/>
      <c r="AZ39" s="93" t="s">
        <v>227</v>
      </c>
      <c r="BA39" s="93" t="s">
        <v>1</v>
      </c>
      <c r="BB39" s="93" t="s">
        <v>1</v>
      </c>
      <c r="BC39" s="93" t="s">
        <v>228</v>
      </c>
      <c r="BD39" s="93" t="s">
        <v>90</v>
      </c>
    </row>
    <row r="40" spans="2:56" s="1" customFormat="1" ht="6.95" customHeight="1">
      <c r="B40" s="32"/>
      <c r="L40" s="32"/>
      <c r="AZ40" s="93" t="s">
        <v>229</v>
      </c>
      <c r="BA40" s="93" t="s">
        <v>1</v>
      </c>
      <c r="BB40" s="93" t="s">
        <v>1</v>
      </c>
      <c r="BC40" s="93" t="s">
        <v>230</v>
      </c>
      <c r="BD40" s="93" t="s">
        <v>90</v>
      </c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  <c r="AZ41" s="93" t="s">
        <v>231</v>
      </c>
      <c r="BA41" s="93" t="s">
        <v>1</v>
      </c>
      <c r="BB41" s="93" t="s">
        <v>1</v>
      </c>
      <c r="BC41" s="93" t="s">
        <v>232</v>
      </c>
      <c r="BD41" s="93" t="s">
        <v>90</v>
      </c>
    </row>
    <row r="42" spans="2:56" s="1" customFormat="1" ht="14.45" customHeight="1">
      <c r="B42" s="32"/>
      <c r="L42" s="32"/>
      <c r="AZ42" s="93" t="s">
        <v>233</v>
      </c>
      <c r="BA42" s="93" t="s">
        <v>1</v>
      </c>
      <c r="BB42" s="93" t="s">
        <v>1</v>
      </c>
      <c r="BC42" s="93" t="s">
        <v>234</v>
      </c>
      <c r="BD42" s="93" t="s">
        <v>90</v>
      </c>
    </row>
    <row r="43" spans="2:56" ht="14.45" customHeight="1">
      <c r="B43" s="20"/>
      <c r="L43" s="20"/>
      <c r="AZ43" s="93" t="s">
        <v>235</v>
      </c>
      <c r="BA43" s="93" t="s">
        <v>1</v>
      </c>
      <c r="BB43" s="93" t="s">
        <v>1</v>
      </c>
      <c r="BC43" s="93" t="s">
        <v>236</v>
      </c>
      <c r="BD43" s="93" t="s">
        <v>90</v>
      </c>
    </row>
    <row r="44" spans="2:56" ht="14.45" customHeight="1">
      <c r="B44" s="20"/>
      <c r="L44" s="20"/>
      <c r="AZ44" s="93" t="s">
        <v>237</v>
      </c>
      <c r="BA44" s="93" t="s">
        <v>1</v>
      </c>
      <c r="BB44" s="93" t="s">
        <v>1</v>
      </c>
      <c r="BC44" s="93" t="s">
        <v>238</v>
      </c>
      <c r="BD44" s="93" t="s">
        <v>90</v>
      </c>
    </row>
    <row r="45" spans="2:56" ht="14.45" customHeight="1">
      <c r="B45" s="20"/>
      <c r="L45" s="20"/>
      <c r="AZ45" s="93" t="s">
        <v>239</v>
      </c>
      <c r="BA45" s="93" t="s">
        <v>1</v>
      </c>
      <c r="BB45" s="93" t="s">
        <v>1</v>
      </c>
      <c r="BC45" s="93" t="s">
        <v>240</v>
      </c>
      <c r="BD45" s="93" t="s">
        <v>90</v>
      </c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167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101.1 - komunikace a zpevněné plochy - ETAPA 1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Obrtelová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J129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247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248</v>
      </c>
      <c r="E101" s="116"/>
      <c r="F101" s="116"/>
      <c r="G101" s="116"/>
      <c r="H101" s="116"/>
      <c r="I101" s="116"/>
      <c r="J101" s="117">
        <f>J341</f>
        <v>0</v>
      </c>
      <c r="L101" s="114"/>
    </row>
    <row r="102" spans="2:47" s="9" customFormat="1" ht="19.899999999999999" customHeight="1">
      <c r="B102" s="114"/>
      <c r="D102" s="115" t="s">
        <v>249</v>
      </c>
      <c r="E102" s="116"/>
      <c r="F102" s="116"/>
      <c r="G102" s="116"/>
      <c r="H102" s="116"/>
      <c r="I102" s="116"/>
      <c r="J102" s="117">
        <f>J416</f>
        <v>0</v>
      </c>
      <c r="L102" s="114"/>
    </row>
    <row r="103" spans="2:47" s="9" customFormat="1" ht="19.899999999999999" customHeight="1">
      <c r="B103" s="114"/>
      <c r="D103" s="115" t="s">
        <v>250</v>
      </c>
      <c r="E103" s="116"/>
      <c r="F103" s="116"/>
      <c r="G103" s="116"/>
      <c r="H103" s="116"/>
      <c r="I103" s="116"/>
      <c r="J103" s="117">
        <f>J478</f>
        <v>0</v>
      </c>
      <c r="L103" s="114"/>
    </row>
    <row r="104" spans="2:47" s="9" customFormat="1" ht="19.899999999999999" customHeight="1">
      <c r="B104" s="114"/>
      <c r="D104" s="115" t="s">
        <v>251</v>
      </c>
      <c r="E104" s="116"/>
      <c r="F104" s="116"/>
      <c r="G104" s="116"/>
      <c r="H104" s="116"/>
      <c r="I104" s="116"/>
      <c r="J104" s="117">
        <f>J483</f>
        <v>0</v>
      </c>
      <c r="L104" s="114"/>
    </row>
    <row r="105" spans="2:47" s="9" customFormat="1" ht="19.899999999999999" customHeight="1">
      <c r="B105" s="114"/>
      <c r="D105" s="115" t="s">
        <v>252</v>
      </c>
      <c r="E105" s="116"/>
      <c r="F105" s="116"/>
      <c r="G105" s="116"/>
      <c r="H105" s="116"/>
      <c r="I105" s="116"/>
      <c r="J105" s="117">
        <f>J570</f>
        <v>0</v>
      </c>
      <c r="L105" s="114"/>
    </row>
    <row r="106" spans="2:47" s="9" customFormat="1" ht="19.899999999999999" customHeight="1">
      <c r="B106" s="114"/>
      <c r="D106" s="115" t="s">
        <v>253</v>
      </c>
      <c r="E106" s="116"/>
      <c r="F106" s="116"/>
      <c r="G106" s="116"/>
      <c r="H106" s="116"/>
      <c r="I106" s="116"/>
      <c r="J106" s="117">
        <f>J778</f>
        <v>0</v>
      </c>
      <c r="L106" s="114"/>
    </row>
    <row r="107" spans="2:47" s="9" customFormat="1" ht="19.899999999999999" customHeight="1">
      <c r="B107" s="114"/>
      <c r="D107" s="115" t="s">
        <v>254</v>
      </c>
      <c r="E107" s="116"/>
      <c r="F107" s="116"/>
      <c r="G107" s="116"/>
      <c r="H107" s="116"/>
      <c r="I107" s="116"/>
      <c r="J107" s="117">
        <f>J921</f>
        <v>0</v>
      </c>
      <c r="L107" s="114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255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26.25" customHeight="1">
      <c r="B117" s="32"/>
      <c r="E117" s="246" t="str">
        <f>E7</f>
        <v>BRNO, HLINKY - REKONSTRUKCE VODOVODU, AKTUALIZACE PROJEKTOVÉ DOKUMENTACE</v>
      </c>
      <c r="F117" s="247"/>
      <c r="G117" s="247"/>
      <c r="H117" s="247"/>
      <c r="L117" s="32"/>
    </row>
    <row r="118" spans="2:20" ht="12" customHeight="1">
      <c r="B118" s="20"/>
      <c r="C118" s="27" t="s">
        <v>164</v>
      </c>
      <c r="L118" s="20"/>
    </row>
    <row r="119" spans="2:20" s="1" customFormat="1" ht="16.5" customHeight="1">
      <c r="B119" s="32"/>
      <c r="E119" s="246" t="s">
        <v>167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170</v>
      </c>
      <c r="L120" s="32"/>
    </row>
    <row r="121" spans="2:20" s="1" customFormat="1" ht="16.5" customHeight="1">
      <c r="B121" s="32"/>
      <c r="E121" s="209" t="str">
        <f>E11</f>
        <v>SO 101.1 - komunikace a zpevněné plochy - ETAPA 1</v>
      </c>
      <c r="F121" s="248"/>
      <c r="G121" s="248"/>
      <c r="H121" s="248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22</v>
      </c>
      <c r="F123" s="25" t="str">
        <f>F14</f>
        <v>BRNO</v>
      </c>
      <c r="I123" s="27" t="s">
        <v>24</v>
      </c>
      <c r="J123" s="52" t="str">
        <f>IF(J14="","",J14)</f>
        <v>3. 12. 2024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28</v>
      </c>
      <c r="F125" s="25" t="str">
        <f>E17</f>
        <v>Statutární město Brno</v>
      </c>
      <c r="I125" s="27" t="s">
        <v>34</v>
      </c>
      <c r="J125" s="30" t="str">
        <f>E23</f>
        <v>AQUA PROCON s.r.o.Palackého tř. 12, 612 00 Brno</v>
      </c>
      <c r="L125" s="32"/>
    </row>
    <row r="126" spans="2:20" s="1" customFormat="1" ht="15.2" customHeight="1">
      <c r="B126" s="32"/>
      <c r="C126" s="27" t="s">
        <v>32</v>
      </c>
      <c r="F126" s="25" t="str">
        <f>IF(E20="","",E20)</f>
        <v>Vyplň údaj</v>
      </c>
      <c r="I126" s="27" t="s">
        <v>37</v>
      </c>
      <c r="J126" s="30" t="str">
        <f>E26</f>
        <v>Obrtelová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8"/>
      <c r="C128" s="119" t="s">
        <v>256</v>
      </c>
      <c r="D128" s="120" t="s">
        <v>66</v>
      </c>
      <c r="E128" s="120" t="s">
        <v>62</v>
      </c>
      <c r="F128" s="120" t="s">
        <v>63</v>
      </c>
      <c r="G128" s="120" t="s">
        <v>257</v>
      </c>
      <c r="H128" s="120" t="s">
        <v>258</v>
      </c>
      <c r="I128" s="120" t="s">
        <v>259</v>
      </c>
      <c r="J128" s="120" t="s">
        <v>243</v>
      </c>
      <c r="K128" s="121" t="s">
        <v>260</v>
      </c>
      <c r="L128" s="118"/>
      <c r="M128" s="59" t="s">
        <v>1</v>
      </c>
      <c r="N128" s="60" t="s">
        <v>45</v>
      </c>
      <c r="O128" s="60" t="s">
        <v>261</v>
      </c>
      <c r="P128" s="60" t="s">
        <v>262</v>
      </c>
      <c r="Q128" s="60" t="s">
        <v>263</v>
      </c>
      <c r="R128" s="60" t="s">
        <v>264</v>
      </c>
      <c r="S128" s="60" t="s">
        <v>265</v>
      </c>
      <c r="T128" s="61" t="s">
        <v>266</v>
      </c>
    </row>
    <row r="129" spans="2:65" s="1" customFormat="1" ht="22.9" customHeight="1">
      <c r="B129" s="32"/>
      <c r="C129" s="64" t="s">
        <v>267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601.11488279999992</v>
      </c>
      <c r="S129" s="53"/>
      <c r="T129" s="124">
        <f>T130</f>
        <v>459.25499999999988</v>
      </c>
      <c r="AT129" s="17" t="s">
        <v>80</v>
      </c>
      <c r="AU129" s="17" t="s">
        <v>245</v>
      </c>
      <c r="BK129" s="125">
        <f>BK130</f>
        <v>0</v>
      </c>
    </row>
    <row r="130" spans="2:65" s="11" customFormat="1" ht="25.9" customHeight="1">
      <c r="B130" s="126"/>
      <c r="D130" s="127" t="s">
        <v>80</v>
      </c>
      <c r="E130" s="128" t="s">
        <v>268</v>
      </c>
      <c r="F130" s="128" t="s">
        <v>269</v>
      </c>
      <c r="I130" s="129"/>
      <c r="J130" s="130">
        <f>BK130</f>
        <v>0</v>
      </c>
      <c r="L130" s="126"/>
      <c r="M130" s="131"/>
      <c r="P130" s="132">
        <f>P131+P341+P416+P478+P483+P570+P778+P921</f>
        <v>0</v>
      </c>
      <c r="R130" s="132">
        <f>R131+R341+R416+R478+R483+R570+R778+R921</f>
        <v>601.11488279999992</v>
      </c>
      <c r="T130" s="133">
        <f>T131+T341+T416+T478+T483+T570+T778+T921</f>
        <v>459.25499999999988</v>
      </c>
      <c r="AR130" s="127" t="s">
        <v>21</v>
      </c>
      <c r="AT130" s="134" t="s">
        <v>80</v>
      </c>
      <c r="AU130" s="134" t="s">
        <v>81</v>
      </c>
      <c r="AY130" s="127" t="s">
        <v>270</v>
      </c>
      <c r="BK130" s="135">
        <f>BK131+BK341+BK416+BK478+BK483+BK570+BK778+BK921</f>
        <v>0</v>
      </c>
    </row>
    <row r="131" spans="2:65" s="11" customFormat="1" ht="22.9" customHeight="1">
      <c r="B131" s="126"/>
      <c r="D131" s="127" t="s">
        <v>80</v>
      </c>
      <c r="E131" s="136" t="s">
        <v>21</v>
      </c>
      <c r="F131" s="136" t="s">
        <v>271</v>
      </c>
      <c r="I131" s="129"/>
      <c r="J131" s="137">
        <f>BK131</f>
        <v>0</v>
      </c>
      <c r="L131" s="126"/>
      <c r="M131" s="131"/>
      <c r="P131" s="132">
        <f>SUM(P132:P340)</f>
        <v>0</v>
      </c>
      <c r="R131" s="132">
        <f>SUM(R132:R340)</f>
        <v>3.7300000000000002E-3</v>
      </c>
      <c r="T131" s="133">
        <f>SUM(T132:T340)</f>
        <v>443.77499999999992</v>
      </c>
      <c r="AR131" s="127" t="s">
        <v>21</v>
      </c>
      <c r="AT131" s="134" t="s">
        <v>80</v>
      </c>
      <c r="AU131" s="134" t="s">
        <v>21</v>
      </c>
      <c r="AY131" s="127" t="s">
        <v>270</v>
      </c>
      <c r="BK131" s="135">
        <f>SUM(BK132:BK340)</f>
        <v>0</v>
      </c>
    </row>
    <row r="132" spans="2:65" s="1" customFormat="1" ht="24.2" customHeight="1">
      <c r="B132" s="32"/>
      <c r="C132" s="138" t="s">
        <v>21</v>
      </c>
      <c r="D132" s="138" t="s">
        <v>272</v>
      </c>
      <c r="E132" s="139" t="s">
        <v>273</v>
      </c>
      <c r="F132" s="140" t="s">
        <v>274</v>
      </c>
      <c r="G132" s="141" t="s">
        <v>275</v>
      </c>
      <c r="H132" s="142">
        <v>366</v>
      </c>
      <c r="I132" s="143"/>
      <c r="J132" s="144">
        <f>ROUND(I132*H132,2)</f>
        <v>0</v>
      </c>
      <c r="K132" s="140" t="s">
        <v>276</v>
      </c>
      <c r="L132" s="32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0.26</v>
      </c>
      <c r="T132" s="148">
        <f>S132*H132</f>
        <v>95.16</v>
      </c>
      <c r="AR132" s="149" t="s">
        <v>277</v>
      </c>
      <c r="AT132" s="149" t="s">
        <v>272</v>
      </c>
      <c r="AU132" s="149" t="s">
        <v>90</v>
      </c>
      <c r="AY132" s="17" t="s">
        <v>270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21</v>
      </c>
      <c r="BK132" s="150">
        <f>ROUND(I132*H132,2)</f>
        <v>0</v>
      </c>
      <c r="BL132" s="17" t="s">
        <v>277</v>
      </c>
      <c r="BM132" s="149" t="s">
        <v>278</v>
      </c>
    </row>
    <row r="133" spans="2:65" s="12" customFormat="1" ht="11.25">
      <c r="B133" s="151"/>
      <c r="D133" s="152" t="s">
        <v>279</v>
      </c>
      <c r="E133" s="153" t="s">
        <v>1</v>
      </c>
      <c r="F133" s="154" t="s">
        <v>280</v>
      </c>
      <c r="H133" s="153" t="s">
        <v>1</v>
      </c>
      <c r="I133" s="155"/>
      <c r="L133" s="151"/>
      <c r="M133" s="156"/>
      <c r="T133" s="157"/>
      <c r="AT133" s="153" t="s">
        <v>279</v>
      </c>
      <c r="AU133" s="153" t="s">
        <v>90</v>
      </c>
      <c r="AV133" s="12" t="s">
        <v>21</v>
      </c>
      <c r="AW133" s="12" t="s">
        <v>35</v>
      </c>
      <c r="AX133" s="12" t="s">
        <v>81</v>
      </c>
      <c r="AY133" s="153" t="s">
        <v>270</v>
      </c>
    </row>
    <row r="134" spans="2:65" s="12" customFormat="1" ht="11.25">
      <c r="B134" s="151"/>
      <c r="D134" s="152" t="s">
        <v>279</v>
      </c>
      <c r="E134" s="153" t="s">
        <v>1</v>
      </c>
      <c r="F134" s="154" t="s">
        <v>281</v>
      </c>
      <c r="H134" s="153" t="s">
        <v>1</v>
      </c>
      <c r="I134" s="155"/>
      <c r="L134" s="151"/>
      <c r="M134" s="156"/>
      <c r="T134" s="157"/>
      <c r="AT134" s="153" t="s">
        <v>279</v>
      </c>
      <c r="AU134" s="153" t="s">
        <v>90</v>
      </c>
      <c r="AV134" s="12" t="s">
        <v>21</v>
      </c>
      <c r="AW134" s="12" t="s">
        <v>35</v>
      </c>
      <c r="AX134" s="12" t="s">
        <v>81</v>
      </c>
      <c r="AY134" s="153" t="s">
        <v>270</v>
      </c>
    </row>
    <row r="135" spans="2:65" s="12" customFormat="1" ht="22.5">
      <c r="B135" s="151"/>
      <c r="D135" s="152" t="s">
        <v>279</v>
      </c>
      <c r="E135" s="153" t="s">
        <v>1</v>
      </c>
      <c r="F135" s="154" t="s">
        <v>282</v>
      </c>
      <c r="H135" s="153" t="s">
        <v>1</v>
      </c>
      <c r="I135" s="155"/>
      <c r="L135" s="151"/>
      <c r="M135" s="156"/>
      <c r="T135" s="157"/>
      <c r="AT135" s="153" t="s">
        <v>279</v>
      </c>
      <c r="AU135" s="153" t="s">
        <v>90</v>
      </c>
      <c r="AV135" s="12" t="s">
        <v>21</v>
      </c>
      <c r="AW135" s="12" t="s">
        <v>35</v>
      </c>
      <c r="AX135" s="12" t="s">
        <v>81</v>
      </c>
      <c r="AY135" s="153" t="s">
        <v>270</v>
      </c>
    </row>
    <row r="136" spans="2:65" s="12" customFormat="1" ht="22.5">
      <c r="B136" s="151"/>
      <c r="D136" s="152" t="s">
        <v>279</v>
      </c>
      <c r="E136" s="153" t="s">
        <v>1</v>
      </c>
      <c r="F136" s="154" t="s">
        <v>283</v>
      </c>
      <c r="H136" s="153" t="s">
        <v>1</v>
      </c>
      <c r="I136" s="155"/>
      <c r="L136" s="151"/>
      <c r="M136" s="156"/>
      <c r="T136" s="157"/>
      <c r="AT136" s="153" t="s">
        <v>279</v>
      </c>
      <c r="AU136" s="153" t="s">
        <v>90</v>
      </c>
      <c r="AV136" s="12" t="s">
        <v>21</v>
      </c>
      <c r="AW136" s="12" t="s">
        <v>35</v>
      </c>
      <c r="AX136" s="12" t="s">
        <v>81</v>
      </c>
      <c r="AY136" s="153" t="s">
        <v>270</v>
      </c>
    </row>
    <row r="137" spans="2:65" s="12" customFormat="1" ht="22.5">
      <c r="B137" s="151"/>
      <c r="D137" s="152" t="s">
        <v>279</v>
      </c>
      <c r="E137" s="153" t="s">
        <v>1</v>
      </c>
      <c r="F137" s="154" t="s">
        <v>284</v>
      </c>
      <c r="H137" s="153" t="s">
        <v>1</v>
      </c>
      <c r="I137" s="155"/>
      <c r="L137" s="151"/>
      <c r="M137" s="156"/>
      <c r="T137" s="157"/>
      <c r="AT137" s="153" t="s">
        <v>279</v>
      </c>
      <c r="AU137" s="153" t="s">
        <v>90</v>
      </c>
      <c r="AV137" s="12" t="s">
        <v>21</v>
      </c>
      <c r="AW137" s="12" t="s">
        <v>35</v>
      </c>
      <c r="AX137" s="12" t="s">
        <v>81</v>
      </c>
      <c r="AY137" s="153" t="s">
        <v>270</v>
      </c>
    </row>
    <row r="138" spans="2:65" s="12" customFormat="1" ht="22.5">
      <c r="B138" s="151"/>
      <c r="D138" s="152" t="s">
        <v>279</v>
      </c>
      <c r="E138" s="153" t="s">
        <v>1</v>
      </c>
      <c r="F138" s="154" t="s">
        <v>285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90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2" customFormat="1" ht="22.5">
      <c r="B139" s="151"/>
      <c r="D139" s="152" t="s">
        <v>279</v>
      </c>
      <c r="E139" s="153" t="s">
        <v>1</v>
      </c>
      <c r="F139" s="154" t="s">
        <v>286</v>
      </c>
      <c r="H139" s="153" t="s">
        <v>1</v>
      </c>
      <c r="I139" s="155"/>
      <c r="L139" s="151"/>
      <c r="M139" s="156"/>
      <c r="T139" s="157"/>
      <c r="AT139" s="153" t="s">
        <v>279</v>
      </c>
      <c r="AU139" s="153" t="s">
        <v>90</v>
      </c>
      <c r="AV139" s="12" t="s">
        <v>21</v>
      </c>
      <c r="AW139" s="12" t="s">
        <v>35</v>
      </c>
      <c r="AX139" s="12" t="s">
        <v>81</v>
      </c>
      <c r="AY139" s="153" t="s">
        <v>270</v>
      </c>
    </row>
    <row r="140" spans="2:65" s="13" customFormat="1" ht="11.25">
      <c r="B140" s="158"/>
      <c r="D140" s="152" t="s">
        <v>279</v>
      </c>
      <c r="E140" s="159" t="s">
        <v>1</v>
      </c>
      <c r="F140" s="160" t="s">
        <v>287</v>
      </c>
      <c r="H140" s="161">
        <v>0</v>
      </c>
      <c r="I140" s="162"/>
      <c r="L140" s="158"/>
      <c r="M140" s="163"/>
      <c r="T140" s="164"/>
      <c r="AT140" s="159" t="s">
        <v>279</v>
      </c>
      <c r="AU140" s="159" t="s">
        <v>90</v>
      </c>
      <c r="AV140" s="13" t="s">
        <v>179</v>
      </c>
      <c r="AW140" s="13" t="s">
        <v>35</v>
      </c>
      <c r="AX140" s="13" t="s">
        <v>81</v>
      </c>
      <c r="AY140" s="159" t="s">
        <v>270</v>
      </c>
    </row>
    <row r="141" spans="2:65" s="12" customFormat="1" ht="33.75">
      <c r="B141" s="151"/>
      <c r="D141" s="152" t="s">
        <v>279</v>
      </c>
      <c r="E141" s="153" t="s">
        <v>1</v>
      </c>
      <c r="F141" s="154" t="s">
        <v>288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90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2" customFormat="1" ht="22.5">
      <c r="B142" s="151"/>
      <c r="D142" s="152" t="s">
        <v>279</v>
      </c>
      <c r="E142" s="153" t="s">
        <v>1</v>
      </c>
      <c r="F142" s="154" t="s">
        <v>289</v>
      </c>
      <c r="H142" s="153" t="s">
        <v>1</v>
      </c>
      <c r="I142" s="155"/>
      <c r="L142" s="151"/>
      <c r="M142" s="156"/>
      <c r="T142" s="157"/>
      <c r="AT142" s="153" t="s">
        <v>279</v>
      </c>
      <c r="AU142" s="153" t="s">
        <v>90</v>
      </c>
      <c r="AV142" s="12" t="s">
        <v>21</v>
      </c>
      <c r="AW142" s="12" t="s">
        <v>35</v>
      </c>
      <c r="AX142" s="12" t="s">
        <v>81</v>
      </c>
      <c r="AY142" s="153" t="s">
        <v>270</v>
      </c>
    </row>
    <row r="143" spans="2:65" s="12" customFormat="1" ht="22.5">
      <c r="B143" s="151"/>
      <c r="D143" s="152" t="s">
        <v>279</v>
      </c>
      <c r="E143" s="153" t="s">
        <v>1</v>
      </c>
      <c r="F143" s="154" t="s">
        <v>290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90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3" customFormat="1" ht="22.5">
      <c r="B144" s="158"/>
      <c r="D144" s="152" t="s">
        <v>279</v>
      </c>
      <c r="E144" s="159" t="s">
        <v>1</v>
      </c>
      <c r="F144" s="160" t="s">
        <v>291</v>
      </c>
      <c r="H144" s="161">
        <v>0</v>
      </c>
      <c r="I144" s="162"/>
      <c r="L144" s="158"/>
      <c r="M144" s="163"/>
      <c r="T144" s="164"/>
      <c r="AT144" s="159" t="s">
        <v>279</v>
      </c>
      <c r="AU144" s="159" t="s">
        <v>90</v>
      </c>
      <c r="AV144" s="13" t="s">
        <v>179</v>
      </c>
      <c r="AW144" s="13" t="s">
        <v>35</v>
      </c>
      <c r="AX144" s="13" t="s">
        <v>81</v>
      </c>
      <c r="AY144" s="159" t="s">
        <v>270</v>
      </c>
    </row>
    <row r="145" spans="2:65" s="12" customFormat="1" ht="22.5">
      <c r="B145" s="151"/>
      <c r="D145" s="152" t="s">
        <v>279</v>
      </c>
      <c r="E145" s="153" t="s">
        <v>1</v>
      </c>
      <c r="F145" s="154" t="s">
        <v>292</v>
      </c>
      <c r="H145" s="153" t="s">
        <v>1</v>
      </c>
      <c r="I145" s="155"/>
      <c r="L145" s="151"/>
      <c r="M145" s="156"/>
      <c r="T145" s="157"/>
      <c r="AT145" s="153" t="s">
        <v>279</v>
      </c>
      <c r="AU145" s="153" t="s">
        <v>90</v>
      </c>
      <c r="AV145" s="12" t="s">
        <v>21</v>
      </c>
      <c r="AW145" s="12" t="s">
        <v>35</v>
      </c>
      <c r="AX145" s="12" t="s">
        <v>81</v>
      </c>
      <c r="AY145" s="153" t="s">
        <v>270</v>
      </c>
    </row>
    <row r="146" spans="2:65" s="12" customFormat="1" ht="22.5">
      <c r="B146" s="151"/>
      <c r="D146" s="152" t="s">
        <v>279</v>
      </c>
      <c r="E146" s="153" t="s">
        <v>1</v>
      </c>
      <c r="F146" s="154" t="s">
        <v>293</v>
      </c>
      <c r="H146" s="153" t="s">
        <v>1</v>
      </c>
      <c r="I146" s="155"/>
      <c r="L146" s="151"/>
      <c r="M146" s="156"/>
      <c r="T146" s="157"/>
      <c r="AT146" s="153" t="s">
        <v>279</v>
      </c>
      <c r="AU146" s="153" t="s">
        <v>90</v>
      </c>
      <c r="AV146" s="12" t="s">
        <v>21</v>
      </c>
      <c r="AW146" s="12" t="s">
        <v>35</v>
      </c>
      <c r="AX146" s="12" t="s">
        <v>81</v>
      </c>
      <c r="AY146" s="153" t="s">
        <v>270</v>
      </c>
    </row>
    <row r="147" spans="2:65" s="14" customFormat="1" ht="22.5">
      <c r="B147" s="165"/>
      <c r="D147" s="152" t="s">
        <v>279</v>
      </c>
      <c r="E147" s="166" t="s">
        <v>1</v>
      </c>
      <c r="F147" s="167" t="s">
        <v>294</v>
      </c>
      <c r="H147" s="168">
        <v>388</v>
      </c>
      <c r="I147" s="169"/>
      <c r="L147" s="165"/>
      <c r="M147" s="170"/>
      <c r="T147" s="171"/>
      <c r="AT147" s="166" t="s">
        <v>279</v>
      </c>
      <c r="AU147" s="166" t="s">
        <v>90</v>
      </c>
      <c r="AV147" s="14" t="s">
        <v>90</v>
      </c>
      <c r="AW147" s="14" t="s">
        <v>35</v>
      </c>
      <c r="AX147" s="14" t="s">
        <v>81</v>
      </c>
      <c r="AY147" s="166" t="s">
        <v>270</v>
      </c>
    </row>
    <row r="148" spans="2:65" s="14" customFormat="1" ht="11.25">
      <c r="B148" s="165"/>
      <c r="D148" s="152" t="s">
        <v>279</v>
      </c>
      <c r="E148" s="166" t="s">
        <v>1</v>
      </c>
      <c r="F148" s="167" t="s">
        <v>295</v>
      </c>
      <c r="H148" s="168">
        <v>-22</v>
      </c>
      <c r="I148" s="169"/>
      <c r="L148" s="165"/>
      <c r="M148" s="170"/>
      <c r="T148" s="171"/>
      <c r="AT148" s="166" t="s">
        <v>279</v>
      </c>
      <c r="AU148" s="166" t="s">
        <v>90</v>
      </c>
      <c r="AV148" s="14" t="s">
        <v>90</v>
      </c>
      <c r="AW148" s="14" t="s">
        <v>35</v>
      </c>
      <c r="AX148" s="14" t="s">
        <v>81</v>
      </c>
      <c r="AY148" s="166" t="s">
        <v>270</v>
      </c>
    </row>
    <row r="149" spans="2:65" s="15" customFormat="1" ht="11.25">
      <c r="B149" s="172"/>
      <c r="D149" s="152" t="s">
        <v>279</v>
      </c>
      <c r="E149" s="173" t="s">
        <v>296</v>
      </c>
      <c r="F149" s="174" t="s">
        <v>297</v>
      </c>
      <c r="H149" s="175">
        <v>366</v>
      </c>
      <c r="I149" s="176"/>
      <c r="L149" s="172"/>
      <c r="M149" s="177"/>
      <c r="T149" s="178"/>
      <c r="AT149" s="173" t="s">
        <v>279</v>
      </c>
      <c r="AU149" s="173" t="s">
        <v>90</v>
      </c>
      <c r="AV149" s="15" t="s">
        <v>277</v>
      </c>
      <c r="AW149" s="15" t="s">
        <v>35</v>
      </c>
      <c r="AX149" s="15" t="s">
        <v>21</v>
      </c>
      <c r="AY149" s="173" t="s">
        <v>270</v>
      </c>
    </row>
    <row r="150" spans="2:65" s="1" customFormat="1" ht="24.2" customHeight="1">
      <c r="B150" s="32"/>
      <c r="C150" s="138" t="s">
        <v>90</v>
      </c>
      <c r="D150" s="138" t="s">
        <v>272</v>
      </c>
      <c r="E150" s="139" t="s">
        <v>298</v>
      </c>
      <c r="F150" s="140" t="s">
        <v>299</v>
      </c>
      <c r="G150" s="141" t="s">
        <v>275</v>
      </c>
      <c r="H150" s="142">
        <v>22</v>
      </c>
      <c r="I150" s="143"/>
      <c r="J150" s="144">
        <f>ROUND(I150*H150,2)</f>
        <v>0</v>
      </c>
      <c r="K150" s="140" t="s">
        <v>276</v>
      </c>
      <c r="L150" s="32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0.29499999999999998</v>
      </c>
      <c r="T150" s="148">
        <f>S150*H150</f>
        <v>6.4899999999999993</v>
      </c>
      <c r="AR150" s="149" t="s">
        <v>277</v>
      </c>
      <c r="AT150" s="149" t="s">
        <v>272</v>
      </c>
      <c r="AU150" s="149" t="s">
        <v>90</v>
      </c>
      <c r="AY150" s="17" t="s">
        <v>270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21</v>
      </c>
      <c r="BK150" s="150">
        <f>ROUND(I150*H150,2)</f>
        <v>0</v>
      </c>
      <c r="BL150" s="17" t="s">
        <v>277</v>
      </c>
      <c r="BM150" s="149" t="s">
        <v>300</v>
      </c>
    </row>
    <row r="151" spans="2:65" s="12" customFormat="1" ht="22.5">
      <c r="B151" s="151"/>
      <c r="D151" s="152" t="s">
        <v>279</v>
      </c>
      <c r="E151" s="153" t="s">
        <v>1</v>
      </c>
      <c r="F151" s="154" t="s">
        <v>301</v>
      </c>
      <c r="H151" s="153" t="s">
        <v>1</v>
      </c>
      <c r="I151" s="155"/>
      <c r="L151" s="151"/>
      <c r="M151" s="156"/>
      <c r="T151" s="157"/>
      <c r="AT151" s="153" t="s">
        <v>279</v>
      </c>
      <c r="AU151" s="153" t="s">
        <v>90</v>
      </c>
      <c r="AV151" s="12" t="s">
        <v>21</v>
      </c>
      <c r="AW151" s="12" t="s">
        <v>35</v>
      </c>
      <c r="AX151" s="12" t="s">
        <v>81</v>
      </c>
      <c r="AY151" s="153" t="s">
        <v>270</v>
      </c>
    </row>
    <row r="152" spans="2:65" s="12" customFormat="1" ht="22.5">
      <c r="B152" s="151"/>
      <c r="D152" s="152" t="s">
        <v>279</v>
      </c>
      <c r="E152" s="153" t="s">
        <v>1</v>
      </c>
      <c r="F152" s="154" t="s">
        <v>293</v>
      </c>
      <c r="H152" s="153" t="s">
        <v>1</v>
      </c>
      <c r="I152" s="155"/>
      <c r="L152" s="151"/>
      <c r="M152" s="156"/>
      <c r="T152" s="157"/>
      <c r="AT152" s="153" t="s">
        <v>279</v>
      </c>
      <c r="AU152" s="153" t="s">
        <v>90</v>
      </c>
      <c r="AV152" s="12" t="s">
        <v>21</v>
      </c>
      <c r="AW152" s="12" t="s">
        <v>35</v>
      </c>
      <c r="AX152" s="12" t="s">
        <v>81</v>
      </c>
      <c r="AY152" s="153" t="s">
        <v>270</v>
      </c>
    </row>
    <row r="153" spans="2:65" s="14" customFormat="1" ht="11.25">
      <c r="B153" s="165"/>
      <c r="D153" s="152" t="s">
        <v>279</v>
      </c>
      <c r="E153" s="166" t="s">
        <v>1</v>
      </c>
      <c r="F153" s="167" t="s">
        <v>302</v>
      </c>
      <c r="H153" s="168">
        <v>22</v>
      </c>
      <c r="I153" s="169"/>
      <c r="L153" s="165"/>
      <c r="M153" s="170"/>
      <c r="T153" s="171"/>
      <c r="AT153" s="166" t="s">
        <v>279</v>
      </c>
      <c r="AU153" s="166" t="s">
        <v>90</v>
      </c>
      <c r="AV153" s="14" t="s">
        <v>90</v>
      </c>
      <c r="AW153" s="14" t="s">
        <v>35</v>
      </c>
      <c r="AX153" s="14" t="s">
        <v>81</v>
      </c>
      <c r="AY153" s="166" t="s">
        <v>270</v>
      </c>
    </row>
    <row r="154" spans="2:65" s="15" customFormat="1" ht="11.25">
      <c r="B154" s="172"/>
      <c r="D154" s="152" t="s">
        <v>279</v>
      </c>
      <c r="E154" s="173" t="s">
        <v>303</v>
      </c>
      <c r="F154" s="174" t="s">
        <v>304</v>
      </c>
      <c r="H154" s="175">
        <v>22</v>
      </c>
      <c r="I154" s="176"/>
      <c r="L154" s="172"/>
      <c r="M154" s="177"/>
      <c r="T154" s="178"/>
      <c r="AT154" s="173" t="s">
        <v>279</v>
      </c>
      <c r="AU154" s="173" t="s">
        <v>90</v>
      </c>
      <c r="AV154" s="15" t="s">
        <v>277</v>
      </c>
      <c r="AW154" s="15" t="s">
        <v>35</v>
      </c>
      <c r="AX154" s="15" t="s">
        <v>21</v>
      </c>
      <c r="AY154" s="173" t="s">
        <v>270</v>
      </c>
    </row>
    <row r="155" spans="2:65" s="1" customFormat="1" ht="24.2" customHeight="1">
      <c r="B155" s="32"/>
      <c r="C155" s="138" t="s">
        <v>179</v>
      </c>
      <c r="D155" s="138" t="s">
        <v>272</v>
      </c>
      <c r="E155" s="139" t="s">
        <v>305</v>
      </c>
      <c r="F155" s="140" t="s">
        <v>306</v>
      </c>
      <c r="G155" s="141" t="s">
        <v>275</v>
      </c>
      <c r="H155" s="142">
        <v>60</v>
      </c>
      <c r="I155" s="143"/>
      <c r="J155" s="144">
        <f>ROUND(I155*H155,2)</f>
        <v>0</v>
      </c>
      <c r="K155" s="140" t="s">
        <v>276</v>
      </c>
      <c r="L155" s="32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0.45</v>
      </c>
      <c r="T155" s="148">
        <f>S155*H155</f>
        <v>27</v>
      </c>
      <c r="AR155" s="149" t="s">
        <v>277</v>
      </c>
      <c r="AT155" s="149" t="s">
        <v>272</v>
      </c>
      <c r="AU155" s="149" t="s">
        <v>90</v>
      </c>
      <c r="AY155" s="17" t="s">
        <v>270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21</v>
      </c>
      <c r="BK155" s="150">
        <f>ROUND(I155*H155,2)</f>
        <v>0</v>
      </c>
      <c r="BL155" s="17" t="s">
        <v>277</v>
      </c>
      <c r="BM155" s="149" t="s">
        <v>307</v>
      </c>
    </row>
    <row r="156" spans="2:65" s="12" customFormat="1" ht="22.5">
      <c r="B156" s="151"/>
      <c r="D156" s="152" t="s">
        <v>279</v>
      </c>
      <c r="E156" s="153" t="s">
        <v>1</v>
      </c>
      <c r="F156" s="154" t="s">
        <v>308</v>
      </c>
      <c r="H156" s="153" t="s">
        <v>1</v>
      </c>
      <c r="I156" s="155"/>
      <c r="L156" s="151"/>
      <c r="M156" s="156"/>
      <c r="T156" s="157"/>
      <c r="AT156" s="153" t="s">
        <v>279</v>
      </c>
      <c r="AU156" s="153" t="s">
        <v>90</v>
      </c>
      <c r="AV156" s="12" t="s">
        <v>21</v>
      </c>
      <c r="AW156" s="12" t="s">
        <v>35</v>
      </c>
      <c r="AX156" s="12" t="s">
        <v>81</v>
      </c>
      <c r="AY156" s="153" t="s">
        <v>270</v>
      </c>
    </row>
    <row r="157" spans="2:65" s="14" customFormat="1" ht="11.25">
      <c r="B157" s="165"/>
      <c r="D157" s="152" t="s">
        <v>279</v>
      </c>
      <c r="E157" s="166" t="s">
        <v>1</v>
      </c>
      <c r="F157" s="167" t="s">
        <v>309</v>
      </c>
      <c r="H157" s="168">
        <v>60</v>
      </c>
      <c r="I157" s="169"/>
      <c r="L157" s="165"/>
      <c r="M157" s="170"/>
      <c r="T157" s="171"/>
      <c r="AT157" s="166" t="s">
        <v>279</v>
      </c>
      <c r="AU157" s="166" t="s">
        <v>90</v>
      </c>
      <c r="AV157" s="14" t="s">
        <v>90</v>
      </c>
      <c r="AW157" s="14" t="s">
        <v>35</v>
      </c>
      <c r="AX157" s="14" t="s">
        <v>81</v>
      </c>
      <c r="AY157" s="166" t="s">
        <v>270</v>
      </c>
    </row>
    <row r="158" spans="2:65" s="15" customFormat="1" ht="11.25">
      <c r="B158" s="172"/>
      <c r="D158" s="152" t="s">
        <v>279</v>
      </c>
      <c r="E158" s="173" t="s">
        <v>1</v>
      </c>
      <c r="F158" s="174" t="s">
        <v>310</v>
      </c>
      <c r="H158" s="175">
        <v>60</v>
      </c>
      <c r="I158" s="176"/>
      <c r="L158" s="172"/>
      <c r="M158" s="177"/>
      <c r="T158" s="178"/>
      <c r="AT158" s="173" t="s">
        <v>279</v>
      </c>
      <c r="AU158" s="173" t="s">
        <v>90</v>
      </c>
      <c r="AV158" s="15" t="s">
        <v>277</v>
      </c>
      <c r="AW158" s="15" t="s">
        <v>35</v>
      </c>
      <c r="AX158" s="15" t="s">
        <v>21</v>
      </c>
      <c r="AY158" s="173" t="s">
        <v>270</v>
      </c>
    </row>
    <row r="159" spans="2:65" s="1" customFormat="1" ht="24.2" customHeight="1">
      <c r="B159" s="32"/>
      <c r="C159" s="138" t="s">
        <v>277</v>
      </c>
      <c r="D159" s="138" t="s">
        <v>272</v>
      </c>
      <c r="E159" s="139" t="s">
        <v>311</v>
      </c>
      <c r="F159" s="140" t="s">
        <v>312</v>
      </c>
      <c r="G159" s="141" t="s">
        <v>275</v>
      </c>
      <c r="H159" s="142">
        <v>595</v>
      </c>
      <c r="I159" s="143"/>
      <c r="J159" s="144">
        <f>ROUND(I159*H159,2)</f>
        <v>0</v>
      </c>
      <c r="K159" s="140" t="s">
        <v>276</v>
      </c>
      <c r="L159" s="32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0.316</v>
      </c>
      <c r="T159" s="148">
        <f>S159*H159</f>
        <v>188.02</v>
      </c>
      <c r="AR159" s="149" t="s">
        <v>277</v>
      </c>
      <c r="AT159" s="149" t="s">
        <v>272</v>
      </c>
      <c r="AU159" s="149" t="s">
        <v>90</v>
      </c>
      <c r="AY159" s="17" t="s">
        <v>270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21</v>
      </c>
      <c r="BK159" s="150">
        <f>ROUND(I159*H159,2)</f>
        <v>0</v>
      </c>
      <c r="BL159" s="17" t="s">
        <v>277</v>
      </c>
      <c r="BM159" s="149" t="s">
        <v>313</v>
      </c>
    </row>
    <row r="160" spans="2:65" s="12" customFormat="1" ht="22.5">
      <c r="B160" s="151"/>
      <c r="D160" s="152" t="s">
        <v>279</v>
      </c>
      <c r="E160" s="153" t="s">
        <v>1</v>
      </c>
      <c r="F160" s="154" t="s">
        <v>314</v>
      </c>
      <c r="H160" s="153" t="s">
        <v>1</v>
      </c>
      <c r="I160" s="155"/>
      <c r="L160" s="151"/>
      <c r="M160" s="156"/>
      <c r="T160" s="157"/>
      <c r="AT160" s="153" t="s">
        <v>279</v>
      </c>
      <c r="AU160" s="153" t="s">
        <v>90</v>
      </c>
      <c r="AV160" s="12" t="s">
        <v>21</v>
      </c>
      <c r="AW160" s="12" t="s">
        <v>35</v>
      </c>
      <c r="AX160" s="12" t="s">
        <v>81</v>
      </c>
      <c r="AY160" s="153" t="s">
        <v>270</v>
      </c>
    </row>
    <row r="161" spans="2:65" s="12" customFormat="1" ht="22.5">
      <c r="B161" s="151"/>
      <c r="D161" s="152" t="s">
        <v>279</v>
      </c>
      <c r="E161" s="153" t="s">
        <v>1</v>
      </c>
      <c r="F161" s="154" t="s">
        <v>315</v>
      </c>
      <c r="H161" s="153" t="s">
        <v>1</v>
      </c>
      <c r="I161" s="155"/>
      <c r="L161" s="151"/>
      <c r="M161" s="156"/>
      <c r="T161" s="157"/>
      <c r="AT161" s="153" t="s">
        <v>279</v>
      </c>
      <c r="AU161" s="153" t="s">
        <v>90</v>
      </c>
      <c r="AV161" s="12" t="s">
        <v>21</v>
      </c>
      <c r="AW161" s="12" t="s">
        <v>35</v>
      </c>
      <c r="AX161" s="12" t="s">
        <v>81</v>
      </c>
      <c r="AY161" s="153" t="s">
        <v>270</v>
      </c>
    </row>
    <row r="162" spans="2:65" s="14" customFormat="1" ht="11.25">
      <c r="B162" s="165"/>
      <c r="D162" s="152" t="s">
        <v>279</v>
      </c>
      <c r="E162" s="166" t="s">
        <v>1</v>
      </c>
      <c r="F162" s="167" t="s">
        <v>316</v>
      </c>
      <c r="H162" s="168">
        <v>595</v>
      </c>
      <c r="I162" s="169"/>
      <c r="L162" s="165"/>
      <c r="M162" s="170"/>
      <c r="T162" s="171"/>
      <c r="AT162" s="166" t="s">
        <v>279</v>
      </c>
      <c r="AU162" s="166" t="s">
        <v>90</v>
      </c>
      <c r="AV162" s="14" t="s">
        <v>90</v>
      </c>
      <c r="AW162" s="14" t="s">
        <v>35</v>
      </c>
      <c r="AX162" s="14" t="s">
        <v>81</v>
      </c>
      <c r="AY162" s="166" t="s">
        <v>270</v>
      </c>
    </row>
    <row r="163" spans="2:65" s="15" customFormat="1" ht="11.25">
      <c r="B163" s="172"/>
      <c r="D163" s="152" t="s">
        <v>279</v>
      </c>
      <c r="E163" s="173" t="s">
        <v>1</v>
      </c>
      <c r="F163" s="174" t="s">
        <v>310</v>
      </c>
      <c r="H163" s="175">
        <v>595</v>
      </c>
      <c r="I163" s="176"/>
      <c r="L163" s="172"/>
      <c r="M163" s="177"/>
      <c r="T163" s="178"/>
      <c r="AT163" s="173" t="s">
        <v>279</v>
      </c>
      <c r="AU163" s="173" t="s">
        <v>90</v>
      </c>
      <c r="AV163" s="15" t="s">
        <v>277</v>
      </c>
      <c r="AW163" s="15" t="s">
        <v>35</v>
      </c>
      <c r="AX163" s="15" t="s">
        <v>21</v>
      </c>
      <c r="AY163" s="173" t="s">
        <v>270</v>
      </c>
    </row>
    <row r="164" spans="2:65" s="1" customFormat="1" ht="24.2" customHeight="1">
      <c r="B164" s="32"/>
      <c r="C164" s="138" t="s">
        <v>317</v>
      </c>
      <c r="D164" s="138" t="s">
        <v>272</v>
      </c>
      <c r="E164" s="139" t="s">
        <v>318</v>
      </c>
      <c r="F164" s="140" t="s">
        <v>319</v>
      </c>
      <c r="G164" s="141" t="s">
        <v>275</v>
      </c>
      <c r="H164" s="142">
        <v>26</v>
      </c>
      <c r="I164" s="143"/>
      <c r="J164" s="144">
        <f>ROUND(I164*H164,2)</f>
        <v>0</v>
      </c>
      <c r="K164" s="140" t="s">
        <v>276</v>
      </c>
      <c r="L164" s="32"/>
      <c r="M164" s="145" t="s">
        <v>1</v>
      </c>
      <c r="N164" s="146" t="s">
        <v>46</v>
      </c>
      <c r="P164" s="147">
        <f>O164*H164</f>
        <v>0</v>
      </c>
      <c r="Q164" s="147">
        <v>0</v>
      </c>
      <c r="R164" s="147">
        <f>Q164*H164</f>
        <v>0</v>
      </c>
      <c r="S164" s="147">
        <v>0.22</v>
      </c>
      <c r="T164" s="148">
        <f>S164*H164</f>
        <v>5.72</v>
      </c>
      <c r="AR164" s="149" t="s">
        <v>277</v>
      </c>
      <c r="AT164" s="149" t="s">
        <v>272</v>
      </c>
      <c r="AU164" s="149" t="s">
        <v>90</v>
      </c>
      <c r="AY164" s="17" t="s">
        <v>270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21</v>
      </c>
      <c r="BK164" s="150">
        <f>ROUND(I164*H164,2)</f>
        <v>0</v>
      </c>
      <c r="BL164" s="17" t="s">
        <v>277</v>
      </c>
      <c r="BM164" s="149" t="s">
        <v>320</v>
      </c>
    </row>
    <row r="165" spans="2:65" s="12" customFormat="1" ht="22.5">
      <c r="B165" s="151"/>
      <c r="D165" s="152" t="s">
        <v>279</v>
      </c>
      <c r="E165" s="153" t="s">
        <v>1</v>
      </c>
      <c r="F165" s="154" t="s">
        <v>321</v>
      </c>
      <c r="H165" s="153" t="s">
        <v>1</v>
      </c>
      <c r="I165" s="155"/>
      <c r="L165" s="151"/>
      <c r="M165" s="156"/>
      <c r="T165" s="157"/>
      <c r="AT165" s="153" t="s">
        <v>279</v>
      </c>
      <c r="AU165" s="153" t="s">
        <v>90</v>
      </c>
      <c r="AV165" s="12" t="s">
        <v>21</v>
      </c>
      <c r="AW165" s="12" t="s">
        <v>35</v>
      </c>
      <c r="AX165" s="12" t="s">
        <v>81</v>
      </c>
      <c r="AY165" s="153" t="s">
        <v>270</v>
      </c>
    </row>
    <row r="166" spans="2:65" s="12" customFormat="1" ht="22.5">
      <c r="B166" s="151"/>
      <c r="D166" s="152" t="s">
        <v>279</v>
      </c>
      <c r="E166" s="153" t="s">
        <v>1</v>
      </c>
      <c r="F166" s="154" t="s">
        <v>322</v>
      </c>
      <c r="H166" s="153" t="s">
        <v>1</v>
      </c>
      <c r="I166" s="155"/>
      <c r="L166" s="151"/>
      <c r="M166" s="156"/>
      <c r="T166" s="157"/>
      <c r="AT166" s="153" t="s">
        <v>279</v>
      </c>
      <c r="AU166" s="153" t="s">
        <v>90</v>
      </c>
      <c r="AV166" s="12" t="s">
        <v>21</v>
      </c>
      <c r="AW166" s="12" t="s">
        <v>35</v>
      </c>
      <c r="AX166" s="12" t="s">
        <v>81</v>
      </c>
      <c r="AY166" s="153" t="s">
        <v>270</v>
      </c>
    </row>
    <row r="167" spans="2:65" s="14" customFormat="1" ht="11.25">
      <c r="B167" s="165"/>
      <c r="D167" s="152" t="s">
        <v>279</v>
      </c>
      <c r="E167" s="166" t="s">
        <v>1</v>
      </c>
      <c r="F167" s="167" t="s">
        <v>323</v>
      </c>
      <c r="H167" s="168">
        <v>26</v>
      </c>
      <c r="I167" s="169"/>
      <c r="L167" s="165"/>
      <c r="M167" s="170"/>
      <c r="T167" s="171"/>
      <c r="AT167" s="166" t="s">
        <v>279</v>
      </c>
      <c r="AU167" s="166" t="s">
        <v>90</v>
      </c>
      <c r="AV167" s="14" t="s">
        <v>90</v>
      </c>
      <c r="AW167" s="14" t="s">
        <v>35</v>
      </c>
      <c r="AX167" s="14" t="s">
        <v>81</v>
      </c>
      <c r="AY167" s="166" t="s">
        <v>270</v>
      </c>
    </row>
    <row r="168" spans="2:65" s="15" customFormat="1" ht="11.25">
      <c r="B168" s="172"/>
      <c r="D168" s="152" t="s">
        <v>279</v>
      </c>
      <c r="E168" s="173" t="s">
        <v>1</v>
      </c>
      <c r="F168" s="174" t="s">
        <v>310</v>
      </c>
      <c r="H168" s="175">
        <v>26</v>
      </c>
      <c r="I168" s="176"/>
      <c r="L168" s="172"/>
      <c r="M168" s="177"/>
      <c r="T168" s="178"/>
      <c r="AT168" s="173" t="s">
        <v>279</v>
      </c>
      <c r="AU168" s="173" t="s">
        <v>90</v>
      </c>
      <c r="AV168" s="15" t="s">
        <v>277</v>
      </c>
      <c r="AW168" s="15" t="s">
        <v>35</v>
      </c>
      <c r="AX168" s="15" t="s">
        <v>21</v>
      </c>
      <c r="AY168" s="173" t="s">
        <v>270</v>
      </c>
    </row>
    <row r="169" spans="2:65" s="1" customFormat="1" ht="24.2" customHeight="1">
      <c r="B169" s="32"/>
      <c r="C169" s="138" t="s">
        <v>324</v>
      </c>
      <c r="D169" s="138" t="s">
        <v>272</v>
      </c>
      <c r="E169" s="139" t="s">
        <v>325</v>
      </c>
      <c r="F169" s="140" t="s">
        <v>326</v>
      </c>
      <c r="G169" s="141" t="s">
        <v>275</v>
      </c>
      <c r="H169" s="142">
        <v>373</v>
      </c>
      <c r="I169" s="143"/>
      <c r="J169" s="144">
        <f>ROUND(I169*H169,2)</f>
        <v>0</v>
      </c>
      <c r="K169" s="140" t="s">
        <v>276</v>
      </c>
      <c r="L169" s="32"/>
      <c r="M169" s="145" t="s">
        <v>1</v>
      </c>
      <c r="N169" s="146" t="s">
        <v>46</v>
      </c>
      <c r="P169" s="147">
        <f>O169*H169</f>
        <v>0</v>
      </c>
      <c r="Q169" s="147">
        <v>1.0000000000000001E-5</v>
      </c>
      <c r="R169" s="147">
        <f>Q169*H169</f>
        <v>3.7300000000000002E-3</v>
      </c>
      <c r="S169" s="147">
        <v>0.115</v>
      </c>
      <c r="T169" s="148">
        <f>S169*H169</f>
        <v>42.895000000000003</v>
      </c>
      <c r="AR169" s="149" t="s">
        <v>277</v>
      </c>
      <c r="AT169" s="149" t="s">
        <v>272</v>
      </c>
      <c r="AU169" s="149" t="s">
        <v>90</v>
      </c>
      <c r="AY169" s="17" t="s">
        <v>270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21</v>
      </c>
      <c r="BK169" s="150">
        <f>ROUND(I169*H169,2)</f>
        <v>0</v>
      </c>
      <c r="BL169" s="17" t="s">
        <v>277</v>
      </c>
      <c r="BM169" s="149" t="s">
        <v>327</v>
      </c>
    </row>
    <row r="170" spans="2:65" s="12" customFormat="1" ht="22.5">
      <c r="B170" s="151"/>
      <c r="D170" s="152" t="s">
        <v>279</v>
      </c>
      <c r="E170" s="153" t="s">
        <v>1</v>
      </c>
      <c r="F170" s="154" t="s">
        <v>328</v>
      </c>
      <c r="H170" s="153" t="s">
        <v>1</v>
      </c>
      <c r="I170" s="155"/>
      <c r="L170" s="151"/>
      <c r="M170" s="156"/>
      <c r="T170" s="157"/>
      <c r="AT170" s="153" t="s">
        <v>279</v>
      </c>
      <c r="AU170" s="153" t="s">
        <v>90</v>
      </c>
      <c r="AV170" s="12" t="s">
        <v>21</v>
      </c>
      <c r="AW170" s="12" t="s">
        <v>35</v>
      </c>
      <c r="AX170" s="12" t="s">
        <v>81</v>
      </c>
      <c r="AY170" s="153" t="s">
        <v>270</v>
      </c>
    </row>
    <row r="171" spans="2:65" s="12" customFormat="1" ht="11.25">
      <c r="B171" s="151"/>
      <c r="D171" s="152" t="s">
        <v>279</v>
      </c>
      <c r="E171" s="153" t="s">
        <v>1</v>
      </c>
      <c r="F171" s="154" t="s">
        <v>329</v>
      </c>
      <c r="H171" s="153" t="s">
        <v>1</v>
      </c>
      <c r="I171" s="155"/>
      <c r="L171" s="151"/>
      <c r="M171" s="156"/>
      <c r="T171" s="157"/>
      <c r="AT171" s="153" t="s">
        <v>279</v>
      </c>
      <c r="AU171" s="153" t="s">
        <v>90</v>
      </c>
      <c r="AV171" s="12" t="s">
        <v>21</v>
      </c>
      <c r="AW171" s="12" t="s">
        <v>35</v>
      </c>
      <c r="AX171" s="12" t="s">
        <v>81</v>
      </c>
      <c r="AY171" s="153" t="s">
        <v>270</v>
      </c>
    </row>
    <row r="172" spans="2:65" s="14" customFormat="1" ht="22.5">
      <c r="B172" s="165"/>
      <c r="D172" s="152" t="s">
        <v>279</v>
      </c>
      <c r="E172" s="166" t="s">
        <v>1</v>
      </c>
      <c r="F172" s="167" t="s">
        <v>330</v>
      </c>
      <c r="H172" s="168">
        <v>52</v>
      </c>
      <c r="I172" s="169"/>
      <c r="L172" s="165"/>
      <c r="M172" s="170"/>
      <c r="T172" s="171"/>
      <c r="AT172" s="166" t="s">
        <v>279</v>
      </c>
      <c r="AU172" s="166" t="s">
        <v>90</v>
      </c>
      <c r="AV172" s="14" t="s">
        <v>90</v>
      </c>
      <c r="AW172" s="14" t="s">
        <v>35</v>
      </c>
      <c r="AX172" s="14" t="s">
        <v>81</v>
      </c>
      <c r="AY172" s="166" t="s">
        <v>270</v>
      </c>
    </row>
    <row r="173" spans="2:65" s="14" customFormat="1" ht="22.5">
      <c r="B173" s="165"/>
      <c r="D173" s="152" t="s">
        <v>279</v>
      </c>
      <c r="E173" s="166" t="s">
        <v>1</v>
      </c>
      <c r="F173" s="167" t="s">
        <v>331</v>
      </c>
      <c r="H173" s="168">
        <v>321</v>
      </c>
      <c r="I173" s="169"/>
      <c r="L173" s="165"/>
      <c r="M173" s="170"/>
      <c r="T173" s="171"/>
      <c r="AT173" s="166" t="s">
        <v>279</v>
      </c>
      <c r="AU173" s="166" t="s">
        <v>90</v>
      </c>
      <c r="AV173" s="14" t="s">
        <v>90</v>
      </c>
      <c r="AW173" s="14" t="s">
        <v>35</v>
      </c>
      <c r="AX173" s="14" t="s">
        <v>81</v>
      </c>
      <c r="AY173" s="166" t="s">
        <v>270</v>
      </c>
    </row>
    <row r="174" spans="2:65" s="15" customFormat="1" ht="11.25">
      <c r="B174" s="172"/>
      <c r="D174" s="152" t="s">
        <v>279</v>
      </c>
      <c r="E174" s="173" t="s">
        <v>1</v>
      </c>
      <c r="F174" s="174" t="s">
        <v>310</v>
      </c>
      <c r="H174" s="175">
        <v>373</v>
      </c>
      <c r="I174" s="176"/>
      <c r="L174" s="172"/>
      <c r="M174" s="177"/>
      <c r="T174" s="178"/>
      <c r="AT174" s="173" t="s">
        <v>279</v>
      </c>
      <c r="AU174" s="173" t="s">
        <v>90</v>
      </c>
      <c r="AV174" s="15" t="s">
        <v>277</v>
      </c>
      <c r="AW174" s="15" t="s">
        <v>35</v>
      </c>
      <c r="AX174" s="15" t="s">
        <v>21</v>
      </c>
      <c r="AY174" s="173" t="s">
        <v>270</v>
      </c>
    </row>
    <row r="175" spans="2:65" s="1" customFormat="1" ht="16.5" customHeight="1">
      <c r="B175" s="32"/>
      <c r="C175" s="138" t="s">
        <v>332</v>
      </c>
      <c r="D175" s="138" t="s">
        <v>272</v>
      </c>
      <c r="E175" s="139" t="s">
        <v>333</v>
      </c>
      <c r="F175" s="140" t="s">
        <v>334</v>
      </c>
      <c r="G175" s="141" t="s">
        <v>335</v>
      </c>
      <c r="H175" s="142">
        <v>20</v>
      </c>
      <c r="I175" s="143"/>
      <c r="J175" s="144">
        <f>ROUND(I175*H175,2)</f>
        <v>0</v>
      </c>
      <c r="K175" s="140" t="s">
        <v>276</v>
      </c>
      <c r="L175" s="32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0.28999999999999998</v>
      </c>
      <c r="T175" s="148">
        <f>S175*H175</f>
        <v>5.8</v>
      </c>
      <c r="AR175" s="149" t="s">
        <v>277</v>
      </c>
      <c r="AT175" s="149" t="s">
        <v>272</v>
      </c>
      <c r="AU175" s="149" t="s">
        <v>90</v>
      </c>
      <c r="AY175" s="17" t="s">
        <v>270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21</v>
      </c>
      <c r="BK175" s="150">
        <f>ROUND(I175*H175,2)</f>
        <v>0</v>
      </c>
      <c r="BL175" s="17" t="s">
        <v>277</v>
      </c>
      <c r="BM175" s="149" t="s">
        <v>336</v>
      </c>
    </row>
    <row r="176" spans="2:65" s="14" customFormat="1" ht="22.5">
      <c r="B176" s="165"/>
      <c r="D176" s="152" t="s">
        <v>279</v>
      </c>
      <c r="E176" s="166" t="s">
        <v>1</v>
      </c>
      <c r="F176" s="167" t="s">
        <v>337</v>
      </c>
      <c r="H176" s="168">
        <v>20</v>
      </c>
      <c r="I176" s="169"/>
      <c r="L176" s="165"/>
      <c r="M176" s="170"/>
      <c r="T176" s="171"/>
      <c r="AT176" s="166" t="s">
        <v>279</v>
      </c>
      <c r="AU176" s="166" t="s">
        <v>90</v>
      </c>
      <c r="AV176" s="14" t="s">
        <v>90</v>
      </c>
      <c r="AW176" s="14" t="s">
        <v>35</v>
      </c>
      <c r="AX176" s="14" t="s">
        <v>21</v>
      </c>
      <c r="AY176" s="166" t="s">
        <v>270</v>
      </c>
    </row>
    <row r="177" spans="2:65" s="1" customFormat="1" ht="24.2" customHeight="1">
      <c r="B177" s="32"/>
      <c r="C177" s="138" t="s">
        <v>338</v>
      </c>
      <c r="D177" s="138" t="s">
        <v>272</v>
      </c>
      <c r="E177" s="139" t="s">
        <v>339</v>
      </c>
      <c r="F177" s="140" t="s">
        <v>340</v>
      </c>
      <c r="G177" s="141" t="s">
        <v>335</v>
      </c>
      <c r="H177" s="142">
        <v>5</v>
      </c>
      <c r="I177" s="143"/>
      <c r="J177" s="144">
        <f>ROUND(I177*H177,2)</f>
        <v>0</v>
      </c>
      <c r="K177" s="140" t="s">
        <v>341</v>
      </c>
      <c r="L177" s="32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0.30499999999999999</v>
      </c>
      <c r="T177" s="148">
        <f>S177*H177</f>
        <v>1.5249999999999999</v>
      </c>
      <c r="AR177" s="149" t="s">
        <v>277</v>
      </c>
      <c r="AT177" s="149" t="s">
        <v>272</v>
      </c>
      <c r="AU177" s="149" t="s">
        <v>90</v>
      </c>
      <c r="AY177" s="17" t="s">
        <v>270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21</v>
      </c>
      <c r="BK177" s="150">
        <f>ROUND(I177*H177,2)</f>
        <v>0</v>
      </c>
      <c r="BL177" s="17" t="s">
        <v>277</v>
      </c>
      <c r="BM177" s="149" t="s">
        <v>342</v>
      </c>
    </row>
    <row r="178" spans="2:65" s="14" customFormat="1" ht="22.5">
      <c r="B178" s="165"/>
      <c r="D178" s="152" t="s">
        <v>279</v>
      </c>
      <c r="E178" s="166" t="s">
        <v>1</v>
      </c>
      <c r="F178" s="167" t="s">
        <v>343</v>
      </c>
      <c r="H178" s="168">
        <v>5</v>
      </c>
      <c r="I178" s="169"/>
      <c r="L178" s="165"/>
      <c r="M178" s="170"/>
      <c r="T178" s="171"/>
      <c r="AT178" s="166" t="s">
        <v>279</v>
      </c>
      <c r="AU178" s="166" t="s">
        <v>90</v>
      </c>
      <c r="AV178" s="14" t="s">
        <v>90</v>
      </c>
      <c r="AW178" s="14" t="s">
        <v>35</v>
      </c>
      <c r="AX178" s="14" t="s">
        <v>81</v>
      </c>
      <c r="AY178" s="166" t="s">
        <v>270</v>
      </c>
    </row>
    <row r="179" spans="2:65" s="12" customFormat="1" ht="22.5">
      <c r="B179" s="151"/>
      <c r="D179" s="152" t="s">
        <v>279</v>
      </c>
      <c r="E179" s="153" t="s">
        <v>1</v>
      </c>
      <c r="F179" s="154" t="s">
        <v>344</v>
      </c>
      <c r="H179" s="153" t="s">
        <v>1</v>
      </c>
      <c r="I179" s="155"/>
      <c r="L179" s="151"/>
      <c r="M179" s="156"/>
      <c r="T179" s="157"/>
      <c r="AT179" s="153" t="s">
        <v>279</v>
      </c>
      <c r="AU179" s="153" t="s">
        <v>90</v>
      </c>
      <c r="AV179" s="12" t="s">
        <v>21</v>
      </c>
      <c r="AW179" s="12" t="s">
        <v>35</v>
      </c>
      <c r="AX179" s="12" t="s">
        <v>81</v>
      </c>
      <c r="AY179" s="153" t="s">
        <v>270</v>
      </c>
    </row>
    <row r="180" spans="2:65" s="15" customFormat="1" ht="11.25">
      <c r="B180" s="172"/>
      <c r="D180" s="152" t="s">
        <v>279</v>
      </c>
      <c r="E180" s="173" t="s">
        <v>1</v>
      </c>
      <c r="F180" s="174" t="s">
        <v>310</v>
      </c>
      <c r="H180" s="175">
        <v>5</v>
      </c>
      <c r="I180" s="176"/>
      <c r="L180" s="172"/>
      <c r="M180" s="177"/>
      <c r="T180" s="178"/>
      <c r="AT180" s="173" t="s">
        <v>279</v>
      </c>
      <c r="AU180" s="173" t="s">
        <v>90</v>
      </c>
      <c r="AV180" s="15" t="s">
        <v>277</v>
      </c>
      <c r="AW180" s="15" t="s">
        <v>35</v>
      </c>
      <c r="AX180" s="15" t="s">
        <v>21</v>
      </c>
      <c r="AY180" s="173" t="s">
        <v>270</v>
      </c>
    </row>
    <row r="181" spans="2:65" s="1" customFormat="1" ht="24.2" customHeight="1">
      <c r="B181" s="32"/>
      <c r="C181" s="138" t="s">
        <v>345</v>
      </c>
      <c r="D181" s="138" t="s">
        <v>272</v>
      </c>
      <c r="E181" s="139" t="s">
        <v>346</v>
      </c>
      <c r="F181" s="140" t="s">
        <v>347</v>
      </c>
      <c r="G181" s="141" t="s">
        <v>335</v>
      </c>
      <c r="H181" s="142">
        <v>40</v>
      </c>
      <c r="I181" s="143"/>
      <c r="J181" s="144">
        <f>ROUND(I181*H181,2)</f>
        <v>0</v>
      </c>
      <c r="K181" s="140" t="s">
        <v>341</v>
      </c>
      <c r="L181" s="32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0.56000000000000005</v>
      </c>
      <c r="T181" s="148">
        <f>S181*H181</f>
        <v>22.400000000000002</v>
      </c>
      <c r="AR181" s="149" t="s">
        <v>277</v>
      </c>
      <c r="AT181" s="149" t="s">
        <v>272</v>
      </c>
      <c r="AU181" s="149" t="s">
        <v>90</v>
      </c>
      <c r="AY181" s="17" t="s">
        <v>270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21</v>
      </c>
      <c r="BK181" s="150">
        <f>ROUND(I181*H181,2)</f>
        <v>0</v>
      </c>
      <c r="BL181" s="17" t="s">
        <v>277</v>
      </c>
      <c r="BM181" s="149" t="s">
        <v>348</v>
      </c>
    </row>
    <row r="182" spans="2:65" s="12" customFormat="1" ht="22.5">
      <c r="B182" s="151"/>
      <c r="D182" s="152" t="s">
        <v>279</v>
      </c>
      <c r="E182" s="153" t="s">
        <v>1</v>
      </c>
      <c r="F182" s="154" t="s">
        <v>349</v>
      </c>
      <c r="H182" s="153" t="s">
        <v>1</v>
      </c>
      <c r="I182" s="155"/>
      <c r="L182" s="151"/>
      <c r="M182" s="156"/>
      <c r="T182" s="157"/>
      <c r="AT182" s="153" t="s">
        <v>279</v>
      </c>
      <c r="AU182" s="153" t="s">
        <v>90</v>
      </c>
      <c r="AV182" s="12" t="s">
        <v>21</v>
      </c>
      <c r="AW182" s="12" t="s">
        <v>35</v>
      </c>
      <c r="AX182" s="12" t="s">
        <v>81</v>
      </c>
      <c r="AY182" s="153" t="s">
        <v>270</v>
      </c>
    </row>
    <row r="183" spans="2:65" s="14" customFormat="1" ht="11.25">
      <c r="B183" s="165"/>
      <c r="D183" s="152" t="s">
        <v>279</v>
      </c>
      <c r="E183" s="166" t="s">
        <v>1</v>
      </c>
      <c r="F183" s="167" t="s">
        <v>350</v>
      </c>
      <c r="H183" s="168">
        <v>40</v>
      </c>
      <c r="I183" s="169"/>
      <c r="L183" s="165"/>
      <c r="M183" s="170"/>
      <c r="T183" s="171"/>
      <c r="AT183" s="166" t="s">
        <v>279</v>
      </c>
      <c r="AU183" s="166" t="s">
        <v>90</v>
      </c>
      <c r="AV183" s="14" t="s">
        <v>90</v>
      </c>
      <c r="AW183" s="14" t="s">
        <v>35</v>
      </c>
      <c r="AX183" s="14" t="s">
        <v>81</v>
      </c>
      <c r="AY183" s="166" t="s">
        <v>270</v>
      </c>
    </row>
    <row r="184" spans="2:65" s="15" customFormat="1" ht="11.25">
      <c r="B184" s="172"/>
      <c r="D184" s="152" t="s">
        <v>279</v>
      </c>
      <c r="E184" s="173" t="s">
        <v>1</v>
      </c>
      <c r="F184" s="174" t="s">
        <v>310</v>
      </c>
      <c r="H184" s="175">
        <v>40</v>
      </c>
      <c r="I184" s="176"/>
      <c r="L184" s="172"/>
      <c r="M184" s="177"/>
      <c r="T184" s="178"/>
      <c r="AT184" s="173" t="s">
        <v>279</v>
      </c>
      <c r="AU184" s="173" t="s">
        <v>90</v>
      </c>
      <c r="AV184" s="15" t="s">
        <v>277</v>
      </c>
      <c r="AW184" s="15" t="s">
        <v>35</v>
      </c>
      <c r="AX184" s="15" t="s">
        <v>21</v>
      </c>
      <c r="AY184" s="173" t="s">
        <v>270</v>
      </c>
    </row>
    <row r="185" spans="2:65" s="1" customFormat="1" ht="16.5" customHeight="1">
      <c r="B185" s="32"/>
      <c r="C185" s="138" t="s">
        <v>26</v>
      </c>
      <c r="D185" s="138" t="s">
        <v>272</v>
      </c>
      <c r="E185" s="139" t="s">
        <v>351</v>
      </c>
      <c r="F185" s="140" t="s">
        <v>352</v>
      </c>
      <c r="G185" s="141" t="s">
        <v>335</v>
      </c>
      <c r="H185" s="142">
        <v>193</v>
      </c>
      <c r="I185" s="143"/>
      <c r="J185" s="144">
        <f>ROUND(I185*H185,2)</f>
        <v>0</v>
      </c>
      <c r="K185" s="140" t="s">
        <v>276</v>
      </c>
      <c r="L185" s="32"/>
      <c r="M185" s="145" t="s">
        <v>1</v>
      </c>
      <c r="N185" s="146" t="s">
        <v>46</v>
      </c>
      <c r="P185" s="147">
        <f>O185*H185</f>
        <v>0</v>
      </c>
      <c r="Q185" s="147">
        <v>0</v>
      </c>
      <c r="R185" s="147">
        <f>Q185*H185</f>
        <v>0</v>
      </c>
      <c r="S185" s="147">
        <v>0.20499999999999999</v>
      </c>
      <c r="T185" s="148">
        <f>S185*H185</f>
        <v>39.564999999999998</v>
      </c>
      <c r="AR185" s="149" t="s">
        <v>277</v>
      </c>
      <c r="AT185" s="149" t="s">
        <v>272</v>
      </c>
      <c r="AU185" s="149" t="s">
        <v>90</v>
      </c>
      <c r="AY185" s="17" t="s">
        <v>270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21</v>
      </c>
      <c r="BK185" s="150">
        <f>ROUND(I185*H185,2)</f>
        <v>0</v>
      </c>
      <c r="BL185" s="17" t="s">
        <v>277</v>
      </c>
      <c r="BM185" s="149" t="s">
        <v>353</v>
      </c>
    </row>
    <row r="186" spans="2:65" s="14" customFormat="1" ht="22.5">
      <c r="B186" s="165"/>
      <c r="D186" s="152" t="s">
        <v>279</v>
      </c>
      <c r="E186" s="166" t="s">
        <v>1</v>
      </c>
      <c r="F186" s="167" t="s">
        <v>354</v>
      </c>
      <c r="H186" s="168">
        <v>193</v>
      </c>
      <c r="I186" s="169"/>
      <c r="L186" s="165"/>
      <c r="M186" s="170"/>
      <c r="T186" s="171"/>
      <c r="AT186" s="166" t="s">
        <v>279</v>
      </c>
      <c r="AU186" s="166" t="s">
        <v>90</v>
      </c>
      <c r="AV186" s="14" t="s">
        <v>90</v>
      </c>
      <c r="AW186" s="14" t="s">
        <v>35</v>
      </c>
      <c r="AX186" s="14" t="s">
        <v>21</v>
      </c>
      <c r="AY186" s="166" t="s">
        <v>270</v>
      </c>
    </row>
    <row r="187" spans="2:65" s="1" customFormat="1" ht="24.2" customHeight="1">
      <c r="B187" s="32"/>
      <c r="C187" s="138" t="s">
        <v>355</v>
      </c>
      <c r="D187" s="138" t="s">
        <v>272</v>
      </c>
      <c r="E187" s="139" t="s">
        <v>356</v>
      </c>
      <c r="F187" s="140" t="s">
        <v>357</v>
      </c>
      <c r="G187" s="141" t="s">
        <v>335</v>
      </c>
      <c r="H187" s="142">
        <v>40</v>
      </c>
      <c r="I187" s="143"/>
      <c r="J187" s="144">
        <f>ROUND(I187*H187,2)</f>
        <v>0</v>
      </c>
      <c r="K187" s="140" t="s">
        <v>341</v>
      </c>
      <c r="L187" s="32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0.23</v>
      </c>
      <c r="T187" s="148">
        <f>S187*H187</f>
        <v>9.2000000000000011</v>
      </c>
      <c r="AR187" s="149" t="s">
        <v>277</v>
      </c>
      <c r="AT187" s="149" t="s">
        <v>272</v>
      </c>
      <c r="AU187" s="149" t="s">
        <v>90</v>
      </c>
      <c r="AY187" s="17" t="s">
        <v>270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21</v>
      </c>
      <c r="BK187" s="150">
        <f>ROUND(I187*H187,2)</f>
        <v>0</v>
      </c>
      <c r="BL187" s="17" t="s">
        <v>277</v>
      </c>
      <c r="BM187" s="149" t="s">
        <v>358</v>
      </c>
    </row>
    <row r="188" spans="2:65" s="14" customFormat="1" ht="22.5">
      <c r="B188" s="165"/>
      <c r="D188" s="152" t="s">
        <v>279</v>
      </c>
      <c r="E188" s="166" t="s">
        <v>1</v>
      </c>
      <c r="F188" s="167" t="s">
        <v>359</v>
      </c>
      <c r="H188" s="168">
        <v>40</v>
      </c>
      <c r="I188" s="169"/>
      <c r="L188" s="165"/>
      <c r="M188" s="170"/>
      <c r="T188" s="171"/>
      <c r="AT188" s="166" t="s">
        <v>279</v>
      </c>
      <c r="AU188" s="166" t="s">
        <v>90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2" customFormat="1" ht="22.5">
      <c r="B189" s="151"/>
      <c r="D189" s="152" t="s">
        <v>279</v>
      </c>
      <c r="E189" s="153" t="s">
        <v>1</v>
      </c>
      <c r="F189" s="154" t="s">
        <v>344</v>
      </c>
      <c r="H189" s="153" t="s">
        <v>1</v>
      </c>
      <c r="I189" s="155"/>
      <c r="L189" s="151"/>
      <c r="M189" s="156"/>
      <c r="T189" s="157"/>
      <c r="AT189" s="153" t="s">
        <v>279</v>
      </c>
      <c r="AU189" s="153" t="s">
        <v>90</v>
      </c>
      <c r="AV189" s="12" t="s">
        <v>21</v>
      </c>
      <c r="AW189" s="12" t="s">
        <v>35</v>
      </c>
      <c r="AX189" s="12" t="s">
        <v>81</v>
      </c>
      <c r="AY189" s="153" t="s">
        <v>270</v>
      </c>
    </row>
    <row r="190" spans="2:65" s="15" customFormat="1" ht="11.25">
      <c r="B190" s="172"/>
      <c r="D190" s="152" t="s">
        <v>279</v>
      </c>
      <c r="E190" s="173" t="s">
        <v>1</v>
      </c>
      <c r="F190" s="174" t="s">
        <v>310</v>
      </c>
      <c r="H190" s="175">
        <v>40</v>
      </c>
      <c r="I190" s="176"/>
      <c r="L190" s="172"/>
      <c r="M190" s="177"/>
      <c r="T190" s="178"/>
      <c r="AT190" s="173" t="s">
        <v>279</v>
      </c>
      <c r="AU190" s="173" t="s">
        <v>90</v>
      </c>
      <c r="AV190" s="15" t="s">
        <v>277</v>
      </c>
      <c r="AW190" s="15" t="s">
        <v>35</v>
      </c>
      <c r="AX190" s="15" t="s">
        <v>21</v>
      </c>
      <c r="AY190" s="173" t="s">
        <v>270</v>
      </c>
    </row>
    <row r="191" spans="2:65" s="1" customFormat="1" ht="21.75" customHeight="1">
      <c r="B191" s="32"/>
      <c r="C191" s="138" t="s">
        <v>8</v>
      </c>
      <c r="D191" s="138" t="s">
        <v>272</v>
      </c>
      <c r="E191" s="139" t="s">
        <v>360</v>
      </c>
      <c r="F191" s="140" t="s">
        <v>361</v>
      </c>
      <c r="G191" s="141" t="s">
        <v>275</v>
      </c>
      <c r="H191" s="142">
        <v>53</v>
      </c>
      <c r="I191" s="143"/>
      <c r="J191" s="144">
        <f>ROUND(I191*H191,2)</f>
        <v>0</v>
      </c>
      <c r="K191" s="140" t="s">
        <v>276</v>
      </c>
      <c r="L191" s="32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277</v>
      </c>
      <c r="AT191" s="149" t="s">
        <v>272</v>
      </c>
      <c r="AU191" s="149" t="s">
        <v>90</v>
      </c>
      <c r="AY191" s="17" t="s">
        <v>270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21</v>
      </c>
      <c r="BK191" s="150">
        <f>ROUND(I191*H191,2)</f>
        <v>0</v>
      </c>
      <c r="BL191" s="17" t="s">
        <v>277</v>
      </c>
      <c r="BM191" s="149" t="s">
        <v>362</v>
      </c>
    </row>
    <row r="192" spans="2:65" s="12" customFormat="1" ht="22.5">
      <c r="B192" s="151"/>
      <c r="D192" s="152" t="s">
        <v>279</v>
      </c>
      <c r="E192" s="153" t="s">
        <v>1</v>
      </c>
      <c r="F192" s="154" t="s">
        <v>363</v>
      </c>
      <c r="H192" s="153" t="s">
        <v>1</v>
      </c>
      <c r="I192" s="155"/>
      <c r="L192" s="151"/>
      <c r="M192" s="156"/>
      <c r="T192" s="157"/>
      <c r="AT192" s="153" t="s">
        <v>279</v>
      </c>
      <c r="AU192" s="153" t="s">
        <v>90</v>
      </c>
      <c r="AV192" s="12" t="s">
        <v>21</v>
      </c>
      <c r="AW192" s="12" t="s">
        <v>35</v>
      </c>
      <c r="AX192" s="12" t="s">
        <v>81</v>
      </c>
      <c r="AY192" s="153" t="s">
        <v>270</v>
      </c>
    </row>
    <row r="193" spans="2:65" s="12" customFormat="1" ht="11.25">
      <c r="B193" s="151"/>
      <c r="D193" s="152" t="s">
        <v>279</v>
      </c>
      <c r="E193" s="153" t="s">
        <v>1</v>
      </c>
      <c r="F193" s="154" t="s">
        <v>364</v>
      </c>
      <c r="H193" s="153" t="s">
        <v>1</v>
      </c>
      <c r="I193" s="155"/>
      <c r="L193" s="151"/>
      <c r="M193" s="156"/>
      <c r="T193" s="157"/>
      <c r="AT193" s="153" t="s">
        <v>279</v>
      </c>
      <c r="AU193" s="153" t="s">
        <v>90</v>
      </c>
      <c r="AV193" s="12" t="s">
        <v>21</v>
      </c>
      <c r="AW193" s="12" t="s">
        <v>35</v>
      </c>
      <c r="AX193" s="12" t="s">
        <v>81</v>
      </c>
      <c r="AY193" s="153" t="s">
        <v>270</v>
      </c>
    </row>
    <row r="194" spans="2:65" s="12" customFormat="1" ht="22.5">
      <c r="B194" s="151"/>
      <c r="D194" s="152" t="s">
        <v>279</v>
      </c>
      <c r="E194" s="153" t="s">
        <v>1</v>
      </c>
      <c r="F194" s="154" t="s">
        <v>365</v>
      </c>
      <c r="H194" s="153" t="s">
        <v>1</v>
      </c>
      <c r="I194" s="155"/>
      <c r="L194" s="151"/>
      <c r="M194" s="156"/>
      <c r="T194" s="157"/>
      <c r="AT194" s="153" t="s">
        <v>279</v>
      </c>
      <c r="AU194" s="153" t="s">
        <v>90</v>
      </c>
      <c r="AV194" s="12" t="s">
        <v>21</v>
      </c>
      <c r="AW194" s="12" t="s">
        <v>35</v>
      </c>
      <c r="AX194" s="12" t="s">
        <v>81</v>
      </c>
      <c r="AY194" s="153" t="s">
        <v>270</v>
      </c>
    </row>
    <row r="195" spans="2:65" s="14" customFormat="1" ht="22.5">
      <c r="B195" s="165"/>
      <c r="D195" s="152" t="s">
        <v>279</v>
      </c>
      <c r="E195" s="166" t="s">
        <v>1</v>
      </c>
      <c r="F195" s="167" t="s">
        <v>366</v>
      </c>
      <c r="H195" s="168">
        <v>53</v>
      </c>
      <c r="I195" s="169"/>
      <c r="L195" s="165"/>
      <c r="M195" s="170"/>
      <c r="T195" s="171"/>
      <c r="AT195" s="166" t="s">
        <v>279</v>
      </c>
      <c r="AU195" s="166" t="s">
        <v>90</v>
      </c>
      <c r="AV195" s="14" t="s">
        <v>90</v>
      </c>
      <c r="AW195" s="14" t="s">
        <v>35</v>
      </c>
      <c r="AX195" s="14" t="s">
        <v>81</v>
      </c>
      <c r="AY195" s="166" t="s">
        <v>270</v>
      </c>
    </row>
    <row r="196" spans="2:65" s="13" customFormat="1" ht="11.25">
      <c r="B196" s="158"/>
      <c r="D196" s="152" t="s">
        <v>279</v>
      </c>
      <c r="E196" s="159" t="s">
        <v>211</v>
      </c>
      <c r="F196" s="160" t="s">
        <v>367</v>
      </c>
      <c r="H196" s="161">
        <v>53</v>
      </c>
      <c r="I196" s="162"/>
      <c r="L196" s="158"/>
      <c r="M196" s="163"/>
      <c r="T196" s="164"/>
      <c r="AT196" s="159" t="s">
        <v>279</v>
      </c>
      <c r="AU196" s="159" t="s">
        <v>90</v>
      </c>
      <c r="AV196" s="13" t="s">
        <v>179</v>
      </c>
      <c r="AW196" s="13" t="s">
        <v>35</v>
      </c>
      <c r="AX196" s="13" t="s">
        <v>21</v>
      </c>
      <c r="AY196" s="159" t="s">
        <v>270</v>
      </c>
    </row>
    <row r="197" spans="2:65" s="1" customFormat="1" ht="24.2" customHeight="1">
      <c r="B197" s="32"/>
      <c r="C197" s="138" t="s">
        <v>368</v>
      </c>
      <c r="D197" s="138" t="s">
        <v>272</v>
      </c>
      <c r="E197" s="139" t="s">
        <v>369</v>
      </c>
      <c r="F197" s="140" t="s">
        <v>370</v>
      </c>
      <c r="G197" s="141" t="s">
        <v>371</v>
      </c>
      <c r="H197" s="142">
        <v>21.2</v>
      </c>
      <c r="I197" s="143"/>
      <c r="J197" s="144">
        <f>ROUND(I197*H197,2)</f>
        <v>0</v>
      </c>
      <c r="K197" s="140" t="s">
        <v>341</v>
      </c>
      <c r="L197" s="32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277</v>
      </c>
      <c r="AT197" s="149" t="s">
        <v>272</v>
      </c>
      <c r="AU197" s="149" t="s">
        <v>90</v>
      </c>
      <c r="AY197" s="17" t="s">
        <v>270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21</v>
      </c>
      <c r="BK197" s="150">
        <f>ROUND(I197*H197,2)</f>
        <v>0</v>
      </c>
      <c r="BL197" s="17" t="s">
        <v>277</v>
      </c>
      <c r="BM197" s="149" t="s">
        <v>372</v>
      </c>
    </row>
    <row r="198" spans="2:65" s="12" customFormat="1" ht="22.5">
      <c r="B198" s="151"/>
      <c r="D198" s="152" t="s">
        <v>279</v>
      </c>
      <c r="E198" s="153" t="s">
        <v>1</v>
      </c>
      <c r="F198" s="154" t="s">
        <v>373</v>
      </c>
      <c r="H198" s="153" t="s">
        <v>1</v>
      </c>
      <c r="I198" s="155"/>
      <c r="L198" s="151"/>
      <c r="M198" s="156"/>
      <c r="T198" s="157"/>
      <c r="AT198" s="153" t="s">
        <v>279</v>
      </c>
      <c r="AU198" s="153" t="s">
        <v>90</v>
      </c>
      <c r="AV198" s="12" t="s">
        <v>21</v>
      </c>
      <c r="AW198" s="12" t="s">
        <v>35</v>
      </c>
      <c r="AX198" s="12" t="s">
        <v>81</v>
      </c>
      <c r="AY198" s="153" t="s">
        <v>270</v>
      </c>
    </row>
    <row r="199" spans="2:65" s="14" customFormat="1" ht="11.25">
      <c r="B199" s="165"/>
      <c r="D199" s="152" t="s">
        <v>279</v>
      </c>
      <c r="E199" s="166" t="s">
        <v>1</v>
      </c>
      <c r="F199" s="167" t="s">
        <v>374</v>
      </c>
      <c r="H199" s="168">
        <v>21.2</v>
      </c>
      <c r="I199" s="169"/>
      <c r="L199" s="165"/>
      <c r="M199" s="170"/>
      <c r="T199" s="171"/>
      <c r="AT199" s="166" t="s">
        <v>279</v>
      </c>
      <c r="AU199" s="166" t="s">
        <v>90</v>
      </c>
      <c r="AV199" s="14" t="s">
        <v>90</v>
      </c>
      <c r="AW199" s="14" t="s">
        <v>35</v>
      </c>
      <c r="AX199" s="14" t="s">
        <v>21</v>
      </c>
      <c r="AY199" s="166" t="s">
        <v>270</v>
      </c>
    </row>
    <row r="200" spans="2:65" s="1" customFormat="1" ht="55.5" customHeight="1">
      <c r="B200" s="32"/>
      <c r="C200" s="138" t="s">
        <v>375</v>
      </c>
      <c r="D200" s="138" t="s">
        <v>272</v>
      </c>
      <c r="E200" s="139" t="s">
        <v>376</v>
      </c>
      <c r="F200" s="140" t="s">
        <v>377</v>
      </c>
      <c r="G200" s="141" t="s">
        <v>275</v>
      </c>
      <c r="H200" s="142">
        <v>126</v>
      </c>
      <c r="I200" s="143"/>
      <c r="J200" s="144">
        <f>ROUND(I200*H200,2)</f>
        <v>0</v>
      </c>
      <c r="K200" s="140" t="s">
        <v>341</v>
      </c>
      <c r="L200" s="32"/>
      <c r="M200" s="145" t="s">
        <v>1</v>
      </c>
      <c r="N200" s="146" t="s">
        <v>46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277</v>
      </c>
      <c r="AT200" s="149" t="s">
        <v>272</v>
      </c>
      <c r="AU200" s="149" t="s">
        <v>90</v>
      </c>
      <c r="AY200" s="17" t="s">
        <v>270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21</v>
      </c>
      <c r="BK200" s="150">
        <f>ROUND(I200*H200,2)</f>
        <v>0</v>
      </c>
      <c r="BL200" s="17" t="s">
        <v>277</v>
      </c>
      <c r="BM200" s="149" t="s">
        <v>378</v>
      </c>
    </row>
    <row r="201" spans="2:65" s="12" customFormat="1" ht="22.5">
      <c r="B201" s="151"/>
      <c r="D201" s="152" t="s">
        <v>279</v>
      </c>
      <c r="E201" s="153" t="s">
        <v>1</v>
      </c>
      <c r="F201" s="154" t="s">
        <v>379</v>
      </c>
      <c r="H201" s="153" t="s">
        <v>1</v>
      </c>
      <c r="I201" s="155"/>
      <c r="L201" s="151"/>
      <c r="M201" s="156"/>
      <c r="T201" s="157"/>
      <c r="AT201" s="153" t="s">
        <v>279</v>
      </c>
      <c r="AU201" s="153" t="s">
        <v>90</v>
      </c>
      <c r="AV201" s="12" t="s">
        <v>21</v>
      </c>
      <c r="AW201" s="12" t="s">
        <v>35</v>
      </c>
      <c r="AX201" s="12" t="s">
        <v>81</v>
      </c>
      <c r="AY201" s="153" t="s">
        <v>270</v>
      </c>
    </row>
    <row r="202" spans="2:65" s="14" customFormat="1" ht="22.5">
      <c r="B202" s="165"/>
      <c r="D202" s="152" t="s">
        <v>279</v>
      </c>
      <c r="E202" s="166" t="s">
        <v>1</v>
      </c>
      <c r="F202" s="167" t="s">
        <v>380</v>
      </c>
      <c r="H202" s="168">
        <v>126</v>
      </c>
      <c r="I202" s="169"/>
      <c r="L202" s="165"/>
      <c r="M202" s="170"/>
      <c r="T202" s="171"/>
      <c r="AT202" s="166" t="s">
        <v>279</v>
      </c>
      <c r="AU202" s="166" t="s">
        <v>90</v>
      </c>
      <c r="AV202" s="14" t="s">
        <v>90</v>
      </c>
      <c r="AW202" s="14" t="s">
        <v>35</v>
      </c>
      <c r="AX202" s="14" t="s">
        <v>81</v>
      </c>
      <c r="AY202" s="166" t="s">
        <v>270</v>
      </c>
    </row>
    <row r="203" spans="2:65" s="13" customFormat="1" ht="11.25">
      <c r="B203" s="158"/>
      <c r="D203" s="152" t="s">
        <v>279</v>
      </c>
      <c r="E203" s="159" t="s">
        <v>165</v>
      </c>
      <c r="F203" s="160" t="s">
        <v>367</v>
      </c>
      <c r="H203" s="161">
        <v>126</v>
      </c>
      <c r="I203" s="162"/>
      <c r="L203" s="158"/>
      <c r="M203" s="163"/>
      <c r="T203" s="164"/>
      <c r="AT203" s="159" t="s">
        <v>279</v>
      </c>
      <c r="AU203" s="159" t="s">
        <v>90</v>
      </c>
      <c r="AV203" s="13" t="s">
        <v>179</v>
      </c>
      <c r="AW203" s="13" t="s">
        <v>35</v>
      </c>
      <c r="AX203" s="13" t="s">
        <v>21</v>
      </c>
      <c r="AY203" s="159" t="s">
        <v>270</v>
      </c>
    </row>
    <row r="204" spans="2:65" s="1" customFormat="1" ht="24.2" customHeight="1">
      <c r="B204" s="32"/>
      <c r="C204" s="138" t="s">
        <v>381</v>
      </c>
      <c r="D204" s="138" t="s">
        <v>272</v>
      </c>
      <c r="E204" s="139" t="s">
        <v>382</v>
      </c>
      <c r="F204" s="140" t="s">
        <v>383</v>
      </c>
      <c r="G204" s="141" t="s">
        <v>371</v>
      </c>
      <c r="H204" s="142">
        <v>2.4849999999999999</v>
      </c>
      <c r="I204" s="143"/>
      <c r="J204" s="144">
        <f>ROUND(I204*H204,2)</f>
        <v>0</v>
      </c>
      <c r="K204" s="140" t="s">
        <v>276</v>
      </c>
      <c r="L204" s="32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277</v>
      </c>
      <c r="AT204" s="149" t="s">
        <v>272</v>
      </c>
      <c r="AU204" s="149" t="s">
        <v>90</v>
      </c>
      <c r="AY204" s="17" t="s">
        <v>270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21</v>
      </c>
      <c r="BK204" s="150">
        <f>ROUND(I204*H204,2)</f>
        <v>0</v>
      </c>
      <c r="BL204" s="17" t="s">
        <v>277</v>
      </c>
      <c r="BM204" s="149" t="s">
        <v>384</v>
      </c>
    </row>
    <row r="205" spans="2:65" s="12" customFormat="1" ht="11.25">
      <c r="B205" s="151"/>
      <c r="D205" s="152" t="s">
        <v>279</v>
      </c>
      <c r="E205" s="153" t="s">
        <v>1</v>
      </c>
      <c r="F205" s="154" t="s">
        <v>385</v>
      </c>
      <c r="H205" s="153" t="s">
        <v>1</v>
      </c>
      <c r="I205" s="155"/>
      <c r="L205" s="151"/>
      <c r="M205" s="156"/>
      <c r="T205" s="157"/>
      <c r="AT205" s="153" t="s">
        <v>279</v>
      </c>
      <c r="AU205" s="153" t="s">
        <v>90</v>
      </c>
      <c r="AV205" s="12" t="s">
        <v>21</v>
      </c>
      <c r="AW205" s="12" t="s">
        <v>35</v>
      </c>
      <c r="AX205" s="12" t="s">
        <v>81</v>
      </c>
      <c r="AY205" s="153" t="s">
        <v>270</v>
      </c>
    </row>
    <row r="206" spans="2:65" s="12" customFormat="1" ht="11.25">
      <c r="B206" s="151"/>
      <c r="D206" s="152" t="s">
        <v>279</v>
      </c>
      <c r="E206" s="153" t="s">
        <v>1</v>
      </c>
      <c r="F206" s="154" t="s">
        <v>386</v>
      </c>
      <c r="H206" s="153" t="s">
        <v>1</v>
      </c>
      <c r="I206" s="155"/>
      <c r="L206" s="151"/>
      <c r="M206" s="156"/>
      <c r="T206" s="157"/>
      <c r="AT206" s="153" t="s">
        <v>279</v>
      </c>
      <c r="AU206" s="153" t="s">
        <v>90</v>
      </c>
      <c r="AV206" s="12" t="s">
        <v>21</v>
      </c>
      <c r="AW206" s="12" t="s">
        <v>35</v>
      </c>
      <c r="AX206" s="12" t="s">
        <v>81</v>
      </c>
      <c r="AY206" s="153" t="s">
        <v>270</v>
      </c>
    </row>
    <row r="207" spans="2:65" s="12" customFormat="1" ht="11.25">
      <c r="B207" s="151"/>
      <c r="D207" s="152" t="s">
        <v>279</v>
      </c>
      <c r="E207" s="153" t="s">
        <v>1</v>
      </c>
      <c r="F207" s="154" t="s">
        <v>387</v>
      </c>
      <c r="H207" s="153" t="s">
        <v>1</v>
      </c>
      <c r="I207" s="155"/>
      <c r="L207" s="151"/>
      <c r="M207" s="156"/>
      <c r="T207" s="157"/>
      <c r="AT207" s="153" t="s">
        <v>279</v>
      </c>
      <c r="AU207" s="153" t="s">
        <v>90</v>
      </c>
      <c r="AV207" s="12" t="s">
        <v>21</v>
      </c>
      <c r="AW207" s="12" t="s">
        <v>35</v>
      </c>
      <c r="AX207" s="12" t="s">
        <v>81</v>
      </c>
      <c r="AY207" s="153" t="s">
        <v>270</v>
      </c>
    </row>
    <row r="208" spans="2:65" s="12" customFormat="1" ht="11.25">
      <c r="B208" s="151"/>
      <c r="D208" s="152" t="s">
        <v>279</v>
      </c>
      <c r="E208" s="153" t="s">
        <v>1</v>
      </c>
      <c r="F208" s="154" t="s">
        <v>388</v>
      </c>
      <c r="H208" s="153" t="s">
        <v>1</v>
      </c>
      <c r="I208" s="155"/>
      <c r="L208" s="151"/>
      <c r="M208" s="156"/>
      <c r="T208" s="157"/>
      <c r="AT208" s="153" t="s">
        <v>279</v>
      </c>
      <c r="AU208" s="153" t="s">
        <v>90</v>
      </c>
      <c r="AV208" s="12" t="s">
        <v>21</v>
      </c>
      <c r="AW208" s="12" t="s">
        <v>35</v>
      </c>
      <c r="AX208" s="12" t="s">
        <v>81</v>
      </c>
      <c r="AY208" s="153" t="s">
        <v>270</v>
      </c>
    </row>
    <row r="209" spans="2:65" s="12" customFormat="1" ht="22.5">
      <c r="B209" s="151"/>
      <c r="D209" s="152" t="s">
        <v>279</v>
      </c>
      <c r="E209" s="153" t="s">
        <v>1</v>
      </c>
      <c r="F209" s="154" t="s">
        <v>389</v>
      </c>
      <c r="H209" s="153" t="s">
        <v>1</v>
      </c>
      <c r="I209" s="155"/>
      <c r="L209" s="151"/>
      <c r="M209" s="156"/>
      <c r="T209" s="157"/>
      <c r="AT209" s="153" t="s">
        <v>279</v>
      </c>
      <c r="AU209" s="153" t="s">
        <v>90</v>
      </c>
      <c r="AV209" s="12" t="s">
        <v>21</v>
      </c>
      <c r="AW209" s="12" t="s">
        <v>35</v>
      </c>
      <c r="AX209" s="12" t="s">
        <v>81</v>
      </c>
      <c r="AY209" s="153" t="s">
        <v>270</v>
      </c>
    </row>
    <row r="210" spans="2:65" s="14" customFormat="1" ht="11.25">
      <c r="B210" s="165"/>
      <c r="D210" s="152" t="s">
        <v>279</v>
      </c>
      <c r="E210" s="166" t="s">
        <v>1</v>
      </c>
      <c r="F210" s="167" t="s">
        <v>390</v>
      </c>
      <c r="H210" s="168">
        <v>2.4849999999999999</v>
      </c>
      <c r="I210" s="169"/>
      <c r="L210" s="165"/>
      <c r="M210" s="170"/>
      <c r="T210" s="171"/>
      <c r="AT210" s="166" t="s">
        <v>279</v>
      </c>
      <c r="AU210" s="166" t="s">
        <v>90</v>
      </c>
      <c r="AV210" s="14" t="s">
        <v>90</v>
      </c>
      <c r="AW210" s="14" t="s">
        <v>35</v>
      </c>
      <c r="AX210" s="14" t="s">
        <v>81</v>
      </c>
      <c r="AY210" s="166" t="s">
        <v>270</v>
      </c>
    </row>
    <row r="211" spans="2:65" s="15" customFormat="1" ht="11.25">
      <c r="B211" s="172"/>
      <c r="D211" s="152" t="s">
        <v>279</v>
      </c>
      <c r="E211" s="173" t="s">
        <v>209</v>
      </c>
      <c r="F211" s="174" t="s">
        <v>391</v>
      </c>
      <c r="H211" s="175">
        <v>2.4849999999999999</v>
      </c>
      <c r="I211" s="176"/>
      <c r="L211" s="172"/>
      <c r="M211" s="177"/>
      <c r="T211" s="178"/>
      <c r="AT211" s="173" t="s">
        <v>279</v>
      </c>
      <c r="AU211" s="173" t="s">
        <v>90</v>
      </c>
      <c r="AV211" s="15" t="s">
        <v>277</v>
      </c>
      <c r="AW211" s="15" t="s">
        <v>35</v>
      </c>
      <c r="AX211" s="15" t="s">
        <v>21</v>
      </c>
      <c r="AY211" s="173" t="s">
        <v>270</v>
      </c>
    </row>
    <row r="212" spans="2:65" s="1" customFormat="1" ht="37.9" customHeight="1">
      <c r="B212" s="32"/>
      <c r="C212" s="138" t="s">
        <v>392</v>
      </c>
      <c r="D212" s="138" t="s">
        <v>272</v>
      </c>
      <c r="E212" s="139" t="s">
        <v>393</v>
      </c>
      <c r="F212" s="140" t="s">
        <v>394</v>
      </c>
      <c r="G212" s="141" t="s">
        <v>371</v>
      </c>
      <c r="H212" s="142">
        <v>42.064999999999998</v>
      </c>
      <c r="I212" s="143"/>
      <c r="J212" s="144">
        <f>ROUND(I212*H212,2)</f>
        <v>0</v>
      </c>
      <c r="K212" s="140" t="s">
        <v>276</v>
      </c>
      <c r="L212" s="32"/>
      <c r="M212" s="145" t="s">
        <v>1</v>
      </c>
      <c r="N212" s="146" t="s">
        <v>46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277</v>
      </c>
      <c r="AT212" s="149" t="s">
        <v>272</v>
      </c>
      <c r="AU212" s="149" t="s">
        <v>90</v>
      </c>
      <c r="AY212" s="17" t="s">
        <v>270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21</v>
      </c>
      <c r="BK212" s="150">
        <f>ROUND(I212*H212,2)</f>
        <v>0</v>
      </c>
      <c r="BL212" s="17" t="s">
        <v>277</v>
      </c>
      <c r="BM212" s="149" t="s">
        <v>395</v>
      </c>
    </row>
    <row r="213" spans="2:65" s="12" customFormat="1" ht="22.5">
      <c r="B213" s="151"/>
      <c r="D213" s="152" t="s">
        <v>279</v>
      </c>
      <c r="E213" s="153" t="s">
        <v>1</v>
      </c>
      <c r="F213" s="154" t="s">
        <v>396</v>
      </c>
      <c r="H213" s="153" t="s">
        <v>1</v>
      </c>
      <c r="I213" s="155"/>
      <c r="L213" s="151"/>
      <c r="M213" s="156"/>
      <c r="T213" s="157"/>
      <c r="AT213" s="153" t="s">
        <v>279</v>
      </c>
      <c r="AU213" s="153" t="s">
        <v>90</v>
      </c>
      <c r="AV213" s="12" t="s">
        <v>21</v>
      </c>
      <c r="AW213" s="12" t="s">
        <v>35</v>
      </c>
      <c r="AX213" s="12" t="s">
        <v>81</v>
      </c>
      <c r="AY213" s="153" t="s">
        <v>270</v>
      </c>
    </row>
    <row r="214" spans="2:65" s="14" customFormat="1" ht="11.25">
      <c r="B214" s="165"/>
      <c r="D214" s="152" t="s">
        <v>279</v>
      </c>
      <c r="E214" s="166" t="s">
        <v>1</v>
      </c>
      <c r="F214" s="167" t="s">
        <v>397</v>
      </c>
      <c r="H214" s="168">
        <v>44.55</v>
      </c>
      <c r="I214" s="169"/>
      <c r="L214" s="165"/>
      <c r="M214" s="170"/>
      <c r="T214" s="171"/>
      <c r="AT214" s="166" t="s">
        <v>279</v>
      </c>
      <c r="AU214" s="166" t="s">
        <v>90</v>
      </c>
      <c r="AV214" s="14" t="s">
        <v>90</v>
      </c>
      <c r="AW214" s="14" t="s">
        <v>35</v>
      </c>
      <c r="AX214" s="14" t="s">
        <v>81</v>
      </c>
      <c r="AY214" s="166" t="s">
        <v>270</v>
      </c>
    </row>
    <row r="215" spans="2:65" s="13" customFormat="1" ht="11.25">
      <c r="B215" s="158"/>
      <c r="D215" s="152" t="s">
        <v>279</v>
      </c>
      <c r="E215" s="159" t="s">
        <v>1</v>
      </c>
      <c r="F215" s="160" t="s">
        <v>367</v>
      </c>
      <c r="H215" s="161">
        <v>44.55</v>
      </c>
      <c r="I215" s="162"/>
      <c r="L215" s="158"/>
      <c r="M215" s="163"/>
      <c r="T215" s="164"/>
      <c r="AT215" s="159" t="s">
        <v>279</v>
      </c>
      <c r="AU215" s="159" t="s">
        <v>90</v>
      </c>
      <c r="AV215" s="13" t="s">
        <v>179</v>
      </c>
      <c r="AW215" s="13" t="s">
        <v>35</v>
      </c>
      <c r="AX215" s="13" t="s">
        <v>81</v>
      </c>
      <c r="AY215" s="159" t="s">
        <v>270</v>
      </c>
    </row>
    <row r="216" spans="2:65" s="12" customFormat="1" ht="11.25">
      <c r="B216" s="151"/>
      <c r="D216" s="152" t="s">
        <v>279</v>
      </c>
      <c r="E216" s="153" t="s">
        <v>1</v>
      </c>
      <c r="F216" s="154" t="s">
        <v>398</v>
      </c>
      <c r="H216" s="153" t="s">
        <v>1</v>
      </c>
      <c r="I216" s="155"/>
      <c r="L216" s="151"/>
      <c r="M216" s="156"/>
      <c r="T216" s="157"/>
      <c r="AT216" s="153" t="s">
        <v>279</v>
      </c>
      <c r="AU216" s="153" t="s">
        <v>90</v>
      </c>
      <c r="AV216" s="12" t="s">
        <v>21</v>
      </c>
      <c r="AW216" s="12" t="s">
        <v>35</v>
      </c>
      <c r="AX216" s="12" t="s">
        <v>81</v>
      </c>
      <c r="AY216" s="153" t="s">
        <v>270</v>
      </c>
    </row>
    <row r="217" spans="2:65" s="14" customFormat="1" ht="11.25">
      <c r="B217" s="165"/>
      <c r="D217" s="152" t="s">
        <v>279</v>
      </c>
      <c r="E217" s="166" t="s">
        <v>1</v>
      </c>
      <c r="F217" s="167" t="s">
        <v>399</v>
      </c>
      <c r="H217" s="168">
        <v>-2.4849999999999999</v>
      </c>
      <c r="I217" s="169"/>
      <c r="L217" s="165"/>
      <c r="M217" s="170"/>
      <c r="T217" s="171"/>
      <c r="AT217" s="166" t="s">
        <v>279</v>
      </c>
      <c r="AU217" s="166" t="s">
        <v>90</v>
      </c>
      <c r="AV217" s="14" t="s">
        <v>90</v>
      </c>
      <c r="AW217" s="14" t="s">
        <v>35</v>
      </c>
      <c r="AX217" s="14" t="s">
        <v>81</v>
      </c>
      <c r="AY217" s="166" t="s">
        <v>270</v>
      </c>
    </row>
    <row r="218" spans="2:65" s="15" customFormat="1" ht="11.25">
      <c r="B218" s="172"/>
      <c r="D218" s="152" t="s">
        <v>279</v>
      </c>
      <c r="E218" s="173" t="s">
        <v>400</v>
      </c>
      <c r="F218" s="174" t="s">
        <v>401</v>
      </c>
      <c r="H218" s="175">
        <v>42.064999999999998</v>
      </c>
      <c r="I218" s="176"/>
      <c r="L218" s="172"/>
      <c r="M218" s="177"/>
      <c r="T218" s="178"/>
      <c r="AT218" s="173" t="s">
        <v>279</v>
      </c>
      <c r="AU218" s="173" t="s">
        <v>90</v>
      </c>
      <c r="AV218" s="15" t="s">
        <v>277</v>
      </c>
      <c r="AW218" s="15" t="s">
        <v>35</v>
      </c>
      <c r="AX218" s="15" t="s">
        <v>21</v>
      </c>
      <c r="AY218" s="173" t="s">
        <v>270</v>
      </c>
    </row>
    <row r="219" spans="2:65" s="1" customFormat="1" ht="24.2" customHeight="1">
      <c r="B219" s="32"/>
      <c r="C219" s="138" t="s">
        <v>402</v>
      </c>
      <c r="D219" s="138" t="s">
        <v>272</v>
      </c>
      <c r="E219" s="139" t="s">
        <v>403</v>
      </c>
      <c r="F219" s="140" t="s">
        <v>404</v>
      </c>
      <c r="G219" s="141" t="s">
        <v>371</v>
      </c>
      <c r="H219" s="142">
        <v>14.082000000000001</v>
      </c>
      <c r="I219" s="143"/>
      <c r="J219" s="144">
        <f>ROUND(I219*H219,2)</f>
        <v>0</v>
      </c>
      <c r="K219" s="140" t="s">
        <v>276</v>
      </c>
      <c r="L219" s="32"/>
      <c r="M219" s="145" t="s">
        <v>1</v>
      </c>
      <c r="N219" s="146" t="s">
        <v>46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277</v>
      </c>
      <c r="AT219" s="149" t="s">
        <v>272</v>
      </c>
      <c r="AU219" s="149" t="s">
        <v>90</v>
      </c>
      <c r="AY219" s="17" t="s">
        <v>270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21</v>
      </c>
      <c r="BK219" s="150">
        <f>ROUND(I219*H219,2)</f>
        <v>0</v>
      </c>
      <c r="BL219" s="17" t="s">
        <v>277</v>
      </c>
      <c r="BM219" s="149" t="s">
        <v>405</v>
      </c>
    </row>
    <row r="220" spans="2:65" s="12" customFormat="1" ht="22.5">
      <c r="B220" s="151"/>
      <c r="D220" s="152" t="s">
        <v>279</v>
      </c>
      <c r="E220" s="153" t="s">
        <v>1</v>
      </c>
      <c r="F220" s="154" t="s">
        <v>406</v>
      </c>
      <c r="H220" s="153" t="s">
        <v>1</v>
      </c>
      <c r="I220" s="155"/>
      <c r="L220" s="151"/>
      <c r="M220" s="156"/>
      <c r="T220" s="157"/>
      <c r="AT220" s="153" t="s">
        <v>279</v>
      </c>
      <c r="AU220" s="153" t="s">
        <v>90</v>
      </c>
      <c r="AV220" s="12" t="s">
        <v>21</v>
      </c>
      <c r="AW220" s="12" t="s">
        <v>35</v>
      </c>
      <c r="AX220" s="12" t="s">
        <v>81</v>
      </c>
      <c r="AY220" s="153" t="s">
        <v>270</v>
      </c>
    </row>
    <row r="221" spans="2:65" s="12" customFormat="1" ht="22.5">
      <c r="B221" s="151"/>
      <c r="D221" s="152" t="s">
        <v>279</v>
      </c>
      <c r="E221" s="153" t="s">
        <v>1</v>
      </c>
      <c r="F221" s="154" t="s">
        <v>407</v>
      </c>
      <c r="H221" s="153" t="s">
        <v>1</v>
      </c>
      <c r="I221" s="155"/>
      <c r="L221" s="151"/>
      <c r="M221" s="156"/>
      <c r="T221" s="157"/>
      <c r="AT221" s="153" t="s">
        <v>279</v>
      </c>
      <c r="AU221" s="153" t="s">
        <v>90</v>
      </c>
      <c r="AV221" s="12" t="s">
        <v>21</v>
      </c>
      <c r="AW221" s="12" t="s">
        <v>35</v>
      </c>
      <c r="AX221" s="12" t="s">
        <v>81</v>
      </c>
      <c r="AY221" s="153" t="s">
        <v>270</v>
      </c>
    </row>
    <row r="222" spans="2:65" s="12" customFormat="1" ht="22.5">
      <c r="B222" s="151"/>
      <c r="D222" s="152" t="s">
        <v>279</v>
      </c>
      <c r="E222" s="153" t="s">
        <v>1</v>
      </c>
      <c r="F222" s="154" t="s">
        <v>408</v>
      </c>
      <c r="H222" s="153" t="s">
        <v>1</v>
      </c>
      <c r="I222" s="155"/>
      <c r="L222" s="151"/>
      <c r="M222" s="156"/>
      <c r="T222" s="157"/>
      <c r="AT222" s="153" t="s">
        <v>279</v>
      </c>
      <c r="AU222" s="153" t="s">
        <v>90</v>
      </c>
      <c r="AV222" s="12" t="s">
        <v>21</v>
      </c>
      <c r="AW222" s="12" t="s">
        <v>35</v>
      </c>
      <c r="AX222" s="12" t="s">
        <v>81</v>
      </c>
      <c r="AY222" s="153" t="s">
        <v>270</v>
      </c>
    </row>
    <row r="223" spans="2:65" s="12" customFormat="1" ht="22.5">
      <c r="B223" s="151"/>
      <c r="D223" s="152" t="s">
        <v>279</v>
      </c>
      <c r="E223" s="153" t="s">
        <v>1</v>
      </c>
      <c r="F223" s="154" t="s">
        <v>389</v>
      </c>
      <c r="H223" s="153" t="s">
        <v>1</v>
      </c>
      <c r="I223" s="155"/>
      <c r="L223" s="151"/>
      <c r="M223" s="156"/>
      <c r="T223" s="157"/>
      <c r="AT223" s="153" t="s">
        <v>279</v>
      </c>
      <c r="AU223" s="153" t="s">
        <v>90</v>
      </c>
      <c r="AV223" s="12" t="s">
        <v>21</v>
      </c>
      <c r="AW223" s="12" t="s">
        <v>35</v>
      </c>
      <c r="AX223" s="12" t="s">
        <v>81</v>
      </c>
      <c r="AY223" s="153" t="s">
        <v>270</v>
      </c>
    </row>
    <row r="224" spans="2:65" s="14" customFormat="1" ht="11.25">
      <c r="B224" s="165"/>
      <c r="D224" s="152" t="s">
        <v>279</v>
      </c>
      <c r="E224" s="166" t="s">
        <v>1</v>
      </c>
      <c r="F224" s="167" t="s">
        <v>409</v>
      </c>
      <c r="H224" s="168">
        <v>14.082000000000001</v>
      </c>
      <c r="I224" s="169"/>
      <c r="L224" s="165"/>
      <c r="M224" s="170"/>
      <c r="T224" s="171"/>
      <c r="AT224" s="166" t="s">
        <v>279</v>
      </c>
      <c r="AU224" s="166" t="s">
        <v>90</v>
      </c>
      <c r="AV224" s="14" t="s">
        <v>90</v>
      </c>
      <c r="AW224" s="14" t="s">
        <v>35</v>
      </c>
      <c r="AX224" s="14" t="s">
        <v>81</v>
      </c>
      <c r="AY224" s="166" t="s">
        <v>270</v>
      </c>
    </row>
    <row r="225" spans="2:65" s="15" customFormat="1" ht="11.25">
      <c r="B225" s="172"/>
      <c r="D225" s="152" t="s">
        <v>279</v>
      </c>
      <c r="E225" s="173" t="s">
        <v>203</v>
      </c>
      <c r="F225" s="174" t="s">
        <v>310</v>
      </c>
      <c r="H225" s="175">
        <v>14.082000000000001</v>
      </c>
      <c r="I225" s="176"/>
      <c r="L225" s="172"/>
      <c r="M225" s="177"/>
      <c r="T225" s="178"/>
      <c r="AT225" s="173" t="s">
        <v>279</v>
      </c>
      <c r="AU225" s="173" t="s">
        <v>90</v>
      </c>
      <c r="AV225" s="15" t="s">
        <v>277</v>
      </c>
      <c r="AW225" s="15" t="s">
        <v>35</v>
      </c>
      <c r="AX225" s="15" t="s">
        <v>21</v>
      </c>
      <c r="AY225" s="173" t="s">
        <v>270</v>
      </c>
    </row>
    <row r="226" spans="2:65" s="1" customFormat="1" ht="37.9" customHeight="1">
      <c r="B226" s="32"/>
      <c r="C226" s="138" t="s">
        <v>410</v>
      </c>
      <c r="D226" s="138" t="s">
        <v>272</v>
      </c>
      <c r="E226" s="139" t="s">
        <v>411</v>
      </c>
      <c r="F226" s="140" t="s">
        <v>412</v>
      </c>
      <c r="G226" s="141" t="s">
        <v>371</v>
      </c>
      <c r="H226" s="142">
        <v>180.41800000000001</v>
      </c>
      <c r="I226" s="143"/>
      <c r="J226" s="144">
        <f>ROUND(I226*H226,2)</f>
        <v>0</v>
      </c>
      <c r="K226" s="140" t="s">
        <v>341</v>
      </c>
      <c r="L226" s="32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277</v>
      </c>
      <c r="AT226" s="149" t="s">
        <v>272</v>
      </c>
      <c r="AU226" s="149" t="s">
        <v>90</v>
      </c>
      <c r="AY226" s="17" t="s">
        <v>270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21</v>
      </c>
      <c r="BK226" s="150">
        <f>ROUND(I226*H226,2)</f>
        <v>0</v>
      </c>
      <c r="BL226" s="17" t="s">
        <v>277</v>
      </c>
      <c r="BM226" s="149" t="s">
        <v>413</v>
      </c>
    </row>
    <row r="227" spans="2:65" s="12" customFormat="1" ht="22.5">
      <c r="B227" s="151"/>
      <c r="D227" s="152" t="s">
        <v>279</v>
      </c>
      <c r="E227" s="153" t="s">
        <v>1</v>
      </c>
      <c r="F227" s="154" t="s">
        <v>414</v>
      </c>
      <c r="H227" s="153" t="s">
        <v>1</v>
      </c>
      <c r="I227" s="155"/>
      <c r="L227" s="151"/>
      <c r="M227" s="156"/>
      <c r="T227" s="157"/>
      <c r="AT227" s="153" t="s">
        <v>279</v>
      </c>
      <c r="AU227" s="153" t="s">
        <v>90</v>
      </c>
      <c r="AV227" s="12" t="s">
        <v>21</v>
      </c>
      <c r="AW227" s="12" t="s">
        <v>35</v>
      </c>
      <c r="AX227" s="12" t="s">
        <v>81</v>
      </c>
      <c r="AY227" s="153" t="s">
        <v>270</v>
      </c>
    </row>
    <row r="228" spans="2:65" s="14" customFormat="1" ht="11.25">
      <c r="B228" s="165"/>
      <c r="D228" s="152" t="s">
        <v>279</v>
      </c>
      <c r="E228" s="166" t="s">
        <v>1</v>
      </c>
      <c r="F228" s="167" t="s">
        <v>415</v>
      </c>
      <c r="H228" s="168">
        <v>9</v>
      </c>
      <c r="I228" s="169"/>
      <c r="L228" s="165"/>
      <c r="M228" s="170"/>
      <c r="T228" s="171"/>
      <c r="AT228" s="166" t="s">
        <v>279</v>
      </c>
      <c r="AU228" s="166" t="s">
        <v>90</v>
      </c>
      <c r="AV228" s="14" t="s">
        <v>90</v>
      </c>
      <c r="AW228" s="14" t="s">
        <v>35</v>
      </c>
      <c r="AX228" s="14" t="s">
        <v>81</v>
      </c>
      <c r="AY228" s="166" t="s">
        <v>270</v>
      </c>
    </row>
    <row r="229" spans="2:65" s="14" customFormat="1" ht="11.25">
      <c r="B229" s="165"/>
      <c r="D229" s="152" t="s">
        <v>279</v>
      </c>
      <c r="E229" s="166" t="s">
        <v>1</v>
      </c>
      <c r="F229" s="167" t="s">
        <v>416</v>
      </c>
      <c r="H229" s="168">
        <v>116.4</v>
      </c>
      <c r="I229" s="169"/>
      <c r="L229" s="165"/>
      <c r="M229" s="170"/>
      <c r="T229" s="171"/>
      <c r="AT229" s="166" t="s">
        <v>279</v>
      </c>
      <c r="AU229" s="166" t="s">
        <v>90</v>
      </c>
      <c r="AV229" s="14" t="s">
        <v>90</v>
      </c>
      <c r="AW229" s="14" t="s">
        <v>35</v>
      </c>
      <c r="AX229" s="14" t="s">
        <v>81</v>
      </c>
      <c r="AY229" s="166" t="s">
        <v>270</v>
      </c>
    </row>
    <row r="230" spans="2:65" s="14" customFormat="1" ht="11.25">
      <c r="B230" s="165"/>
      <c r="D230" s="152" t="s">
        <v>279</v>
      </c>
      <c r="E230" s="166" t="s">
        <v>1</v>
      </c>
      <c r="F230" s="167" t="s">
        <v>417</v>
      </c>
      <c r="H230" s="168">
        <v>59.5</v>
      </c>
      <c r="I230" s="169"/>
      <c r="L230" s="165"/>
      <c r="M230" s="170"/>
      <c r="T230" s="171"/>
      <c r="AT230" s="166" t="s">
        <v>279</v>
      </c>
      <c r="AU230" s="166" t="s">
        <v>90</v>
      </c>
      <c r="AV230" s="14" t="s">
        <v>90</v>
      </c>
      <c r="AW230" s="14" t="s">
        <v>35</v>
      </c>
      <c r="AX230" s="14" t="s">
        <v>81</v>
      </c>
      <c r="AY230" s="166" t="s">
        <v>270</v>
      </c>
    </row>
    <row r="231" spans="2:65" s="14" customFormat="1" ht="11.25">
      <c r="B231" s="165"/>
      <c r="D231" s="152" t="s">
        <v>279</v>
      </c>
      <c r="E231" s="166" t="s">
        <v>1</v>
      </c>
      <c r="F231" s="167" t="s">
        <v>418</v>
      </c>
      <c r="H231" s="168">
        <v>9.6</v>
      </c>
      <c r="I231" s="169"/>
      <c r="L231" s="165"/>
      <c r="M231" s="170"/>
      <c r="T231" s="171"/>
      <c r="AT231" s="166" t="s">
        <v>279</v>
      </c>
      <c r="AU231" s="166" t="s">
        <v>90</v>
      </c>
      <c r="AV231" s="14" t="s">
        <v>90</v>
      </c>
      <c r="AW231" s="14" t="s">
        <v>35</v>
      </c>
      <c r="AX231" s="14" t="s">
        <v>81</v>
      </c>
      <c r="AY231" s="166" t="s">
        <v>270</v>
      </c>
    </row>
    <row r="232" spans="2:65" s="13" customFormat="1" ht="11.25">
      <c r="B232" s="158"/>
      <c r="D232" s="152" t="s">
        <v>279</v>
      </c>
      <c r="E232" s="159" t="s">
        <v>419</v>
      </c>
      <c r="F232" s="160" t="s">
        <v>420</v>
      </c>
      <c r="H232" s="161">
        <v>194.5</v>
      </c>
      <c r="I232" s="162"/>
      <c r="L232" s="158"/>
      <c r="M232" s="163"/>
      <c r="T232" s="164"/>
      <c r="AT232" s="159" t="s">
        <v>279</v>
      </c>
      <c r="AU232" s="159" t="s">
        <v>90</v>
      </c>
      <c r="AV232" s="13" t="s">
        <v>179</v>
      </c>
      <c r="AW232" s="13" t="s">
        <v>35</v>
      </c>
      <c r="AX232" s="13" t="s">
        <v>81</v>
      </c>
      <c r="AY232" s="159" t="s">
        <v>270</v>
      </c>
    </row>
    <row r="233" spans="2:65" s="12" customFormat="1" ht="11.25">
      <c r="B233" s="151"/>
      <c r="D233" s="152" t="s">
        <v>279</v>
      </c>
      <c r="E233" s="153" t="s">
        <v>1</v>
      </c>
      <c r="F233" s="154" t="s">
        <v>421</v>
      </c>
      <c r="H233" s="153" t="s">
        <v>1</v>
      </c>
      <c r="I233" s="155"/>
      <c r="L233" s="151"/>
      <c r="M233" s="156"/>
      <c r="T233" s="157"/>
      <c r="AT233" s="153" t="s">
        <v>279</v>
      </c>
      <c r="AU233" s="153" t="s">
        <v>90</v>
      </c>
      <c r="AV233" s="12" t="s">
        <v>21</v>
      </c>
      <c r="AW233" s="12" t="s">
        <v>35</v>
      </c>
      <c r="AX233" s="12" t="s">
        <v>81</v>
      </c>
      <c r="AY233" s="153" t="s">
        <v>270</v>
      </c>
    </row>
    <row r="234" spans="2:65" s="14" customFormat="1" ht="11.25">
      <c r="B234" s="165"/>
      <c r="D234" s="152" t="s">
        <v>279</v>
      </c>
      <c r="E234" s="166" t="s">
        <v>1</v>
      </c>
      <c r="F234" s="167" t="s">
        <v>422</v>
      </c>
      <c r="H234" s="168">
        <v>-14.082000000000001</v>
      </c>
      <c r="I234" s="169"/>
      <c r="L234" s="165"/>
      <c r="M234" s="170"/>
      <c r="T234" s="171"/>
      <c r="AT234" s="166" t="s">
        <v>279</v>
      </c>
      <c r="AU234" s="166" t="s">
        <v>90</v>
      </c>
      <c r="AV234" s="14" t="s">
        <v>90</v>
      </c>
      <c r="AW234" s="14" t="s">
        <v>35</v>
      </c>
      <c r="AX234" s="14" t="s">
        <v>81</v>
      </c>
      <c r="AY234" s="166" t="s">
        <v>270</v>
      </c>
    </row>
    <row r="235" spans="2:65" s="15" customFormat="1" ht="11.25">
      <c r="B235" s="172"/>
      <c r="D235" s="152" t="s">
        <v>279</v>
      </c>
      <c r="E235" s="173" t="s">
        <v>213</v>
      </c>
      <c r="F235" s="174" t="s">
        <v>391</v>
      </c>
      <c r="H235" s="175">
        <v>180.41800000000001</v>
      </c>
      <c r="I235" s="176"/>
      <c r="L235" s="172"/>
      <c r="M235" s="177"/>
      <c r="T235" s="178"/>
      <c r="AT235" s="173" t="s">
        <v>279</v>
      </c>
      <c r="AU235" s="173" t="s">
        <v>90</v>
      </c>
      <c r="AV235" s="15" t="s">
        <v>277</v>
      </c>
      <c r="AW235" s="15" t="s">
        <v>35</v>
      </c>
      <c r="AX235" s="15" t="s">
        <v>21</v>
      </c>
      <c r="AY235" s="173" t="s">
        <v>270</v>
      </c>
    </row>
    <row r="236" spans="2:65" s="1" customFormat="1" ht="37.9" customHeight="1">
      <c r="B236" s="32"/>
      <c r="C236" s="138" t="s">
        <v>423</v>
      </c>
      <c r="D236" s="138" t="s">
        <v>272</v>
      </c>
      <c r="E236" s="139" t="s">
        <v>424</v>
      </c>
      <c r="F236" s="140" t="s">
        <v>425</v>
      </c>
      <c r="G236" s="141" t="s">
        <v>371</v>
      </c>
      <c r="H236" s="142">
        <v>158.55000000000001</v>
      </c>
      <c r="I236" s="143"/>
      <c r="J236" s="144">
        <f>ROUND(I236*H236,2)</f>
        <v>0</v>
      </c>
      <c r="K236" s="140" t="s">
        <v>341</v>
      </c>
      <c r="L236" s="32"/>
      <c r="M236" s="145" t="s">
        <v>1</v>
      </c>
      <c r="N236" s="146" t="s">
        <v>46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277</v>
      </c>
      <c r="AT236" s="149" t="s">
        <v>272</v>
      </c>
      <c r="AU236" s="149" t="s">
        <v>90</v>
      </c>
      <c r="AY236" s="17" t="s">
        <v>270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21</v>
      </c>
      <c r="BK236" s="150">
        <f>ROUND(I236*H236,2)</f>
        <v>0</v>
      </c>
      <c r="BL236" s="17" t="s">
        <v>277</v>
      </c>
      <c r="BM236" s="149" t="s">
        <v>426</v>
      </c>
    </row>
    <row r="237" spans="2:65" s="12" customFormat="1" ht="33.75">
      <c r="B237" s="151"/>
      <c r="D237" s="152" t="s">
        <v>279</v>
      </c>
      <c r="E237" s="153" t="s">
        <v>1</v>
      </c>
      <c r="F237" s="154" t="s">
        <v>427</v>
      </c>
      <c r="H237" s="153" t="s">
        <v>1</v>
      </c>
      <c r="I237" s="155"/>
      <c r="L237" s="151"/>
      <c r="M237" s="156"/>
      <c r="T237" s="157"/>
      <c r="AT237" s="153" t="s">
        <v>279</v>
      </c>
      <c r="AU237" s="153" t="s">
        <v>90</v>
      </c>
      <c r="AV237" s="12" t="s">
        <v>21</v>
      </c>
      <c r="AW237" s="12" t="s">
        <v>35</v>
      </c>
      <c r="AX237" s="12" t="s">
        <v>81</v>
      </c>
      <c r="AY237" s="153" t="s">
        <v>270</v>
      </c>
    </row>
    <row r="238" spans="2:65" s="14" customFormat="1" ht="11.25">
      <c r="B238" s="165"/>
      <c r="D238" s="152" t="s">
        <v>279</v>
      </c>
      <c r="E238" s="166" t="s">
        <v>1</v>
      </c>
      <c r="F238" s="167" t="s">
        <v>428</v>
      </c>
      <c r="H238" s="168">
        <v>3.3</v>
      </c>
      <c r="I238" s="169"/>
      <c r="L238" s="165"/>
      <c r="M238" s="170"/>
      <c r="T238" s="171"/>
      <c r="AT238" s="166" t="s">
        <v>279</v>
      </c>
      <c r="AU238" s="166" t="s">
        <v>90</v>
      </c>
      <c r="AV238" s="14" t="s">
        <v>90</v>
      </c>
      <c r="AW238" s="14" t="s">
        <v>35</v>
      </c>
      <c r="AX238" s="14" t="s">
        <v>81</v>
      </c>
      <c r="AY238" s="166" t="s">
        <v>270</v>
      </c>
    </row>
    <row r="239" spans="2:65" s="14" customFormat="1" ht="11.25">
      <c r="B239" s="165"/>
      <c r="D239" s="152" t="s">
        <v>279</v>
      </c>
      <c r="E239" s="166" t="s">
        <v>1</v>
      </c>
      <c r="F239" s="167" t="s">
        <v>429</v>
      </c>
      <c r="H239" s="168">
        <v>148.75</v>
      </c>
      <c r="I239" s="169"/>
      <c r="L239" s="165"/>
      <c r="M239" s="170"/>
      <c r="T239" s="171"/>
      <c r="AT239" s="166" t="s">
        <v>279</v>
      </c>
      <c r="AU239" s="166" t="s">
        <v>90</v>
      </c>
      <c r="AV239" s="14" t="s">
        <v>90</v>
      </c>
      <c r="AW239" s="14" t="s">
        <v>35</v>
      </c>
      <c r="AX239" s="14" t="s">
        <v>81</v>
      </c>
      <c r="AY239" s="166" t="s">
        <v>270</v>
      </c>
    </row>
    <row r="240" spans="2:65" s="14" customFormat="1" ht="11.25">
      <c r="B240" s="165"/>
      <c r="D240" s="152" t="s">
        <v>279</v>
      </c>
      <c r="E240" s="166" t="s">
        <v>1</v>
      </c>
      <c r="F240" s="167" t="s">
        <v>430</v>
      </c>
      <c r="H240" s="168">
        <v>6.5</v>
      </c>
      <c r="I240" s="169"/>
      <c r="L240" s="165"/>
      <c r="M240" s="170"/>
      <c r="T240" s="171"/>
      <c r="AT240" s="166" t="s">
        <v>279</v>
      </c>
      <c r="AU240" s="166" t="s">
        <v>90</v>
      </c>
      <c r="AV240" s="14" t="s">
        <v>90</v>
      </c>
      <c r="AW240" s="14" t="s">
        <v>35</v>
      </c>
      <c r="AX240" s="14" t="s">
        <v>81</v>
      </c>
      <c r="AY240" s="166" t="s">
        <v>270</v>
      </c>
    </row>
    <row r="241" spans="2:65" s="13" customFormat="1" ht="11.25">
      <c r="B241" s="158"/>
      <c r="D241" s="152" t="s">
        <v>279</v>
      </c>
      <c r="E241" s="159" t="s">
        <v>1</v>
      </c>
      <c r="F241" s="160" t="s">
        <v>431</v>
      </c>
      <c r="H241" s="161">
        <v>158.55000000000001</v>
      </c>
      <c r="I241" s="162"/>
      <c r="L241" s="158"/>
      <c r="M241" s="163"/>
      <c r="T241" s="164"/>
      <c r="AT241" s="159" t="s">
        <v>279</v>
      </c>
      <c r="AU241" s="159" t="s">
        <v>90</v>
      </c>
      <c r="AV241" s="13" t="s">
        <v>179</v>
      </c>
      <c r="AW241" s="13" t="s">
        <v>35</v>
      </c>
      <c r="AX241" s="13" t="s">
        <v>81</v>
      </c>
      <c r="AY241" s="159" t="s">
        <v>270</v>
      </c>
    </row>
    <row r="242" spans="2:65" s="15" customFormat="1" ht="11.25">
      <c r="B242" s="172"/>
      <c r="D242" s="152" t="s">
        <v>279</v>
      </c>
      <c r="E242" s="173" t="s">
        <v>219</v>
      </c>
      <c r="F242" s="174" t="s">
        <v>310</v>
      </c>
      <c r="H242" s="175">
        <v>158.55000000000001</v>
      </c>
      <c r="I242" s="176"/>
      <c r="L242" s="172"/>
      <c r="M242" s="177"/>
      <c r="T242" s="178"/>
      <c r="AT242" s="173" t="s">
        <v>279</v>
      </c>
      <c r="AU242" s="173" t="s">
        <v>90</v>
      </c>
      <c r="AV242" s="15" t="s">
        <v>277</v>
      </c>
      <c r="AW242" s="15" t="s">
        <v>35</v>
      </c>
      <c r="AX242" s="15" t="s">
        <v>21</v>
      </c>
      <c r="AY242" s="173" t="s">
        <v>270</v>
      </c>
    </row>
    <row r="243" spans="2:65" s="1" customFormat="1" ht="24.2" customHeight="1">
      <c r="B243" s="32"/>
      <c r="C243" s="138" t="s">
        <v>432</v>
      </c>
      <c r="D243" s="138" t="s">
        <v>272</v>
      </c>
      <c r="E243" s="139" t="s">
        <v>433</v>
      </c>
      <c r="F243" s="140" t="s">
        <v>434</v>
      </c>
      <c r="G243" s="141" t="s">
        <v>371</v>
      </c>
      <c r="H243" s="142">
        <v>55.222999999999999</v>
      </c>
      <c r="I243" s="143"/>
      <c r="J243" s="144">
        <f>ROUND(I243*H243,2)</f>
        <v>0</v>
      </c>
      <c r="K243" s="140" t="s">
        <v>276</v>
      </c>
      <c r="L243" s="32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277</v>
      </c>
      <c r="AT243" s="149" t="s">
        <v>272</v>
      </c>
      <c r="AU243" s="149" t="s">
        <v>90</v>
      </c>
      <c r="AY243" s="17" t="s">
        <v>270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21</v>
      </c>
      <c r="BK243" s="150">
        <f>ROUND(I243*H243,2)</f>
        <v>0</v>
      </c>
      <c r="BL243" s="17" t="s">
        <v>277</v>
      </c>
      <c r="BM243" s="149" t="s">
        <v>435</v>
      </c>
    </row>
    <row r="244" spans="2:65" s="12" customFormat="1" ht="22.5">
      <c r="B244" s="151"/>
      <c r="D244" s="152" t="s">
        <v>279</v>
      </c>
      <c r="E244" s="153" t="s">
        <v>1</v>
      </c>
      <c r="F244" s="154" t="s">
        <v>436</v>
      </c>
      <c r="H244" s="153" t="s">
        <v>1</v>
      </c>
      <c r="I244" s="155"/>
      <c r="L244" s="151"/>
      <c r="M244" s="156"/>
      <c r="T244" s="157"/>
      <c r="AT244" s="153" t="s">
        <v>279</v>
      </c>
      <c r="AU244" s="153" t="s">
        <v>90</v>
      </c>
      <c r="AV244" s="12" t="s">
        <v>21</v>
      </c>
      <c r="AW244" s="12" t="s">
        <v>35</v>
      </c>
      <c r="AX244" s="12" t="s">
        <v>81</v>
      </c>
      <c r="AY244" s="153" t="s">
        <v>270</v>
      </c>
    </row>
    <row r="245" spans="2:65" s="12" customFormat="1" ht="22.5">
      <c r="B245" s="151"/>
      <c r="D245" s="152" t="s">
        <v>279</v>
      </c>
      <c r="E245" s="153" t="s">
        <v>1</v>
      </c>
      <c r="F245" s="154" t="s">
        <v>437</v>
      </c>
      <c r="H245" s="153" t="s">
        <v>1</v>
      </c>
      <c r="I245" s="155"/>
      <c r="L245" s="151"/>
      <c r="M245" s="156"/>
      <c r="T245" s="157"/>
      <c r="AT245" s="153" t="s">
        <v>279</v>
      </c>
      <c r="AU245" s="153" t="s">
        <v>90</v>
      </c>
      <c r="AV245" s="12" t="s">
        <v>21</v>
      </c>
      <c r="AW245" s="12" t="s">
        <v>35</v>
      </c>
      <c r="AX245" s="12" t="s">
        <v>81</v>
      </c>
      <c r="AY245" s="153" t="s">
        <v>270</v>
      </c>
    </row>
    <row r="246" spans="2:65" s="12" customFormat="1" ht="22.5">
      <c r="B246" s="151"/>
      <c r="D246" s="152" t="s">
        <v>279</v>
      </c>
      <c r="E246" s="153" t="s">
        <v>1</v>
      </c>
      <c r="F246" s="154" t="s">
        <v>438</v>
      </c>
      <c r="H246" s="153" t="s">
        <v>1</v>
      </c>
      <c r="I246" s="155"/>
      <c r="L246" s="151"/>
      <c r="M246" s="156"/>
      <c r="T246" s="157"/>
      <c r="AT246" s="153" t="s">
        <v>279</v>
      </c>
      <c r="AU246" s="153" t="s">
        <v>90</v>
      </c>
      <c r="AV246" s="12" t="s">
        <v>21</v>
      </c>
      <c r="AW246" s="12" t="s">
        <v>35</v>
      </c>
      <c r="AX246" s="12" t="s">
        <v>81</v>
      </c>
      <c r="AY246" s="153" t="s">
        <v>270</v>
      </c>
    </row>
    <row r="247" spans="2:65" s="14" customFormat="1" ht="11.25">
      <c r="B247" s="165"/>
      <c r="D247" s="152" t="s">
        <v>279</v>
      </c>
      <c r="E247" s="166" t="s">
        <v>1</v>
      </c>
      <c r="F247" s="167" t="s">
        <v>439</v>
      </c>
      <c r="H247" s="168">
        <v>13.125</v>
      </c>
      <c r="I247" s="169"/>
      <c r="L247" s="165"/>
      <c r="M247" s="170"/>
      <c r="T247" s="171"/>
      <c r="AT247" s="166" t="s">
        <v>279</v>
      </c>
      <c r="AU247" s="166" t="s">
        <v>90</v>
      </c>
      <c r="AV247" s="14" t="s">
        <v>90</v>
      </c>
      <c r="AW247" s="14" t="s">
        <v>35</v>
      </c>
      <c r="AX247" s="14" t="s">
        <v>81</v>
      </c>
      <c r="AY247" s="166" t="s">
        <v>270</v>
      </c>
    </row>
    <row r="248" spans="2:65" s="14" customFormat="1" ht="11.25">
      <c r="B248" s="165"/>
      <c r="D248" s="152" t="s">
        <v>279</v>
      </c>
      <c r="E248" s="166" t="s">
        <v>1</v>
      </c>
      <c r="F248" s="167" t="s">
        <v>440</v>
      </c>
      <c r="H248" s="168">
        <v>11.55</v>
      </c>
      <c r="I248" s="169"/>
      <c r="L248" s="165"/>
      <c r="M248" s="170"/>
      <c r="T248" s="171"/>
      <c r="AT248" s="166" t="s">
        <v>279</v>
      </c>
      <c r="AU248" s="166" t="s">
        <v>90</v>
      </c>
      <c r="AV248" s="14" t="s">
        <v>90</v>
      </c>
      <c r="AW248" s="14" t="s">
        <v>35</v>
      </c>
      <c r="AX248" s="14" t="s">
        <v>81</v>
      </c>
      <c r="AY248" s="166" t="s">
        <v>270</v>
      </c>
    </row>
    <row r="249" spans="2:65" s="14" customFormat="1" ht="11.25">
      <c r="B249" s="165"/>
      <c r="D249" s="152" t="s">
        <v>279</v>
      </c>
      <c r="E249" s="166" t="s">
        <v>1</v>
      </c>
      <c r="F249" s="167" t="s">
        <v>441</v>
      </c>
      <c r="H249" s="168">
        <v>19.25</v>
      </c>
      <c r="I249" s="169"/>
      <c r="L249" s="165"/>
      <c r="M249" s="170"/>
      <c r="T249" s="171"/>
      <c r="AT249" s="166" t="s">
        <v>279</v>
      </c>
      <c r="AU249" s="166" t="s">
        <v>90</v>
      </c>
      <c r="AV249" s="14" t="s">
        <v>90</v>
      </c>
      <c r="AW249" s="14" t="s">
        <v>35</v>
      </c>
      <c r="AX249" s="14" t="s">
        <v>81</v>
      </c>
      <c r="AY249" s="166" t="s">
        <v>270</v>
      </c>
    </row>
    <row r="250" spans="2:65" s="14" customFormat="1" ht="11.25">
      <c r="B250" s="165"/>
      <c r="D250" s="152" t="s">
        <v>279</v>
      </c>
      <c r="E250" s="166" t="s">
        <v>1</v>
      </c>
      <c r="F250" s="167" t="s">
        <v>442</v>
      </c>
      <c r="H250" s="168">
        <v>4.0250000000000004</v>
      </c>
      <c r="I250" s="169"/>
      <c r="L250" s="165"/>
      <c r="M250" s="170"/>
      <c r="T250" s="171"/>
      <c r="AT250" s="166" t="s">
        <v>279</v>
      </c>
      <c r="AU250" s="166" t="s">
        <v>90</v>
      </c>
      <c r="AV250" s="14" t="s">
        <v>90</v>
      </c>
      <c r="AW250" s="14" t="s">
        <v>35</v>
      </c>
      <c r="AX250" s="14" t="s">
        <v>81</v>
      </c>
      <c r="AY250" s="166" t="s">
        <v>270</v>
      </c>
    </row>
    <row r="251" spans="2:65" s="14" customFormat="1" ht="11.25">
      <c r="B251" s="165"/>
      <c r="D251" s="152" t="s">
        <v>279</v>
      </c>
      <c r="E251" s="166" t="s">
        <v>1</v>
      </c>
      <c r="F251" s="167" t="s">
        <v>443</v>
      </c>
      <c r="H251" s="168">
        <v>1.008</v>
      </c>
      <c r="I251" s="169"/>
      <c r="L251" s="165"/>
      <c r="M251" s="170"/>
      <c r="T251" s="171"/>
      <c r="AT251" s="166" t="s">
        <v>279</v>
      </c>
      <c r="AU251" s="166" t="s">
        <v>90</v>
      </c>
      <c r="AV251" s="14" t="s">
        <v>90</v>
      </c>
      <c r="AW251" s="14" t="s">
        <v>35</v>
      </c>
      <c r="AX251" s="14" t="s">
        <v>81</v>
      </c>
      <c r="AY251" s="166" t="s">
        <v>270</v>
      </c>
    </row>
    <row r="252" spans="2:65" s="12" customFormat="1" ht="22.5">
      <c r="B252" s="151"/>
      <c r="D252" s="152" t="s">
        <v>279</v>
      </c>
      <c r="E252" s="153" t="s">
        <v>1</v>
      </c>
      <c r="F252" s="154" t="s">
        <v>444</v>
      </c>
      <c r="H252" s="153" t="s">
        <v>1</v>
      </c>
      <c r="I252" s="155"/>
      <c r="L252" s="151"/>
      <c r="M252" s="156"/>
      <c r="T252" s="157"/>
      <c r="AT252" s="153" t="s">
        <v>279</v>
      </c>
      <c r="AU252" s="153" t="s">
        <v>90</v>
      </c>
      <c r="AV252" s="12" t="s">
        <v>21</v>
      </c>
      <c r="AW252" s="12" t="s">
        <v>35</v>
      </c>
      <c r="AX252" s="12" t="s">
        <v>81</v>
      </c>
      <c r="AY252" s="153" t="s">
        <v>270</v>
      </c>
    </row>
    <row r="253" spans="2:65" s="14" customFormat="1" ht="11.25">
      <c r="B253" s="165"/>
      <c r="D253" s="152" t="s">
        <v>279</v>
      </c>
      <c r="E253" s="166" t="s">
        <v>1</v>
      </c>
      <c r="F253" s="167" t="s">
        <v>81</v>
      </c>
      <c r="H253" s="168">
        <v>0</v>
      </c>
      <c r="I253" s="169"/>
      <c r="L253" s="165"/>
      <c r="M253" s="170"/>
      <c r="T253" s="171"/>
      <c r="AT253" s="166" t="s">
        <v>279</v>
      </c>
      <c r="AU253" s="166" t="s">
        <v>90</v>
      </c>
      <c r="AV253" s="14" t="s">
        <v>90</v>
      </c>
      <c r="AW253" s="14" t="s">
        <v>35</v>
      </c>
      <c r="AX253" s="14" t="s">
        <v>81</v>
      </c>
      <c r="AY253" s="166" t="s">
        <v>270</v>
      </c>
    </row>
    <row r="254" spans="2:65" s="12" customFormat="1" ht="22.5">
      <c r="B254" s="151"/>
      <c r="D254" s="152" t="s">
        <v>279</v>
      </c>
      <c r="E254" s="153" t="s">
        <v>1</v>
      </c>
      <c r="F254" s="154" t="s">
        <v>445</v>
      </c>
      <c r="H254" s="153" t="s">
        <v>1</v>
      </c>
      <c r="I254" s="155"/>
      <c r="L254" s="151"/>
      <c r="M254" s="156"/>
      <c r="T254" s="157"/>
      <c r="AT254" s="153" t="s">
        <v>279</v>
      </c>
      <c r="AU254" s="153" t="s">
        <v>90</v>
      </c>
      <c r="AV254" s="12" t="s">
        <v>21</v>
      </c>
      <c r="AW254" s="12" t="s">
        <v>35</v>
      </c>
      <c r="AX254" s="12" t="s">
        <v>81</v>
      </c>
      <c r="AY254" s="153" t="s">
        <v>270</v>
      </c>
    </row>
    <row r="255" spans="2:65" s="14" customFormat="1" ht="11.25">
      <c r="B255" s="165"/>
      <c r="D255" s="152" t="s">
        <v>279</v>
      </c>
      <c r="E255" s="166" t="s">
        <v>1</v>
      </c>
      <c r="F255" s="167" t="s">
        <v>446</v>
      </c>
      <c r="H255" s="168">
        <v>1.08</v>
      </c>
      <c r="I255" s="169"/>
      <c r="L255" s="165"/>
      <c r="M255" s="170"/>
      <c r="T255" s="171"/>
      <c r="AT255" s="166" t="s">
        <v>279</v>
      </c>
      <c r="AU255" s="166" t="s">
        <v>90</v>
      </c>
      <c r="AV255" s="14" t="s">
        <v>90</v>
      </c>
      <c r="AW255" s="14" t="s">
        <v>35</v>
      </c>
      <c r="AX255" s="14" t="s">
        <v>81</v>
      </c>
      <c r="AY255" s="166" t="s">
        <v>270</v>
      </c>
    </row>
    <row r="256" spans="2:65" s="14" customFormat="1" ht="22.5">
      <c r="B256" s="165"/>
      <c r="D256" s="152" t="s">
        <v>279</v>
      </c>
      <c r="E256" s="166" t="s">
        <v>1</v>
      </c>
      <c r="F256" s="167" t="s">
        <v>447</v>
      </c>
      <c r="H256" s="168">
        <v>0.16500000000000001</v>
      </c>
      <c r="I256" s="169"/>
      <c r="L256" s="165"/>
      <c r="M256" s="170"/>
      <c r="T256" s="171"/>
      <c r="AT256" s="166" t="s">
        <v>279</v>
      </c>
      <c r="AU256" s="166" t="s">
        <v>90</v>
      </c>
      <c r="AV256" s="14" t="s">
        <v>90</v>
      </c>
      <c r="AW256" s="14" t="s">
        <v>35</v>
      </c>
      <c r="AX256" s="14" t="s">
        <v>81</v>
      </c>
      <c r="AY256" s="166" t="s">
        <v>270</v>
      </c>
    </row>
    <row r="257" spans="2:65" s="13" customFormat="1" ht="11.25">
      <c r="B257" s="158"/>
      <c r="D257" s="152" t="s">
        <v>279</v>
      </c>
      <c r="E257" s="159" t="s">
        <v>198</v>
      </c>
      <c r="F257" s="160" t="s">
        <v>448</v>
      </c>
      <c r="H257" s="161">
        <v>50.203000000000003</v>
      </c>
      <c r="I257" s="162"/>
      <c r="L257" s="158"/>
      <c r="M257" s="163"/>
      <c r="T257" s="164"/>
      <c r="AT257" s="159" t="s">
        <v>279</v>
      </c>
      <c r="AU257" s="159" t="s">
        <v>90</v>
      </c>
      <c r="AV257" s="13" t="s">
        <v>179</v>
      </c>
      <c r="AW257" s="13" t="s">
        <v>35</v>
      </c>
      <c r="AX257" s="13" t="s">
        <v>81</v>
      </c>
      <c r="AY257" s="159" t="s">
        <v>270</v>
      </c>
    </row>
    <row r="258" spans="2:65" s="14" customFormat="1" ht="11.25">
      <c r="B258" s="165"/>
      <c r="D258" s="152" t="s">
        <v>279</v>
      </c>
      <c r="E258" s="166" t="s">
        <v>1</v>
      </c>
      <c r="F258" s="167" t="s">
        <v>449</v>
      </c>
      <c r="H258" s="168">
        <v>5.0199999999999996</v>
      </c>
      <c r="I258" s="169"/>
      <c r="L258" s="165"/>
      <c r="M258" s="170"/>
      <c r="T258" s="171"/>
      <c r="AT258" s="166" t="s">
        <v>279</v>
      </c>
      <c r="AU258" s="166" t="s">
        <v>90</v>
      </c>
      <c r="AV258" s="14" t="s">
        <v>90</v>
      </c>
      <c r="AW258" s="14" t="s">
        <v>35</v>
      </c>
      <c r="AX258" s="14" t="s">
        <v>81</v>
      </c>
      <c r="AY258" s="166" t="s">
        <v>270</v>
      </c>
    </row>
    <row r="259" spans="2:65" s="15" customFormat="1" ht="11.25">
      <c r="B259" s="172"/>
      <c r="D259" s="152" t="s">
        <v>279</v>
      </c>
      <c r="E259" s="173" t="s">
        <v>151</v>
      </c>
      <c r="F259" s="174" t="s">
        <v>450</v>
      </c>
      <c r="H259" s="175">
        <v>55.222999999999999</v>
      </c>
      <c r="I259" s="176"/>
      <c r="L259" s="172"/>
      <c r="M259" s="177"/>
      <c r="T259" s="178"/>
      <c r="AT259" s="173" t="s">
        <v>279</v>
      </c>
      <c r="AU259" s="173" t="s">
        <v>90</v>
      </c>
      <c r="AV259" s="15" t="s">
        <v>277</v>
      </c>
      <c r="AW259" s="15" t="s">
        <v>35</v>
      </c>
      <c r="AX259" s="15" t="s">
        <v>21</v>
      </c>
      <c r="AY259" s="173" t="s">
        <v>270</v>
      </c>
    </row>
    <row r="260" spans="2:65" s="1" customFormat="1" ht="24.2" customHeight="1">
      <c r="B260" s="32"/>
      <c r="C260" s="138" t="s">
        <v>7</v>
      </c>
      <c r="D260" s="138" t="s">
        <v>272</v>
      </c>
      <c r="E260" s="139" t="s">
        <v>451</v>
      </c>
      <c r="F260" s="140" t="s">
        <v>452</v>
      </c>
      <c r="G260" s="141" t="s">
        <v>371</v>
      </c>
      <c r="H260" s="142">
        <v>6.52</v>
      </c>
      <c r="I260" s="143"/>
      <c r="J260" s="144">
        <f>ROUND(I260*H260,2)</f>
        <v>0</v>
      </c>
      <c r="K260" s="140" t="s">
        <v>276</v>
      </c>
      <c r="L260" s="32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277</v>
      </c>
      <c r="AT260" s="149" t="s">
        <v>272</v>
      </c>
      <c r="AU260" s="149" t="s">
        <v>90</v>
      </c>
      <c r="AY260" s="17" t="s">
        <v>270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21</v>
      </c>
      <c r="BK260" s="150">
        <f>ROUND(I260*H260,2)</f>
        <v>0</v>
      </c>
      <c r="BL260" s="17" t="s">
        <v>277</v>
      </c>
      <c r="BM260" s="149" t="s">
        <v>453</v>
      </c>
    </row>
    <row r="261" spans="2:65" s="12" customFormat="1" ht="11.25">
      <c r="B261" s="151"/>
      <c r="D261" s="152" t="s">
        <v>279</v>
      </c>
      <c r="E261" s="153" t="s">
        <v>1</v>
      </c>
      <c r="F261" s="154" t="s">
        <v>454</v>
      </c>
      <c r="H261" s="153" t="s">
        <v>1</v>
      </c>
      <c r="I261" s="155"/>
      <c r="L261" s="151"/>
      <c r="M261" s="156"/>
      <c r="T261" s="157"/>
      <c r="AT261" s="153" t="s">
        <v>279</v>
      </c>
      <c r="AU261" s="153" t="s">
        <v>90</v>
      </c>
      <c r="AV261" s="12" t="s">
        <v>21</v>
      </c>
      <c r="AW261" s="12" t="s">
        <v>35</v>
      </c>
      <c r="AX261" s="12" t="s">
        <v>81</v>
      </c>
      <c r="AY261" s="153" t="s">
        <v>270</v>
      </c>
    </row>
    <row r="262" spans="2:65" s="12" customFormat="1" ht="22.5">
      <c r="B262" s="151"/>
      <c r="D262" s="152" t="s">
        <v>279</v>
      </c>
      <c r="E262" s="153" t="s">
        <v>1</v>
      </c>
      <c r="F262" s="154" t="s">
        <v>455</v>
      </c>
      <c r="H262" s="153" t="s">
        <v>1</v>
      </c>
      <c r="I262" s="155"/>
      <c r="L262" s="151"/>
      <c r="M262" s="156"/>
      <c r="T262" s="157"/>
      <c r="AT262" s="153" t="s">
        <v>279</v>
      </c>
      <c r="AU262" s="153" t="s">
        <v>90</v>
      </c>
      <c r="AV262" s="12" t="s">
        <v>21</v>
      </c>
      <c r="AW262" s="12" t="s">
        <v>35</v>
      </c>
      <c r="AX262" s="12" t="s">
        <v>81</v>
      </c>
      <c r="AY262" s="153" t="s">
        <v>270</v>
      </c>
    </row>
    <row r="263" spans="2:65" s="14" customFormat="1" ht="11.25">
      <c r="B263" s="165"/>
      <c r="D263" s="152" t="s">
        <v>279</v>
      </c>
      <c r="E263" s="166" t="s">
        <v>1</v>
      </c>
      <c r="F263" s="167" t="s">
        <v>456</v>
      </c>
      <c r="H263" s="168">
        <v>6.52</v>
      </c>
      <c r="I263" s="169"/>
      <c r="L263" s="165"/>
      <c r="M263" s="170"/>
      <c r="T263" s="171"/>
      <c r="AT263" s="166" t="s">
        <v>279</v>
      </c>
      <c r="AU263" s="166" t="s">
        <v>90</v>
      </c>
      <c r="AV263" s="14" t="s">
        <v>90</v>
      </c>
      <c r="AW263" s="14" t="s">
        <v>35</v>
      </c>
      <c r="AX263" s="14" t="s">
        <v>81</v>
      </c>
      <c r="AY263" s="166" t="s">
        <v>270</v>
      </c>
    </row>
    <row r="264" spans="2:65" s="15" customFormat="1" ht="11.25">
      <c r="B264" s="172"/>
      <c r="D264" s="152" t="s">
        <v>279</v>
      </c>
      <c r="E264" s="173" t="s">
        <v>171</v>
      </c>
      <c r="F264" s="174" t="s">
        <v>310</v>
      </c>
      <c r="H264" s="175">
        <v>6.52</v>
      </c>
      <c r="I264" s="176"/>
      <c r="L264" s="172"/>
      <c r="M264" s="177"/>
      <c r="T264" s="178"/>
      <c r="AT264" s="173" t="s">
        <v>279</v>
      </c>
      <c r="AU264" s="173" t="s">
        <v>90</v>
      </c>
      <c r="AV264" s="15" t="s">
        <v>277</v>
      </c>
      <c r="AW264" s="15" t="s">
        <v>35</v>
      </c>
      <c r="AX264" s="15" t="s">
        <v>21</v>
      </c>
      <c r="AY264" s="173" t="s">
        <v>270</v>
      </c>
    </row>
    <row r="265" spans="2:65" s="1" customFormat="1" ht="33" customHeight="1">
      <c r="B265" s="32"/>
      <c r="C265" s="138" t="s">
        <v>457</v>
      </c>
      <c r="D265" s="138" t="s">
        <v>272</v>
      </c>
      <c r="E265" s="139" t="s">
        <v>458</v>
      </c>
      <c r="F265" s="140" t="s">
        <v>459</v>
      </c>
      <c r="G265" s="141" t="s">
        <v>371</v>
      </c>
      <c r="H265" s="142">
        <v>535</v>
      </c>
      <c r="I265" s="143"/>
      <c r="J265" s="144">
        <f>ROUND(I265*H265,2)</f>
        <v>0</v>
      </c>
      <c r="K265" s="140" t="s">
        <v>276</v>
      </c>
      <c r="L265" s="32"/>
      <c r="M265" s="145" t="s">
        <v>1</v>
      </c>
      <c r="N265" s="146" t="s">
        <v>46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277</v>
      </c>
      <c r="AT265" s="149" t="s">
        <v>272</v>
      </c>
      <c r="AU265" s="149" t="s">
        <v>90</v>
      </c>
      <c r="AY265" s="17" t="s">
        <v>270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21</v>
      </c>
      <c r="BK265" s="150">
        <f>ROUND(I265*H265,2)</f>
        <v>0</v>
      </c>
      <c r="BL265" s="17" t="s">
        <v>277</v>
      </c>
      <c r="BM265" s="149" t="s">
        <v>460</v>
      </c>
    </row>
    <row r="266" spans="2:65" s="12" customFormat="1" ht="22.5">
      <c r="B266" s="151"/>
      <c r="D266" s="152" t="s">
        <v>279</v>
      </c>
      <c r="E266" s="153" t="s">
        <v>1</v>
      </c>
      <c r="F266" s="154" t="s">
        <v>461</v>
      </c>
      <c r="H266" s="153" t="s">
        <v>1</v>
      </c>
      <c r="I266" s="155"/>
      <c r="L266" s="151"/>
      <c r="M266" s="156"/>
      <c r="T266" s="157"/>
      <c r="AT266" s="153" t="s">
        <v>279</v>
      </c>
      <c r="AU266" s="153" t="s">
        <v>90</v>
      </c>
      <c r="AV266" s="12" t="s">
        <v>21</v>
      </c>
      <c r="AW266" s="12" t="s">
        <v>35</v>
      </c>
      <c r="AX266" s="12" t="s">
        <v>81</v>
      </c>
      <c r="AY266" s="153" t="s">
        <v>270</v>
      </c>
    </row>
    <row r="267" spans="2:65" s="12" customFormat="1" ht="22.5">
      <c r="B267" s="151"/>
      <c r="D267" s="152" t="s">
        <v>279</v>
      </c>
      <c r="E267" s="153" t="s">
        <v>1</v>
      </c>
      <c r="F267" s="154" t="s">
        <v>462</v>
      </c>
      <c r="H267" s="153" t="s">
        <v>1</v>
      </c>
      <c r="I267" s="155"/>
      <c r="L267" s="151"/>
      <c r="M267" s="156"/>
      <c r="T267" s="157"/>
      <c r="AT267" s="153" t="s">
        <v>279</v>
      </c>
      <c r="AU267" s="153" t="s">
        <v>90</v>
      </c>
      <c r="AV267" s="12" t="s">
        <v>21</v>
      </c>
      <c r="AW267" s="12" t="s">
        <v>35</v>
      </c>
      <c r="AX267" s="12" t="s">
        <v>81</v>
      </c>
      <c r="AY267" s="153" t="s">
        <v>270</v>
      </c>
    </row>
    <row r="268" spans="2:65" s="14" customFormat="1" ht="22.5">
      <c r="B268" s="165"/>
      <c r="D268" s="152" t="s">
        <v>279</v>
      </c>
      <c r="E268" s="166" t="s">
        <v>1</v>
      </c>
      <c r="F268" s="167" t="s">
        <v>463</v>
      </c>
      <c r="H268" s="168">
        <v>535</v>
      </c>
      <c r="I268" s="169"/>
      <c r="L268" s="165"/>
      <c r="M268" s="170"/>
      <c r="T268" s="171"/>
      <c r="AT268" s="166" t="s">
        <v>279</v>
      </c>
      <c r="AU268" s="166" t="s">
        <v>90</v>
      </c>
      <c r="AV268" s="14" t="s">
        <v>90</v>
      </c>
      <c r="AW268" s="14" t="s">
        <v>35</v>
      </c>
      <c r="AX268" s="14" t="s">
        <v>81</v>
      </c>
      <c r="AY268" s="166" t="s">
        <v>270</v>
      </c>
    </row>
    <row r="269" spans="2:65" s="15" customFormat="1" ht="11.25">
      <c r="B269" s="172"/>
      <c r="D269" s="152" t="s">
        <v>279</v>
      </c>
      <c r="E269" s="173" t="s">
        <v>220</v>
      </c>
      <c r="F269" s="174" t="s">
        <v>310</v>
      </c>
      <c r="H269" s="175">
        <v>535</v>
      </c>
      <c r="I269" s="176"/>
      <c r="L269" s="172"/>
      <c r="M269" s="177"/>
      <c r="T269" s="178"/>
      <c r="AT269" s="173" t="s">
        <v>279</v>
      </c>
      <c r="AU269" s="173" t="s">
        <v>90</v>
      </c>
      <c r="AV269" s="15" t="s">
        <v>277</v>
      </c>
      <c r="AW269" s="15" t="s">
        <v>35</v>
      </c>
      <c r="AX269" s="15" t="s">
        <v>21</v>
      </c>
      <c r="AY269" s="173" t="s">
        <v>270</v>
      </c>
    </row>
    <row r="270" spans="2:65" s="1" customFormat="1" ht="44.25" customHeight="1">
      <c r="B270" s="32"/>
      <c r="C270" s="138" t="s">
        <v>464</v>
      </c>
      <c r="D270" s="138" t="s">
        <v>272</v>
      </c>
      <c r="E270" s="139" t="s">
        <v>465</v>
      </c>
      <c r="F270" s="140" t="s">
        <v>466</v>
      </c>
      <c r="G270" s="141" t="s">
        <v>371</v>
      </c>
      <c r="H270" s="142">
        <v>81.2</v>
      </c>
      <c r="I270" s="143"/>
      <c r="J270" s="144">
        <f>ROUND(I270*H270,2)</f>
        <v>0</v>
      </c>
      <c r="K270" s="140" t="s">
        <v>341</v>
      </c>
      <c r="L270" s="32"/>
      <c r="M270" s="145" t="s">
        <v>1</v>
      </c>
      <c r="N270" s="146" t="s">
        <v>46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277</v>
      </c>
      <c r="AT270" s="149" t="s">
        <v>272</v>
      </c>
      <c r="AU270" s="149" t="s">
        <v>90</v>
      </c>
      <c r="AY270" s="17" t="s">
        <v>270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21</v>
      </c>
      <c r="BK270" s="150">
        <f>ROUND(I270*H270,2)</f>
        <v>0</v>
      </c>
      <c r="BL270" s="17" t="s">
        <v>277</v>
      </c>
      <c r="BM270" s="149" t="s">
        <v>467</v>
      </c>
    </row>
    <row r="271" spans="2:65" s="12" customFormat="1" ht="22.5">
      <c r="B271" s="151"/>
      <c r="D271" s="152" t="s">
        <v>279</v>
      </c>
      <c r="E271" s="153" t="s">
        <v>1</v>
      </c>
      <c r="F271" s="154" t="s">
        <v>468</v>
      </c>
      <c r="H271" s="153" t="s">
        <v>1</v>
      </c>
      <c r="I271" s="155"/>
      <c r="L271" s="151"/>
      <c r="M271" s="156"/>
      <c r="T271" s="157"/>
      <c r="AT271" s="153" t="s">
        <v>279</v>
      </c>
      <c r="AU271" s="153" t="s">
        <v>90</v>
      </c>
      <c r="AV271" s="12" t="s">
        <v>21</v>
      </c>
      <c r="AW271" s="12" t="s">
        <v>35</v>
      </c>
      <c r="AX271" s="12" t="s">
        <v>81</v>
      </c>
      <c r="AY271" s="153" t="s">
        <v>270</v>
      </c>
    </row>
    <row r="272" spans="2:65" s="12" customFormat="1" ht="22.5">
      <c r="B272" s="151"/>
      <c r="D272" s="152" t="s">
        <v>279</v>
      </c>
      <c r="E272" s="153" t="s">
        <v>1</v>
      </c>
      <c r="F272" s="154" t="s">
        <v>469</v>
      </c>
      <c r="H272" s="153" t="s">
        <v>1</v>
      </c>
      <c r="I272" s="155"/>
      <c r="L272" s="151"/>
      <c r="M272" s="156"/>
      <c r="T272" s="157"/>
      <c r="AT272" s="153" t="s">
        <v>279</v>
      </c>
      <c r="AU272" s="153" t="s">
        <v>90</v>
      </c>
      <c r="AV272" s="12" t="s">
        <v>21</v>
      </c>
      <c r="AW272" s="12" t="s">
        <v>35</v>
      </c>
      <c r="AX272" s="12" t="s">
        <v>81</v>
      </c>
      <c r="AY272" s="153" t="s">
        <v>270</v>
      </c>
    </row>
    <row r="273" spans="2:65" s="14" customFormat="1" ht="11.25">
      <c r="B273" s="165"/>
      <c r="D273" s="152" t="s">
        <v>279</v>
      </c>
      <c r="E273" s="166" t="s">
        <v>1</v>
      </c>
      <c r="F273" s="167" t="s">
        <v>160</v>
      </c>
      <c r="H273" s="168">
        <v>81.2</v>
      </c>
      <c r="I273" s="169"/>
      <c r="L273" s="165"/>
      <c r="M273" s="170"/>
      <c r="T273" s="171"/>
      <c r="AT273" s="166" t="s">
        <v>279</v>
      </c>
      <c r="AU273" s="166" t="s">
        <v>90</v>
      </c>
      <c r="AV273" s="14" t="s">
        <v>90</v>
      </c>
      <c r="AW273" s="14" t="s">
        <v>35</v>
      </c>
      <c r="AX273" s="14" t="s">
        <v>21</v>
      </c>
      <c r="AY273" s="166" t="s">
        <v>270</v>
      </c>
    </row>
    <row r="274" spans="2:65" s="1" customFormat="1" ht="49.15" customHeight="1">
      <c r="B274" s="32"/>
      <c r="C274" s="138" t="s">
        <v>470</v>
      </c>
      <c r="D274" s="138" t="s">
        <v>272</v>
      </c>
      <c r="E274" s="139" t="s">
        <v>471</v>
      </c>
      <c r="F274" s="140" t="s">
        <v>472</v>
      </c>
      <c r="G274" s="141" t="s">
        <v>371</v>
      </c>
      <c r="H274" s="142">
        <v>81.2</v>
      </c>
      <c r="I274" s="143"/>
      <c r="J274" s="144">
        <f>ROUND(I274*H274,2)</f>
        <v>0</v>
      </c>
      <c r="K274" s="140" t="s">
        <v>341</v>
      </c>
      <c r="L274" s="32"/>
      <c r="M274" s="145" t="s">
        <v>1</v>
      </c>
      <c r="N274" s="146" t="s">
        <v>46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277</v>
      </c>
      <c r="AT274" s="149" t="s">
        <v>272</v>
      </c>
      <c r="AU274" s="149" t="s">
        <v>90</v>
      </c>
      <c r="AY274" s="17" t="s">
        <v>270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21</v>
      </c>
      <c r="BK274" s="150">
        <f>ROUND(I274*H274,2)</f>
        <v>0</v>
      </c>
      <c r="BL274" s="17" t="s">
        <v>277</v>
      </c>
      <c r="BM274" s="149" t="s">
        <v>473</v>
      </c>
    </row>
    <row r="275" spans="2:65" s="12" customFormat="1" ht="22.5">
      <c r="B275" s="151"/>
      <c r="D275" s="152" t="s">
        <v>279</v>
      </c>
      <c r="E275" s="153" t="s">
        <v>1</v>
      </c>
      <c r="F275" s="154" t="s">
        <v>474</v>
      </c>
      <c r="H275" s="153" t="s">
        <v>1</v>
      </c>
      <c r="I275" s="155"/>
      <c r="L275" s="151"/>
      <c r="M275" s="156"/>
      <c r="T275" s="157"/>
      <c r="AT275" s="153" t="s">
        <v>279</v>
      </c>
      <c r="AU275" s="153" t="s">
        <v>90</v>
      </c>
      <c r="AV275" s="12" t="s">
        <v>21</v>
      </c>
      <c r="AW275" s="12" t="s">
        <v>35</v>
      </c>
      <c r="AX275" s="12" t="s">
        <v>81</v>
      </c>
      <c r="AY275" s="153" t="s">
        <v>270</v>
      </c>
    </row>
    <row r="276" spans="2:65" s="12" customFormat="1" ht="22.5">
      <c r="B276" s="151"/>
      <c r="D276" s="152" t="s">
        <v>279</v>
      </c>
      <c r="E276" s="153" t="s">
        <v>1</v>
      </c>
      <c r="F276" s="154" t="s">
        <v>475</v>
      </c>
      <c r="H276" s="153" t="s">
        <v>1</v>
      </c>
      <c r="I276" s="155"/>
      <c r="L276" s="151"/>
      <c r="M276" s="156"/>
      <c r="T276" s="157"/>
      <c r="AT276" s="153" t="s">
        <v>279</v>
      </c>
      <c r="AU276" s="153" t="s">
        <v>90</v>
      </c>
      <c r="AV276" s="12" t="s">
        <v>21</v>
      </c>
      <c r="AW276" s="12" t="s">
        <v>35</v>
      </c>
      <c r="AX276" s="12" t="s">
        <v>81</v>
      </c>
      <c r="AY276" s="153" t="s">
        <v>270</v>
      </c>
    </row>
    <row r="277" spans="2:65" s="14" customFormat="1" ht="11.25">
      <c r="B277" s="165"/>
      <c r="D277" s="152" t="s">
        <v>279</v>
      </c>
      <c r="E277" s="166" t="s">
        <v>1</v>
      </c>
      <c r="F277" s="167" t="s">
        <v>160</v>
      </c>
      <c r="H277" s="168">
        <v>81.2</v>
      </c>
      <c r="I277" s="169"/>
      <c r="L277" s="165"/>
      <c r="M277" s="170"/>
      <c r="T277" s="171"/>
      <c r="AT277" s="166" t="s">
        <v>279</v>
      </c>
      <c r="AU277" s="166" t="s">
        <v>90</v>
      </c>
      <c r="AV277" s="14" t="s">
        <v>90</v>
      </c>
      <c r="AW277" s="14" t="s">
        <v>35</v>
      </c>
      <c r="AX277" s="14" t="s">
        <v>21</v>
      </c>
      <c r="AY277" s="166" t="s">
        <v>270</v>
      </c>
    </row>
    <row r="278" spans="2:65" s="1" customFormat="1" ht="37.9" customHeight="1">
      <c r="B278" s="32"/>
      <c r="C278" s="138" t="s">
        <v>181</v>
      </c>
      <c r="D278" s="138" t="s">
        <v>272</v>
      </c>
      <c r="E278" s="139" t="s">
        <v>476</v>
      </c>
      <c r="F278" s="140" t="s">
        <v>477</v>
      </c>
      <c r="G278" s="141" t="s">
        <v>371</v>
      </c>
      <c r="H278" s="142">
        <v>18.899999999999999</v>
      </c>
      <c r="I278" s="143"/>
      <c r="J278" s="144">
        <f>ROUND(I278*H278,2)</f>
        <v>0</v>
      </c>
      <c r="K278" s="140" t="s">
        <v>276</v>
      </c>
      <c r="L278" s="32"/>
      <c r="M278" s="145" t="s">
        <v>1</v>
      </c>
      <c r="N278" s="146" t="s">
        <v>46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277</v>
      </c>
      <c r="AT278" s="149" t="s">
        <v>272</v>
      </c>
      <c r="AU278" s="149" t="s">
        <v>90</v>
      </c>
      <c r="AY278" s="17" t="s">
        <v>270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21</v>
      </c>
      <c r="BK278" s="150">
        <f>ROUND(I278*H278,2)</f>
        <v>0</v>
      </c>
      <c r="BL278" s="17" t="s">
        <v>277</v>
      </c>
      <c r="BM278" s="149" t="s">
        <v>478</v>
      </c>
    </row>
    <row r="279" spans="2:65" s="12" customFormat="1" ht="11.25">
      <c r="B279" s="151"/>
      <c r="D279" s="152" t="s">
        <v>279</v>
      </c>
      <c r="E279" s="153" t="s">
        <v>1</v>
      </c>
      <c r="F279" s="154" t="s">
        <v>479</v>
      </c>
      <c r="H279" s="153" t="s">
        <v>1</v>
      </c>
      <c r="I279" s="155"/>
      <c r="L279" s="151"/>
      <c r="M279" s="156"/>
      <c r="T279" s="157"/>
      <c r="AT279" s="153" t="s">
        <v>279</v>
      </c>
      <c r="AU279" s="153" t="s">
        <v>90</v>
      </c>
      <c r="AV279" s="12" t="s">
        <v>21</v>
      </c>
      <c r="AW279" s="12" t="s">
        <v>35</v>
      </c>
      <c r="AX279" s="12" t="s">
        <v>81</v>
      </c>
      <c r="AY279" s="153" t="s">
        <v>270</v>
      </c>
    </row>
    <row r="280" spans="2:65" s="14" customFormat="1" ht="11.25">
      <c r="B280" s="165"/>
      <c r="D280" s="152" t="s">
        <v>279</v>
      </c>
      <c r="E280" s="166" t="s">
        <v>1</v>
      </c>
      <c r="F280" s="167" t="s">
        <v>480</v>
      </c>
      <c r="H280" s="168">
        <v>18.899999999999999</v>
      </c>
      <c r="I280" s="169"/>
      <c r="L280" s="165"/>
      <c r="M280" s="170"/>
      <c r="T280" s="171"/>
      <c r="AT280" s="166" t="s">
        <v>279</v>
      </c>
      <c r="AU280" s="166" t="s">
        <v>90</v>
      </c>
      <c r="AV280" s="14" t="s">
        <v>90</v>
      </c>
      <c r="AW280" s="14" t="s">
        <v>35</v>
      </c>
      <c r="AX280" s="14" t="s">
        <v>81</v>
      </c>
      <c r="AY280" s="166" t="s">
        <v>270</v>
      </c>
    </row>
    <row r="281" spans="2:65" s="13" customFormat="1" ht="11.25">
      <c r="B281" s="158"/>
      <c r="D281" s="152" t="s">
        <v>279</v>
      </c>
      <c r="E281" s="159" t="s">
        <v>190</v>
      </c>
      <c r="F281" s="160" t="s">
        <v>481</v>
      </c>
      <c r="H281" s="161">
        <v>18.899999999999999</v>
      </c>
      <c r="I281" s="162"/>
      <c r="L281" s="158"/>
      <c r="M281" s="163"/>
      <c r="T281" s="164"/>
      <c r="AT281" s="159" t="s">
        <v>279</v>
      </c>
      <c r="AU281" s="159" t="s">
        <v>90</v>
      </c>
      <c r="AV281" s="13" t="s">
        <v>179</v>
      </c>
      <c r="AW281" s="13" t="s">
        <v>35</v>
      </c>
      <c r="AX281" s="13" t="s">
        <v>81</v>
      </c>
      <c r="AY281" s="159" t="s">
        <v>270</v>
      </c>
    </row>
    <row r="282" spans="2:65" s="15" customFormat="1" ht="11.25">
      <c r="B282" s="172"/>
      <c r="D282" s="152" t="s">
        <v>279</v>
      </c>
      <c r="E282" s="173" t="s">
        <v>1</v>
      </c>
      <c r="F282" s="174" t="s">
        <v>310</v>
      </c>
      <c r="H282" s="175">
        <v>18.899999999999999</v>
      </c>
      <c r="I282" s="176"/>
      <c r="L282" s="172"/>
      <c r="M282" s="177"/>
      <c r="T282" s="178"/>
      <c r="AT282" s="173" t="s">
        <v>279</v>
      </c>
      <c r="AU282" s="173" t="s">
        <v>90</v>
      </c>
      <c r="AV282" s="15" t="s">
        <v>277</v>
      </c>
      <c r="AW282" s="15" t="s">
        <v>35</v>
      </c>
      <c r="AX282" s="15" t="s">
        <v>21</v>
      </c>
      <c r="AY282" s="173" t="s">
        <v>270</v>
      </c>
    </row>
    <row r="283" spans="2:65" s="1" customFormat="1" ht="37.9" customHeight="1">
      <c r="B283" s="32"/>
      <c r="C283" s="138" t="s">
        <v>482</v>
      </c>
      <c r="D283" s="138" t="s">
        <v>272</v>
      </c>
      <c r="E283" s="139" t="s">
        <v>483</v>
      </c>
      <c r="F283" s="140" t="s">
        <v>484</v>
      </c>
      <c r="G283" s="141" t="s">
        <v>371</v>
      </c>
      <c r="H283" s="142">
        <v>888.05</v>
      </c>
      <c r="I283" s="143"/>
      <c r="J283" s="144">
        <f>ROUND(I283*H283,2)</f>
        <v>0</v>
      </c>
      <c r="K283" s="140" t="s">
        <v>276</v>
      </c>
      <c r="L283" s="32"/>
      <c r="M283" s="145" t="s">
        <v>1</v>
      </c>
      <c r="N283" s="146" t="s">
        <v>46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277</v>
      </c>
      <c r="AT283" s="149" t="s">
        <v>272</v>
      </c>
      <c r="AU283" s="149" t="s">
        <v>90</v>
      </c>
      <c r="AY283" s="17" t="s">
        <v>270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21</v>
      </c>
      <c r="BK283" s="150">
        <f>ROUND(I283*H283,2)</f>
        <v>0</v>
      </c>
      <c r="BL283" s="17" t="s">
        <v>277</v>
      </c>
      <c r="BM283" s="149" t="s">
        <v>485</v>
      </c>
    </row>
    <row r="284" spans="2:65" s="12" customFormat="1" ht="11.25">
      <c r="B284" s="151"/>
      <c r="D284" s="152" t="s">
        <v>279</v>
      </c>
      <c r="E284" s="153" t="s">
        <v>1</v>
      </c>
      <c r="F284" s="154" t="s">
        <v>486</v>
      </c>
      <c r="H284" s="153" t="s">
        <v>1</v>
      </c>
      <c r="I284" s="155"/>
      <c r="L284" s="151"/>
      <c r="M284" s="156"/>
      <c r="T284" s="157"/>
      <c r="AT284" s="153" t="s">
        <v>279</v>
      </c>
      <c r="AU284" s="153" t="s">
        <v>90</v>
      </c>
      <c r="AV284" s="12" t="s">
        <v>21</v>
      </c>
      <c r="AW284" s="12" t="s">
        <v>35</v>
      </c>
      <c r="AX284" s="12" t="s">
        <v>81</v>
      </c>
      <c r="AY284" s="153" t="s">
        <v>270</v>
      </c>
    </row>
    <row r="285" spans="2:65" s="14" customFormat="1" ht="11.25">
      <c r="B285" s="165"/>
      <c r="D285" s="152" t="s">
        <v>279</v>
      </c>
      <c r="E285" s="166" t="s">
        <v>1</v>
      </c>
      <c r="F285" s="167" t="s">
        <v>203</v>
      </c>
      <c r="H285" s="168">
        <v>14.082000000000001</v>
      </c>
      <c r="I285" s="169"/>
      <c r="L285" s="165"/>
      <c r="M285" s="170"/>
      <c r="T285" s="171"/>
      <c r="AT285" s="166" t="s">
        <v>279</v>
      </c>
      <c r="AU285" s="166" t="s">
        <v>90</v>
      </c>
      <c r="AV285" s="14" t="s">
        <v>90</v>
      </c>
      <c r="AW285" s="14" t="s">
        <v>35</v>
      </c>
      <c r="AX285" s="14" t="s">
        <v>81</v>
      </c>
      <c r="AY285" s="166" t="s">
        <v>270</v>
      </c>
    </row>
    <row r="286" spans="2:65" s="14" customFormat="1" ht="11.25">
      <c r="B286" s="165"/>
      <c r="D286" s="152" t="s">
        <v>279</v>
      </c>
      <c r="E286" s="166" t="s">
        <v>1</v>
      </c>
      <c r="F286" s="167" t="s">
        <v>213</v>
      </c>
      <c r="H286" s="168">
        <v>180.41800000000001</v>
      </c>
      <c r="I286" s="169"/>
      <c r="L286" s="165"/>
      <c r="M286" s="170"/>
      <c r="T286" s="171"/>
      <c r="AT286" s="166" t="s">
        <v>279</v>
      </c>
      <c r="AU286" s="166" t="s">
        <v>90</v>
      </c>
      <c r="AV286" s="14" t="s">
        <v>90</v>
      </c>
      <c r="AW286" s="14" t="s">
        <v>35</v>
      </c>
      <c r="AX286" s="14" t="s">
        <v>81</v>
      </c>
      <c r="AY286" s="166" t="s">
        <v>270</v>
      </c>
    </row>
    <row r="287" spans="2:65" s="13" customFormat="1" ht="11.25">
      <c r="B287" s="158"/>
      <c r="D287" s="152" t="s">
        <v>279</v>
      </c>
      <c r="E287" s="159" t="s">
        <v>192</v>
      </c>
      <c r="F287" s="160" t="s">
        <v>487</v>
      </c>
      <c r="H287" s="161">
        <v>194.5</v>
      </c>
      <c r="I287" s="162"/>
      <c r="L287" s="158"/>
      <c r="M287" s="163"/>
      <c r="T287" s="164"/>
      <c r="AT287" s="159" t="s">
        <v>279</v>
      </c>
      <c r="AU287" s="159" t="s">
        <v>90</v>
      </c>
      <c r="AV287" s="13" t="s">
        <v>179</v>
      </c>
      <c r="AW287" s="13" t="s">
        <v>35</v>
      </c>
      <c r="AX287" s="13" t="s">
        <v>81</v>
      </c>
      <c r="AY287" s="159" t="s">
        <v>270</v>
      </c>
    </row>
    <row r="288" spans="2:65" s="14" customFormat="1" ht="11.25">
      <c r="B288" s="165"/>
      <c r="D288" s="152" t="s">
        <v>279</v>
      </c>
      <c r="E288" s="166" t="s">
        <v>1</v>
      </c>
      <c r="F288" s="167" t="s">
        <v>219</v>
      </c>
      <c r="H288" s="168">
        <v>158.55000000000001</v>
      </c>
      <c r="I288" s="169"/>
      <c r="L288" s="165"/>
      <c r="M288" s="170"/>
      <c r="T288" s="171"/>
      <c r="AT288" s="166" t="s">
        <v>279</v>
      </c>
      <c r="AU288" s="166" t="s">
        <v>90</v>
      </c>
      <c r="AV288" s="14" t="s">
        <v>90</v>
      </c>
      <c r="AW288" s="14" t="s">
        <v>35</v>
      </c>
      <c r="AX288" s="14" t="s">
        <v>81</v>
      </c>
      <c r="AY288" s="166" t="s">
        <v>270</v>
      </c>
    </row>
    <row r="289" spans="2:65" s="13" customFormat="1" ht="11.25">
      <c r="B289" s="158"/>
      <c r="D289" s="152" t="s">
        <v>279</v>
      </c>
      <c r="E289" s="159" t="s">
        <v>196</v>
      </c>
      <c r="F289" s="160" t="s">
        <v>488</v>
      </c>
      <c r="H289" s="161">
        <v>158.55000000000001</v>
      </c>
      <c r="I289" s="162"/>
      <c r="L289" s="158"/>
      <c r="M289" s="163"/>
      <c r="T289" s="164"/>
      <c r="AT289" s="159" t="s">
        <v>279</v>
      </c>
      <c r="AU289" s="159" t="s">
        <v>90</v>
      </c>
      <c r="AV289" s="13" t="s">
        <v>179</v>
      </c>
      <c r="AW289" s="13" t="s">
        <v>35</v>
      </c>
      <c r="AX289" s="13" t="s">
        <v>81</v>
      </c>
      <c r="AY289" s="159" t="s">
        <v>270</v>
      </c>
    </row>
    <row r="290" spans="2:65" s="14" customFormat="1" ht="11.25">
      <c r="B290" s="165"/>
      <c r="D290" s="152" t="s">
        <v>279</v>
      </c>
      <c r="E290" s="166" t="s">
        <v>1</v>
      </c>
      <c r="F290" s="167" t="s">
        <v>220</v>
      </c>
      <c r="H290" s="168">
        <v>535</v>
      </c>
      <c r="I290" s="169"/>
      <c r="L290" s="165"/>
      <c r="M290" s="170"/>
      <c r="T290" s="171"/>
      <c r="AT290" s="166" t="s">
        <v>279</v>
      </c>
      <c r="AU290" s="166" t="s">
        <v>90</v>
      </c>
      <c r="AV290" s="14" t="s">
        <v>90</v>
      </c>
      <c r="AW290" s="14" t="s">
        <v>35</v>
      </c>
      <c r="AX290" s="14" t="s">
        <v>81</v>
      </c>
      <c r="AY290" s="166" t="s">
        <v>270</v>
      </c>
    </row>
    <row r="291" spans="2:65" s="13" customFormat="1" ht="11.25">
      <c r="B291" s="158"/>
      <c r="D291" s="152" t="s">
        <v>279</v>
      </c>
      <c r="E291" s="159" t="s">
        <v>188</v>
      </c>
      <c r="F291" s="160" t="s">
        <v>489</v>
      </c>
      <c r="H291" s="161">
        <v>535</v>
      </c>
      <c r="I291" s="162"/>
      <c r="L291" s="158"/>
      <c r="M291" s="163"/>
      <c r="T291" s="164"/>
      <c r="AT291" s="159" t="s">
        <v>279</v>
      </c>
      <c r="AU291" s="159" t="s">
        <v>90</v>
      </c>
      <c r="AV291" s="13" t="s">
        <v>179</v>
      </c>
      <c r="AW291" s="13" t="s">
        <v>35</v>
      </c>
      <c r="AX291" s="13" t="s">
        <v>81</v>
      </c>
      <c r="AY291" s="159" t="s">
        <v>270</v>
      </c>
    </row>
    <row r="292" spans="2:65" s="15" customFormat="1" ht="11.25">
      <c r="B292" s="172"/>
      <c r="D292" s="152" t="s">
        <v>279</v>
      </c>
      <c r="E292" s="173" t="s">
        <v>1</v>
      </c>
      <c r="F292" s="174" t="s">
        <v>310</v>
      </c>
      <c r="H292" s="175">
        <v>888.05</v>
      </c>
      <c r="I292" s="176"/>
      <c r="L292" s="172"/>
      <c r="M292" s="177"/>
      <c r="T292" s="178"/>
      <c r="AT292" s="173" t="s">
        <v>279</v>
      </c>
      <c r="AU292" s="173" t="s">
        <v>90</v>
      </c>
      <c r="AV292" s="15" t="s">
        <v>277</v>
      </c>
      <c r="AW292" s="15" t="s">
        <v>35</v>
      </c>
      <c r="AX292" s="15" t="s">
        <v>21</v>
      </c>
      <c r="AY292" s="173" t="s">
        <v>270</v>
      </c>
    </row>
    <row r="293" spans="2:65" s="1" customFormat="1" ht="37.9" customHeight="1">
      <c r="B293" s="32"/>
      <c r="C293" s="138" t="s">
        <v>490</v>
      </c>
      <c r="D293" s="138" t="s">
        <v>272</v>
      </c>
      <c r="E293" s="139" t="s">
        <v>491</v>
      </c>
      <c r="F293" s="140" t="s">
        <v>492</v>
      </c>
      <c r="G293" s="141" t="s">
        <v>371</v>
      </c>
      <c r="H293" s="142">
        <v>6.52</v>
      </c>
      <c r="I293" s="143"/>
      <c r="J293" s="144">
        <f>ROUND(I293*H293,2)</f>
        <v>0</v>
      </c>
      <c r="K293" s="140" t="s">
        <v>276</v>
      </c>
      <c r="L293" s="32"/>
      <c r="M293" s="145" t="s">
        <v>1</v>
      </c>
      <c r="N293" s="146" t="s">
        <v>46</v>
      </c>
      <c r="P293" s="147">
        <f>O293*H293</f>
        <v>0</v>
      </c>
      <c r="Q293" s="147">
        <v>0</v>
      </c>
      <c r="R293" s="147">
        <f>Q293*H293</f>
        <v>0</v>
      </c>
      <c r="S293" s="147">
        <v>0</v>
      </c>
      <c r="T293" s="148">
        <f>S293*H293</f>
        <v>0</v>
      </c>
      <c r="AR293" s="149" t="s">
        <v>277</v>
      </c>
      <c r="AT293" s="149" t="s">
        <v>272</v>
      </c>
      <c r="AU293" s="149" t="s">
        <v>90</v>
      </c>
      <c r="AY293" s="17" t="s">
        <v>270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21</v>
      </c>
      <c r="BK293" s="150">
        <f>ROUND(I293*H293,2)</f>
        <v>0</v>
      </c>
      <c r="BL293" s="17" t="s">
        <v>277</v>
      </c>
      <c r="BM293" s="149" t="s">
        <v>493</v>
      </c>
    </row>
    <row r="294" spans="2:65" s="12" customFormat="1" ht="11.25">
      <c r="B294" s="151"/>
      <c r="D294" s="152" t="s">
        <v>279</v>
      </c>
      <c r="E294" s="153" t="s">
        <v>1</v>
      </c>
      <c r="F294" s="154" t="s">
        <v>486</v>
      </c>
      <c r="H294" s="153" t="s">
        <v>1</v>
      </c>
      <c r="I294" s="155"/>
      <c r="L294" s="151"/>
      <c r="M294" s="156"/>
      <c r="T294" s="157"/>
      <c r="AT294" s="153" t="s">
        <v>279</v>
      </c>
      <c r="AU294" s="153" t="s">
        <v>90</v>
      </c>
      <c r="AV294" s="12" t="s">
        <v>21</v>
      </c>
      <c r="AW294" s="12" t="s">
        <v>35</v>
      </c>
      <c r="AX294" s="12" t="s">
        <v>81</v>
      </c>
      <c r="AY294" s="153" t="s">
        <v>270</v>
      </c>
    </row>
    <row r="295" spans="2:65" s="14" customFormat="1" ht="11.25">
      <c r="B295" s="165"/>
      <c r="D295" s="152" t="s">
        <v>279</v>
      </c>
      <c r="E295" s="166" t="s">
        <v>1</v>
      </c>
      <c r="F295" s="167" t="s">
        <v>171</v>
      </c>
      <c r="H295" s="168">
        <v>6.52</v>
      </c>
      <c r="I295" s="169"/>
      <c r="L295" s="165"/>
      <c r="M295" s="170"/>
      <c r="T295" s="171"/>
      <c r="AT295" s="166" t="s">
        <v>279</v>
      </c>
      <c r="AU295" s="166" t="s">
        <v>90</v>
      </c>
      <c r="AV295" s="14" t="s">
        <v>90</v>
      </c>
      <c r="AW295" s="14" t="s">
        <v>35</v>
      </c>
      <c r="AX295" s="14" t="s">
        <v>21</v>
      </c>
      <c r="AY295" s="166" t="s">
        <v>270</v>
      </c>
    </row>
    <row r="296" spans="2:65" s="1" customFormat="1" ht="24.2" customHeight="1">
      <c r="B296" s="32"/>
      <c r="C296" s="138" t="s">
        <v>494</v>
      </c>
      <c r="D296" s="138" t="s">
        <v>272</v>
      </c>
      <c r="E296" s="139" t="s">
        <v>495</v>
      </c>
      <c r="F296" s="140" t="s">
        <v>496</v>
      </c>
      <c r="G296" s="141" t="s">
        <v>371</v>
      </c>
      <c r="H296" s="142">
        <v>14.082000000000001</v>
      </c>
      <c r="I296" s="143"/>
      <c r="J296" s="144">
        <f>ROUND(I296*H296,2)</f>
        <v>0</v>
      </c>
      <c r="K296" s="140" t="s">
        <v>276</v>
      </c>
      <c r="L296" s="32"/>
      <c r="M296" s="145" t="s">
        <v>1</v>
      </c>
      <c r="N296" s="146" t="s">
        <v>46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277</v>
      </c>
      <c r="AT296" s="149" t="s">
        <v>272</v>
      </c>
      <c r="AU296" s="149" t="s">
        <v>90</v>
      </c>
      <c r="AY296" s="17" t="s">
        <v>270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21</v>
      </c>
      <c r="BK296" s="150">
        <f>ROUND(I296*H296,2)</f>
        <v>0</v>
      </c>
      <c r="BL296" s="17" t="s">
        <v>277</v>
      </c>
      <c r="BM296" s="149" t="s">
        <v>497</v>
      </c>
    </row>
    <row r="297" spans="2:65" s="12" customFormat="1" ht="22.5">
      <c r="B297" s="151"/>
      <c r="D297" s="152" t="s">
        <v>279</v>
      </c>
      <c r="E297" s="153" t="s">
        <v>1</v>
      </c>
      <c r="F297" s="154" t="s">
        <v>498</v>
      </c>
      <c r="H297" s="153" t="s">
        <v>1</v>
      </c>
      <c r="I297" s="155"/>
      <c r="L297" s="151"/>
      <c r="M297" s="156"/>
      <c r="T297" s="157"/>
      <c r="AT297" s="153" t="s">
        <v>279</v>
      </c>
      <c r="AU297" s="153" t="s">
        <v>90</v>
      </c>
      <c r="AV297" s="12" t="s">
        <v>21</v>
      </c>
      <c r="AW297" s="12" t="s">
        <v>35</v>
      </c>
      <c r="AX297" s="12" t="s">
        <v>81</v>
      </c>
      <c r="AY297" s="153" t="s">
        <v>270</v>
      </c>
    </row>
    <row r="298" spans="2:65" s="14" customFormat="1" ht="11.25">
      <c r="B298" s="165"/>
      <c r="D298" s="152" t="s">
        <v>279</v>
      </c>
      <c r="E298" s="166" t="s">
        <v>1</v>
      </c>
      <c r="F298" s="167" t="s">
        <v>203</v>
      </c>
      <c r="H298" s="168">
        <v>14.082000000000001</v>
      </c>
      <c r="I298" s="169"/>
      <c r="L298" s="165"/>
      <c r="M298" s="170"/>
      <c r="T298" s="171"/>
      <c r="AT298" s="166" t="s">
        <v>279</v>
      </c>
      <c r="AU298" s="166" t="s">
        <v>90</v>
      </c>
      <c r="AV298" s="14" t="s">
        <v>90</v>
      </c>
      <c r="AW298" s="14" t="s">
        <v>35</v>
      </c>
      <c r="AX298" s="14" t="s">
        <v>21</v>
      </c>
      <c r="AY298" s="166" t="s">
        <v>270</v>
      </c>
    </row>
    <row r="299" spans="2:65" s="1" customFormat="1" ht="33" customHeight="1">
      <c r="B299" s="32"/>
      <c r="C299" s="138" t="s">
        <v>499</v>
      </c>
      <c r="D299" s="138" t="s">
        <v>272</v>
      </c>
      <c r="E299" s="139" t="s">
        <v>500</v>
      </c>
      <c r="F299" s="140" t="s">
        <v>501</v>
      </c>
      <c r="G299" s="141" t="s">
        <v>371</v>
      </c>
      <c r="H299" s="142">
        <v>194.5</v>
      </c>
      <c r="I299" s="143"/>
      <c r="J299" s="144">
        <f>ROUND(I299*H299,2)</f>
        <v>0</v>
      </c>
      <c r="K299" s="140" t="s">
        <v>341</v>
      </c>
      <c r="L299" s="32"/>
      <c r="M299" s="145" t="s">
        <v>1</v>
      </c>
      <c r="N299" s="146" t="s">
        <v>46</v>
      </c>
      <c r="P299" s="147">
        <f>O299*H299</f>
        <v>0</v>
      </c>
      <c r="Q299" s="147">
        <v>0</v>
      </c>
      <c r="R299" s="147">
        <f>Q299*H299</f>
        <v>0</v>
      </c>
      <c r="S299" s="147">
        <v>0</v>
      </c>
      <c r="T299" s="148">
        <f>S299*H299</f>
        <v>0</v>
      </c>
      <c r="AR299" s="149" t="s">
        <v>277</v>
      </c>
      <c r="AT299" s="149" t="s">
        <v>272</v>
      </c>
      <c r="AU299" s="149" t="s">
        <v>90</v>
      </c>
      <c r="AY299" s="17" t="s">
        <v>270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21</v>
      </c>
      <c r="BK299" s="150">
        <f>ROUND(I299*H299,2)</f>
        <v>0</v>
      </c>
      <c r="BL299" s="17" t="s">
        <v>277</v>
      </c>
      <c r="BM299" s="149" t="s">
        <v>502</v>
      </c>
    </row>
    <row r="300" spans="2:65" s="14" customFormat="1" ht="11.25">
      <c r="B300" s="165"/>
      <c r="D300" s="152" t="s">
        <v>279</v>
      </c>
      <c r="E300" s="166" t="s">
        <v>1</v>
      </c>
      <c r="F300" s="167" t="s">
        <v>192</v>
      </c>
      <c r="H300" s="168">
        <v>194.5</v>
      </c>
      <c r="I300" s="169"/>
      <c r="L300" s="165"/>
      <c r="M300" s="170"/>
      <c r="T300" s="171"/>
      <c r="AT300" s="166" t="s">
        <v>279</v>
      </c>
      <c r="AU300" s="166" t="s">
        <v>90</v>
      </c>
      <c r="AV300" s="14" t="s">
        <v>90</v>
      </c>
      <c r="AW300" s="14" t="s">
        <v>35</v>
      </c>
      <c r="AX300" s="14" t="s">
        <v>21</v>
      </c>
      <c r="AY300" s="166" t="s">
        <v>270</v>
      </c>
    </row>
    <row r="301" spans="2:65" s="1" customFormat="1" ht="24.2" customHeight="1">
      <c r="B301" s="32"/>
      <c r="C301" s="138" t="s">
        <v>503</v>
      </c>
      <c r="D301" s="138" t="s">
        <v>272</v>
      </c>
      <c r="E301" s="139" t="s">
        <v>504</v>
      </c>
      <c r="F301" s="140" t="s">
        <v>505</v>
      </c>
      <c r="G301" s="141" t="s">
        <v>506</v>
      </c>
      <c r="H301" s="142">
        <v>30.24</v>
      </c>
      <c r="I301" s="143"/>
      <c r="J301" s="144">
        <f>ROUND(I301*H301,2)</f>
        <v>0</v>
      </c>
      <c r="K301" s="140" t="s">
        <v>341</v>
      </c>
      <c r="L301" s="32"/>
      <c r="M301" s="145" t="s">
        <v>1</v>
      </c>
      <c r="N301" s="146" t="s">
        <v>46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277</v>
      </c>
      <c r="AT301" s="149" t="s">
        <v>272</v>
      </c>
      <c r="AU301" s="149" t="s">
        <v>90</v>
      </c>
      <c r="AY301" s="17" t="s">
        <v>270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21</v>
      </c>
      <c r="BK301" s="150">
        <f>ROUND(I301*H301,2)</f>
        <v>0</v>
      </c>
      <c r="BL301" s="17" t="s">
        <v>277</v>
      </c>
      <c r="BM301" s="149" t="s">
        <v>507</v>
      </c>
    </row>
    <row r="302" spans="2:65" s="14" customFormat="1" ht="11.25">
      <c r="B302" s="165"/>
      <c r="D302" s="152" t="s">
        <v>279</v>
      </c>
      <c r="E302" s="166" t="s">
        <v>1</v>
      </c>
      <c r="F302" s="167" t="s">
        <v>508</v>
      </c>
      <c r="H302" s="168">
        <v>30.24</v>
      </c>
      <c r="I302" s="169"/>
      <c r="L302" s="165"/>
      <c r="M302" s="170"/>
      <c r="T302" s="171"/>
      <c r="AT302" s="166" t="s">
        <v>279</v>
      </c>
      <c r="AU302" s="166" t="s">
        <v>90</v>
      </c>
      <c r="AV302" s="14" t="s">
        <v>90</v>
      </c>
      <c r="AW302" s="14" t="s">
        <v>35</v>
      </c>
      <c r="AX302" s="14" t="s">
        <v>21</v>
      </c>
      <c r="AY302" s="166" t="s">
        <v>270</v>
      </c>
    </row>
    <row r="303" spans="2:65" s="1" customFormat="1" ht="37.9" customHeight="1">
      <c r="B303" s="32"/>
      <c r="C303" s="138" t="s">
        <v>509</v>
      </c>
      <c r="D303" s="138" t="s">
        <v>272</v>
      </c>
      <c r="E303" s="139" t="s">
        <v>510</v>
      </c>
      <c r="F303" s="140" t="s">
        <v>511</v>
      </c>
      <c r="G303" s="141" t="s">
        <v>506</v>
      </c>
      <c r="H303" s="142">
        <v>379.661</v>
      </c>
      <c r="I303" s="143"/>
      <c r="J303" s="144">
        <f>ROUND(I303*H303,2)</f>
        <v>0</v>
      </c>
      <c r="K303" s="140" t="s">
        <v>341</v>
      </c>
      <c r="L303" s="32"/>
      <c r="M303" s="145" t="s">
        <v>1</v>
      </c>
      <c r="N303" s="146" t="s">
        <v>46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277</v>
      </c>
      <c r="AT303" s="149" t="s">
        <v>272</v>
      </c>
      <c r="AU303" s="149" t="s">
        <v>90</v>
      </c>
      <c r="AY303" s="17" t="s">
        <v>270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21</v>
      </c>
      <c r="BK303" s="150">
        <f>ROUND(I303*H303,2)</f>
        <v>0</v>
      </c>
      <c r="BL303" s="17" t="s">
        <v>277</v>
      </c>
      <c r="BM303" s="149" t="s">
        <v>512</v>
      </c>
    </row>
    <row r="304" spans="2:65" s="12" customFormat="1" ht="11.25">
      <c r="B304" s="151"/>
      <c r="D304" s="152" t="s">
        <v>279</v>
      </c>
      <c r="E304" s="153" t="s">
        <v>1</v>
      </c>
      <c r="F304" s="154" t="s">
        <v>513</v>
      </c>
      <c r="H304" s="153" t="s">
        <v>1</v>
      </c>
      <c r="I304" s="155"/>
      <c r="L304" s="151"/>
      <c r="M304" s="156"/>
      <c r="T304" s="157"/>
      <c r="AT304" s="153" t="s">
        <v>279</v>
      </c>
      <c r="AU304" s="153" t="s">
        <v>90</v>
      </c>
      <c r="AV304" s="12" t="s">
        <v>21</v>
      </c>
      <c r="AW304" s="12" t="s">
        <v>35</v>
      </c>
      <c r="AX304" s="12" t="s">
        <v>81</v>
      </c>
      <c r="AY304" s="153" t="s">
        <v>270</v>
      </c>
    </row>
    <row r="305" spans="2:65" s="14" customFormat="1" ht="11.25">
      <c r="B305" s="165"/>
      <c r="D305" s="152" t="s">
        <v>279</v>
      </c>
      <c r="E305" s="166" t="s">
        <v>1</v>
      </c>
      <c r="F305" s="167" t="s">
        <v>514</v>
      </c>
      <c r="H305" s="168">
        <v>364.66500000000002</v>
      </c>
      <c r="I305" s="169"/>
      <c r="L305" s="165"/>
      <c r="M305" s="170"/>
      <c r="T305" s="171"/>
      <c r="AT305" s="166" t="s">
        <v>279</v>
      </c>
      <c r="AU305" s="166" t="s">
        <v>90</v>
      </c>
      <c r="AV305" s="14" t="s">
        <v>90</v>
      </c>
      <c r="AW305" s="14" t="s">
        <v>35</v>
      </c>
      <c r="AX305" s="14" t="s">
        <v>81</v>
      </c>
      <c r="AY305" s="166" t="s">
        <v>270</v>
      </c>
    </row>
    <row r="306" spans="2:65" s="14" customFormat="1" ht="11.25">
      <c r="B306" s="165"/>
      <c r="D306" s="152" t="s">
        <v>279</v>
      </c>
      <c r="E306" s="166" t="s">
        <v>1</v>
      </c>
      <c r="F306" s="167" t="s">
        <v>515</v>
      </c>
      <c r="H306" s="168">
        <v>14.996</v>
      </c>
      <c r="I306" s="169"/>
      <c r="L306" s="165"/>
      <c r="M306" s="170"/>
      <c r="T306" s="171"/>
      <c r="AT306" s="166" t="s">
        <v>279</v>
      </c>
      <c r="AU306" s="166" t="s">
        <v>90</v>
      </c>
      <c r="AV306" s="14" t="s">
        <v>90</v>
      </c>
      <c r="AW306" s="14" t="s">
        <v>35</v>
      </c>
      <c r="AX306" s="14" t="s">
        <v>81</v>
      </c>
      <c r="AY306" s="166" t="s">
        <v>270</v>
      </c>
    </row>
    <row r="307" spans="2:65" s="15" customFormat="1" ht="11.25">
      <c r="B307" s="172"/>
      <c r="D307" s="152" t="s">
        <v>279</v>
      </c>
      <c r="E307" s="173" t="s">
        <v>1</v>
      </c>
      <c r="F307" s="174" t="s">
        <v>310</v>
      </c>
      <c r="H307" s="175">
        <v>379.661</v>
      </c>
      <c r="I307" s="176"/>
      <c r="L307" s="172"/>
      <c r="M307" s="177"/>
      <c r="T307" s="178"/>
      <c r="AT307" s="173" t="s">
        <v>279</v>
      </c>
      <c r="AU307" s="173" t="s">
        <v>90</v>
      </c>
      <c r="AV307" s="15" t="s">
        <v>277</v>
      </c>
      <c r="AW307" s="15" t="s">
        <v>35</v>
      </c>
      <c r="AX307" s="15" t="s">
        <v>21</v>
      </c>
      <c r="AY307" s="173" t="s">
        <v>270</v>
      </c>
    </row>
    <row r="308" spans="2:65" s="1" customFormat="1" ht="44.25" customHeight="1">
      <c r="B308" s="32"/>
      <c r="C308" s="138" t="s">
        <v>516</v>
      </c>
      <c r="D308" s="138" t="s">
        <v>272</v>
      </c>
      <c r="E308" s="139" t="s">
        <v>517</v>
      </c>
      <c r="F308" s="140" t="s">
        <v>518</v>
      </c>
      <c r="G308" s="141" t="s">
        <v>506</v>
      </c>
      <c r="H308" s="142">
        <v>1155.5999999999999</v>
      </c>
      <c r="I308" s="143"/>
      <c r="J308" s="144">
        <f>ROUND(I308*H308,2)</f>
        <v>0</v>
      </c>
      <c r="K308" s="140" t="s">
        <v>341</v>
      </c>
      <c r="L308" s="32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277</v>
      </c>
      <c r="AT308" s="149" t="s">
        <v>272</v>
      </c>
      <c r="AU308" s="149" t="s">
        <v>90</v>
      </c>
      <c r="AY308" s="17" t="s">
        <v>270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21</v>
      </c>
      <c r="BK308" s="150">
        <f>ROUND(I308*H308,2)</f>
        <v>0</v>
      </c>
      <c r="BL308" s="17" t="s">
        <v>277</v>
      </c>
      <c r="BM308" s="149" t="s">
        <v>519</v>
      </c>
    </row>
    <row r="309" spans="2:65" s="12" customFormat="1" ht="22.5">
      <c r="B309" s="151"/>
      <c r="D309" s="152" t="s">
        <v>279</v>
      </c>
      <c r="E309" s="153" t="s">
        <v>1</v>
      </c>
      <c r="F309" s="154" t="s">
        <v>520</v>
      </c>
      <c r="H309" s="153" t="s">
        <v>1</v>
      </c>
      <c r="I309" s="155"/>
      <c r="L309" s="151"/>
      <c r="M309" s="156"/>
      <c r="T309" s="157"/>
      <c r="AT309" s="153" t="s">
        <v>279</v>
      </c>
      <c r="AU309" s="153" t="s">
        <v>90</v>
      </c>
      <c r="AV309" s="12" t="s">
        <v>21</v>
      </c>
      <c r="AW309" s="12" t="s">
        <v>35</v>
      </c>
      <c r="AX309" s="12" t="s">
        <v>81</v>
      </c>
      <c r="AY309" s="153" t="s">
        <v>270</v>
      </c>
    </row>
    <row r="310" spans="2:65" s="14" customFormat="1" ht="11.25">
      <c r="B310" s="165"/>
      <c r="D310" s="152" t="s">
        <v>279</v>
      </c>
      <c r="E310" s="166" t="s">
        <v>1</v>
      </c>
      <c r="F310" s="167" t="s">
        <v>521</v>
      </c>
      <c r="H310" s="168">
        <v>1155.5999999999999</v>
      </c>
      <c r="I310" s="169"/>
      <c r="L310" s="165"/>
      <c r="M310" s="170"/>
      <c r="T310" s="171"/>
      <c r="AT310" s="166" t="s">
        <v>279</v>
      </c>
      <c r="AU310" s="166" t="s">
        <v>90</v>
      </c>
      <c r="AV310" s="14" t="s">
        <v>90</v>
      </c>
      <c r="AW310" s="14" t="s">
        <v>35</v>
      </c>
      <c r="AX310" s="14" t="s">
        <v>21</v>
      </c>
      <c r="AY310" s="166" t="s">
        <v>270</v>
      </c>
    </row>
    <row r="311" spans="2:65" s="1" customFormat="1" ht="24.2" customHeight="1">
      <c r="B311" s="32"/>
      <c r="C311" s="138" t="s">
        <v>522</v>
      </c>
      <c r="D311" s="138" t="s">
        <v>272</v>
      </c>
      <c r="E311" s="139" t="s">
        <v>523</v>
      </c>
      <c r="F311" s="140" t="s">
        <v>524</v>
      </c>
      <c r="G311" s="141" t="s">
        <v>371</v>
      </c>
      <c r="H311" s="142">
        <v>81.2</v>
      </c>
      <c r="I311" s="143"/>
      <c r="J311" s="144">
        <f>ROUND(I311*H311,2)</f>
        <v>0</v>
      </c>
      <c r="K311" s="140" t="s">
        <v>276</v>
      </c>
      <c r="L311" s="32"/>
      <c r="M311" s="145" t="s">
        <v>1</v>
      </c>
      <c r="N311" s="146" t="s">
        <v>46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277</v>
      </c>
      <c r="AT311" s="149" t="s">
        <v>272</v>
      </c>
      <c r="AU311" s="149" t="s">
        <v>90</v>
      </c>
      <c r="AY311" s="17" t="s">
        <v>270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21</v>
      </c>
      <c r="BK311" s="150">
        <f>ROUND(I311*H311,2)</f>
        <v>0</v>
      </c>
      <c r="BL311" s="17" t="s">
        <v>277</v>
      </c>
      <c r="BM311" s="149" t="s">
        <v>525</v>
      </c>
    </row>
    <row r="312" spans="2:65" s="12" customFormat="1" ht="22.5">
      <c r="B312" s="151"/>
      <c r="D312" s="152" t="s">
        <v>279</v>
      </c>
      <c r="E312" s="153" t="s">
        <v>1</v>
      </c>
      <c r="F312" s="154" t="s">
        <v>526</v>
      </c>
      <c r="H312" s="153" t="s">
        <v>1</v>
      </c>
      <c r="I312" s="155"/>
      <c r="L312" s="151"/>
      <c r="M312" s="156"/>
      <c r="T312" s="157"/>
      <c r="AT312" s="153" t="s">
        <v>279</v>
      </c>
      <c r="AU312" s="153" t="s">
        <v>90</v>
      </c>
      <c r="AV312" s="12" t="s">
        <v>21</v>
      </c>
      <c r="AW312" s="12" t="s">
        <v>35</v>
      </c>
      <c r="AX312" s="12" t="s">
        <v>81</v>
      </c>
      <c r="AY312" s="153" t="s">
        <v>270</v>
      </c>
    </row>
    <row r="313" spans="2:65" s="12" customFormat="1" ht="33.75">
      <c r="B313" s="151"/>
      <c r="D313" s="152" t="s">
        <v>279</v>
      </c>
      <c r="E313" s="153" t="s">
        <v>1</v>
      </c>
      <c r="F313" s="154" t="s">
        <v>527</v>
      </c>
      <c r="H313" s="153" t="s">
        <v>1</v>
      </c>
      <c r="I313" s="155"/>
      <c r="L313" s="151"/>
      <c r="M313" s="156"/>
      <c r="T313" s="157"/>
      <c r="AT313" s="153" t="s">
        <v>279</v>
      </c>
      <c r="AU313" s="153" t="s">
        <v>90</v>
      </c>
      <c r="AV313" s="12" t="s">
        <v>21</v>
      </c>
      <c r="AW313" s="12" t="s">
        <v>35</v>
      </c>
      <c r="AX313" s="12" t="s">
        <v>81</v>
      </c>
      <c r="AY313" s="153" t="s">
        <v>270</v>
      </c>
    </row>
    <row r="314" spans="2:65" s="14" customFormat="1" ht="22.5">
      <c r="B314" s="165"/>
      <c r="D314" s="152" t="s">
        <v>279</v>
      </c>
      <c r="E314" s="166" t="s">
        <v>1</v>
      </c>
      <c r="F314" s="167" t="s">
        <v>528</v>
      </c>
      <c r="H314" s="168">
        <v>81.2</v>
      </c>
      <c r="I314" s="169"/>
      <c r="L314" s="165"/>
      <c r="M314" s="170"/>
      <c r="T314" s="171"/>
      <c r="AT314" s="166" t="s">
        <v>279</v>
      </c>
      <c r="AU314" s="166" t="s">
        <v>90</v>
      </c>
      <c r="AV314" s="14" t="s">
        <v>90</v>
      </c>
      <c r="AW314" s="14" t="s">
        <v>35</v>
      </c>
      <c r="AX314" s="14" t="s">
        <v>81</v>
      </c>
      <c r="AY314" s="166" t="s">
        <v>270</v>
      </c>
    </row>
    <row r="315" spans="2:65" s="12" customFormat="1" ht="11.25">
      <c r="B315" s="151"/>
      <c r="D315" s="152" t="s">
        <v>279</v>
      </c>
      <c r="E315" s="153" t="s">
        <v>1</v>
      </c>
      <c r="F315" s="154" t="s">
        <v>529</v>
      </c>
      <c r="H315" s="153" t="s">
        <v>1</v>
      </c>
      <c r="I315" s="155"/>
      <c r="L315" s="151"/>
      <c r="M315" s="156"/>
      <c r="T315" s="157"/>
      <c r="AT315" s="153" t="s">
        <v>279</v>
      </c>
      <c r="AU315" s="153" t="s">
        <v>90</v>
      </c>
      <c r="AV315" s="12" t="s">
        <v>21</v>
      </c>
      <c r="AW315" s="12" t="s">
        <v>35</v>
      </c>
      <c r="AX315" s="12" t="s">
        <v>81</v>
      </c>
      <c r="AY315" s="153" t="s">
        <v>270</v>
      </c>
    </row>
    <row r="316" spans="2:65" s="12" customFormat="1" ht="11.25">
      <c r="B316" s="151"/>
      <c r="D316" s="152" t="s">
        <v>279</v>
      </c>
      <c r="E316" s="153" t="s">
        <v>1</v>
      </c>
      <c r="F316" s="154" t="s">
        <v>530</v>
      </c>
      <c r="H316" s="153" t="s">
        <v>1</v>
      </c>
      <c r="I316" s="155"/>
      <c r="L316" s="151"/>
      <c r="M316" s="156"/>
      <c r="T316" s="157"/>
      <c r="AT316" s="153" t="s">
        <v>279</v>
      </c>
      <c r="AU316" s="153" t="s">
        <v>90</v>
      </c>
      <c r="AV316" s="12" t="s">
        <v>21</v>
      </c>
      <c r="AW316" s="12" t="s">
        <v>35</v>
      </c>
      <c r="AX316" s="12" t="s">
        <v>81</v>
      </c>
      <c r="AY316" s="153" t="s">
        <v>270</v>
      </c>
    </row>
    <row r="317" spans="2:65" s="13" customFormat="1" ht="11.25">
      <c r="B317" s="158"/>
      <c r="D317" s="152" t="s">
        <v>279</v>
      </c>
      <c r="E317" s="159" t="s">
        <v>160</v>
      </c>
      <c r="F317" s="160" t="s">
        <v>367</v>
      </c>
      <c r="H317" s="161">
        <v>81.2</v>
      </c>
      <c r="I317" s="162"/>
      <c r="L317" s="158"/>
      <c r="M317" s="163"/>
      <c r="T317" s="164"/>
      <c r="AT317" s="159" t="s">
        <v>279</v>
      </c>
      <c r="AU317" s="159" t="s">
        <v>90</v>
      </c>
      <c r="AV317" s="13" t="s">
        <v>179</v>
      </c>
      <c r="AW317" s="13" t="s">
        <v>35</v>
      </c>
      <c r="AX317" s="13" t="s">
        <v>21</v>
      </c>
      <c r="AY317" s="159" t="s">
        <v>270</v>
      </c>
    </row>
    <row r="318" spans="2:65" s="1" customFormat="1" ht="16.5" customHeight="1">
      <c r="B318" s="32"/>
      <c r="C318" s="179" t="s">
        <v>531</v>
      </c>
      <c r="D318" s="179" t="s">
        <v>532</v>
      </c>
      <c r="E318" s="180" t="s">
        <v>533</v>
      </c>
      <c r="F318" s="181" t="s">
        <v>534</v>
      </c>
      <c r="G318" s="182" t="s">
        <v>506</v>
      </c>
      <c r="H318" s="183">
        <v>72.668000000000006</v>
      </c>
      <c r="I318" s="184"/>
      <c r="J318" s="185">
        <f>ROUND(I318*H318,2)</f>
        <v>0</v>
      </c>
      <c r="K318" s="181" t="s">
        <v>276</v>
      </c>
      <c r="L318" s="186"/>
      <c r="M318" s="187" t="s">
        <v>1</v>
      </c>
      <c r="N318" s="188" t="s">
        <v>46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338</v>
      </c>
      <c r="AT318" s="149" t="s">
        <v>532</v>
      </c>
      <c r="AU318" s="149" t="s">
        <v>90</v>
      </c>
      <c r="AY318" s="17" t="s">
        <v>270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21</v>
      </c>
      <c r="BK318" s="150">
        <f>ROUND(I318*H318,2)</f>
        <v>0</v>
      </c>
      <c r="BL318" s="17" t="s">
        <v>277</v>
      </c>
      <c r="BM318" s="149" t="s">
        <v>535</v>
      </c>
    </row>
    <row r="319" spans="2:65" s="12" customFormat="1" ht="22.5">
      <c r="B319" s="151"/>
      <c r="D319" s="152" t="s">
        <v>279</v>
      </c>
      <c r="E319" s="153" t="s">
        <v>1</v>
      </c>
      <c r="F319" s="154" t="s">
        <v>536</v>
      </c>
      <c r="H319" s="153" t="s">
        <v>1</v>
      </c>
      <c r="I319" s="155"/>
      <c r="L319" s="151"/>
      <c r="M319" s="156"/>
      <c r="T319" s="157"/>
      <c r="AT319" s="153" t="s">
        <v>279</v>
      </c>
      <c r="AU319" s="153" t="s">
        <v>90</v>
      </c>
      <c r="AV319" s="12" t="s">
        <v>21</v>
      </c>
      <c r="AW319" s="12" t="s">
        <v>35</v>
      </c>
      <c r="AX319" s="12" t="s">
        <v>81</v>
      </c>
      <c r="AY319" s="153" t="s">
        <v>270</v>
      </c>
    </row>
    <row r="320" spans="2:65" s="12" customFormat="1" ht="22.5">
      <c r="B320" s="151"/>
      <c r="D320" s="152" t="s">
        <v>279</v>
      </c>
      <c r="E320" s="153" t="s">
        <v>1</v>
      </c>
      <c r="F320" s="154" t="s">
        <v>537</v>
      </c>
      <c r="H320" s="153" t="s">
        <v>1</v>
      </c>
      <c r="I320" s="155"/>
      <c r="L320" s="151"/>
      <c r="M320" s="156"/>
      <c r="T320" s="157"/>
      <c r="AT320" s="153" t="s">
        <v>279</v>
      </c>
      <c r="AU320" s="153" t="s">
        <v>90</v>
      </c>
      <c r="AV320" s="12" t="s">
        <v>21</v>
      </c>
      <c r="AW320" s="12" t="s">
        <v>35</v>
      </c>
      <c r="AX320" s="12" t="s">
        <v>81</v>
      </c>
      <c r="AY320" s="153" t="s">
        <v>270</v>
      </c>
    </row>
    <row r="321" spans="2:65" s="12" customFormat="1" ht="33.75">
      <c r="B321" s="151"/>
      <c r="D321" s="152" t="s">
        <v>279</v>
      </c>
      <c r="E321" s="153" t="s">
        <v>1</v>
      </c>
      <c r="F321" s="154" t="s">
        <v>527</v>
      </c>
      <c r="H321" s="153" t="s">
        <v>1</v>
      </c>
      <c r="I321" s="155"/>
      <c r="L321" s="151"/>
      <c r="M321" s="156"/>
      <c r="T321" s="157"/>
      <c r="AT321" s="153" t="s">
        <v>279</v>
      </c>
      <c r="AU321" s="153" t="s">
        <v>90</v>
      </c>
      <c r="AV321" s="12" t="s">
        <v>21</v>
      </c>
      <c r="AW321" s="12" t="s">
        <v>35</v>
      </c>
      <c r="AX321" s="12" t="s">
        <v>81</v>
      </c>
      <c r="AY321" s="153" t="s">
        <v>270</v>
      </c>
    </row>
    <row r="322" spans="2:65" s="12" customFormat="1" ht="22.5">
      <c r="B322" s="151"/>
      <c r="D322" s="152" t="s">
        <v>279</v>
      </c>
      <c r="E322" s="153" t="s">
        <v>1</v>
      </c>
      <c r="F322" s="154" t="s">
        <v>538</v>
      </c>
      <c r="H322" s="153" t="s">
        <v>1</v>
      </c>
      <c r="I322" s="155"/>
      <c r="L322" s="151"/>
      <c r="M322" s="156"/>
      <c r="T322" s="157"/>
      <c r="AT322" s="153" t="s">
        <v>279</v>
      </c>
      <c r="AU322" s="153" t="s">
        <v>90</v>
      </c>
      <c r="AV322" s="12" t="s">
        <v>21</v>
      </c>
      <c r="AW322" s="12" t="s">
        <v>35</v>
      </c>
      <c r="AX322" s="12" t="s">
        <v>81</v>
      </c>
      <c r="AY322" s="153" t="s">
        <v>270</v>
      </c>
    </row>
    <row r="323" spans="2:65" s="14" customFormat="1" ht="11.25">
      <c r="B323" s="165"/>
      <c r="D323" s="152" t="s">
        <v>279</v>
      </c>
      <c r="E323" s="166" t="s">
        <v>1</v>
      </c>
      <c r="F323" s="167" t="s">
        <v>539</v>
      </c>
      <c r="H323" s="168">
        <v>72.668000000000006</v>
      </c>
      <c r="I323" s="169"/>
      <c r="L323" s="165"/>
      <c r="M323" s="170"/>
      <c r="T323" s="171"/>
      <c r="AT323" s="166" t="s">
        <v>279</v>
      </c>
      <c r="AU323" s="166" t="s">
        <v>90</v>
      </c>
      <c r="AV323" s="14" t="s">
        <v>90</v>
      </c>
      <c r="AW323" s="14" t="s">
        <v>35</v>
      </c>
      <c r="AX323" s="14" t="s">
        <v>81</v>
      </c>
      <c r="AY323" s="166" t="s">
        <v>270</v>
      </c>
    </row>
    <row r="324" spans="2:65" s="13" customFormat="1" ht="11.25">
      <c r="B324" s="158"/>
      <c r="D324" s="152" t="s">
        <v>279</v>
      </c>
      <c r="E324" s="159" t="s">
        <v>1</v>
      </c>
      <c r="F324" s="160" t="s">
        <v>540</v>
      </c>
      <c r="H324" s="161">
        <v>72.668000000000006</v>
      </c>
      <c r="I324" s="162"/>
      <c r="L324" s="158"/>
      <c r="M324" s="163"/>
      <c r="T324" s="164"/>
      <c r="AT324" s="159" t="s">
        <v>279</v>
      </c>
      <c r="AU324" s="159" t="s">
        <v>90</v>
      </c>
      <c r="AV324" s="13" t="s">
        <v>179</v>
      </c>
      <c r="AW324" s="13" t="s">
        <v>35</v>
      </c>
      <c r="AX324" s="13" t="s">
        <v>21</v>
      </c>
      <c r="AY324" s="159" t="s">
        <v>270</v>
      </c>
    </row>
    <row r="325" spans="2:65" s="1" customFormat="1" ht="24.2" customHeight="1">
      <c r="B325" s="32"/>
      <c r="C325" s="138" t="s">
        <v>541</v>
      </c>
      <c r="D325" s="138" t="s">
        <v>272</v>
      </c>
      <c r="E325" s="139" t="s">
        <v>542</v>
      </c>
      <c r="F325" s="140" t="s">
        <v>543</v>
      </c>
      <c r="G325" s="141" t="s">
        <v>371</v>
      </c>
      <c r="H325" s="142">
        <v>81.2</v>
      </c>
      <c r="I325" s="143"/>
      <c r="J325" s="144">
        <f>ROUND(I325*H325,2)</f>
        <v>0</v>
      </c>
      <c r="K325" s="140" t="s">
        <v>276</v>
      </c>
      <c r="L325" s="32"/>
      <c r="M325" s="145" t="s">
        <v>1</v>
      </c>
      <c r="N325" s="146" t="s">
        <v>46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277</v>
      </c>
      <c r="AT325" s="149" t="s">
        <v>272</v>
      </c>
      <c r="AU325" s="149" t="s">
        <v>90</v>
      </c>
      <c r="AY325" s="17" t="s">
        <v>270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21</v>
      </c>
      <c r="BK325" s="150">
        <f>ROUND(I325*H325,2)</f>
        <v>0</v>
      </c>
      <c r="BL325" s="17" t="s">
        <v>277</v>
      </c>
      <c r="BM325" s="149" t="s">
        <v>544</v>
      </c>
    </row>
    <row r="326" spans="2:65" s="12" customFormat="1" ht="22.5">
      <c r="B326" s="151"/>
      <c r="D326" s="152" t="s">
        <v>279</v>
      </c>
      <c r="E326" s="153" t="s">
        <v>1</v>
      </c>
      <c r="F326" s="154" t="s">
        <v>545</v>
      </c>
      <c r="H326" s="153" t="s">
        <v>1</v>
      </c>
      <c r="I326" s="155"/>
      <c r="L326" s="151"/>
      <c r="M326" s="156"/>
      <c r="T326" s="157"/>
      <c r="AT326" s="153" t="s">
        <v>279</v>
      </c>
      <c r="AU326" s="153" t="s">
        <v>90</v>
      </c>
      <c r="AV326" s="12" t="s">
        <v>21</v>
      </c>
      <c r="AW326" s="12" t="s">
        <v>35</v>
      </c>
      <c r="AX326" s="12" t="s">
        <v>81</v>
      </c>
      <c r="AY326" s="153" t="s">
        <v>270</v>
      </c>
    </row>
    <row r="327" spans="2:65" s="14" customFormat="1" ht="11.25">
      <c r="B327" s="165"/>
      <c r="D327" s="152" t="s">
        <v>279</v>
      </c>
      <c r="E327" s="166" t="s">
        <v>1</v>
      </c>
      <c r="F327" s="167" t="s">
        <v>160</v>
      </c>
      <c r="H327" s="168">
        <v>81.2</v>
      </c>
      <c r="I327" s="169"/>
      <c r="L327" s="165"/>
      <c r="M327" s="170"/>
      <c r="T327" s="171"/>
      <c r="AT327" s="166" t="s">
        <v>279</v>
      </c>
      <c r="AU327" s="166" t="s">
        <v>90</v>
      </c>
      <c r="AV327" s="14" t="s">
        <v>90</v>
      </c>
      <c r="AW327" s="14" t="s">
        <v>35</v>
      </c>
      <c r="AX327" s="14" t="s">
        <v>21</v>
      </c>
      <c r="AY327" s="166" t="s">
        <v>270</v>
      </c>
    </row>
    <row r="328" spans="2:65" s="1" customFormat="1" ht="37.9" customHeight="1">
      <c r="B328" s="32"/>
      <c r="C328" s="138" t="s">
        <v>546</v>
      </c>
      <c r="D328" s="138" t="s">
        <v>272</v>
      </c>
      <c r="E328" s="139" t="s">
        <v>547</v>
      </c>
      <c r="F328" s="140" t="s">
        <v>548</v>
      </c>
      <c r="G328" s="141" t="s">
        <v>371</v>
      </c>
      <c r="H328" s="142">
        <v>81.2</v>
      </c>
      <c r="I328" s="143"/>
      <c r="J328" s="144">
        <f>ROUND(I328*H328,2)</f>
        <v>0</v>
      </c>
      <c r="K328" s="140" t="s">
        <v>276</v>
      </c>
      <c r="L328" s="32"/>
      <c r="M328" s="145" t="s">
        <v>1</v>
      </c>
      <c r="N328" s="146" t="s">
        <v>46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277</v>
      </c>
      <c r="AT328" s="149" t="s">
        <v>272</v>
      </c>
      <c r="AU328" s="149" t="s">
        <v>90</v>
      </c>
      <c r="AY328" s="17" t="s">
        <v>270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21</v>
      </c>
      <c r="BK328" s="150">
        <f>ROUND(I328*H328,2)</f>
        <v>0</v>
      </c>
      <c r="BL328" s="17" t="s">
        <v>277</v>
      </c>
      <c r="BM328" s="149" t="s">
        <v>549</v>
      </c>
    </row>
    <row r="329" spans="2:65" s="12" customFormat="1" ht="22.5">
      <c r="B329" s="151"/>
      <c r="D329" s="152" t="s">
        <v>279</v>
      </c>
      <c r="E329" s="153" t="s">
        <v>1</v>
      </c>
      <c r="F329" s="154" t="s">
        <v>550</v>
      </c>
      <c r="H329" s="153" t="s">
        <v>1</v>
      </c>
      <c r="I329" s="155"/>
      <c r="L329" s="151"/>
      <c r="M329" s="156"/>
      <c r="T329" s="157"/>
      <c r="AT329" s="153" t="s">
        <v>279</v>
      </c>
      <c r="AU329" s="153" t="s">
        <v>90</v>
      </c>
      <c r="AV329" s="12" t="s">
        <v>21</v>
      </c>
      <c r="AW329" s="12" t="s">
        <v>35</v>
      </c>
      <c r="AX329" s="12" t="s">
        <v>81</v>
      </c>
      <c r="AY329" s="153" t="s">
        <v>270</v>
      </c>
    </row>
    <row r="330" spans="2:65" s="12" customFormat="1" ht="33.75">
      <c r="B330" s="151"/>
      <c r="D330" s="152" t="s">
        <v>279</v>
      </c>
      <c r="E330" s="153" t="s">
        <v>1</v>
      </c>
      <c r="F330" s="154" t="s">
        <v>551</v>
      </c>
      <c r="H330" s="153" t="s">
        <v>1</v>
      </c>
      <c r="I330" s="155"/>
      <c r="L330" s="151"/>
      <c r="M330" s="156"/>
      <c r="T330" s="157"/>
      <c r="AT330" s="153" t="s">
        <v>279</v>
      </c>
      <c r="AU330" s="153" t="s">
        <v>90</v>
      </c>
      <c r="AV330" s="12" t="s">
        <v>21</v>
      </c>
      <c r="AW330" s="12" t="s">
        <v>35</v>
      </c>
      <c r="AX330" s="12" t="s">
        <v>81</v>
      </c>
      <c r="AY330" s="153" t="s">
        <v>270</v>
      </c>
    </row>
    <row r="331" spans="2:65" s="14" customFormat="1" ht="11.25">
      <c r="B331" s="165"/>
      <c r="D331" s="152" t="s">
        <v>279</v>
      </c>
      <c r="E331" s="166" t="s">
        <v>1</v>
      </c>
      <c r="F331" s="167" t="s">
        <v>160</v>
      </c>
      <c r="H331" s="168">
        <v>81.2</v>
      </c>
      <c r="I331" s="169"/>
      <c r="L331" s="165"/>
      <c r="M331" s="170"/>
      <c r="T331" s="171"/>
      <c r="AT331" s="166" t="s">
        <v>279</v>
      </c>
      <c r="AU331" s="166" t="s">
        <v>90</v>
      </c>
      <c r="AV331" s="14" t="s">
        <v>90</v>
      </c>
      <c r="AW331" s="14" t="s">
        <v>35</v>
      </c>
      <c r="AX331" s="14" t="s">
        <v>81</v>
      </c>
      <c r="AY331" s="166" t="s">
        <v>270</v>
      </c>
    </row>
    <row r="332" spans="2:65" s="15" customFormat="1" ht="11.25">
      <c r="B332" s="172"/>
      <c r="D332" s="152" t="s">
        <v>279</v>
      </c>
      <c r="E332" s="173" t="s">
        <v>1</v>
      </c>
      <c r="F332" s="174" t="s">
        <v>310</v>
      </c>
      <c r="H332" s="175">
        <v>81.2</v>
      </c>
      <c r="I332" s="176"/>
      <c r="L332" s="172"/>
      <c r="M332" s="177"/>
      <c r="T332" s="178"/>
      <c r="AT332" s="173" t="s">
        <v>279</v>
      </c>
      <c r="AU332" s="173" t="s">
        <v>90</v>
      </c>
      <c r="AV332" s="15" t="s">
        <v>277</v>
      </c>
      <c r="AW332" s="15" t="s">
        <v>35</v>
      </c>
      <c r="AX332" s="15" t="s">
        <v>21</v>
      </c>
      <c r="AY332" s="173" t="s">
        <v>270</v>
      </c>
    </row>
    <row r="333" spans="2:65" s="1" customFormat="1" ht="66.75" customHeight="1">
      <c r="B333" s="32"/>
      <c r="C333" s="138" t="s">
        <v>552</v>
      </c>
      <c r="D333" s="138" t="s">
        <v>272</v>
      </c>
      <c r="E333" s="139" t="s">
        <v>553</v>
      </c>
      <c r="F333" s="140" t="s">
        <v>554</v>
      </c>
      <c r="G333" s="141" t="s">
        <v>275</v>
      </c>
      <c r="H333" s="142">
        <v>475</v>
      </c>
      <c r="I333" s="143"/>
      <c r="J333" s="144">
        <f>ROUND(I333*H333,2)</f>
        <v>0</v>
      </c>
      <c r="K333" s="140" t="s">
        <v>341</v>
      </c>
      <c r="L333" s="32"/>
      <c r="M333" s="145" t="s">
        <v>1</v>
      </c>
      <c r="N333" s="146" t="s">
        <v>46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277</v>
      </c>
      <c r="AT333" s="149" t="s">
        <v>272</v>
      </c>
      <c r="AU333" s="149" t="s">
        <v>90</v>
      </c>
      <c r="AY333" s="17" t="s">
        <v>270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21</v>
      </c>
      <c r="BK333" s="150">
        <f>ROUND(I333*H333,2)</f>
        <v>0</v>
      </c>
      <c r="BL333" s="17" t="s">
        <v>277</v>
      </c>
      <c r="BM333" s="149" t="s">
        <v>555</v>
      </c>
    </row>
    <row r="334" spans="2:65" s="12" customFormat="1" ht="22.5">
      <c r="B334" s="151"/>
      <c r="D334" s="152" t="s">
        <v>279</v>
      </c>
      <c r="E334" s="153" t="s">
        <v>1</v>
      </c>
      <c r="F334" s="154" t="s">
        <v>556</v>
      </c>
      <c r="H334" s="153" t="s">
        <v>1</v>
      </c>
      <c r="I334" s="155"/>
      <c r="L334" s="151"/>
      <c r="M334" s="156"/>
      <c r="T334" s="157"/>
      <c r="AT334" s="153" t="s">
        <v>279</v>
      </c>
      <c r="AU334" s="153" t="s">
        <v>90</v>
      </c>
      <c r="AV334" s="12" t="s">
        <v>21</v>
      </c>
      <c r="AW334" s="12" t="s">
        <v>35</v>
      </c>
      <c r="AX334" s="12" t="s">
        <v>81</v>
      </c>
      <c r="AY334" s="153" t="s">
        <v>270</v>
      </c>
    </row>
    <row r="335" spans="2:65" s="14" customFormat="1" ht="11.25">
      <c r="B335" s="165"/>
      <c r="D335" s="152" t="s">
        <v>279</v>
      </c>
      <c r="E335" s="166" t="s">
        <v>1</v>
      </c>
      <c r="F335" s="167" t="s">
        <v>557</v>
      </c>
      <c r="H335" s="168">
        <v>475</v>
      </c>
      <c r="I335" s="169"/>
      <c r="L335" s="165"/>
      <c r="M335" s="170"/>
      <c r="T335" s="171"/>
      <c r="AT335" s="166" t="s">
        <v>279</v>
      </c>
      <c r="AU335" s="166" t="s">
        <v>90</v>
      </c>
      <c r="AV335" s="14" t="s">
        <v>90</v>
      </c>
      <c r="AW335" s="14" t="s">
        <v>35</v>
      </c>
      <c r="AX335" s="14" t="s">
        <v>81</v>
      </c>
      <c r="AY335" s="166" t="s">
        <v>270</v>
      </c>
    </row>
    <row r="336" spans="2:65" s="15" customFormat="1" ht="11.25">
      <c r="B336" s="172"/>
      <c r="D336" s="152" t="s">
        <v>279</v>
      </c>
      <c r="E336" s="173" t="s">
        <v>1</v>
      </c>
      <c r="F336" s="174" t="s">
        <v>310</v>
      </c>
      <c r="H336" s="175">
        <v>475</v>
      </c>
      <c r="I336" s="176"/>
      <c r="L336" s="172"/>
      <c r="M336" s="177"/>
      <c r="T336" s="178"/>
      <c r="AT336" s="173" t="s">
        <v>279</v>
      </c>
      <c r="AU336" s="173" t="s">
        <v>90</v>
      </c>
      <c r="AV336" s="15" t="s">
        <v>277</v>
      </c>
      <c r="AW336" s="15" t="s">
        <v>35</v>
      </c>
      <c r="AX336" s="15" t="s">
        <v>21</v>
      </c>
      <c r="AY336" s="173" t="s">
        <v>270</v>
      </c>
    </row>
    <row r="337" spans="2:65" s="1" customFormat="1" ht="66.75" customHeight="1">
      <c r="B337" s="32"/>
      <c r="C337" s="138" t="s">
        <v>558</v>
      </c>
      <c r="D337" s="138" t="s">
        <v>272</v>
      </c>
      <c r="E337" s="139" t="s">
        <v>559</v>
      </c>
      <c r="F337" s="140" t="s">
        <v>560</v>
      </c>
      <c r="G337" s="141" t="s">
        <v>275</v>
      </c>
      <c r="H337" s="142">
        <v>82.2</v>
      </c>
      <c r="I337" s="143"/>
      <c r="J337" s="144">
        <f>ROUND(I337*H337,2)</f>
        <v>0</v>
      </c>
      <c r="K337" s="140" t="s">
        <v>341</v>
      </c>
      <c r="L337" s="32"/>
      <c r="M337" s="145" t="s">
        <v>1</v>
      </c>
      <c r="N337" s="146" t="s">
        <v>46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277</v>
      </c>
      <c r="AT337" s="149" t="s">
        <v>272</v>
      </c>
      <c r="AU337" s="149" t="s">
        <v>90</v>
      </c>
      <c r="AY337" s="17" t="s">
        <v>270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21</v>
      </c>
      <c r="BK337" s="150">
        <f>ROUND(I337*H337,2)</f>
        <v>0</v>
      </c>
      <c r="BL337" s="17" t="s">
        <v>277</v>
      </c>
      <c r="BM337" s="149" t="s">
        <v>561</v>
      </c>
    </row>
    <row r="338" spans="2:65" s="12" customFormat="1" ht="22.5">
      <c r="B338" s="151"/>
      <c r="D338" s="152" t="s">
        <v>279</v>
      </c>
      <c r="E338" s="153" t="s">
        <v>1</v>
      </c>
      <c r="F338" s="154" t="s">
        <v>562</v>
      </c>
      <c r="H338" s="153" t="s">
        <v>1</v>
      </c>
      <c r="I338" s="155"/>
      <c r="L338" s="151"/>
      <c r="M338" s="156"/>
      <c r="T338" s="157"/>
      <c r="AT338" s="153" t="s">
        <v>279</v>
      </c>
      <c r="AU338" s="153" t="s">
        <v>90</v>
      </c>
      <c r="AV338" s="12" t="s">
        <v>21</v>
      </c>
      <c r="AW338" s="12" t="s">
        <v>35</v>
      </c>
      <c r="AX338" s="12" t="s">
        <v>81</v>
      </c>
      <c r="AY338" s="153" t="s">
        <v>270</v>
      </c>
    </row>
    <row r="339" spans="2:65" s="14" customFormat="1" ht="22.5">
      <c r="B339" s="165"/>
      <c r="D339" s="152" t="s">
        <v>279</v>
      </c>
      <c r="E339" s="166" t="s">
        <v>1</v>
      </c>
      <c r="F339" s="167" t="s">
        <v>563</v>
      </c>
      <c r="H339" s="168">
        <v>82.2</v>
      </c>
      <c r="I339" s="169"/>
      <c r="L339" s="165"/>
      <c r="M339" s="170"/>
      <c r="T339" s="171"/>
      <c r="AT339" s="166" t="s">
        <v>279</v>
      </c>
      <c r="AU339" s="166" t="s">
        <v>90</v>
      </c>
      <c r="AV339" s="14" t="s">
        <v>90</v>
      </c>
      <c r="AW339" s="14" t="s">
        <v>35</v>
      </c>
      <c r="AX339" s="14" t="s">
        <v>81</v>
      </c>
      <c r="AY339" s="166" t="s">
        <v>270</v>
      </c>
    </row>
    <row r="340" spans="2:65" s="15" customFormat="1" ht="11.25">
      <c r="B340" s="172"/>
      <c r="D340" s="152" t="s">
        <v>279</v>
      </c>
      <c r="E340" s="173" t="s">
        <v>1</v>
      </c>
      <c r="F340" s="174" t="s">
        <v>310</v>
      </c>
      <c r="H340" s="175">
        <v>82.2</v>
      </c>
      <c r="I340" s="176"/>
      <c r="L340" s="172"/>
      <c r="M340" s="177"/>
      <c r="T340" s="178"/>
      <c r="AT340" s="173" t="s">
        <v>279</v>
      </c>
      <c r="AU340" s="173" t="s">
        <v>90</v>
      </c>
      <c r="AV340" s="15" t="s">
        <v>277</v>
      </c>
      <c r="AW340" s="15" t="s">
        <v>35</v>
      </c>
      <c r="AX340" s="15" t="s">
        <v>21</v>
      </c>
      <c r="AY340" s="173" t="s">
        <v>270</v>
      </c>
    </row>
    <row r="341" spans="2:65" s="11" customFormat="1" ht="22.9" customHeight="1">
      <c r="B341" s="126"/>
      <c r="D341" s="127" t="s">
        <v>80</v>
      </c>
      <c r="E341" s="136" t="s">
        <v>564</v>
      </c>
      <c r="F341" s="136" t="s">
        <v>565</v>
      </c>
      <c r="I341" s="129"/>
      <c r="J341" s="137">
        <f>BK341</f>
        <v>0</v>
      </c>
      <c r="L341" s="126"/>
      <c r="M341" s="131"/>
      <c r="P341" s="132">
        <f>SUM(P342:P415)</f>
        <v>0</v>
      </c>
      <c r="R341" s="132">
        <f>SUM(R342:R415)</f>
        <v>94.53</v>
      </c>
      <c r="T341" s="133">
        <f>SUM(T342:T415)</f>
        <v>0</v>
      </c>
      <c r="AR341" s="127" t="s">
        <v>21</v>
      </c>
      <c r="AT341" s="134" t="s">
        <v>80</v>
      </c>
      <c r="AU341" s="134" t="s">
        <v>21</v>
      </c>
      <c r="AY341" s="127" t="s">
        <v>270</v>
      </c>
      <c r="BK341" s="135">
        <f>SUM(BK342:BK415)</f>
        <v>0</v>
      </c>
    </row>
    <row r="342" spans="2:65" s="1" customFormat="1" ht="24.2" customHeight="1">
      <c r="B342" s="32"/>
      <c r="C342" s="138" t="s">
        <v>566</v>
      </c>
      <c r="D342" s="138" t="s">
        <v>272</v>
      </c>
      <c r="E342" s="139" t="s">
        <v>382</v>
      </c>
      <c r="F342" s="140" t="s">
        <v>383</v>
      </c>
      <c r="G342" s="141" t="s">
        <v>371</v>
      </c>
      <c r="H342" s="142">
        <v>0.60599999999999998</v>
      </c>
      <c r="I342" s="143"/>
      <c r="J342" s="144">
        <f>ROUND(I342*H342,2)</f>
        <v>0</v>
      </c>
      <c r="K342" s="140" t="s">
        <v>276</v>
      </c>
      <c r="L342" s="32"/>
      <c r="M342" s="145" t="s">
        <v>1</v>
      </c>
      <c r="N342" s="146" t="s">
        <v>46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277</v>
      </c>
      <c r="AT342" s="149" t="s">
        <v>272</v>
      </c>
      <c r="AU342" s="149" t="s">
        <v>90</v>
      </c>
      <c r="AY342" s="17" t="s">
        <v>270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21</v>
      </c>
      <c r="BK342" s="150">
        <f>ROUND(I342*H342,2)</f>
        <v>0</v>
      </c>
      <c r="BL342" s="17" t="s">
        <v>277</v>
      </c>
      <c r="BM342" s="149" t="s">
        <v>567</v>
      </c>
    </row>
    <row r="343" spans="2:65" s="12" customFormat="1" ht="22.5">
      <c r="B343" s="151"/>
      <c r="D343" s="152" t="s">
        <v>279</v>
      </c>
      <c r="E343" s="153" t="s">
        <v>1</v>
      </c>
      <c r="F343" s="154" t="s">
        <v>568</v>
      </c>
      <c r="H343" s="153" t="s">
        <v>1</v>
      </c>
      <c r="I343" s="155"/>
      <c r="L343" s="151"/>
      <c r="M343" s="156"/>
      <c r="T343" s="157"/>
      <c r="AT343" s="153" t="s">
        <v>279</v>
      </c>
      <c r="AU343" s="153" t="s">
        <v>90</v>
      </c>
      <c r="AV343" s="12" t="s">
        <v>21</v>
      </c>
      <c r="AW343" s="12" t="s">
        <v>35</v>
      </c>
      <c r="AX343" s="12" t="s">
        <v>81</v>
      </c>
      <c r="AY343" s="153" t="s">
        <v>270</v>
      </c>
    </row>
    <row r="344" spans="2:65" s="14" customFormat="1" ht="11.25">
      <c r="B344" s="165"/>
      <c r="D344" s="152" t="s">
        <v>279</v>
      </c>
      <c r="E344" s="166" t="s">
        <v>1</v>
      </c>
      <c r="F344" s="167" t="s">
        <v>569</v>
      </c>
      <c r="H344" s="168">
        <v>0.60599999999999998</v>
      </c>
      <c r="I344" s="169"/>
      <c r="L344" s="165"/>
      <c r="M344" s="170"/>
      <c r="T344" s="171"/>
      <c r="AT344" s="166" t="s">
        <v>279</v>
      </c>
      <c r="AU344" s="166" t="s">
        <v>90</v>
      </c>
      <c r="AV344" s="14" t="s">
        <v>90</v>
      </c>
      <c r="AW344" s="14" t="s">
        <v>35</v>
      </c>
      <c r="AX344" s="14" t="s">
        <v>81</v>
      </c>
      <c r="AY344" s="166" t="s">
        <v>270</v>
      </c>
    </row>
    <row r="345" spans="2:65" s="15" customFormat="1" ht="11.25">
      <c r="B345" s="172"/>
      <c r="D345" s="152" t="s">
        <v>279</v>
      </c>
      <c r="E345" s="173" t="s">
        <v>207</v>
      </c>
      <c r="F345" s="174" t="s">
        <v>391</v>
      </c>
      <c r="H345" s="175">
        <v>0.60599999999999998</v>
      </c>
      <c r="I345" s="176"/>
      <c r="L345" s="172"/>
      <c r="M345" s="177"/>
      <c r="T345" s="178"/>
      <c r="AT345" s="173" t="s">
        <v>279</v>
      </c>
      <c r="AU345" s="173" t="s">
        <v>90</v>
      </c>
      <c r="AV345" s="15" t="s">
        <v>277</v>
      </c>
      <c r="AW345" s="15" t="s">
        <v>35</v>
      </c>
      <c r="AX345" s="15" t="s">
        <v>21</v>
      </c>
      <c r="AY345" s="173" t="s">
        <v>270</v>
      </c>
    </row>
    <row r="346" spans="2:65" s="1" customFormat="1" ht="37.9" customHeight="1">
      <c r="B346" s="32"/>
      <c r="C346" s="138" t="s">
        <v>570</v>
      </c>
      <c r="D346" s="138" t="s">
        <v>272</v>
      </c>
      <c r="E346" s="139" t="s">
        <v>571</v>
      </c>
      <c r="F346" s="140" t="s">
        <v>572</v>
      </c>
      <c r="G346" s="141" t="s">
        <v>371</v>
      </c>
      <c r="H346" s="142">
        <v>24.053999999999998</v>
      </c>
      <c r="I346" s="143"/>
      <c r="J346" s="144">
        <f>ROUND(I346*H346,2)</f>
        <v>0</v>
      </c>
      <c r="K346" s="140" t="s">
        <v>276</v>
      </c>
      <c r="L346" s="32"/>
      <c r="M346" s="145" t="s">
        <v>1</v>
      </c>
      <c r="N346" s="146" t="s">
        <v>46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277</v>
      </c>
      <c r="AT346" s="149" t="s">
        <v>272</v>
      </c>
      <c r="AU346" s="149" t="s">
        <v>90</v>
      </c>
      <c r="AY346" s="17" t="s">
        <v>270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21</v>
      </c>
      <c r="BK346" s="150">
        <f>ROUND(I346*H346,2)</f>
        <v>0</v>
      </c>
      <c r="BL346" s="17" t="s">
        <v>277</v>
      </c>
      <c r="BM346" s="149" t="s">
        <v>573</v>
      </c>
    </row>
    <row r="347" spans="2:65" s="12" customFormat="1" ht="11.25">
      <c r="B347" s="151"/>
      <c r="D347" s="152" t="s">
        <v>279</v>
      </c>
      <c r="E347" s="153" t="s">
        <v>1</v>
      </c>
      <c r="F347" s="154" t="s">
        <v>574</v>
      </c>
      <c r="H347" s="153" t="s">
        <v>1</v>
      </c>
      <c r="I347" s="155"/>
      <c r="L347" s="151"/>
      <c r="M347" s="156"/>
      <c r="T347" s="157"/>
      <c r="AT347" s="153" t="s">
        <v>279</v>
      </c>
      <c r="AU347" s="153" t="s">
        <v>90</v>
      </c>
      <c r="AV347" s="12" t="s">
        <v>21</v>
      </c>
      <c r="AW347" s="12" t="s">
        <v>35</v>
      </c>
      <c r="AX347" s="12" t="s">
        <v>81</v>
      </c>
      <c r="AY347" s="153" t="s">
        <v>270</v>
      </c>
    </row>
    <row r="348" spans="2:65" s="12" customFormat="1" ht="11.25">
      <c r="B348" s="151"/>
      <c r="D348" s="152" t="s">
        <v>279</v>
      </c>
      <c r="E348" s="153" t="s">
        <v>1</v>
      </c>
      <c r="F348" s="154" t="s">
        <v>575</v>
      </c>
      <c r="H348" s="153" t="s">
        <v>1</v>
      </c>
      <c r="I348" s="155"/>
      <c r="L348" s="151"/>
      <c r="M348" s="156"/>
      <c r="T348" s="157"/>
      <c r="AT348" s="153" t="s">
        <v>279</v>
      </c>
      <c r="AU348" s="153" t="s">
        <v>90</v>
      </c>
      <c r="AV348" s="12" t="s">
        <v>21</v>
      </c>
      <c r="AW348" s="12" t="s">
        <v>35</v>
      </c>
      <c r="AX348" s="12" t="s">
        <v>81</v>
      </c>
      <c r="AY348" s="153" t="s">
        <v>270</v>
      </c>
    </row>
    <row r="349" spans="2:65" s="12" customFormat="1" ht="22.5">
      <c r="B349" s="151"/>
      <c r="D349" s="152" t="s">
        <v>279</v>
      </c>
      <c r="E349" s="153" t="s">
        <v>1</v>
      </c>
      <c r="F349" s="154" t="s">
        <v>576</v>
      </c>
      <c r="H349" s="153" t="s">
        <v>1</v>
      </c>
      <c r="I349" s="155"/>
      <c r="L349" s="151"/>
      <c r="M349" s="156"/>
      <c r="T349" s="157"/>
      <c r="AT349" s="153" t="s">
        <v>279</v>
      </c>
      <c r="AU349" s="153" t="s">
        <v>90</v>
      </c>
      <c r="AV349" s="12" t="s">
        <v>21</v>
      </c>
      <c r="AW349" s="12" t="s">
        <v>35</v>
      </c>
      <c r="AX349" s="12" t="s">
        <v>81</v>
      </c>
      <c r="AY349" s="153" t="s">
        <v>270</v>
      </c>
    </row>
    <row r="350" spans="2:65" s="13" customFormat="1" ht="11.25">
      <c r="B350" s="158"/>
      <c r="D350" s="152" t="s">
        <v>279</v>
      </c>
      <c r="E350" s="159" t="s">
        <v>1</v>
      </c>
      <c r="F350" s="160" t="s">
        <v>367</v>
      </c>
      <c r="H350" s="161">
        <v>0</v>
      </c>
      <c r="I350" s="162"/>
      <c r="L350" s="158"/>
      <c r="M350" s="163"/>
      <c r="T350" s="164"/>
      <c r="AT350" s="159" t="s">
        <v>279</v>
      </c>
      <c r="AU350" s="159" t="s">
        <v>90</v>
      </c>
      <c r="AV350" s="13" t="s">
        <v>179</v>
      </c>
      <c r="AW350" s="13" t="s">
        <v>35</v>
      </c>
      <c r="AX350" s="13" t="s">
        <v>81</v>
      </c>
      <c r="AY350" s="159" t="s">
        <v>270</v>
      </c>
    </row>
    <row r="351" spans="2:65" s="12" customFormat="1" ht="22.5">
      <c r="B351" s="151"/>
      <c r="D351" s="152" t="s">
        <v>279</v>
      </c>
      <c r="E351" s="153" t="s">
        <v>1</v>
      </c>
      <c r="F351" s="154" t="s">
        <v>577</v>
      </c>
      <c r="H351" s="153" t="s">
        <v>1</v>
      </c>
      <c r="I351" s="155"/>
      <c r="L351" s="151"/>
      <c r="M351" s="156"/>
      <c r="T351" s="157"/>
      <c r="AT351" s="153" t="s">
        <v>279</v>
      </c>
      <c r="AU351" s="153" t="s">
        <v>90</v>
      </c>
      <c r="AV351" s="12" t="s">
        <v>21</v>
      </c>
      <c r="AW351" s="12" t="s">
        <v>35</v>
      </c>
      <c r="AX351" s="12" t="s">
        <v>81</v>
      </c>
      <c r="AY351" s="153" t="s">
        <v>270</v>
      </c>
    </row>
    <row r="352" spans="2:65" s="12" customFormat="1" ht="22.5">
      <c r="B352" s="151"/>
      <c r="D352" s="152" t="s">
        <v>279</v>
      </c>
      <c r="E352" s="153" t="s">
        <v>1</v>
      </c>
      <c r="F352" s="154" t="s">
        <v>578</v>
      </c>
      <c r="H352" s="153" t="s">
        <v>1</v>
      </c>
      <c r="I352" s="155"/>
      <c r="L352" s="151"/>
      <c r="M352" s="156"/>
      <c r="T352" s="157"/>
      <c r="AT352" s="153" t="s">
        <v>279</v>
      </c>
      <c r="AU352" s="153" t="s">
        <v>90</v>
      </c>
      <c r="AV352" s="12" t="s">
        <v>21</v>
      </c>
      <c r="AW352" s="12" t="s">
        <v>35</v>
      </c>
      <c r="AX352" s="12" t="s">
        <v>81</v>
      </c>
      <c r="AY352" s="153" t="s">
        <v>270</v>
      </c>
    </row>
    <row r="353" spans="2:65" s="12" customFormat="1" ht="22.5">
      <c r="B353" s="151"/>
      <c r="D353" s="152" t="s">
        <v>279</v>
      </c>
      <c r="E353" s="153" t="s">
        <v>1</v>
      </c>
      <c r="F353" s="154" t="s">
        <v>579</v>
      </c>
      <c r="H353" s="153" t="s">
        <v>1</v>
      </c>
      <c r="I353" s="155"/>
      <c r="L353" s="151"/>
      <c r="M353" s="156"/>
      <c r="T353" s="157"/>
      <c r="AT353" s="153" t="s">
        <v>279</v>
      </c>
      <c r="AU353" s="153" t="s">
        <v>90</v>
      </c>
      <c r="AV353" s="12" t="s">
        <v>21</v>
      </c>
      <c r="AW353" s="12" t="s">
        <v>35</v>
      </c>
      <c r="AX353" s="12" t="s">
        <v>81</v>
      </c>
      <c r="AY353" s="153" t="s">
        <v>270</v>
      </c>
    </row>
    <row r="354" spans="2:65" s="14" customFormat="1" ht="22.5">
      <c r="B354" s="165"/>
      <c r="D354" s="152" t="s">
        <v>279</v>
      </c>
      <c r="E354" s="166" t="s">
        <v>1</v>
      </c>
      <c r="F354" s="167" t="s">
        <v>580</v>
      </c>
      <c r="H354" s="168">
        <v>24.66</v>
      </c>
      <c r="I354" s="169"/>
      <c r="L354" s="165"/>
      <c r="M354" s="170"/>
      <c r="T354" s="171"/>
      <c r="AT354" s="166" t="s">
        <v>279</v>
      </c>
      <c r="AU354" s="166" t="s">
        <v>90</v>
      </c>
      <c r="AV354" s="14" t="s">
        <v>90</v>
      </c>
      <c r="AW354" s="14" t="s">
        <v>35</v>
      </c>
      <c r="AX354" s="14" t="s">
        <v>81</v>
      </c>
      <c r="AY354" s="166" t="s">
        <v>270</v>
      </c>
    </row>
    <row r="355" spans="2:65" s="13" customFormat="1" ht="11.25">
      <c r="B355" s="158"/>
      <c r="D355" s="152" t="s">
        <v>279</v>
      </c>
      <c r="E355" s="159" t="s">
        <v>158</v>
      </c>
      <c r="F355" s="160" t="s">
        <v>367</v>
      </c>
      <c r="H355" s="161">
        <v>24.66</v>
      </c>
      <c r="I355" s="162"/>
      <c r="L355" s="158"/>
      <c r="M355" s="163"/>
      <c r="T355" s="164"/>
      <c r="AT355" s="159" t="s">
        <v>279</v>
      </c>
      <c r="AU355" s="159" t="s">
        <v>90</v>
      </c>
      <c r="AV355" s="13" t="s">
        <v>179</v>
      </c>
      <c r="AW355" s="13" t="s">
        <v>35</v>
      </c>
      <c r="AX355" s="13" t="s">
        <v>81</v>
      </c>
      <c r="AY355" s="159" t="s">
        <v>270</v>
      </c>
    </row>
    <row r="356" spans="2:65" s="12" customFormat="1" ht="11.25">
      <c r="B356" s="151"/>
      <c r="D356" s="152" t="s">
        <v>279</v>
      </c>
      <c r="E356" s="153" t="s">
        <v>1</v>
      </c>
      <c r="F356" s="154" t="s">
        <v>581</v>
      </c>
      <c r="H356" s="153" t="s">
        <v>1</v>
      </c>
      <c r="I356" s="155"/>
      <c r="L356" s="151"/>
      <c r="M356" s="156"/>
      <c r="T356" s="157"/>
      <c r="AT356" s="153" t="s">
        <v>279</v>
      </c>
      <c r="AU356" s="153" t="s">
        <v>90</v>
      </c>
      <c r="AV356" s="12" t="s">
        <v>21</v>
      </c>
      <c r="AW356" s="12" t="s">
        <v>35</v>
      </c>
      <c r="AX356" s="12" t="s">
        <v>81</v>
      </c>
      <c r="AY356" s="153" t="s">
        <v>270</v>
      </c>
    </row>
    <row r="357" spans="2:65" s="14" customFormat="1" ht="11.25">
      <c r="B357" s="165"/>
      <c r="D357" s="152" t="s">
        <v>279</v>
      </c>
      <c r="E357" s="166" t="s">
        <v>1</v>
      </c>
      <c r="F357" s="167" t="s">
        <v>582</v>
      </c>
      <c r="H357" s="168">
        <v>-0.60599999999999998</v>
      </c>
      <c r="I357" s="169"/>
      <c r="L357" s="165"/>
      <c r="M357" s="170"/>
      <c r="T357" s="171"/>
      <c r="AT357" s="166" t="s">
        <v>279</v>
      </c>
      <c r="AU357" s="166" t="s">
        <v>90</v>
      </c>
      <c r="AV357" s="14" t="s">
        <v>90</v>
      </c>
      <c r="AW357" s="14" t="s">
        <v>35</v>
      </c>
      <c r="AX357" s="14" t="s">
        <v>81</v>
      </c>
      <c r="AY357" s="166" t="s">
        <v>270</v>
      </c>
    </row>
    <row r="358" spans="2:65" s="15" customFormat="1" ht="11.25">
      <c r="B358" s="172"/>
      <c r="D358" s="152" t="s">
        <v>279</v>
      </c>
      <c r="E358" s="173" t="s">
        <v>217</v>
      </c>
      <c r="F358" s="174" t="s">
        <v>583</v>
      </c>
      <c r="H358" s="175">
        <v>24.053999999999998</v>
      </c>
      <c r="I358" s="176"/>
      <c r="L358" s="172"/>
      <c r="M358" s="177"/>
      <c r="T358" s="178"/>
      <c r="AT358" s="173" t="s">
        <v>279</v>
      </c>
      <c r="AU358" s="173" t="s">
        <v>90</v>
      </c>
      <c r="AV358" s="15" t="s">
        <v>277</v>
      </c>
      <c r="AW358" s="15" t="s">
        <v>35</v>
      </c>
      <c r="AX358" s="15" t="s">
        <v>21</v>
      </c>
      <c r="AY358" s="173" t="s">
        <v>270</v>
      </c>
    </row>
    <row r="359" spans="2:65" s="1" customFormat="1" ht="24.2" customHeight="1">
      <c r="B359" s="32"/>
      <c r="C359" s="138" t="s">
        <v>584</v>
      </c>
      <c r="D359" s="138" t="s">
        <v>272</v>
      </c>
      <c r="E359" s="139" t="s">
        <v>403</v>
      </c>
      <c r="F359" s="140" t="s">
        <v>404</v>
      </c>
      <c r="G359" s="141" t="s">
        <v>371</v>
      </c>
      <c r="H359" s="142">
        <v>0.40400000000000003</v>
      </c>
      <c r="I359" s="143"/>
      <c r="J359" s="144">
        <f>ROUND(I359*H359,2)</f>
        <v>0</v>
      </c>
      <c r="K359" s="140" t="s">
        <v>276</v>
      </c>
      <c r="L359" s="32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277</v>
      </c>
      <c r="AT359" s="149" t="s">
        <v>272</v>
      </c>
      <c r="AU359" s="149" t="s">
        <v>90</v>
      </c>
      <c r="AY359" s="17" t="s">
        <v>270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21</v>
      </c>
      <c r="BK359" s="150">
        <f>ROUND(I359*H359,2)</f>
        <v>0</v>
      </c>
      <c r="BL359" s="17" t="s">
        <v>277</v>
      </c>
      <c r="BM359" s="149" t="s">
        <v>585</v>
      </c>
    </row>
    <row r="360" spans="2:65" s="12" customFormat="1" ht="22.5">
      <c r="B360" s="151"/>
      <c r="D360" s="152" t="s">
        <v>279</v>
      </c>
      <c r="E360" s="153" t="s">
        <v>1</v>
      </c>
      <c r="F360" s="154" t="s">
        <v>568</v>
      </c>
      <c r="H360" s="153" t="s">
        <v>1</v>
      </c>
      <c r="I360" s="155"/>
      <c r="L360" s="151"/>
      <c r="M360" s="156"/>
      <c r="T360" s="157"/>
      <c r="AT360" s="153" t="s">
        <v>279</v>
      </c>
      <c r="AU360" s="153" t="s">
        <v>90</v>
      </c>
      <c r="AV360" s="12" t="s">
        <v>21</v>
      </c>
      <c r="AW360" s="12" t="s">
        <v>35</v>
      </c>
      <c r="AX360" s="12" t="s">
        <v>81</v>
      </c>
      <c r="AY360" s="153" t="s">
        <v>270</v>
      </c>
    </row>
    <row r="361" spans="2:65" s="14" customFormat="1" ht="11.25">
      <c r="B361" s="165"/>
      <c r="D361" s="152" t="s">
        <v>279</v>
      </c>
      <c r="E361" s="166" t="s">
        <v>1</v>
      </c>
      <c r="F361" s="167" t="s">
        <v>586</v>
      </c>
      <c r="H361" s="168">
        <v>0.40400000000000003</v>
      </c>
      <c r="I361" s="169"/>
      <c r="L361" s="165"/>
      <c r="M361" s="170"/>
      <c r="T361" s="171"/>
      <c r="AT361" s="166" t="s">
        <v>279</v>
      </c>
      <c r="AU361" s="166" t="s">
        <v>90</v>
      </c>
      <c r="AV361" s="14" t="s">
        <v>90</v>
      </c>
      <c r="AW361" s="14" t="s">
        <v>35</v>
      </c>
      <c r="AX361" s="14" t="s">
        <v>81</v>
      </c>
      <c r="AY361" s="166" t="s">
        <v>270</v>
      </c>
    </row>
    <row r="362" spans="2:65" s="15" customFormat="1" ht="11.25">
      <c r="B362" s="172"/>
      <c r="D362" s="152" t="s">
        <v>279</v>
      </c>
      <c r="E362" s="173" t="s">
        <v>205</v>
      </c>
      <c r="F362" s="174" t="s">
        <v>391</v>
      </c>
      <c r="H362" s="175">
        <v>0.40400000000000003</v>
      </c>
      <c r="I362" s="176"/>
      <c r="L362" s="172"/>
      <c r="M362" s="177"/>
      <c r="T362" s="178"/>
      <c r="AT362" s="173" t="s">
        <v>279</v>
      </c>
      <c r="AU362" s="173" t="s">
        <v>90</v>
      </c>
      <c r="AV362" s="15" t="s">
        <v>277</v>
      </c>
      <c r="AW362" s="15" t="s">
        <v>35</v>
      </c>
      <c r="AX362" s="15" t="s">
        <v>21</v>
      </c>
      <c r="AY362" s="173" t="s">
        <v>270</v>
      </c>
    </row>
    <row r="363" spans="2:65" s="1" customFormat="1" ht="37.9" customHeight="1">
      <c r="B363" s="32"/>
      <c r="C363" s="138" t="s">
        <v>587</v>
      </c>
      <c r="D363" s="138" t="s">
        <v>272</v>
      </c>
      <c r="E363" s="139" t="s">
        <v>588</v>
      </c>
      <c r="F363" s="140" t="s">
        <v>589</v>
      </c>
      <c r="G363" s="141" t="s">
        <v>371</v>
      </c>
      <c r="H363" s="142">
        <v>16.036000000000001</v>
      </c>
      <c r="I363" s="143"/>
      <c r="J363" s="144">
        <f>ROUND(I363*H363,2)</f>
        <v>0</v>
      </c>
      <c r="K363" s="140" t="s">
        <v>276</v>
      </c>
      <c r="L363" s="32"/>
      <c r="M363" s="145" t="s">
        <v>1</v>
      </c>
      <c r="N363" s="146" t="s">
        <v>46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277</v>
      </c>
      <c r="AT363" s="149" t="s">
        <v>272</v>
      </c>
      <c r="AU363" s="149" t="s">
        <v>90</v>
      </c>
      <c r="AY363" s="17" t="s">
        <v>270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21</v>
      </c>
      <c r="BK363" s="150">
        <f>ROUND(I363*H363,2)</f>
        <v>0</v>
      </c>
      <c r="BL363" s="17" t="s">
        <v>277</v>
      </c>
      <c r="BM363" s="149" t="s">
        <v>590</v>
      </c>
    </row>
    <row r="364" spans="2:65" s="12" customFormat="1" ht="22.5">
      <c r="B364" s="151"/>
      <c r="D364" s="152" t="s">
        <v>279</v>
      </c>
      <c r="E364" s="153" t="s">
        <v>1</v>
      </c>
      <c r="F364" s="154" t="s">
        <v>591</v>
      </c>
      <c r="H364" s="153" t="s">
        <v>1</v>
      </c>
      <c r="I364" s="155"/>
      <c r="L364" s="151"/>
      <c r="M364" s="156"/>
      <c r="T364" s="157"/>
      <c r="AT364" s="153" t="s">
        <v>279</v>
      </c>
      <c r="AU364" s="153" t="s">
        <v>90</v>
      </c>
      <c r="AV364" s="12" t="s">
        <v>21</v>
      </c>
      <c r="AW364" s="12" t="s">
        <v>35</v>
      </c>
      <c r="AX364" s="12" t="s">
        <v>81</v>
      </c>
      <c r="AY364" s="153" t="s">
        <v>270</v>
      </c>
    </row>
    <row r="365" spans="2:65" s="14" customFormat="1" ht="22.5">
      <c r="B365" s="165"/>
      <c r="D365" s="152" t="s">
        <v>279</v>
      </c>
      <c r="E365" s="166" t="s">
        <v>1</v>
      </c>
      <c r="F365" s="167" t="s">
        <v>592</v>
      </c>
      <c r="H365" s="168">
        <v>16.440000000000001</v>
      </c>
      <c r="I365" s="169"/>
      <c r="L365" s="165"/>
      <c r="M365" s="170"/>
      <c r="T365" s="171"/>
      <c r="AT365" s="166" t="s">
        <v>279</v>
      </c>
      <c r="AU365" s="166" t="s">
        <v>90</v>
      </c>
      <c r="AV365" s="14" t="s">
        <v>90</v>
      </c>
      <c r="AW365" s="14" t="s">
        <v>35</v>
      </c>
      <c r="AX365" s="14" t="s">
        <v>81</v>
      </c>
      <c r="AY365" s="166" t="s">
        <v>270</v>
      </c>
    </row>
    <row r="366" spans="2:65" s="13" customFormat="1" ht="11.25">
      <c r="B366" s="158"/>
      <c r="D366" s="152" t="s">
        <v>279</v>
      </c>
      <c r="E366" s="159" t="s">
        <v>156</v>
      </c>
      <c r="F366" s="160" t="s">
        <v>367</v>
      </c>
      <c r="H366" s="161">
        <v>16.440000000000001</v>
      </c>
      <c r="I366" s="162"/>
      <c r="L366" s="158"/>
      <c r="M366" s="163"/>
      <c r="T366" s="164"/>
      <c r="AT366" s="159" t="s">
        <v>279</v>
      </c>
      <c r="AU366" s="159" t="s">
        <v>90</v>
      </c>
      <c r="AV366" s="13" t="s">
        <v>179</v>
      </c>
      <c r="AW366" s="13" t="s">
        <v>35</v>
      </c>
      <c r="AX366" s="13" t="s">
        <v>81</v>
      </c>
      <c r="AY366" s="159" t="s">
        <v>270</v>
      </c>
    </row>
    <row r="367" spans="2:65" s="12" customFormat="1" ht="11.25">
      <c r="B367" s="151"/>
      <c r="D367" s="152" t="s">
        <v>279</v>
      </c>
      <c r="E367" s="153" t="s">
        <v>1</v>
      </c>
      <c r="F367" s="154" t="s">
        <v>593</v>
      </c>
      <c r="H367" s="153" t="s">
        <v>1</v>
      </c>
      <c r="I367" s="155"/>
      <c r="L367" s="151"/>
      <c r="M367" s="156"/>
      <c r="T367" s="157"/>
      <c r="AT367" s="153" t="s">
        <v>279</v>
      </c>
      <c r="AU367" s="153" t="s">
        <v>90</v>
      </c>
      <c r="AV367" s="12" t="s">
        <v>21</v>
      </c>
      <c r="AW367" s="12" t="s">
        <v>35</v>
      </c>
      <c r="AX367" s="12" t="s">
        <v>81</v>
      </c>
      <c r="AY367" s="153" t="s">
        <v>270</v>
      </c>
    </row>
    <row r="368" spans="2:65" s="14" customFormat="1" ht="11.25">
      <c r="B368" s="165"/>
      <c r="D368" s="152" t="s">
        <v>279</v>
      </c>
      <c r="E368" s="166" t="s">
        <v>1</v>
      </c>
      <c r="F368" s="167" t="s">
        <v>594</v>
      </c>
      <c r="H368" s="168">
        <v>-0.40400000000000003</v>
      </c>
      <c r="I368" s="169"/>
      <c r="L368" s="165"/>
      <c r="M368" s="170"/>
      <c r="T368" s="171"/>
      <c r="AT368" s="166" t="s">
        <v>279</v>
      </c>
      <c r="AU368" s="166" t="s">
        <v>90</v>
      </c>
      <c r="AV368" s="14" t="s">
        <v>90</v>
      </c>
      <c r="AW368" s="14" t="s">
        <v>35</v>
      </c>
      <c r="AX368" s="14" t="s">
        <v>81</v>
      </c>
      <c r="AY368" s="166" t="s">
        <v>270</v>
      </c>
    </row>
    <row r="369" spans="2:65" s="15" customFormat="1" ht="11.25">
      <c r="B369" s="172"/>
      <c r="D369" s="152" t="s">
        <v>279</v>
      </c>
      <c r="E369" s="173" t="s">
        <v>215</v>
      </c>
      <c r="F369" s="174" t="s">
        <v>595</v>
      </c>
      <c r="H369" s="175">
        <v>16.036000000000001</v>
      </c>
      <c r="I369" s="176"/>
      <c r="L369" s="172"/>
      <c r="M369" s="177"/>
      <c r="T369" s="178"/>
      <c r="AT369" s="173" t="s">
        <v>279</v>
      </c>
      <c r="AU369" s="173" t="s">
        <v>90</v>
      </c>
      <c r="AV369" s="15" t="s">
        <v>277</v>
      </c>
      <c r="AW369" s="15" t="s">
        <v>35</v>
      </c>
      <c r="AX369" s="15" t="s">
        <v>21</v>
      </c>
      <c r="AY369" s="173" t="s">
        <v>270</v>
      </c>
    </row>
    <row r="370" spans="2:65" s="1" customFormat="1" ht="24.2" customHeight="1">
      <c r="B370" s="32"/>
      <c r="C370" s="138" t="s">
        <v>596</v>
      </c>
      <c r="D370" s="138" t="s">
        <v>272</v>
      </c>
      <c r="E370" s="139" t="s">
        <v>433</v>
      </c>
      <c r="F370" s="140" t="s">
        <v>434</v>
      </c>
      <c r="G370" s="141" t="s">
        <v>371</v>
      </c>
      <c r="H370" s="142">
        <v>1.8360000000000001</v>
      </c>
      <c r="I370" s="143"/>
      <c r="J370" s="144">
        <f>ROUND(I370*H370,2)</f>
        <v>0</v>
      </c>
      <c r="K370" s="140" t="s">
        <v>276</v>
      </c>
      <c r="L370" s="32"/>
      <c r="M370" s="145" t="s">
        <v>1</v>
      </c>
      <c r="N370" s="146" t="s">
        <v>46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277</v>
      </c>
      <c r="AT370" s="149" t="s">
        <v>272</v>
      </c>
      <c r="AU370" s="149" t="s">
        <v>90</v>
      </c>
      <c r="AY370" s="17" t="s">
        <v>270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21</v>
      </c>
      <c r="BK370" s="150">
        <f>ROUND(I370*H370,2)</f>
        <v>0</v>
      </c>
      <c r="BL370" s="17" t="s">
        <v>277</v>
      </c>
      <c r="BM370" s="149" t="s">
        <v>597</v>
      </c>
    </row>
    <row r="371" spans="2:65" s="12" customFormat="1" ht="22.5">
      <c r="B371" s="151"/>
      <c r="D371" s="152" t="s">
        <v>279</v>
      </c>
      <c r="E371" s="153" t="s">
        <v>1</v>
      </c>
      <c r="F371" s="154" t="s">
        <v>598</v>
      </c>
      <c r="H371" s="153" t="s">
        <v>1</v>
      </c>
      <c r="I371" s="155"/>
      <c r="L371" s="151"/>
      <c r="M371" s="156"/>
      <c r="T371" s="157"/>
      <c r="AT371" s="153" t="s">
        <v>279</v>
      </c>
      <c r="AU371" s="153" t="s">
        <v>90</v>
      </c>
      <c r="AV371" s="12" t="s">
        <v>21</v>
      </c>
      <c r="AW371" s="12" t="s">
        <v>35</v>
      </c>
      <c r="AX371" s="12" t="s">
        <v>81</v>
      </c>
      <c r="AY371" s="153" t="s">
        <v>270</v>
      </c>
    </row>
    <row r="372" spans="2:65" s="12" customFormat="1" ht="22.5">
      <c r="B372" s="151"/>
      <c r="D372" s="152" t="s">
        <v>279</v>
      </c>
      <c r="E372" s="153" t="s">
        <v>1</v>
      </c>
      <c r="F372" s="154" t="s">
        <v>599</v>
      </c>
      <c r="H372" s="153" t="s">
        <v>1</v>
      </c>
      <c r="I372" s="155"/>
      <c r="L372" s="151"/>
      <c r="M372" s="156"/>
      <c r="T372" s="157"/>
      <c r="AT372" s="153" t="s">
        <v>279</v>
      </c>
      <c r="AU372" s="153" t="s">
        <v>90</v>
      </c>
      <c r="AV372" s="12" t="s">
        <v>21</v>
      </c>
      <c r="AW372" s="12" t="s">
        <v>35</v>
      </c>
      <c r="AX372" s="12" t="s">
        <v>81</v>
      </c>
      <c r="AY372" s="153" t="s">
        <v>270</v>
      </c>
    </row>
    <row r="373" spans="2:65" s="12" customFormat="1" ht="22.5">
      <c r="B373" s="151"/>
      <c r="D373" s="152" t="s">
        <v>279</v>
      </c>
      <c r="E373" s="153" t="s">
        <v>1</v>
      </c>
      <c r="F373" s="154" t="s">
        <v>437</v>
      </c>
      <c r="H373" s="153" t="s">
        <v>1</v>
      </c>
      <c r="I373" s="155"/>
      <c r="L373" s="151"/>
      <c r="M373" s="156"/>
      <c r="T373" s="157"/>
      <c r="AT373" s="153" t="s">
        <v>279</v>
      </c>
      <c r="AU373" s="153" t="s">
        <v>90</v>
      </c>
      <c r="AV373" s="12" t="s">
        <v>21</v>
      </c>
      <c r="AW373" s="12" t="s">
        <v>35</v>
      </c>
      <c r="AX373" s="12" t="s">
        <v>81</v>
      </c>
      <c r="AY373" s="153" t="s">
        <v>270</v>
      </c>
    </row>
    <row r="374" spans="2:65" s="12" customFormat="1" ht="22.5">
      <c r="B374" s="151"/>
      <c r="D374" s="152" t="s">
        <v>279</v>
      </c>
      <c r="E374" s="153" t="s">
        <v>1</v>
      </c>
      <c r="F374" s="154" t="s">
        <v>600</v>
      </c>
      <c r="H374" s="153" t="s">
        <v>1</v>
      </c>
      <c r="I374" s="155"/>
      <c r="L374" s="151"/>
      <c r="M374" s="156"/>
      <c r="T374" s="157"/>
      <c r="AT374" s="153" t="s">
        <v>279</v>
      </c>
      <c r="AU374" s="153" t="s">
        <v>90</v>
      </c>
      <c r="AV374" s="12" t="s">
        <v>21</v>
      </c>
      <c r="AW374" s="12" t="s">
        <v>35</v>
      </c>
      <c r="AX374" s="12" t="s">
        <v>81</v>
      </c>
      <c r="AY374" s="153" t="s">
        <v>270</v>
      </c>
    </row>
    <row r="375" spans="2:65" s="14" customFormat="1" ht="11.25">
      <c r="B375" s="165"/>
      <c r="D375" s="152" t="s">
        <v>279</v>
      </c>
      <c r="E375" s="166" t="s">
        <v>1</v>
      </c>
      <c r="F375" s="167" t="s">
        <v>601</v>
      </c>
      <c r="H375" s="168">
        <v>0</v>
      </c>
      <c r="I375" s="169"/>
      <c r="L375" s="165"/>
      <c r="M375" s="170"/>
      <c r="T375" s="171"/>
      <c r="AT375" s="166" t="s">
        <v>279</v>
      </c>
      <c r="AU375" s="166" t="s">
        <v>90</v>
      </c>
      <c r="AV375" s="14" t="s">
        <v>90</v>
      </c>
      <c r="AW375" s="14" t="s">
        <v>35</v>
      </c>
      <c r="AX375" s="14" t="s">
        <v>81</v>
      </c>
      <c r="AY375" s="166" t="s">
        <v>270</v>
      </c>
    </row>
    <row r="376" spans="2:65" s="12" customFormat="1" ht="22.5">
      <c r="B376" s="151"/>
      <c r="D376" s="152" t="s">
        <v>279</v>
      </c>
      <c r="E376" s="153" t="s">
        <v>1</v>
      </c>
      <c r="F376" s="154" t="s">
        <v>602</v>
      </c>
      <c r="H376" s="153" t="s">
        <v>1</v>
      </c>
      <c r="I376" s="155"/>
      <c r="L376" s="151"/>
      <c r="M376" s="156"/>
      <c r="T376" s="157"/>
      <c r="AT376" s="153" t="s">
        <v>279</v>
      </c>
      <c r="AU376" s="153" t="s">
        <v>90</v>
      </c>
      <c r="AV376" s="12" t="s">
        <v>21</v>
      </c>
      <c r="AW376" s="12" t="s">
        <v>35</v>
      </c>
      <c r="AX376" s="12" t="s">
        <v>81</v>
      </c>
      <c r="AY376" s="153" t="s">
        <v>270</v>
      </c>
    </row>
    <row r="377" spans="2:65" s="14" customFormat="1" ht="11.25">
      <c r="B377" s="165"/>
      <c r="D377" s="152" t="s">
        <v>279</v>
      </c>
      <c r="E377" s="166" t="s">
        <v>1</v>
      </c>
      <c r="F377" s="167" t="s">
        <v>603</v>
      </c>
      <c r="H377" s="168">
        <v>1.2</v>
      </c>
      <c r="I377" s="169"/>
      <c r="L377" s="165"/>
      <c r="M377" s="170"/>
      <c r="T377" s="171"/>
      <c r="AT377" s="166" t="s">
        <v>279</v>
      </c>
      <c r="AU377" s="166" t="s">
        <v>90</v>
      </c>
      <c r="AV377" s="14" t="s">
        <v>90</v>
      </c>
      <c r="AW377" s="14" t="s">
        <v>35</v>
      </c>
      <c r="AX377" s="14" t="s">
        <v>81</v>
      </c>
      <c r="AY377" s="166" t="s">
        <v>270</v>
      </c>
    </row>
    <row r="378" spans="2:65" s="14" customFormat="1" ht="11.25">
      <c r="B378" s="165"/>
      <c r="D378" s="152" t="s">
        <v>279</v>
      </c>
      <c r="E378" s="166" t="s">
        <v>1</v>
      </c>
      <c r="F378" s="167" t="s">
        <v>604</v>
      </c>
      <c r="H378" s="168">
        <v>0.33</v>
      </c>
      <c r="I378" s="169"/>
      <c r="L378" s="165"/>
      <c r="M378" s="170"/>
      <c r="T378" s="171"/>
      <c r="AT378" s="166" t="s">
        <v>279</v>
      </c>
      <c r="AU378" s="166" t="s">
        <v>90</v>
      </c>
      <c r="AV378" s="14" t="s">
        <v>90</v>
      </c>
      <c r="AW378" s="14" t="s">
        <v>35</v>
      </c>
      <c r="AX378" s="14" t="s">
        <v>81</v>
      </c>
      <c r="AY378" s="166" t="s">
        <v>270</v>
      </c>
    </row>
    <row r="379" spans="2:65" s="14" customFormat="1" ht="11.25">
      <c r="B379" s="165"/>
      <c r="D379" s="152" t="s">
        <v>279</v>
      </c>
      <c r="E379" s="166" t="s">
        <v>1</v>
      </c>
      <c r="F379" s="167" t="s">
        <v>605</v>
      </c>
      <c r="H379" s="168">
        <v>0</v>
      </c>
      <c r="I379" s="169"/>
      <c r="L379" s="165"/>
      <c r="M379" s="170"/>
      <c r="T379" s="171"/>
      <c r="AT379" s="166" t="s">
        <v>279</v>
      </c>
      <c r="AU379" s="166" t="s">
        <v>90</v>
      </c>
      <c r="AV379" s="14" t="s">
        <v>90</v>
      </c>
      <c r="AW379" s="14" t="s">
        <v>35</v>
      </c>
      <c r="AX379" s="14" t="s">
        <v>81</v>
      </c>
      <c r="AY379" s="166" t="s">
        <v>270</v>
      </c>
    </row>
    <row r="380" spans="2:65" s="13" customFormat="1" ht="11.25">
      <c r="B380" s="158"/>
      <c r="D380" s="152" t="s">
        <v>279</v>
      </c>
      <c r="E380" s="159" t="s">
        <v>200</v>
      </c>
      <c r="F380" s="160" t="s">
        <v>606</v>
      </c>
      <c r="H380" s="161">
        <v>1.53</v>
      </c>
      <c r="I380" s="162"/>
      <c r="L380" s="158"/>
      <c r="M380" s="163"/>
      <c r="T380" s="164"/>
      <c r="AT380" s="159" t="s">
        <v>279</v>
      </c>
      <c r="AU380" s="159" t="s">
        <v>90</v>
      </c>
      <c r="AV380" s="13" t="s">
        <v>179</v>
      </c>
      <c r="AW380" s="13" t="s">
        <v>35</v>
      </c>
      <c r="AX380" s="13" t="s">
        <v>81</v>
      </c>
      <c r="AY380" s="159" t="s">
        <v>270</v>
      </c>
    </row>
    <row r="381" spans="2:65" s="14" customFormat="1" ht="11.25">
      <c r="B381" s="165"/>
      <c r="D381" s="152" t="s">
        <v>279</v>
      </c>
      <c r="E381" s="166" t="s">
        <v>1</v>
      </c>
      <c r="F381" s="167" t="s">
        <v>607</v>
      </c>
      <c r="H381" s="168">
        <v>0.30599999999999999</v>
      </c>
      <c r="I381" s="169"/>
      <c r="L381" s="165"/>
      <c r="M381" s="170"/>
      <c r="T381" s="171"/>
      <c r="AT381" s="166" t="s">
        <v>279</v>
      </c>
      <c r="AU381" s="166" t="s">
        <v>90</v>
      </c>
      <c r="AV381" s="14" t="s">
        <v>90</v>
      </c>
      <c r="AW381" s="14" t="s">
        <v>35</v>
      </c>
      <c r="AX381" s="14" t="s">
        <v>81</v>
      </c>
      <c r="AY381" s="166" t="s">
        <v>270</v>
      </c>
    </row>
    <row r="382" spans="2:65" s="15" customFormat="1" ht="11.25">
      <c r="B382" s="172"/>
      <c r="D382" s="152" t="s">
        <v>279</v>
      </c>
      <c r="E382" s="173" t="s">
        <v>153</v>
      </c>
      <c r="F382" s="174" t="s">
        <v>608</v>
      </c>
      <c r="H382" s="175">
        <v>1.8360000000000001</v>
      </c>
      <c r="I382" s="176"/>
      <c r="L382" s="172"/>
      <c r="M382" s="177"/>
      <c r="T382" s="178"/>
      <c r="AT382" s="173" t="s">
        <v>279</v>
      </c>
      <c r="AU382" s="173" t="s">
        <v>90</v>
      </c>
      <c r="AV382" s="15" t="s">
        <v>277</v>
      </c>
      <c r="AW382" s="15" t="s">
        <v>35</v>
      </c>
      <c r="AX382" s="15" t="s">
        <v>21</v>
      </c>
      <c r="AY382" s="173" t="s">
        <v>270</v>
      </c>
    </row>
    <row r="383" spans="2:65" s="1" customFormat="1" ht="37.9" customHeight="1">
      <c r="B383" s="32"/>
      <c r="C383" s="138" t="s">
        <v>609</v>
      </c>
      <c r="D383" s="138" t="s">
        <v>272</v>
      </c>
      <c r="E383" s="139" t="s">
        <v>476</v>
      </c>
      <c r="F383" s="140" t="s">
        <v>477</v>
      </c>
      <c r="G383" s="141" t="s">
        <v>371</v>
      </c>
      <c r="H383" s="142">
        <v>24.66</v>
      </c>
      <c r="I383" s="143"/>
      <c r="J383" s="144">
        <f>ROUND(I383*H383,2)</f>
        <v>0</v>
      </c>
      <c r="K383" s="140" t="s">
        <v>276</v>
      </c>
      <c r="L383" s="32"/>
      <c r="M383" s="145" t="s">
        <v>1</v>
      </c>
      <c r="N383" s="146" t="s">
        <v>46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277</v>
      </c>
      <c r="AT383" s="149" t="s">
        <v>272</v>
      </c>
      <c r="AU383" s="149" t="s">
        <v>90</v>
      </c>
      <c r="AY383" s="17" t="s">
        <v>270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21</v>
      </c>
      <c r="BK383" s="150">
        <f>ROUND(I383*H383,2)</f>
        <v>0</v>
      </c>
      <c r="BL383" s="17" t="s">
        <v>277</v>
      </c>
      <c r="BM383" s="149" t="s">
        <v>610</v>
      </c>
    </row>
    <row r="384" spans="2:65" s="12" customFormat="1" ht="11.25">
      <c r="B384" s="151"/>
      <c r="D384" s="152" t="s">
        <v>279</v>
      </c>
      <c r="E384" s="153" t="s">
        <v>1</v>
      </c>
      <c r="F384" s="154" t="s">
        <v>611</v>
      </c>
      <c r="H384" s="153" t="s">
        <v>1</v>
      </c>
      <c r="I384" s="155"/>
      <c r="L384" s="151"/>
      <c r="M384" s="156"/>
      <c r="T384" s="157"/>
      <c r="AT384" s="153" t="s">
        <v>279</v>
      </c>
      <c r="AU384" s="153" t="s">
        <v>90</v>
      </c>
      <c r="AV384" s="12" t="s">
        <v>21</v>
      </c>
      <c r="AW384" s="12" t="s">
        <v>35</v>
      </c>
      <c r="AX384" s="12" t="s">
        <v>81</v>
      </c>
      <c r="AY384" s="153" t="s">
        <v>270</v>
      </c>
    </row>
    <row r="385" spans="2:65" s="14" customFormat="1" ht="11.25">
      <c r="B385" s="165"/>
      <c r="D385" s="152" t="s">
        <v>279</v>
      </c>
      <c r="E385" s="166" t="s">
        <v>1</v>
      </c>
      <c r="F385" s="167" t="s">
        <v>207</v>
      </c>
      <c r="H385" s="168">
        <v>0.60599999999999998</v>
      </c>
      <c r="I385" s="169"/>
      <c r="L385" s="165"/>
      <c r="M385" s="170"/>
      <c r="T385" s="171"/>
      <c r="AT385" s="166" t="s">
        <v>279</v>
      </c>
      <c r="AU385" s="166" t="s">
        <v>90</v>
      </c>
      <c r="AV385" s="14" t="s">
        <v>90</v>
      </c>
      <c r="AW385" s="14" t="s">
        <v>35</v>
      </c>
      <c r="AX385" s="14" t="s">
        <v>81</v>
      </c>
      <c r="AY385" s="166" t="s">
        <v>270</v>
      </c>
    </row>
    <row r="386" spans="2:65" s="14" customFormat="1" ht="11.25">
      <c r="B386" s="165"/>
      <c r="D386" s="152" t="s">
        <v>279</v>
      </c>
      <c r="E386" s="166" t="s">
        <v>1</v>
      </c>
      <c r="F386" s="167" t="s">
        <v>217</v>
      </c>
      <c r="H386" s="168">
        <v>24.053999999999998</v>
      </c>
      <c r="I386" s="169"/>
      <c r="L386" s="165"/>
      <c r="M386" s="170"/>
      <c r="T386" s="171"/>
      <c r="AT386" s="166" t="s">
        <v>279</v>
      </c>
      <c r="AU386" s="166" t="s">
        <v>90</v>
      </c>
      <c r="AV386" s="14" t="s">
        <v>90</v>
      </c>
      <c r="AW386" s="14" t="s">
        <v>35</v>
      </c>
      <c r="AX386" s="14" t="s">
        <v>81</v>
      </c>
      <c r="AY386" s="166" t="s">
        <v>270</v>
      </c>
    </row>
    <row r="387" spans="2:65" s="15" customFormat="1" ht="11.25">
      <c r="B387" s="172"/>
      <c r="D387" s="152" t="s">
        <v>279</v>
      </c>
      <c r="E387" s="173" t="s">
        <v>195</v>
      </c>
      <c r="F387" s="174" t="s">
        <v>310</v>
      </c>
      <c r="H387" s="175">
        <v>24.66</v>
      </c>
      <c r="I387" s="176"/>
      <c r="L387" s="172"/>
      <c r="M387" s="177"/>
      <c r="T387" s="178"/>
      <c r="AT387" s="173" t="s">
        <v>279</v>
      </c>
      <c r="AU387" s="173" t="s">
        <v>90</v>
      </c>
      <c r="AV387" s="15" t="s">
        <v>277</v>
      </c>
      <c r="AW387" s="15" t="s">
        <v>35</v>
      </c>
      <c r="AX387" s="15" t="s">
        <v>21</v>
      </c>
      <c r="AY387" s="173" t="s">
        <v>270</v>
      </c>
    </row>
    <row r="388" spans="2:65" s="1" customFormat="1" ht="37.9" customHeight="1">
      <c r="B388" s="32"/>
      <c r="C388" s="138" t="s">
        <v>612</v>
      </c>
      <c r="D388" s="138" t="s">
        <v>272</v>
      </c>
      <c r="E388" s="139" t="s">
        <v>483</v>
      </c>
      <c r="F388" s="140" t="s">
        <v>484</v>
      </c>
      <c r="G388" s="141" t="s">
        <v>371</v>
      </c>
      <c r="H388" s="142">
        <v>16.440000000000001</v>
      </c>
      <c r="I388" s="143"/>
      <c r="J388" s="144">
        <f>ROUND(I388*H388,2)</f>
        <v>0</v>
      </c>
      <c r="K388" s="140" t="s">
        <v>276</v>
      </c>
      <c r="L388" s="32"/>
      <c r="M388" s="145" t="s">
        <v>1</v>
      </c>
      <c r="N388" s="146" t="s">
        <v>46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277</v>
      </c>
      <c r="AT388" s="149" t="s">
        <v>272</v>
      </c>
      <c r="AU388" s="149" t="s">
        <v>90</v>
      </c>
      <c r="AY388" s="17" t="s">
        <v>270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21</v>
      </c>
      <c r="BK388" s="150">
        <f>ROUND(I388*H388,2)</f>
        <v>0</v>
      </c>
      <c r="BL388" s="17" t="s">
        <v>277</v>
      </c>
      <c r="BM388" s="149" t="s">
        <v>613</v>
      </c>
    </row>
    <row r="389" spans="2:65" s="12" customFormat="1" ht="11.25">
      <c r="B389" s="151"/>
      <c r="D389" s="152" t="s">
        <v>279</v>
      </c>
      <c r="E389" s="153" t="s">
        <v>1</v>
      </c>
      <c r="F389" s="154" t="s">
        <v>614</v>
      </c>
      <c r="H389" s="153" t="s">
        <v>1</v>
      </c>
      <c r="I389" s="155"/>
      <c r="L389" s="151"/>
      <c r="M389" s="156"/>
      <c r="T389" s="157"/>
      <c r="AT389" s="153" t="s">
        <v>279</v>
      </c>
      <c r="AU389" s="153" t="s">
        <v>90</v>
      </c>
      <c r="AV389" s="12" t="s">
        <v>21</v>
      </c>
      <c r="AW389" s="12" t="s">
        <v>35</v>
      </c>
      <c r="AX389" s="12" t="s">
        <v>81</v>
      </c>
      <c r="AY389" s="153" t="s">
        <v>270</v>
      </c>
    </row>
    <row r="390" spans="2:65" s="14" customFormat="1" ht="11.25">
      <c r="B390" s="165"/>
      <c r="D390" s="152" t="s">
        <v>279</v>
      </c>
      <c r="E390" s="166" t="s">
        <v>1</v>
      </c>
      <c r="F390" s="167" t="s">
        <v>205</v>
      </c>
      <c r="H390" s="168">
        <v>0.40400000000000003</v>
      </c>
      <c r="I390" s="169"/>
      <c r="L390" s="165"/>
      <c r="M390" s="170"/>
      <c r="T390" s="171"/>
      <c r="AT390" s="166" t="s">
        <v>279</v>
      </c>
      <c r="AU390" s="166" t="s">
        <v>90</v>
      </c>
      <c r="AV390" s="14" t="s">
        <v>90</v>
      </c>
      <c r="AW390" s="14" t="s">
        <v>35</v>
      </c>
      <c r="AX390" s="14" t="s">
        <v>81</v>
      </c>
      <c r="AY390" s="166" t="s">
        <v>270</v>
      </c>
    </row>
    <row r="391" spans="2:65" s="14" customFormat="1" ht="11.25">
      <c r="B391" s="165"/>
      <c r="D391" s="152" t="s">
        <v>279</v>
      </c>
      <c r="E391" s="166" t="s">
        <v>1</v>
      </c>
      <c r="F391" s="167" t="s">
        <v>215</v>
      </c>
      <c r="H391" s="168">
        <v>16.036000000000001</v>
      </c>
      <c r="I391" s="169"/>
      <c r="L391" s="165"/>
      <c r="M391" s="170"/>
      <c r="T391" s="171"/>
      <c r="AT391" s="166" t="s">
        <v>279</v>
      </c>
      <c r="AU391" s="166" t="s">
        <v>90</v>
      </c>
      <c r="AV391" s="14" t="s">
        <v>90</v>
      </c>
      <c r="AW391" s="14" t="s">
        <v>35</v>
      </c>
      <c r="AX391" s="14" t="s">
        <v>81</v>
      </c>
      <c r="AY391" s="166" t="s">
        <v>270</v>
      </c>
    </row>
    <row r="392" spans="2:65" s="15" customFormat="1" ht="11.25">
      <c r="B392" s="172"/>
      <c r="D392" s="152" t="s">
        <v>279</v>
      </c>
      <c r="E392" s="173" t="s">
        <v>194</v>
      </c>
      <c r="F392" s="174" t="s">
        <v>310</v>
      </c>
      <c r="H392" s="175">
        <v>16.440000000000001</v>
      </c>
      <c r="I392" s="176"/>
      <c r="L392" s="172"/>
      <c r="M392" s="177"/>
      <c r="T392" s="178"/>
      <c r="AT392" s="173" t="s">
        <v>279</v>
      </c>
      <c r="AU392" s="173" t="s">
        <v>90</v>
      </c>
      <c r="AV392" s="15" t="s">
        <v>277</v>
      </c>
      <c r="AW392" s="15" t="s">
        <v>35</v>
      </c>
      <c r="AX392" s="15" t="s">
        <v>21</v>
      </c>
      <c r="AY392" s="173" t="s">
        <v>270</v>
      </c>
    </row>
    <row r="393" spans="2:65" s="1" customFormat="1" ht="24.2" customHeight="1">
      <c r="B393" s="32"/>
      <c r="C393" s="138" t="s">
        <v>615</v>
      </c>
      <c r="D393" s="138" t="s">
        <v>272</v>
      </c>
      <c r="E393" s="139" t="s">
        <v>542</v>
      </c>
      <c r="F393" s="140" t="s">
        <v>543</v>
      </c>
      <c r="G393" s="141" t="s">
        <v>371</v>
      </c>
      <c r="H393" s="142">
        <v>0.60599999999999998</v>
      </c>
      <c r="I393" s="143"/>
      <c r="J393" s="144">
        <f>ROUND(I393*H393,2)</f>
        <v>0</v>
      </c>
      <c r="K393" s="140" t="s">
        <v>276</v>
      </c>
      <c r="L393" s="32"/>
      <c r="M393" s="145" t="s">
        <v>1</v>
      </c>
      <c r="N393" s="146" t="s">
        <v>46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277</v>
      </c>
      <c r="AT393" s="149" t="s">
        <v>272</v>
      </c>
      <c r="AU393" s="149" t="s">
        <v>90</v>
      </c>
      <c r="AY393" s="17" t="s">
        <v>270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21</v>
      </c>
      <c r="BK393" s="150">
        <f>ROUND(I393*H393,2)</f>
        <v>0</v>
      </c>
      <c r="BL393" s="17" t="s">
        <v>277</v>
      </c>
      <c r="BM393" s="149" t="s">
        <v>616</v>
      </c>
    </row>
    <row r="394" spans="2:65" s="12" customFormat="1" ht="22.5">
      <c r="B394" s="151"/>
      <c r="D394" s="152" t="s">
        <v>279</v>
      </c>
      <c r="E394" s="153" t="s">
        <v>1</v>
      </c>
      <c r="F394" s="154" t="s">
        <v>617</v>
      </c>
      <c r="H394" s="153" t="s">
        <v>1</v>
      </c>
      <c r="I394" s="155"/>
      <c r="L394" s="151"/>
      <c r="M394" s="156"/>
      <c r="T394" s="157"/>
      <c r="AT394" s="153" t="s">
        <v>279</v>
      </c>
      <c r="AU394" s="153" t="s">
        <v>90</v>
      </c>
      <c r="AV394" s="12" t="s">
        <v>21</v>
      </c>
      <c r="AW394" s="12" t="s">
        <v>35</v>
      </c>
      <c r="AX394" s="12" t="s">
        <v>81</v>
      </c>
      <c r="AY394" s="153" t="s">
        <v>270</v>
      </c>
    </row>
    <row r="395" spans="2:65" s="14" customFormat="1" ht="11.25">
      <c r="B395" s="165"/>
      <c r="D395" s="152" t="s">
        <v>279</v>
      </c>
      <c r="E395" s="166" t="s">
        <v>1</v>
      </c>
      <c r="F395" s="167" t="s">
        <v>207</v>
      </c>
      <c r="H395" s="168">
        <v>0.60599999999999998</v>
      </c>
      <c r="I395" s="169"/>
      <c r="L395" s="165"/>
      <c r="M395" s="170"/>
      <c r="T395" s="171"/>
      <c r="AT395" s="166" t="s">
        <v>279</v>
      </c>
      <c r="AU395" s="166" t="s">
        <v>90</v>
      </c>
      <c r="AV395" s="14" t="s">
        <v>90</v>
      </c>
      <c r="AW395" s="14" t="s">
        <v>35</v>
      </c>
      <c r="AX395" s="14" t="s">
        <v>21</v>
      </c>
      <c r="AY395" s="166" t="s">
        <v>270</v>
      </c>
    </row>
    <row r="396" spans="2:65" s="1" customFormat="1" ht="24.2" customHeight="1">
      <c r="B396" s="32"/>
      <c r="C396" s="138" t="s">
        <v>618</v>
      </c>
      <c r="D396" s="138" t="s">
        <v>272</v>
      </c>
      <c r="E396" s="139" t="s">
        <v>495</v>
      </c>
      <c r="F396" s="140" t="s">
        <v>496</v>
      </c>
      <c r="G396" s="141" t="s">
        <v>371</v>
      </c>
      <c r="H396" s="142">
        <v>0.40400000000000003</v>
      </c>
      <c r="I396" s="143"/>
      <c r="J396" s="144">
        <f>ROUND(I396*H396,2)</f>
        <v>0</v>
      </c>
      <c r="K396" s="140" t="s">
        <v>276</v>
      </c>
      <c r="L396" s="32"/>
      <c r="M396" s="145" t="s">
        <v>1</v>
      </c>
      <c r="N396" s="146" t="s">
        <v>46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277</v>
      </c>
      <c r="AT396" s="149" t="s">
        <v>272</v>
      </c>
      <c r="AU396" s="149" t="s">
        <v>90</v>
      </c>
      <c r="AY396" s="17" t="s">
        <v>270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21</v>
      </c>
      <c r="BK396" s="150">
        <f>ROUND(I396*H396,2)</f>
        <v>0</v>
      </c>
      <c r="BL396" s="17" t="s">
        <v>277</v>
      </c>
      <c r="BM396" s="149" t="s">
        <v>619</v>
      </c>
    </row>
    <row r="397" spans="2:65" s="12" customFormat="1" ht="22.5">
      <c r="B397" s="151"/>
      <c r="D397" s="152" t="s">
        <v>279</v>
      </c>
      <c r="E397" s="153" t="s">
        <v>1</v>
      </c>
      <c r="F397" s="154" t="s">
        <v>620</v>
      </c>
      <c r="H397" s="153" t="s">
        <v>1</v>
      </c>
      <c r="I397" s="155"/>
      <c r="L397" s="151"/>
      <c r="M397" s="156"/>
      <c r="T397" s="157"/>
      <c r="AT397" s="153" t="s">
        <v>279</v>
      </c>
      <c r="AU397" s="153" t="s">
        <v>90</v>
      </c>
      <c r="AV397" s="12" t="s">
        <v>21</v>
      </c>
      <c r="AW397" s="12" t="s">
        <v>35</v>
      </c>
      <c r="AX397" s="12" t="s">
        <v>81</v>
      </c>
      <c r="AY397" s="153" t="s">
        <v>270</v>
      </c>
    </row>
    <row r="398" spans="2:65" s="14" customFormat="1" ht="11.25">
      <c r="B398" s="165"/>
      <c r="D398" s="152" t="s">
        <v>279</v>
      </c>
      <c r="E398" s="166" t="s">
        <v>1</v>
      </c>
      <c r="F398" s="167" t="s">
        <v>205</v>
      </c>
      <c r="H398" s="168">
        <v>0.40400000000000003</v>
      </c>
      <c r="I398" s="169"/>
      <c r="L398" s="165"/>
      <c r="M398" s="170"/>
      <c r="T398" s="171"/>
      <c r="AT398" s="166" t="s">
        <v>279</v>
      </c>
      <c r="AU398" s="166" t="s">
        <v>90</v>
      </c>
      <c r="AV398" s="14" t="s">
        <v>90</v>
      </c>
      <c r="AW398" s="14" t="s">
        <v>35</v>
      </c>
      <c r="AX398" s="14" t="s">
        <v>21</v>
      </c>
      <c r="AY398" s="166" t="s">
        <v>270</v>
      </c>
    </row>
    <row r="399" spans="2:65" s="1" customFormat="1" ht="33" customHeight="1">
      <c r="B399" s="32"/>
      <c r="C399" s="138" t="s">
        <v>621</v>
      </c>
      <c r="D399" s="138" t="s">
        <v>272</v>
      </c>
      <c r="E399" s="139" t="s">
        <v>622</v>
      </c>
      <c r="F399" s="140" t="s">
        <v>623</v>
      </c>
      <c r="G399" s="141" t="s">
        <v>371</v>
      </c>
      <c r="H399" s="142">
        <v>41.1</v>
      </c>
      <c r="I399" s="143"/>
      <c r="J399" s="144">
        <f>ROUND(I399*H399,2)</f>
        <v>0</v>
      </c>
      <c r="K399" s="140" t="s">
        <v>276</v>
      </c>
      <c r="L399" s="32"/>
      <c r="M399" s="145" t="s">
        <v>1</v>
      </c>
      <c r="N399" s="146" t="s">
        <v>46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277</v>
      </c>
      <c r="AT399" s="149" t="s">
        <v>272</v>
      </c>
      <c r="AU399" s="149" t="s">
        <v>90</v>
      </c>
      <c r="AY399" s="17" t="s">
        <v>270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21</v>
      </c>
      <c r="BK399" s="150">
        <f>ROUND(I399*H399,2)</f>
        <v>0</v>
      </c>
      <c r="BL399" s="17" t="s">
        <v>277</v>
      </c>
      <c r="BM399" s="149" t="s">
        <v>624</v>
      </c>
    </row>
    <row r="400" spans="2:65" s="12" customFormat="1" ht="22.5">
      <c r="B400" s="151"/>
      <c r="D400" s="152" t="s">
        <v>279</v>
      </c>
      <c r="E400" s="153" t="s">
        <v>1</v>
      </c>
      <c r="F400" s="154" t="s">
        <v>625</v>
      </c>
      <c r="H400" s="153" t="s">
        <v>1</v>
      </c>
      <c r="I400" s="155"/>
      <c r="L400" s="151"/>
      <c r="M400" s="156"/>
      <c r="T400" s="157"/>
      <c r="AT400" s="153" t="s">
        <v>279</v>
      </c>
      <c r="AU400" s="153" t="s">
        <v>90</v>
      </c>
      <c r="AV400" s="12" t="s">
        <v>21</v>
      </c>
      <c r="AW400" s="12" t="s">
        <v>35</v>
      </c>
      <c r="AX400" s="12" t="s">
        <v>81</v>
      </c>
      <c r="AY400" s="153" t="s">
        <v>270</v>
      </c>
    </row>
    <row r="401" spans="2:65" s="12" customFormat="1" ht="22.5">
      <c r="B401" s="151"/>
      <c r="D401" s="152" t="s">
        <v>279</v>
      </c>
      <c r="E401" s="153" t="s">
        <v>1</v>
      </c>
      <c r="F401" s="154" t="s">
        <v>626</v>
      </c>
      <c r="H401" s="153" t="s">
        <v>1</v>
      </c>
      <c r="I401" s="155"/>
      <c r="L401" s="151"/>
      <c r="M401" s="156"/>
      <c r="T401" s="157"/>
      <c r="AT401" s="153" t="s">
        <v>279</v>
      </c>
      <c r="AU401" s="153" t="s">
        <v>90</v>
      </c>
      <c r="AV401" s="12" t="s">
        <v>21</v>
      </c>
      <c r="AW401" s="12" t="s">
        <v>35</v>
      </c>
      <c r="AX401" s="12" t="s">
        <v>81</v>
      </c>
      <c r="AY401" s="153" t="s">
        <v>270</v>
      </c>
    </row>
    <row r="402" spans="2:65" s="14" customFormat="1" ht="11.25">
      <c r="B402" s="165"/>
      <c r="D402" s="152" t="s">
        <v>279</v>
      </c>
      <c r="E402" s="166" t="s">
        <v>1</v>
      </c>
      <c r="F402" s="167" t="s">
        <v>627</v>
      </c>
      <c r="H402" s="168">
        <v>41.1</v>
      </c>
      <c r="I402" s="169"/>
      <c r="L402" s="165"/>
      <c r="M402" s="170"/>
      <c r="T402" s="171"/>
      <c r="AT402" s="166" t="s">
        <v>279</v>
      </c>
      <c r="AU402" s="166" t="s">
        <v>90</v>
      </c>
      <c r="AV402" s="14" t="s">
        <v>90</v>
      </c>
      <c r="AW402" s="14" t="s">
        <v>35</v>
      </c>
      <c r="AX402" s="14" t="s">
        <v>81</v>
      </c>
      <c r="AY402" s="166" t="s">
        <v>270</v>
      </c>
    </row>
    <row r="403" spans="2:65" s="15" customFormat="1" ht="11.25">
      <c r="B403" s="172"/>
      <c r="D403" s="152" t="s">
        <v>279</v>
      </c>
      <c r="E403" s="173" t="s">
        <v>176</v>
      </c>
      <c r="F403" s="174" t="s">
        <v>310</v>
      </c>
      <c r="H403" s="175">
        <v>41.1</v>
      </c>
      <c r="I403" s="176"/>
      <c r="L403" s="172"/>
      <c r="M403" s="177"/>
      <c r="T403" s="178"/>
      <c r="AT403" s="173" t="s">
        <v>279</v>
      </c>
      <c r="AU403" s="173" t="s">
        <v>90</v>
      </c>
      <c r="AV403" s="15" t="s">
        <v>277</v>
      </c>
      <c r="AW403" s="15" t="s">
        <v>35</v>
      </c>
      <c r="AX403" s="15" t="s">
        <v>21</v>
      </c>
      <c r="AY403" s="173" t="s">
        <v>270</v>
      </c>
    </row>
    <row r="404" spans="2:65" s="1" customFormat="1" ht="55.5" customHeight="1">
      <c r="B404" s="32"/>
      <c r="C404" s="179" t="s">
        <v>628</v>
      </c>
      <c r="D404" s="179" t="s">
        <v>532</v>
      </c>
      <c r="E404" s="180" t="s">
        <v>629</v>
      </c>
      <c r="F404" s="181" t="s">
        <v>630</v>
      </c>
      <c r="G404" s="182" t="s">
        <v>506</v>
      </c>
      <c r="H404" s="183">
        <v>94.53</v>
      </c>
      <c r="I404" s="184"/>
      <c r="J404" s="185">
        <f>ROUND(I404*H404,2)</f>
        <v>0</v>
      </c>
      <c r="K404" s="181" t="s">
        <v>341</v>
      </c>
      <c r="L404" s="186"/>
      <c r="M404" s="187" t="s">
        <v>1</v>
      </c>
      <c r="N404" s="188" t="s">
        <v>46</v>
      </c>
      <c r="P404" s="147">
        <f>O404*H404</f>
        <v>0</v>
      </c>
      <c r="Q404" s="147">
        <v>1</v>
      </c>
      <c r="R404" s="147">
        <f>Q404*H404</f>
        <v>94.53</v>
      </c>
      <c r="S404" s="147">
        <v>0</v>
      </c>
      <c r="T404" s="148">
        <f>S404*H404</f>
        <v>0</v>
      </c>
      <c r="AR404" s="149" t="s">
        <v>338</v>
      </c>
      <c r="AT404" s="149" t="s">
        <v>532</v>
      </c>
      <c r="AU404" s="149" t="s">
        <v>90</v>
      </c>
      <c r="AY404" s="17" t="s">
        <v>270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21</v>
      </c>
      <c r="BK404" s="150">
        <f>ROUND(I404*H404,2)</f>
        <v>0</v>
      </c>
      <c r="BL404" s="17" t="s">
        <v>277</v>
      </c>
      <c r="BM404" s="149" t="s">
        <v>631</v>
      </c>
    </row>
    <row r="405" spans="2:65" s="12" customFormat="1" ht="11.25">
      <c r="B405" s="151"/>
      <c r="D405" s="152" t="s">
        <v>279</v>
      </c>
      <c r="E405" s="153" t="s">
        <v>1</v>
      </c>
      <c r="F405" s="154" t="s">
        <v>632</v>
      </c>
      <c r="H405" s="153" t="s">
        <v>1</v>
      </c>
      <c r="I405" s="155"/>
      <c r="L405" s="151"/>
      <c r="M405" s="156"/>
      <c r="T405" s="157"/>
      <c r="AT405" s="153" t="s">
        <v>279</v>
      </c>
      <c r="AU405" s="153" t="s">
        <v>90</v>
      </c>
      <c r="AV405" s="12" t="s">
        <v>21</v>
      </c>
      <c r="AW405" s="12" t="s">
        <v>35</v>
      </c>
      <c r="AX405" s="12" t="s">
        <v>81</v>
      </c>
      <c r="AY405" s="153" t="s">
        <v>270</v>
      </c>
    </row>
    <row r="406" spans="2:65" s="14" customFormat="1" ht="11.25">
      <c r="B406" s="165"/>
      <c r="D406" s="152" t="s">
        <v>279</v>
      </c>
      <c r="E406" s="166" t="s">
        <v>1</v>
      </c>
      <c r="F406" s="167" t="s">
        <v>633</v>
      </c>
      <c r="H406" s="168">
        <v>94.53</v>
      </c>
      <c r="I406" s="169"/>
      <c r="L406" s="165"/>
      <c r="M406" s="170"/>
      <c r="T406" s="171"/>
      <c r="AT406" s="166" t="s">
        <v>279</v>
      </c>
      <c r="AU406" s="166" t="s">
        <v>90</v>
      </c>
      <c r="AV406" s="14" t="s">
        <v>90</v>
      </c>
      <c r="AW406" s="14" t="s">
        <v>35</v>
      </c>
      <c r="AX406" s="14" t="s">
        <v>21</v>
      </c>
      <c r="AY406" s="166" t="s">
        <v>270</v>
      </c>
    </row>
    <row r="407" spans="2:65" s="1" customFormat="1" ht="33" customHeight="1">
      <c r="B407" s="32"/>
      <c r="C407" s="138" t="s">
        <v>634</v>
      </c>
      <c r="D407" s="138" t="s">
        <v>272</v>
      </c>
      <c r="E407" s="139" t="s">
        <v>635</v>
      </c>
      <c r="F407" s="140" t="s">
        <v>636</v>
      </c>
      <c r="G407" s="141" t="s">
        <v>371</v>
      </c>
      <c r="H407" s="142">
        <v>24.66</v>
      </c>
      <c r="I407" s="143"/>
      <c r="J407" s="144">
        <f>ROUND(I407*H407,2)</f>
        <v>0</v>
      </c>
      <c r="K407" s="140" t="s">
        <v>637</v>
      </c>
      <c r="L407" s="32"/>
      <c r="M407" s="145" t="s">
        <v>1</v>
      </c>
      <c r="N407" s="146" t="s">
        <v>46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277</v>
      </c>
      <c r="AT407" s="149" t="s">
        <v>272</v>
      </c>
      <c r="AU407" s="149" t="s">
        <v>90</v>
      </c>
      <c r="AY407" s="17" t="s">
        <v>270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21</v>
      </c>
      <c r="BK407" s="150">
        <f>ROUND(I407*H407,2)</f>
        <v>0</v>
      </c>
      <c r="BL407" s="17" t="s">
        <v>277</v>
      </c>
      <c r="BM407" s="149" t="s">
        <v>638</v>
      </c>
    </row>
    <row r="408" spans="2:65" s="14" customFormat="1" ht="11.25">
      <c r="B408" s="165"/>
      <c r="D408" s="152" t="s">
        <v>279</v>
      </c>
      <c r="E408" s="166" t="s">
        <v>1</v>
      </c>
      <c r="F408" s="167" t="s">
        <v>195</v>
      </c>
      <c r="H408" s="168">
        <v>24.66</v>
      </c>
      <c r="I408" s="169"/>
      <c r="L408" s="165"/>
      <c r="M408" s="170"/>
      <c r="T408" s="171"/>
      <c r="AT408" s="166" t="s">
        <v>279</v>
      </c>
      <c r="AU408" s="166" t="s">
        <v>90</v>
      </c>
      <c r="AV408" s="14" t="s">
        <v>90</v>
      </c>
      <c r="AW408" s="14" t="s">
        <v>35</v>
      </c>
      <c r="AX408" s="14" t="s">
        <v>21</v>
      </c>
      <c r="AY408" s="166" t="s">
        <v>270</v>
      </c>
    </row>
    <row r="409" spans="2:65" s="1" customFormat="1" ht="33" customHeight="1">
      <c r="B409" s="32"/>
      <c r="C409" s="138" t="s">
        <v>639</v>
      </c>
      <c r="D409" s="138" t="s">
        <v>272</v>
      </c>
      <c r="E409" s="139" t="s">
        <v>500</v>
      </c>
      <c r="F409" s="140" t="s">
        <v>501</v>
      </c>
      <c r="G409" s="141" t="s">
        <v>371</v>
      </c>
      <c r="H409" s="142">
        <v>16.440000000000001</v>
      </c>
      <c r="I409" s="143"/>
      <c r="J409" s="144">
        <f>ROUND(I409*H409,2)</f>
        <v>0</v>
      </c>
      <c r="K409" s="140" t="s">
        <v>341</v>
      </c>
      <c r="L409" s="32"/>
      <c r="M409" s="145" t="s">
        <v>1</v>
      </c>
      <c r="N409" s="146" t="s">
        <v>46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277</v>
      </c>
      <c r="AT409" s="149" t="s">
        <v>272</v>
      </c>
      <c r="AU409" s="149" t="s">
        <v>90</v>
      </c>
      <c r="AY409" s="17" t="s">
        <v>270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21</v>
      </c>
      <c r="BK409" s="150">
        <f>ROUND(I409*H409,2)</f>
        <v>0</v>
      </c>
      <c r="BL409" s="17" t="s">
        <v>277</v>
      </c>
      <c r="BM409" s="149" t="s">
        <v>640</v>
      </c>
    </row>
    <row r="410" spans="2:65" s="14" customFormat="1" ht="11.25">
      <c r="B410" s="165"/>
      <c r="D410" s="152" t="s">
        <v>279</v>
      </c>
      <c r="E410" s="166" t="s">
        <v>1</v>
      </c>
      <c r="F410" s="167" t="s">
        <v>194</v>
      </c>
      <c r="H410" s="168">
        <v>16.440000000000001</v>
      </c>
      <c r="I410" s="169"/>
      <c r="L410" s="165"/>
      <c r="M410" s="170"/>
      <c r="T410" s="171"/>
      <c r="AT410" s="166" t="s">
        <v>279</v>
      </c>
      <c r="AU410" s="166" t="s">
        <v>90</v>
      </c>
      <c r="AV410" s="14" t="s">
        <v>90</v>
      </c>
      <c r="AW410" s="14" t="s">
        <v>35</v>
      </c>
      <c r="AX410" s="14" t="s">
        <v>21</v>
      </c>
      <c r="AY410" s="166" t="s">
        <v>270</v>
      </c>
    </row>
    <row r="411" spans="2:65" s="1" customFormat="1" ht="24.2" customHeight="1">
      <c r="B411" s="32"/>
      <c r="C411" s="138" t="s">
        <v>641</v>
      </c>
      <c r="D411" s="138" t="s">
        <v>272</v>
      </c>
      <c r="E411" s="139" t="s">
        <v>642</v>
      </c>
      <c r="F411" s="140" t="s">
        <v>643</v>
      </c>
      <c r="G411" s="141" t="s">
        <v>275</v>
      </c>
      <c r="H411" s="142">
        <v>82.2</v>
      </c>
      <c r="I411" s="143"/>
      <c r="J411" s="144">
        <f>ROUND(I411*H411,2)</f>
        <v>0</v>
      </c>
      <c r="K411" s="140" t="s">
        <v>276</v>
      </c>
      <c r="L411" s="32"/>
      <c r="M411" s="145" t="s">
        <v>1</v>
      </c>
      <c r="N411" s="146" t="s">
        <v>46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277</v>
      </c>
      <c r="AT411" s="149" t="s">
        <v>272</v>
      </c>
      <c r="AU411" s="149" t="s">
        <v>90</v>
      </c>
      <c r="AY411" s="17" t="s">
        <v>270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21</v>
      </c>
      <c r="BK411" s="150">
        <f>ROUND(I411*H411,2)</f>
        <v>0</v>
      </c>
      <c r="BL411" s="17" t="s">
        <v>277</v>
      </c>
      <c r="BM411" s="149" t="s">
        <v>644</v>
      </c>
    </row>
    <row r="412" spans="2:65" s="12" customFormat="1" ht="11.25">
      <c r="B412" s="151"/>
      <c r="D412" s="152" t="s">
        <v>279</v>
      </c>
      <c r="E412" s="153" t="s">
        <v>1</v>
      </c>
      <c r="F412" s="154" t="s">
        <v>645</v>
      </c>
      <c r="H412" s="153" t="s">
        <v>1</v>
      </c>
      <c r="I412" s="155"/>
      <c r="L412" s="151"/>
      <c r="M412" s="156"/>
      <c r="T412" s="157"/>
      <c r="AT412" s="153" t="s">
        <v>279</v>
      </c>
      <c r="AU412" s="153" t="s">
        <v>90</v>
      </c>
      <c r="AV412" s="12" t="s">
        <v>21</v>
      </c>
      <c r="AW412" s="12" t="s">
        <v>35</v>
      </c>
      <c r="AX412" s="12" t="s">
        <v>81</v>
      </c>
      <c r="AY412" s="153" t="s">
        <v>270</v>
      </c>
    </row>
    <row r="413" spans="2:65" s="14" customFormat="1" ht="11.25">
      <c r="B413" s="165"/>
      <c r="D413" s="152" t="s">
        <v>279</v>
      </c>
      <c r="E413" s="166" t="s">
        <v>1</v>
      </c>
      <c r="F413" s="167" t="s">
        <v>646</v>
      </c>
      <c r="H413" s="168">
        <v>49.32</v>
      </c>
      <c r="I413" s="169"/>
      <c r="L413" s="165"/>
      <c r="M413" s="170"/>
      <c r="T413" s="171"/>
      <c r="AT413" s="166" t="s">
        <v>279</v>
      </c>
      <c r="AU413" s="166" t="s">
        <v>90</v>
      </c>
      <c r="AV413" s="14" t="s">
        <v>90</v>
      </c>
      <c r="AW413" s="14" t="s">
        <v>35</v>
      </c>
      <c r="AX413" s="14" t="s">
        <v>81</v>
      </c>
      <c r="AY413" s="166" t="s">
        <v>270</v>
      </c>
    </row>
    <row r="414" spans="2:65" s="14" customFormat="1" ht="11.25">
      <c r="B414" s="165"/>
      <c r="D414" s="152" t="s">
        <v>279</v>
      </c>
      <c r="E414" s="166" t="s">
        <v>1</v>
      </c>
      <c r="F414" s="167" t="s">
        <v>647</v>
      </c>
      <c r="H414" s="168">
        <v>32.880000000000003</v>
      </c>
      <c r="I414" s="169"/>
      <c r="L414" s="165"/>
      <c r="M414" s="170"/>
      <c r="T414" s="171"/>
      <c r="AT414" s="166" t="s">
        <v>279</v>
      </c>
      <c r="AU414" s="166" t="s">
        <v>90</v>
      </c>
      <c r="AV414" s="14" t="s">
        <v>90</v>
      </c>
      <c r="AW414" s="14" t="s">
        <v>35</v>
      </c>
      <c r="AX414" s="14" t="s">
        <v>81</v>
      </c>
      <c r="AY414" s="166" t="s">
        <v>270</v>
      </c>
    </row>
    <row r="415" spans="2:65" s="15" customFormat="1" ht="11.25">
      <c r="B415" s="172"/>
      <c r="D415" s="152" t="s">
        <v>279</v>
      </c>
      <c r="E415" s="173" t="s">
        <v>1</v>
      </c>
      <c r="F415" s="174" t="s">
        <v>310</v>
      </c>
      <c r="H415" s="175">
        <v>82.2</v>
      </c>
      <c r="I415" s="176"/>
      <c r="L415" s="172"/>
      <c r="M415" s="177"/>
      <c r="T415" s="178"/>
      <c r="AT415" s="173" t="s">
        <v>279</v>
      </c>
      <c r="AU415" s="173" t="s">
        <v>90</v>
      </c>
      <c r="AV415" s="15" t="s">
        <v>277</v>
      </c>
      <c r="AW415" s="15" t="s">
        <v>35</v>
      </c>
      <c r="AX415" s="15" t="s">
        <v>21</v>
      </c>
      <c r="AY415" s="173" t="s">
        <v>270</v>
      </c>
    </row>
    <row r="416" spans="2:65" s="11" customFormat="1" ht="22.9" customHeight="1">
      <c r="B416" s="126"/>
      <c r="D416" s="127" t="s">
        <v>80</v>
      </c>
      <c r="E416" s="136" t="s">
        <v>410</v>
      </c>
      <c r="F416" s="136" t="s">
        <v>648</v>
      </c>
      <c r="I416" s="129"/>
      <c r="J416" s="137">
        <f>BK416</f>
        <v>0</v>
      </c>
      <c r="L416" s="126"/>
      <c r="M416" s="131"/>
      <c r="P416" s="132">
        <f>SUM(P417:P477)</f>
        <v>0</v>
      </c>
      <c r="R416" s="132">
        <f>SUM(R417:R477)</f>
        <v>1.1742000000000001E-2</v>
      </c>
      <c r="T416" s="133">
        <f>SUM(T417:T477)</f>
        <v>0</v>
      </c>
      <c r="AR416" s="127" t="s">
        <v>21</v>
      </c>
      <c r="AT416" s="134" t="s">
        <v>80</v>
      </c>
      <c r="AU416" s="134" t="s">
        <v>21</v>
      </c>
      <c r="AY416" s="127" t="s">
        <v>270</v>
      </c>
      <c r="BK416" s="135">
        <f>SUM(BK417:BK477)</f>
        <v>0</v>
      </c>
    </row>
    <row r="417" spans="2:65" s="1" customFormat="1" ht="16.5" customHeight="1">
      <c r="B417" s="32"/>
      <c r="C417" s="138" t="s">
        <v>212</v>
      </c>
      <c r="D417" s="138" t="s">
        <v>272</v>
      </c>
      <c r="E417" s="139" t="s">
        <v>649</v>
      </c>
      <c r="F417" s="140" t="s">
        <v>650</v>
      </c>
      <c r="G417" s="141" t="s">
        <v>275</v>
      </c>
      <c r="H417" s="142">
        <v>380</v>
      </c>
      <c r="I417" s="143"/>
      <c r="J417" s="144">
        <f>ROUND(I417*H417,2)</f>
        <v>0</v>
      </c>
      <c r="K417" s="140" t="s">
        <v>276</v>
      </c>
      <c r="L417" s="32"/>
      <c r="M417" s="145" t="s">
        <v>1</v>
      </c>
      <c r="N417" s="146" t="s">
        <v>46</v>
      </c>
      <c r="P417" s="147">
        <f>O417*H417</f>
        <v>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AR417" s="149" t="s">
        <v>277</v>
      </c>
      <c r="AT417" s="149" t="s">
        <v>272</v>
      </c>
      <c r="AU417" s="149" t="s">
        <v>90</v>
      </c>
      <c r="AY417" s="17" t="s">
        <v>270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21</v>
      </c>
      <c r="BK417" s="150">
        <f>ROUND(I417*H417,2)</f>
        <v>0</v>
      </c>
      <c r="BL417" s="17" t="s">
        <v>277</v>
      </c>
      <c r="BM417" s="149" t="s">
        <v>651</v>
      </c>
    </row>
    <row r="418" spans="2:65" s="12" customFormat="1" ht="11.25">
      <c r="B418" s="151"/>
      <c r="D418" s="152" t="s">
        <v>279</v>
      </c>
      <c r="E418" s="153" t="s">
        <v>1</v>
      </c>
      <c r="F418" s="154" t="s">
        <v>652</v>
      </c>
      <c r="H418" s="153" t="s">
        <v>1</v>
      </c>
      <c r="I418" s="155"/>
      <c r="L418" s="151"/>
      <c r="M418" s="156"/>
      <c r="T418" s="157"/>
      <c r="AT418" s="153" t="s">
        <v>279</v>
      </c>
      <c r="AU418" s="153" t="s">
        <v>90</v>
      </c>
      <c r="AV418" s="12" t="s">
        <v>21</v>
      </c>
      <c r="AW418" s="12" t="s">
        <v>35</v>
      </c>
      <c r="AX418" s="12" t="s">
        <v>81</v>
      </c>
      <c r="AY418" s="153" t="s">
        <v>270</v>
      </c>
    </row>
    <row r="419" spans="2:65" s="14" customFormat="1" ht="11.25">
      <c r="B419" s="165"/>
      <c r="D419" s="152" t="s">
        <v>279</v>
      </c>
      <c r="E419" s="166" t="s">
        <v>1</v>
      </c>
      <c r="F419" s="167" t="s">
        <v>235</v>
      </c>
      <c r="H419" s="168">
        <v>380</v>
      </c>
      <c r="I419" s="169"/>
      <c r="L419" s="165"/>
      <c r="M419" s="170"/>
      <c r="T419" s="171"/>
      <c r="AT419" s="166" t="s">
        <v>279</v>
      </c>
      <c r="AU419" s="166" t="s">
        <v>90</v>
      </c>
      <c r="AV419" s="14" t="s">
        <v>90</v>
      </c>
      <c r="AW419" s="14" t="s">
        <v>35</v>
      </c>
      <c r="AX419" s="14" t="s">
        <v>21</v>
      </c>
      <c r="AY419" s="166" t="s">
        <v>270</v>
      </c>
    </row>
    <row r="420" spans="2:65" s="1" customFormat="1" ht="16.5" customHeight="1">
      <c r="B420" s="32"/>
      <c r="C420" s="138" t="s">
        <v>653</v>
      </c>
      <c r="D420" s="138" t="s">
        <v>272</v>
      </c>
      <c r="E420" s="139" t="s">
        <v>654</v>
      </c>
      <c r="F420" s="140" t="s">
        <v>655</v>
      </c>
      <c r="G420" s="141" t="s">
        <v>275</v>
      </c>
      <c r="H420" s="142">
        <v>84</v>
      </c>
      <c r="I420" s="143"/>
      <c r="J420" s="144">
        <f>ROUND(I420*H420,2)</f>
        <v>0</v>
      </c>
      <c r="K420" s="140" t="s">
        <v>276</v>
      </c>
      <c r="L420" s="32"/>
      <c r="M420" s="145" t="s">
        <v>1</v>
      </c>
      <c r="N420" s="146" t="s">
        <v>46</v>
      </c>
      <c r="P420" s="147">
        <f>O420*H420</f>
        <v>0</v>
      </c>
      <c r="Q420" s="147">
        <v>0</v>
      </c>
      <c r="R420" s="147">
        <f>Q420*H420</f>
        <v>0</v>
      </c>
      <c r="S420" s="147">
        <v>0</v>
      </c>
      <c r="T420" s="148">
        <f>S420*H420</f>
        <v>0</v>
      </c>
      <c r="AR420" s="149" t="s">
        <v>277</v>
      </c>
      <c r="AT420" s="149" t="s">
        <v>272</v>
      </c>
      <c r="AU420" s="149" t="s">
        <v>90</v>
      </c>
      <c r="AY420" s="17" t="s">
        <v>270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21</v>
      </c>
      <c r="BK420" s="150">
        <f>ROUND(I420*H420,2)</f>
        <v>0</v>
      </c>
      <c r="BL420" s="17" t="s">
        <v>277</v>
      </c>
      <c r="BM420" s="149" t="s">
        <v>656</v>
      </c>
    </row>
    <row r="421" spans="2:65" s="12" customFormat="1" ht="11.25">
      <c r="B421" s="151"/>
      <c r="D421" s="152" t="s">
        <v>279</v>
      </c>
      <c r="E421" s="153" t="s">
        <v>1</v>
      </c>
      <c r="F421" s="154" t="s">
        <v>652</v>
      </c>
      <c r="H421" s="153" t="s">
        <v>1</v>
      </c>
      <c r="I421" s="155"/>
      <c r="L421" s="151"/>
      <c r="M421" s="156"/>
      <c r="T421" s="157"/>
      <c r="AT421" s="153" t="s">
        <v>279</v>
      </c>
      <c r="AU421" s="153" t="s">
        <v>90</v>
      </c>
      <c r="AV421" s="12" t="s">
        <v>21</v>
      </c>
      <c r="AW421" s="12" t="s">
        <v>35</v>
      </c>
      <c r="AX421" s="12" t="s">
        <v>81</v>
      </c>
      <c r="AY421" s="153" t="s">
        <v>270</v>
      </c>
    </row>
    <row r="422" spans="2:65" s="14" customFormat="1" ht="11.25">
      <c r="B422" s="165"/>
      <c r="D422" s="152" t="s">
        <v>279</v>
      </c>
      <c r="E422" s="166" t="s">
        <v>1</v>
      </c>
      <c r="F422" s="167" t="s">
        <v>239</v>
      </c>
      <c r="H422" s="168">
        <v>84</v>
      </c>
      <c r="I422" s="169"/>
      <c r="L422" s="165"/>
      <c r="M422" s="170"/>
      <c r="T422" s="171"/>
      <c r="AT422" s="166" t="s">
        <v>279</v>
      </c>
      <c r="AU422" s="166" t="s">
        <v>90</v>
      </c>
      <c r="AV422" s="14" t="s">
        <v>90</v>
      </c>
      <c r="AW422" s="14" t="s">
        <v>35</v>
      </c>
      <c r="AX422" s="14" t="s">
        <v>21</v>
      </c>
      <c r="AY422" s="166" t="s">
        <v>270</v>
      </c>
    </row>
    <row r="423" spans="2:65" s="1" customFormat="1" ht="24.2" customHeight="1">
      <c r="B423" s="32"/>
      <c r="C423" s="138" t="s">
        <v>657</v>
      </c>
      <c r="D423" s="138" t="s">
        <v>272</v>
      </c>
      <c r="E423" s="139" t="s">
        <v>658</v>
      </c>
      <c r="F423" s="140" t="s">
        <v>659</v>
      </c>
      <c r="G423" s="141" t="s">
        <v>275</v>
      </c>
      <c r="H423" s="142">
        <v>84</v>
      </c>
      <c r="I423" s="143"/>
      <c r="J423" s="144">
        <f>ROUND(I423*H423,2)</f>
        <v>0</v>
      </c>
      <c r="K423" s="140" t="s">
        <v>276</v>
      </c>
      <c r="L423" s="32"/>
      <c r="M423" s="145" t="s">
        <v>1</v>
      </c>
      <c r="N423" s="146" t="s">
        <v>46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277</v>
      </c>
      <c r="AT423" s="149" t="s">
        <v>272</v>
      </c>
      <c r="AU423" s="149" t="s">
        <v>90</v>
      </c>
      <c r="AY423" s="17" t="s">
        <v>270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21</v>
      </c>
      <c r="BK423" s="150">
        <f>ROUND(I423*H423,2)</f>
        <v>0</v>
      </c>
      <c r="BL423" s="17" t="s">
        <v>277</v>
      </c>
      <c r="BM423" s="149" t="s">
        <v>660</v>
      </c>
    </row>
    <row r="424" spans="2:65" s="12" customFormat="1" ht="11.25">
      <c r="B424" s="151"/>
      <c r="D424" s="152" t="s">
        <v>279</v>
      </c>
      <c r="E424" s="153" t="s">
        <v>1</v>
      </c>
      <c r="F424" s="154" t="s">
        <v>661</v>
      </c>
      <c r="H424" s="153" t="s">
        <v>1</v>
      </c>
      <c r="I424" s="155"/>
      <c r="L424" s="151"/>
      <c r="M424" s="156"/>
      <c r="T424" s="157"/>
      <c r="AT424" s="153" t="s">
        <v>279</v>
      </c>
      <c r="AU424" s="153" t="s">
        <v>90</v>
      </c>
      <c r="AV424" s="12" t="s">
        <v>21</v>
      </c>
      <c r="AW424" s="12" t="s">
        <v>35</v>
      </c>
      <c r="AX424" s="12" t="s">
        <v>81</v>
      </c>
      <c r="AY424" s="153" t="s">
        <v>270</v>
      </c>
    </row>
    <row r="425" spans="2:65" s="12" customFormat="1" ht="22.5">
      <c r="B425" s="151"/>
      <c r="D425" s="152" t="s">
        <v>279</v>
      </c>
      <c r="E425" s="153" t="s">
        <v>1</v>
      </c>
      <c r="F425" s="154" t="s">
        <v>662</v>
      </c>
      <c r="H425" s="153" t="s">
        <v>1</v>
      </c>
      <c r="I425" s="155"/>
      <c r="L425" s="151"/>
      <c r="M425" s="156"/>
      <c r="T425" s="157"/>
      <c r="AT425" s="153" t="s">
        <v>279</v>
      </c>
      <c r="AU425" s="153" t="s">
        <v>90</v>
      </c>
      <c r="AV425" s="12" t="s">
        <v>21</v>
      </c>
      <c r="AW425" s="12" t="s">
        <v>35</v>
      </c>
      <c r="AX425" s="12" t="s">
        <v>81</v>
      </c>
      <c r="AY425" s="153" t="s">
        <v>270</v>
      </c>
    </row>
    <row r="426" spans="2:65" s="12" customFormat="1" ht="22.5">
      <c r="B426" s="151"/>
      <c r="D426" s="152" t="s">
        <v>279</v>
      </c>
      <c r="E426" s="153" t="s">
        <v>1</v>
      </c>
      <c r="F426" s="154" t="s">
        <v>663</v>
      </c>
      <c r="H426" s="153" t="s">
        <v>1</v>
      </c>
      <c r="I426" s="155"/>
      <c r="L426" s="151"/>
      <c r="M426" s="156"/>
      <c r="T426" s="157"/>
      <c r="AT426" s="153" t="s">
        <v>279</v>
      </c>
      <c r="AU426" s="153" t="s">
        <v>90</v>
      </c>
      <c r="AV426" s="12" t="s">
        <v>21</v>
      </c>
      <c r="AW426" s="12" t="s">
        <v>35</v>
      </c>
      <c r="AX426" s="12" t="s">
        <v>81</v>
      </c>
      <c r="AY426" s="153" t="s">
        <v>270</v>
      </c>
    </row>
    <row r="427" spans="2:65" s="12" customFormat="1" ht="22.5">
      <c r="B427" s="151"/>
      <c r="D427" s="152" t="s">
        <v>279</v>
      </c>
      <c r="E427" s="153" t="s">
        <v>1</v>
      </c>
      <c r="F427" s="154" t="s">
        <v>664</v>
      </c>
      <c r="H427" s="153" t="s">
        <v>1</v>
      </c>
      <c r="I427" s="155"/>
      <c r="L427" s="151"/>
      <c r="M427" s="156"/>
      <c r="T427" s="157"/>
      <c r="AT427" s="153" t="s">
        <v>279</v>
      </c>
      <c r="AU427" s="153" t="s">
        <v>90</v>
      </c>
      <c r="AV427" s="12" t="s">
        <v>21</v>
      </c>
      <c r="AW427" s="12" t="s">
        <v>35</v>
      </c>
      <c r="AX427" s="12" t="s">
        <v>81</v>
      </c>
      <c r="AY427" s="153" t="s">
        <v>270</v>
      </c>
    </row>
    <row r="428" spans="2:65" s="14" customFormat="1" ht="11.25">
      <c r="B428" s="165"/>
      <c r="D428" s="152" t="s">
        <v>279</v>
      </c>
      <c r="E428" s="166" t="s">
        <v>1</v>
      </c>
      <c r="F428" s="167" t="s">
        <v>239</v>
      </c>
      <c r="H428" s="168">
        <v>84</v>
      </c>
      <c r="I428" s="169"/>
      <c r="L428" s="165"/>
      <c r="M428" s="170"/>
      <c r="T428" s="171"/>
      <c r="AT428" s="166" t="s">
        <v>279</v>
      </c>
      <c r="AU428" s="166" t="s">
        <v>90</v>
      </c>
      <c r="AV428" s="14" t="s">
        <v>90</v>
      </c>
      <c r="AW428" s="14" t="s">
        <v>35</v>
      </c>
      <c r="AX428" s="14" t="s">
        <v>21</v>
      </c>
      <c r="AY428" s="166" t="s">
        <v>270</v>
      </c>
    </row>
    <row r="429" spans="2:65" s="1" customFormat="1" ht="24.2" customHeight="1">
      <c r="B429" s="32"/>
      <c r="C429" s="138" t="s">
        <v>665</v>
      </c>
      <c r="D429" s="138" t="s">
        <v>272</v>
      </c>
      <c r="E429" s="139" t="s">
        <v>666</v>
      </c>
      <c r="F429" s="140" t="s">
        <v>667</v>
      </c>
      <c r="G429" s="141" t="s">
        <v>371</v>
      </c>
      <c r="H429" s="142">
        <v>21.2</v>
      </c>
      <c r="I429" s="143"/>
      <c r="J429" s="144">
        <f>ROUND(I429*H429,2)</f>
        <v>0</v>
      </c>
      <c r="K429" s="140" t="s">
        <v>341</v>
      </c>
      <c r="L429" s="32"/>
      <c r="M429" s="145" t="s">
        <v>1</v>
      </c>
      <c r="N429" s="146" t="s">
        <v>46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277</v>
      </c>
      <c r="AT429" s="149" t="s">
        <v>272</v>
      </c>
      <c r="AU429" s="149" t="s">
        <v>90</v>
      </c>
      <c r="AY429" s="17" t="s">
        <v>270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21</v>
      </c>
      <c r="BK429" s="150">
        <f>ROUND(I429*H429,2)</f>
        <v>0</v>
      </c>
      <c r="BL429" s="17" t="s">
        <v>277</v>
      </c>
      <c r="BM429" s="149" t="s">
        <v>668</v>
      </c>
    </row>
    <row r="430" spans="2:65" s="12" customFormat="1" ht="11.25">
      <c r="B430" s="151"/>
      <c r="D430" s="152" t="s">
        <v>279</v>
      </c>
      <c r="E430" s="153" t="s">
        <v>1</v>
      </c>
      <c r="F430" s="154" t="s">
        <v>669</v>
      </c>
      <c r="H430" s="153" t="s">
        <v>1</v>
      </c>
      <c r="I430" s="155"/>
      <c r="L430" s="151"/>
      <c r="M430" s="156"/>
      <c r="T430" s="157"/>
      <c r="AT430" s="153" t="s">
        <v>279</v>
      </c>
      <c r="AU430" s="153" t="s">
        <v>90</v>
      </c>
      <c r="AV430" s="12" t="s">
        <v>21</v>
      </c>
      <c r="AW430" s="12" t="s">
        <v>35</v>
      </c>
      <c r="AX430" s="12" t="s">
        <v>81</v>
      </c>
      <c r="AY430" s="153" t="s">
        <v>270</v>
      </c>
    </row>
    <row r="431" spans="2:65" s="14" customFormat="1" ht="11.25">
      <c r="B431" s="165"/>
      <c r="D431" s="152" t="s">
        <v>279</v>
      </c>
      <c r="E431" s="166" t="s">
        <v>1</v>
      </c>
      <c r="F431" s="167" t="s">
        <v>670</v>
      </c>
      <c r="H431" s="168">
        <v>21.2</v>
      </c>
      <c r="I431" s="169"/>
      <c r="L431" s="165"/>
      <c r="M431" s="170"/>
      <c r="T431" s="171"/>
      <c r="AT431" s="166" t="s">
        <v>279</v>
      </c>
      <c r="AU431" s="166" t="s">
        <v>90</v>
      </c>
      <c r="AV431" s="14" t="s">
        <v>90</v>
      </c>
      <c r="AW431" s="14" t="s">
        <v>35</v>
      </c>
      <c r="AX431" s="14" t="s">
        <v>21</v>
      </c>
      <c r="AY431" s="166" t="s">
        <v>270</v>
      </c>
    </row>
    <row r="432" spans="2:65" s="1" customFormat="1" ht="16.5" customHeight="1">
      <c r="B432" s="32"/>
      <c r="C432" s="179" t="s">
        <v>671</v>
      </c>
      <c r="D432" s="179" t="s">
        <v>532</v>
      </c>
      <c r="E432" s="180" t="s">
        <v>672</v>
      </c>
      <c r="F432" s="181" t="s">
        <v>673</v>
      </c>
      <c r="G432" s="182" t="s">
        <v>506</v>
      </c>
      <c r="H432" s="183">
        <v>21.452999999999999</v>
      </c>
      <c r="I432" s="184"/>
      <c r="J432" s="185">
        <f>ROUND(I432*H432,2)</f>
        <v>0</v>
      </c>
      <c r="K432" s="181" t="s">
        <v>276</v>
      </c>
      <c r="L432" s="186"/>
      <c r="M432" s="187" t="s">
        <v>1</v>
      </c>
      <c r="N432" s="188" t="s">
        <v>46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338</v>
      </c>
      <c r="AT432" s="149" t="s">
        <v>532</v>
      </c>
      <c r="AU432" s="149" t="s">
        <v>90</v>
      </c>
      <c r="AY432" s="17" t="s">
        <v>270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21</v>
      </c>
      <c r="BK432" s="150">
        <f>ROUND(I432*H432,2)</f>
        <v>0</v>
      </c>
      <c r="BL432" s="17" t="s">
        <v>277</v>
      </c>
      <c r="BM432" s="149" t="s">
        <v>674</v>
      </c>
    </row>
    <row r="433" spans="2:65" s="12" customFormat="1" ht="11.25">
      <c r="B433" s="151"/>
      <c r="D433" s="152" t="s">
        <v>279</v>
      </c>
      <c r="E433" s="153" t="s">
        <v>1</v>
      </c>
      <c r="F433" s="154" t="s">
        <v>675</v>
      </c>
      <c r="H433" s="153" t="s">
        <v>1</v>
      </c>
      <c r="I433" s="155"/>
      <c r="L433" s="151"/>
      <c r="M433" s="156"/>
      <c r="T433" s="157"/>
      <c r="AT433" s="153" t="s">
        <v>279</v>
      </c>
      <c r="AU433" s="153" t="s">
        <v>90</v>
      </c>
      <c r="AV433" s="12" t="s">
        <v>21</v>
      </c>
      <c r="AW433" s="12" t="s">
        <v>35</v>
      </c>
      <c r="AX433" s="12" t="s">
        <v>81</v>
      </c>
      <c r="AY433" s="153" t="s">
        <v>270</v>
      </c>
    </row>
    <row r="434" spans="2:65" s="12" customFormat="1" ht="22.5">
      <c r="B434" s="151"/>
      <c r="D434" s="152" t="s">
        <v>279</v>
      </c>
      <c r="E434" s="153" t="s">
        <v>1</v>
      </c>
      <c r="F434" s="154" t="s">
        <v>676</v>
      </c>
      <c r="H434" s="153" t="s">
        <v>1</v>
      </c>
      <c r="I434" s="155"/>
      <c r="L434" s="151"/>
      <c r="M434" s="156"/>
      <c r="T434" s="157"/>
      <c r="AT434" s="153" t="s">
        <v>279</v>
      </c>
      <c r="AU434" s="153" t="s">
        <v>90</v>
      </c>
      <c r="AV434" s="12" t="s">
        <v>21</v>
      </c>
      <c r="AW434" s="12" t="s">
        <v>35</v>
      </c>
      <c r="AX434" s="12" t="s">
        <v>81</v>
      </c>
      <c r="AY434" s="153" t="s">
        <v>270</v>
      </c>
    </row>
    <row r="435" spans="2:65" s="13" customFormat="1" ht="11.25">
      <c r="B435" s="158"/>
      <c r="D435" s="152" t="s">
        <v>279</v>
      </c>
      <c r="E435" s="159" t="s">
        <v>1</v>
      </c>
      <c r="F435" s="160" t="s">
        <v>367</v>
      </c>
      <c r="H435" s="161">
        <v>0</v>
      </c>
      <c r="I435" s="162"/>
      <c r="L435" s="158"/>
      <c r="M435" s="163"/>
      <c r="T435" s="164"/>
      <c r="AT435" s="159" t="s">
        <v>279</v>
      </c>
      <c r="AU435" s="159" t="s">
        <v>90</v>
      </c>
      <c r="AV435" s="13" t="s">
        <v>179</v>
      </c>
      <c r="AW435" s="13" t="s">
        <v>35</v>
      </c>
      <c r="AX435" s="13" t="s">
        <v>81</v>
      </c>
      <c r="AY435" s="159" t="s">
        <v>270</v>
      </c>
    </row>
    <row r="436" spans="2:65" s="12" customFormat="1" ht="22.5">
      <c r="B436" s="151"/>
      <c r="D436" s="152" t="s">
        <v>279</v>
      </c>
      <c r="E436" s="153" t="s">
        <v>1</v>
      </c>
      <c r="F436" s="154" t="s">
        <v>677</v>
      </c>
      <c r="H436" s="153" t="s">
        <v>1</v>
      </c>
      <c r="I436" s="155"/>
      <c r="L436" s="151"/>
      <c r="M436" s="156"/>
      <c r="T436" s="157"/>
      <c r="AT436" s="153" t="s">
        <v>279</v>
      </c>
      <c r="AU436" s="153" t="s">
        <v>90</v>
      </c>
      <c r="AV436" s="12" t="s">
        <v>21</v>
      </c>
      <c r="AW436" s="12" t="s">
        <v>35</v>
      </c>
      <c r="AX436" s="12" t="s">
        <v>81</v>
      </c>
      <c r="AY436" s="153" t="s">
        <v>270</v>
      </c>
    </row>
    <row r="437" spans="2:65" s="12" customFormat="1" ht="22.5">
      <c r="B437" s="151"/>
      <c r="D437" s="152" t="s">
        <v>279</v>
      </c>
      <c r="E437" s="153" t="s">
        <v>1</v>
      </c>
      <c r="F437" s="154" t="s">
        <v>664</v>
      </c>
      <c r="H437" s="153" t="s">
        <v>1</v>
      </c>
      <c r="I437" s="155"/>
      <c r="L437" s="151"/>
      <c r="M437" s="156"/>
      <c r="T437" s="157"/>
      <c r="AT437" s="153" t="s">
        <v>279</v>
      </c>
      <c r="AU437" s="153" t="s">
        <v>90</v>
      </c>
      <c r="AV437" s="12" t="s">
        <v>21</v>
      </c>
      <c r="AW437" s="12" t="s">
        <v>35</v>
      </c>
      <c r="AX437" s="12" t="s">
        <v>81</v>
      </c>
      <c r="AY437" s="153" t="s">
        <v>270</v>
      </c>
    </row>
    <row r="438" spans="2:65" s="12" customFormat="1" ht="22.5">
      <c r="B438" s="151"/>
      <c r="D438" s="152" t="s">
        <v>279</v>
      </c>
      <c r="E438" s="153" t="s">
        <v>1</v>
      </c>
      <c r="F438" s="154" t="s">
        <v>678</v>
      </c>
      <c r="H438" s="153" t="s">
        <v>1</v>
      </c>
      <c r="I438" s="155"/>
      <c r="L438" s="151"/>
      <c r="M438" s="156"/>
      <c r="T438" s="157"/>
      <c r="AT438" s="153" t="s">
        <v>279</v>
      </c>
      <c r="AU438" s="153" t="s">
        <v>90</v>
      </c>
      <c r="AV438" s="12" t="s">
        <v>21</v>
      </c>
      <c r="AW438" s="12" t="s">
        <v>35</v>
      </c>
      <c r="AX438" s="12" t="s">
        <v>81</v>
      </c>
      <c r="AY438" s="153" t="s">
        <v>270</v>
      </c>
    </row>
    <row r="439" spans="2:65" s="14" customFormat="1" ht="11.25">
      <c r="B439" s="165"/>
      <c r="D439" s="152" t="s">
        <v>279</v>
      </c>
      <c r="E439" s="166" t="s">
        <v>1</v>
      </c>
      <c r="F439" s="167" t="s">
        <v>679</v>
      </c>
      <c r="H439" s="168">
        <v>34.607999999999997</v>
      </c>
      <c r="I439" s="169"/>
      <c r="L439" s="165"/>
      <c r="M439" s="170"/>
      <c r="T439" s="171"/>
      <c r="AT439" s="166" t="s">
        <v>279</v>
      </c>
      <c r="AU439" s="166" t="s">
        <v>90</v>
      </c>
      <c r="AV439" s="14" t="s">
        <v>90</v>
      </c>
      <c r="AW439" s="14" t="s">
        <v>35</v>
      </c>
      <c r="AX439" s="14" t="s">
        <v>81</v>
      </c>
      <c r="AY439" s="166" t="s">
        <v>270</v>
      </c>
    </row>
    <row r="440" spans="2:65" s="12" customFormat="1" ht="11.25">
      <c r="B440" s="151"/>
      <c r="D440" s="152" t="s">
        <v>279</v>
      </c>
      <c r="E440" s="153" t="s">
        <v>1</v>
      </c>
      <c r="F440" s="154" t="s">
        <v>680</v>
      </c>
      <c r="H440" s="153" t="s">
        <v>1</v>
      </c>
      <c r="I440" s="155"/>
      <c r="L440" s="151"/>
      <c r="M440" s="156"/>
      <c r="T440" s="157"/>
      <c r="AT440" s="153" t="s">
        <v>279</v>
      </c>
      <c r="AU440" s="153" t="s">
        <v>90</v>
      </c>
      <c r="AV440" s="12" t="s">
        <v>21</v>
      </c>
      <c r="AW440" s="12" t="s">
        <v>35</v>
      </c>
      <c r="AX440" s="12" t="s">
        <v>81</v>
      </c>
      <c r="AY440" s="153" t="s">
        <v>270</v>
      </c>
    </row>
    <row r="441" spans="2:65" s="14" customFormat="1" ht="11.25">
      <c r="B441" s="165"/>
      <c r="D441" s="152" t="s">
        <v>279</v>
      </c>
      <c r="E441" s="166" t="s">
        <v>1</v>
      </c>
      <c r="F441" s="167" t="s">
        <v>681</v>
      </c>
      <c r="H441" s="168">
        <v>-21.2</v>
      </c>
      <c r="I441" s="169"/>
      <c r="L441" s="165"/>
      <c r="M441" s="170"/>
      <c r="T441" s="171"/>
      <c r="AT441" s="166" t="s">
        <v>279</v>
      </c>
      <c r="AU441" s="166" t="s">
        <v>90</v>
      </c>
      <c r="AV441" s="14" t="s">
        <v>90</v>
      </c>
      <c r="AW441" s="14" t="s">
        <v>35</v>
      </c>
      <c r="AX441" s="14" t="s">
        <v>81</v>
      </c>
      <c r="AY441" s="166" t="s">
        <v>270</v>
      </c>
    </row>
    <row r="442" spans="2:65" s="15" customFormat="1" ht="11.25">
      <c r="B442" s="172"/>
      <c r="D442" s="152" t="s">
        <v>279</v>
      </c>
      <c r="E442" s="173" t="s">
        <v>1</v>
      </c>
      <c r="F442" s="174" t="s">
        <v>682</v>
      </c>
      <c r="H442" s="175">
        <v>13.407999999999999</v>
      </c>
      <c r="I442" s="176"/>
      <c r="L442" s="172"/>
      <c r="M442" s="177"/>
      <c r="T442" s="178"/>
      <c r="AT442" s="173" t="s">
        <v>279</v>
      </c>
      <c r="AU442" s="173" t="s">
        <v>90</v>
      </c>
      <c r="AV442" s="15" t="s">
        <v>277</v>
      </c>
      <c r="AW442" s="15" t="s">
        <v>35</v>
      </c>
      <c r="AX442" s="15" t="s">
        <v>81</v>
      </c>
      <c r="AY442" s="173" t="s">
        <v>270</v>
      </c>
    </row>
    <row r="443" spans="2:65" s="14" customFormat="1" ht="11.25">
      <c r="B443" s="165"/>
      <c r="D443" s="152" t="s">
        <v>279</v>
      </c>
      <c r="E443" s="166" t="s">
        <v>1</v>
      </c>
      <c r="F443" s="167" t="s">
        <v>683</v>
      </c>
      <c r="H443" s="168">
        <v>21.452999999999999</v>
      </c>
      <c r="I443" s="169"/>
      <c r="L443" s="165"/>
      <c r="M443" s="170"/>
      <c r="T443" s="171"/>
      <c r="AT443" s="166" t="s">
        <v>279</v>
      </c>
      <c r="AU443" s="166" t="s">
        <v>90</v>
      </c>
      <c r="AV443" s="14" t="s">
        <v>90</v>
      </c>
      <c r="AW443" s="14" t="s">
        <v>35</v>
      </c>
      <c r="AX443" s="14" t="s">
        <v>21</v>
      </c>
      <c r="AY443" s="166" t="s">
        <v>270</v>
      </c>
    </row>
    <row r="444" spans="2:65" s="1" customFormat="1" ht="24.2" customHeight="1">
      <c r="B444" s="32"/>
      <c r="C444" s="138" t="s">
        <v>684</v>
      </c>
      <c r="D444" s="138" t="s">
        <v>272</v>
      </c>
      <c r="E444" s="139" t="s">
        <v>685</v>
      </c>
      <c r="F444" s="140" t="s">
        <v>686</v>
      </c>
      <c r="G444" s="141" t="s">
        <v>275</v>
      </c>
      <c r="H444" s="142">
        <v>380</v>
      </c>
      <c r="I444" s="143"/>
      <c r="J444" s="144">
        <f>ROUND(I444*H444,2)</f>
        <v>0</v>
      </c>
      <c r="K444" s="140" t="s">
        <v>276</v>
      </c>
      <c r="L444" s="32"/>
      <c r="M444" s="145" t="s">
        <v>1</v>
      </c>
      <c r="N444" s="146" t="s">
        <v>46</v>
      </c>
      <c r="P444" s="147">
        <f>O444*H444</f>
        <v>0</v>
      </c>
      <c r="Q444" s="147">
        <v>0</v>
      </c>
      <c r="R444" s="147">
        <f>Q444*H444</f>
        <v>0</v>
      </c>
      <c r="S444" s="147">
        <v>0</v>
      </c>
      <c r="T444" s="148">
        <f>S444*H444</f>
        <v>0</v>
      </c>
      <c r="AR444" s="149" t="s">
        <v>277</v>
      </c>
      <c r="AT444" s="149" t="s">
        <v>272</v>
      </c>
      <c r="AU444" s="149" t="s">
        <v>90</v>
      </c>
      <c r="AY444" s="17" t="s">
        <v>270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21</v>
      </c>
      <c r="BK444" s="150">
        <f>ROUND(I444*H444,2)</f>
        <v>0</v>
      </c>
      <c r="BL444" s="17" t="s">
        <v>277</v>
      </c>
      <c r="BM444" s="149" t="s">
        <v>687</v>
      </c>
    </row>
    <row r="445" spans="2:65" s="12" customFormat="1" ht="11.25">
      <c r="B445" s="151"/>
      <c r="D445" s="152" t="s">
        <v>279</v>
      </c>
      <c r="E445" s="153" t="s">
        <v>1</v>
      </c>
      <c r="F445" s="154" t="s">
        <v>661</v>
      </c>
      <c r="H445" s="153" t="s">
        <v>1</v>
      </c>
      <c r="I445" s="155"/>
      <c r="L445" s="151"/>
      <c r="M445" s="156"/>
      <c r="T445" s="157"/>
      <c r="AT445" s="153" t="s">
        <v>279</v>
      </c>
      <c r="AU445" s="153" t="s">
        <v>90</v>
      </c>
      <c r="AV445" s="12" t="s">
        <v>21</v>
      </c>
      <c r="AW445" s="12" t="s">
        <v>35</v>
      </c>
      <c r="AX445" s="12" t="s">
        <v>81</v>
      </c>
      <c r="AY445" s="153" t="s">
        <v>270</v>
      </c>
    </row>
    <row r="446" spans="2:65" s="12" customFormat="1" ht="22.5">
      <c r="B446" s="151"/>
      <c r="D446" s="152" t="s">
        <v>279</v>
      </c>
      <c r="E446" s="153" t="s">
        <v>1</v>
      </c>
      <c r="F446" s="154" t="s">
        <v>688</v>
      </c>
      <c r="H446" s="153" t="s">
        <v>1</v>
      </c>
      <c r="I446" s="155"/>
      <c r="L446" s="151"/>
      <c r="M446" s="156"/>
      <c r="T446" s="157"/>
      <c r="AT446" s="153" t="s">
        <v>279</v>
      </c>
      <c r="AU446" s="153" t="s">
        <v>90</v>
      </c>
      <c r="AV446" s="12" t="s">
        <v>21</v>
      </c>
      <c r="AW446" s="12" t="s">
        <v>35</v>
      </c>
      <c r="AX446" s="12" t="s">
        <v>81</v>
      </c>
      <c r="AY446" s="153" t="s">
        <v>270</v>
      </c>
    </row>
    <row r="447" spans="2:65" s="14" customFormat="1" ht="11.25">
      <c r="B447" s="165"/>
      <c r="D447" s="152" t="s">
        <v>279</v>
      </c>
      <c r="E447" s="166" t="s">
        <v>1</v>
      </c>
      <c r="F447" s="167" t="s">
        <v>235</v>
      </c>
      <c r="H447" s="168">
        <v>380</v>
      </c>
      <c r="I447" s="169"/>
      <c r="L447" s="165"/>
      <c r="M447" s="170"/>
      <c r="T447" s="171"/>
      <c r="AT447" s="166" t="s">
        <v>279</v>
      </c>
      <c r="AU447" s="166" t="s">
        <v>90</v>
      </c>
      <c r="AV447" s="14" t="s">
        <v>90</v>
      </c>
      <c r="AW447" s="14" t="s">
        <v>35</v>
      </c>
      <c r="AX447" s="14" t="s">
        <v>21</v>
      </c>
      <c r="AY447" s="166" t="s">
        <v>270</v>
      </c>
    </row>
    <row r="448" spans="2:65" s="1" customFormat="1" ht="16.5" customHeight="1">
      <c r="B448" s="32"/>
      <c r="C448" s="179" t="s">
        <v>689</v>
      </c>
      <c r="D448" s="179" t="s">
        <v>532</v>
      </c>
      <c r="E448" s="180" t="s">
        <v>672</v>
      </c>
      <c r="F448" s="181" t="s">
        <v>673</v>
      </c>
      <c r="G448" s="182" t="s">
        <v>506</v>
      </c>
      <c r="H448" s="183">
        <v>93.936000000000007</v>
      </c>
      <c r="I448" s="184"/>
      <c r="J448" s="185">
        <f>ROUND(I448*H448,2)</f>
        <v>0</v>
      </c>
      <c r="K448" s="181" t="s">
        <v>276</v>
      </c>
      <c r="L448" s="186"/>
      <c r="M448" s="187" t="s">
        <v>1</v>
      </c>
      <c r="N448" s="188" t="s">
        <v>46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9" t="s">
        <v>338</v>
      </c>
      <c r="AT448" s="149" t="s">
        <v>532</v>
      </c>
      <c r="AU448" s="149" t="s">
        <v>90</v>
      </c>
      <c r="AY448" s="17" t="s">
        <v>270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21</v>
      </c>
      <c r="BK448" s="150">
        <f>ROUND(I448*H448,2)</f>
        <v>0</v>
      </c>
      <c r="BL448" s="17" t="s">
        <v>277</v>
      </c>
      <c r="BM448" s="149" t="s">
        <v>690</v>
      </c>
    </row>
    <row r="449" spans="2:65" s="12" customFormat="1" ht="11.25">
      <c r="B449" s="151"/>
      <c r="D449" s="152" t="s">
        <v>279</v>
      </c>
      <c r="E449" s="153" t="s">
        <v>1</v>
      </c>
      <c r="F449" s="154" t="s">
        <v>675</v>
      </c>
      <c r="H449" s="153" t="s">
        <v>1</v>
      </c>
      <c r="I449" s="155"/>
      <c r="L449" s="151"/>
      <c r="M449" s="156"/>
      <c r="T449" s="157"/>
      <c r="AT449" s="153" t="s">
        <v>279</v>
      </c>
      <c r="AU449" s="153" t="s">
        <v>90</v>
      </c>
      <c r="AV449" s="12" t="s">
        <v>21</v>
      </c>
      <c r="AW449" s="12" t="s">
        <v>35</v>
      </c>
      <c r="AX449" s="12" t="s">
        <v>81</v>
      </c>
      <c r="AY449" s="153" t="s">
        <v>270</v>
      </c>
    </row>
    <row r="450" spans="2:65" s="12" customFormat="1" ht="22.5">
      <c r="B450" s="151"/>
      <c r="D450" s="152" t="s">
        <v>279</v>
      </c>
      <c r="E450" s="153" t="s">
        <v>1</v>
      </c>
      <c r="F450" s="154" t="s">
        <v>676</v>
      </c>
      <c r="H450" s="153" t="s">
        <v>1</v>
      </c>
      <c r="I450" s="155"/>
      <c r="L450" s="151"/>
      <c r="M450" s="156"/>
      <c r="T450" s="157"/>
      <c r="AT450" s="153" t="s">
        <v>279</v>
      </c>
      <c r="AU450" s="153" t="s">
        <v>90</v>
      </c>
      <c r="AV450" s="12" t="s">
        <v>21</v>
      </c>
      <c r="AW450" s="12" t="s">
        <v>35</v>
      </c>
      <c r="AX450" s="12" t="s">
        <v>81</v>
      </c>
      <c r="AY450" s="153" t="s">
        <v>270</v>
      </c>
    </row>
    <row r="451" spans="2:65" s="13" customFormat="1" ht="11.25">
      <c r="B451" s="158"/>
      <c r="D451" s="152" t="s">
        <v>279</v>
      </c>
      <c r="E451" s="159" t="s">
        <v>1</v>
      </c>
      <c r="F451" s="160" t="s">
        <v>367</v>
      </c>
      <c r="H451" s="161">
        <v>0</v>
      </c>
      <c r="I451" s="162"/>
      <c r="L451" s="158"/>
      <c r="M451" s="163"/>
      <c r="T451" s="164"/>
      <c r="AT451" s="159" t="s">
        <v>279</v>
      </c>
      <c r="AU451" s="159" t="s">
        <v>90</v>
      </c>
      <c r="AV451" s="13" t="s">
        <v>179</v>
      </c>
      <c r="AW451" s="13" t="s">
        <v>35</v>
      </c>
      <c r="AX451" s="13" t="s">
        <v>81</v>
      </c>
      <c r="AY451" s="159" t="s">
        <v>270</v>
      </c>
    </row>
    <row r="452" spans="2:65" s="12" customFormat="1" ht="22.5">
      <c r="B452" s="151"/>
      <c r="D452" s="152" t="s">
        <v>279</v>
      </c>
      <c r="E452" s="153" t="s">
        <v>1</v>
      </c>
      <c r="F452" s="154" t="s">
        <v>691</v>
      </c>
      <c r="H452" s="153" t="s">
        <v>1</v>
      </c>
      <c r="I452" s="155"/>
      <c r="L452" s="151"/>
      <c r="M452" s="156"/>
      <c r="T452" s="157"/>
      <c r="AT452" s="153" t="s">
        <v>279</v>
      </c>
      <c r="AU452" s="153" t="s">
        <v>90</v>
      </c>
      <c r="AV452" s="12" t="s">
        <v>21</v>
      </c>
      <c r="AW452" s="12" t="s">
        <v>35</v>
      </c>
      <c r="AX452" s="12" t="s">
        <v>81</v>
      </c>
      <c r="AY452" s="153" t="s">
        <v>270</v>
      </c>
    </row>
    <row r="453" spans="2:65" s="14" customFormat="1" ht="11.25">
      <c r="B453" s="165"/>
      <c r="D453" s="152" t="s">
        <v>279</v>
      </c>
      <c r="E453" s="166" t="s">
        <v>1</v>
      </c>
      <c r="F453" s="167" t="s">
        <v>692</v>
      </c>
      <c r="H453" s="168">
        <v>93.936000000000007</v>
      </c>
      <c r="I453" s="169"/>
      <c r="L453" s="165"/>
      <c r="M453" s="170"/>
      <c r="T453" s="171"/>
      <c r="AT453" s="166" t="s">
        <v>279</v>
      </c>
      <c r="AU453" s="166" t="s">
        <v>90</v>
      </c>
      <c r="AV453" s="14" t="s">
        <v>90</v>
      </c>
      <c r="AW453" s="14" t="s">
        <v>35</v>
      </c>
      <c r="AX453" s="14" t="s">
        <v>81</v>
      </c>
      <c r="AY453" s="166" t="s">
        <v>270</v>
      </c>
    </row>
    <row r="454" spans="2:65" s="15" customFormat="1" ht="11.25">
      <c r="B454" s="172"/>
      <c r="D454" s="152" t="s">
        <v>279</v>
      </c>
      <c r="E454" s="173" t="s">
        <v>1</v>
      </c>
      <c r="F454" s="174" t="s">
        <v>310</v>
      </c>
      <c r="H454" s="175">
        <v>93.936000000000007</v>
      </c>
      <c r="I454" s="176"/>
      <c r="L454" s="172"/>
      <c r="M454" s="177"/>
      <c r="T454" s="178"/>
      <c r="AT454" s="173" t="s">
        <v>279</v>
      </c>
      <c r="AU454" s="173" t="s">
        <v>90</v>
      </c>
      <c r="AV454" s="15" t="s">
        <v>277</v>
      </c>
      <c r="AW454" s="15" t="s">
        <v>35</v>
      </c>
      <c r="AX454" s="15" t="s">
        <v>21</v>
      </c>
      <c r="AY454" s="173" t="s">
        <v>270</v>
      </c>
    </row>
    <row r="455" spans="2:65" s="1" customFormat="1" ht="37.9" customHeight="1">
      <c r="B455" s="32"/>
      <c r="C455" s="138" t="s">
        <v>693</v>
      </c>
      <c r="D455" s="138" t="s">
        <v>272</v>
      </c>
      <c r="E455" s="139" t="s">
        <v>694</v>
      </c>
      <c r="F455" s="140" t="s">
        <v>695</v>
      </c>
      <c r="G455" s="141" t="s">
        <v>275</v>
      </c>
      <c r="H455" s="142">
        <v>380</v>
      </c>
      <c r="I455" s="143"/>
      <c r="J455" s="144">
        <f>ROUND(I455*H455,2)</f>
        <v>0</v>
      </c>
      <c r="K455" s="140" t="s">
        <v>276</v>
      </c>
      <c r="L455" s="32"/>
      <c r="M455" s="145" t="s">
        <v>1</v>
      </c>
      <c r="N455" s="146" t="s">
        <v>46</v>
      </c>
      <c r="P455" s="147">
        <f>O455*H455</f>
        <v>0</v>
      </c>
      <c r="Q455" s="147">
        <v>0</v>
      </c>
      <c r="R455" s="147">
        <f>Q455*H455</f>
        <v>0</v>
      </c>
      <c r="S455" s="147">
        <v>0</v>
      </c>
      <c r="T455" s="148">
        <f>S455*H455</f>
        <v>0</v>
      </c>
      <c r="AR455" s="149" t="s">
        <v>277</v>
      </c>
      <c r="AT455" s="149" t="s">
        <v>272</v>
      </c>
      <c r="AU455" s="149" t="s">
        <v>90</v>
      </c>
      <c r="AY455" s="17" t="s">
        <v>270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21</v>
      </c>
      <c r="BK455" s="150">
        <f>ROUND(I455*H455,2)</f>
        <v>0</v>
      </c>
      <c r="BL455" s="17" t="s">
        <v>277</v>
      </c>
      <c r="BM455" s="149" t="s">
        <v>696</v>
      </c>
    </row>
    <row r="456" spans="2:65" s="12" customFormat="1" ht="11.25">
      <c r="B456" s="151"/>
      <c r="D456" s="152" t="s">
        <v>279</v>
      </c>
      <c r="E456" s="153" t="s">
        <v>1</v>
      </c>
      <c r="F456" s="154" t="s">
        <v>697</v>
      </c>
      <c r="H456" s="153" t="s">
        <v>1</v>
      </c>
      <c r="I456" s="155"/>
      <c r="L456" s="151"/>
      <c r="M456" s="156"/>
      <c r="T456" s="157"/>
      <c r="AT456" s="153" t="s">
        <v>279</v>
      </c>
      <c r="AU456" s="153" t="s">
        <v>90</v>
      </c>
      <c r="AV456" s="12" t="s">
        <v>21</v>
      </c>
      <c r="AW456" s="12" t="s">
        <v>35</v>
      </c>
      <c r="AX456" s="12" t="s">
        <v>81</v>
      </c>
      <c r="AY456" s="153" t="s">
        <v>270</v>
      </c>
    </row>
    <row r="457" spans="2:65" s="14" customFormat="1" ht="11.25">
      <c r="B457" s="165"/>
      <c r="D457" s="152" t="s">
        <v>279</v>
      </c>
      <c r="E457" s="166" t="s">
        <v>1</v>
      </c>
      <c r="F457" s="167" t="s">
        <v>235</v>
      </c>
      <c r="H457" s="168">
        <v>380</v>
      </c>
      <c r="I457" s="169"/>
      <c r="L457" s="165"/>
      <c r="M457" s="170"/>
      <c r="T457" s="171"/>
      <c r="AT457" s="166" t="s">
        <v>279</v>
      </c>
      <c r="AU457" s="166" t="s">
        <v>90</v>
      </c>
      <c r="AV457" s="14" t="s">
        <v>90</v>
      </c>
      <c r="AW457" s="14" t="s">
        <v>35</v>
      </c>
      <c r="AX457" s="14" t="s">
        <v>21</v>
      </c>
      <c r="AY457" s="166" t="s">
        <v>270</v>
      </c>
    </row>
    <row r="458" spans="2:65" s="1" customFormat="1" ht="44.25" customHeight="1">
      <c r="B458" s="32"/>
      <c r="C458" s="138" t="s">
        <v>698</v>
      </c>
      <c r="D458" s="138" t="s">
        <v>272</v>
      </c>
      <c r="E458" s="139" t="s">
        <v>699</v>
      </c>
      <c r="F458" s="140" t="s">
        <v>700</v>
      </c>
      <c r="G458" s="141" t="s">
        <v>275</v>
      </c>
      <c r="H458" s="142">
        <v>380</v>
      </c>
      <c r="I458" s="143"/>
      <c r="J458" s="144">
        <f>ROUND(I458*H458,2)</f>
        <v>0</v>
      </c>
      <c r="K458" s="140" t="s">
        <v>341</v>
      </c>
      <c r="L458" s="32"/>
      <c r="M458" s="145" t="s">
        <v>1</v>
      </c>
      <c r="N458" s="146" t="s">
        <v>46</v>
      </c>
      <c r="P458" s="147">
        <f>O458*H458</f>
        <v>0</v>
      </c>
      <c r="Q458" s="147">
        <v>0</v>
      </c>
      <c r="R458" s="147">
        <f>Q458*H458</f>
        <v>0</v>
      </c>
      <c r="S458" s="147">
        <v>0</v>
      </c>
      <c r="T458" s="148">
        <f>S458*H458</f>
        <v>0</v>
      </c>
      <c r="AR458" s="149" t="s">
        <v>277</v>
      </c>
      <c r="AT458" s="149" t="s">
        <v>272</v>
      </c>
      <c r="AU458" s="149" t="s">
        <v>90</v>
      </c>
      <c r="AY458" s="17" t="s">
        <v>270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21</v>
      </c>
      <c r="BK458" s="150">
        <f>ROUND(I458*H458,2)</f>
        <v>0</v>
      </c>
      <c r="BL458" s="17" t="s">
        <v>277</v>
      </c>
      <c r="BM458" s="149" t="s">
        <v>701</v>
      </c>
    </row>
    <row r="459" spans="2:65" s="12" customFormat="1" ht="22.5">
      <c r="B459" s="151"/>
      <c r="D459" s="152" t="s">
        <v>279</v>
      </c>
      <c r="E459" s="153" t="s">
        <v>1</v>
      </c>
      <c r="F459" s="154" t="s">
        <v>702</v>
      </c>
      <c r="H459" s="153" t="s">
        <v>1</v>
      </c>
      <c r="I459" s="155"/>
      <c r="L459" s="151"/>
      <c r="M459" s="156"/>
      <c r="T459" s="157"/>
      <c r="AT459" s="153" t="s">
        <v>279</v>
      </c>
      <c r="AU459" s="153" t="s">
        <v>90</v>
      </c>
      <c r="AV459" s="12" t="s">
        <v>21</v>
      </c>
      <c r="AW459" s="12" t="s">
        <v>35</v>
      </c>
      <c r="AX459" s="12" t="s">
        <v>81</v>
      </c>
      <c r="AY459" s="153" t="s">
        <v>270</v>
      </c>
    </row>
    <row r="460" spans="2:65" s="14" customFormat="1" ht="22.5">
      <c r="B460" s="165"/>
      <c r="D460" s="152" t="s">
        <v>279</v>
      </c>
      <c r="E460" s="166" t="s">
        <v>1</v>
      </c>
      <c r="F460" s="167" t="s">
        <v>703</v>
      </c>
      <c r="H460" s="168">
        <v>380</v>
      </c>
      <c r="I460" s="169"/>
      <c r="L460" s="165"/>
      <c r="M460" s="170"/>
      <c r="T460" s="171"/>
      <c r="AT460" s="166" t="s">
        <v>279</v>
      </c>
      <c r="AU460" s="166" t="s">
        <v>90</v>
      </c>
      <c r="AV460" s="14" t="s">
        <v>90</v>
      </c>
      <c r="AW460" s="14" t="s">
        <v>35</v>
      </c>
      <c r="AX460" s="14" t="s">
        <v>81</v>
      </c>
      <c r="AY460" s="166" t="s">
        <v>270</v>
      </c>
    </row>
    <row r="461" spans="2:65" s="15" customFormat="1" ht="11.25">
      <c r="B461" s="172"/>
      <c r="D461" s="152" t="s">
        <v>279</v>
      </c>
      <c r="E461" s="173" t="s">
        <v>235</v>
      </c>
      <c r="F461" s="174" t="s">
        <v>310</v>
      </c>
      <c r="H461" s="175">
        <v>380</v>
      </c>
      <c r="I461" s="176"/>
      <c r="L461" s="172"/>
      <c r="M461" s="177"/>
      <c r="T461" s="178"/>
      <c r="AT461" s="173" t="s">
        <v>279</v>
      </c>
      <c r="AU461" s="173" t="s">
        <v>90</v>
      </c>
      <c r="AV461" s="15" t="s">
        <v>277</v>
      </c>
      <c r="AW461" s="15" t="s">
        <v>35</v>
      </c>
      <c r="AX461" s="15" t="s">
        <v>21</v>
      </c>
      <c r="AY461" s="173" t="s">
        <v>270</v>
      </c>
    </row>
    <row r="462" spans="2:65" s="1" customFormat="1" ht="16.5" customHeight="1">
      <c r="B462" s="32"/>
      <c r="C462" s="179" t="s">
        <v>704</v>
      </c>
      <c r="D462" s="179" t="s">
        <v>532</v>
      </c>
      <c r="E462" s="180" t="s">
        <v>705</v>
      </c>
      <c r="F462" s="181" t="s">
        <v>706</v>
      </c>
      <c r="G462" s="182" t="s">
        <v>707</v>
      </c>
      <c r="H462" s="183">
        <v>11.742000000000001</v>
      </c>
      <c r="I462" s="184"/>
      <c r="J462" s="185">
        <f>ROUND(I462*H462,2)</f>
        <v>0</v>
      </c>
      <c r="K462" s="181" t="s">
        <v>276</v>
      </c>
      <c r="L462" s="186"/>
      <c r="M462" s="187" t="s">
        <v>1</v>
      </c>
      <c r="N462" s="188" t="s">
        <v>46</v>
      </c>
      <c r="P462" s="147">
        <f>O462*H462</f>
        <v>0</v>
      </c>
      <c r="Q462" s="147">
        <v>1E-3</v>
      </c>
      <c r="R462" s="147">
        <f>Q462*H462</f>
        <v>1.1742000000000001E-2</v>
      </c>
      <c r="S462" s="147">
        <v>0</v>
      </c>
      <c r="T462" s="148">
        <f>S462*H462</f>
        <v>0</v>
      </c>
      <c r="AR462" s="149" t="s">
        <v>338</v>
      </c>
      <c r="AT462" s="149" t="s">
        <v>532</v>
      </c>
      <c r="AU462" s="149" t="s">
        <v>90</v>
      </c>
      <c r="AY462" s="17" t="s">
        <v>270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21</v>
      </c>
      <c r="BK462" s="150">
        <f>ROUND(I462*H462,2)</f>
        <v>0</v>
      </c>
      <c r="BL462" s="17" t="s">
        <v>277</v>
      </c>
      <c r="BM462" s="149" t="s">
        <v>708</v>
      </c>
    </row>
    <row r="463" spans="2:65" s="12" customFormat="1" ht="11.25">
      <c r="B463" s="151"/>
      <c r="D463" s="152" t="s">
        <v>279</v>
      </c>
      <c r="E463" s="153" t="s">
        <v>1</v>
      </c>
      <c r="F463" s="154" t="s">
        <v>709</v>
      </c>
      <c r="H463" s="153" t="s">
        <v>1</v>
      </c>
      <c r="I463" s="155"/>
      <c r="L463" s="151"/>
      <c r="M463" s="156"/>
      <c r="T463" s="157"/>
      <c r="AT463" s="153" t="s">
        <v>279</v>
      </c>
      <c r="AU463" s="153" t="s">
        <v>90</v>
      </c>
      <c r="AV463" s="12" t="s">
        <v>21</v>
      </c>
      <c r="AW463" s="12" t="s">
        <v>35</v>
      </c>
      <c r="AX463" s="12" t="s">
        <v>81</v>
      </c>
      <c r="AY463" s="153" t="s">
        <v>270</v>
      </c>
    </row>
    <row r="464" spans="2:65" s="14" customFormat="1" ht="11.25">
      <c r="B464" s="165"/>
      <c r="D464" s="152" t="s">
        <v>279</v>
      </c>
      <c r="E464" s="166" t="s">
        <v>1</v>
      </c>
      <c r="F464" s="167" t="s">
        <v>710</v>
      </c>
      <c r="H464" s="168">
        <v>11.742000000000001</v>
      </c>
      <c r="I464" s="169"/>
      <c r="L464" s="165"/>
      <c r="M464" s="170"/>
      <c r="T464" s="171"/>
      <c r="AT464" s="166" t="s">
        <v>279</v>
      </c>
      <c r="AU464" s="166" t="s">
        <v>90</v>
      </c>
      <c r="AV464" s="14" t="s">
        <v>90</v>
      </c>
      <c r="AW464" s="14" t="s">
        <v>35</v>
      </c>
      <c r="AX464" s="14" t="s">
        <v>21</v>
      </c>
      <c r="AY464" s="166" t="s">
        <v>270</v>
      </c>
    </row>
    <row r="465" spans="2:65" s="1" customFormat="1" ht="21.75" customHeight="1">
      <c r="B465" s="32"/>
      <c r="C465" s="138" t="s">
        <v>711</v>
      </c>
      <c r="D465" s="138" t="s">
        <v>272</v>
      </c>
      <c r="E465" s="139" t="s">
        <v>712</v>
      </c>
      <c r="F465" s="140" t="s">
        <v>713</v>
      </c>
      <c r="G465" s="141" t="s">
        <v>275</v>
      </c>
      <c r="H465" s="142">
        <v>380</v>
      </c>
      <c r="I465" s="143"/>
      <c r="J465" s="144">
        <f>ROUND(I465*H465,2)</f>
        <v>0</v>
      </c>
      <c r="K465" s="140" t="s">
        <v>276</v>
      </c>
      <c r="L465" s="32"/>
      <c r="M465" s="145" t="s">
        <v>1</v>
      </c>
      <c r="N465" s="146" t="s">
        <v>46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277</v>
      </c>
      <c r="AT465" s="149" t="s">
        <v>272</v>
      </c>
      <c r="AU465" s="149" t="s">
        <v>90</v>
      </c>
      <c r="AY465" s="17" t="s">
        <v>270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21</v>
      </c>
      <c r="BK465" s="150">
        <f>ROUND(I465*H465,2)</f>
        <v>0</v>
      </c>
      <c r="BL465" s="17" t="s">
        <v>277</v>
      </c>
      <c r="BM465" s="149" t="s">
        <v>714</v>
      </c>
    </row>
    <row r="466" spans="2:65" s="12" customFormat="1" ht="22.5">
      <c r="B466" s="151"/>
      <c r="D466" s="152" t="s">
        <v>279</v>
      </c>
      <c r="E466" s="153" t="s">
        <v>1</v>
      </c>
      <c r="F466" s="154" t="s">
        <v>715</v>
      </c>
      <c r="H466" s="153" t="s">
        <v>1</v>
      </c>
      <c r="I466" s="155"/>
      <c r="L466" s="151"/>
      <c r="M466" s="156"/>
      <c r="T466" s="157"/>
      <c r="AT466" s="153" t="s">
        <v>279</v>
      </c>
      <c r="AU466" s="153" t="s">
        <v>90</v>
      </c>
      <c r="AV466" s="12" t="s">
        <v>21</v>
      </c>
      <c r="AW466" s="12" t="s">
        <v>35</v>
      </c>
      <c r="AX466" s="12" t="s">
        <v>81</v>
      </c>
      <c r="AY466" s="153" t="s">
        <v>270</v>
      </c>
    </row>
    <row r="467" spans="2:65" s="14" customFormat="1" ht="11.25">
      <c r="B467" s="165"/>
      <c r="D467" s="152" t="s">
        <v>279</v>
      </c>
      <c r="E467" s="166" t="s">
        <v>1</v>
      </c>
      <c r="F467" s="167" t="s">
        <v>235</v>
      </c>
      <c r="H467" s="168">
        <v>380</v>
      </c>
      <c r="I467" s="169"/>
      <c r="L467" s="165"/>
      <c r="M467" s="170"/>
      <c r="T467" s="171"/>
      <c r="AT467" s="166" t="s">
        <v>279</v>
      </c>
      <c r="AU467" s="166" t="s">
        <v>90</v>
      </c>
      <c r="AV467" s="14" t="s">
        <v>90</v>
      </c>
      <c r="AW467" s="14" t="s">
        <v>35</v>
      </c>
      <c r="AX467" s="14" t="s">
        <v>21</v>
      </c>
      <c r="AY467" s="166" t="s">
        <v>270</v>
      </c>
    </row>
    <row r="468" spans="2:65" s="1" customFormat="1" ht="66.75" customHeight="1">
      <c r="B468" s="32"/>
      <c r="C468" s="138" t="s">
        <v>716</v>
      </c>
      <c r="D468" s="138" t="s">
        <v>272</v>
      </c>
      <c r="E468" s="139" t="s">
        <v>717</v>
      </c>
      <c r="F468" s="140" t="s">
        <v>718</v>
      </c>
      <c r="G468" s="141" t="s">
        <v>275</v>
      </c>
      <c r="H468" s="142">
        <v>84</v>
      </c>
      <c r="I468" s="143"/>
      <c r="J468" s="144">
        <f>ROUND(I468*H468,2)</f>
        <v>0</v>
      </c>
      <c r="K468" s="140" t="s">
        <v>341</v>
      </c>
      <c r="L468" s="32"/>
      <c r="M468" s="145" t="s">
        <v>1</v>
      </c>
      <c r="N468" s="146" t="s">
        <v>46</v>
      </c>
      <c r="P468" s="147">
        <f>O468*H468</f>
        <v>0</v>
      </c>
      <c r="Q468" s="147">
        <v>0</v>
      </c>
      <c r="R468" s="147">
        <f>Q468*H468</f>
        <v>0</v>
      </c>
      <c r="S468" s="147">
        <v>0</v>
      </c>
      <c r="T468" s="148">
        <f>S468*H468</f>
        <v>0</v>
      </c>
      <c r="AR468" s="149" t="s">
        <v>277</v>
      </c>
      <c r="AT468" s="149" t="s">
        <v>272</v>
      </c>
      <c r="AU468" s="149" t="s">
        <v>90</v>
      </c>
      <c r="AY468" s="17" t="s">
        <v>270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21</v>
      </c>
      <c r="BK468" s="150">
        <f>ROUND(I468*H468,2)</f>
        <v>0</v>
      </c>
      <c r="BL468" s="17" t="s">
        <v>277</v>
      </c>
      <c r="BM468" s="149" t="s">
        <v>719</v>
      </c>
    </row>
    <row r="469" spans="2:65" s="12" customFormat="1" ht="11.25">
      <c r="B469" s="151"/>
      <c r="D469" s="152" t="s">
        <v>279</v>
      </c>
      <c r="E469" s="153" t="s">
        <v>1</v>
      </c>
      <c r="F469" s="154" t="s">
        <v>720</v>
      </c>
      <c r="H469" s="153" t="s">
        <v>1</v>
      </c>
      <c r="I469" s="155"/>
      <c r="L469" s="151"/>
      <c r="M469" s="156"/>
      <c r="T469" s="157"/>
      <c r="AT469" s="153" t="s">
        <v>279</v>
      </c>
      <c r="AU469" s="153" t="s">
        <v>90</v>
      </c>
      <c r="AV469" s="12" t="s">
        <v>21</v>
      </c>
      <c r="AW469" s="12" t="s">
        <v>35</v>
      </c>
      <c r="AX469" s="12" t="s">
        <v>81</v>
      </c>
      <c r="AY469" s="153" t="s">
        <v>270</v>
      </c>
    </row>
    <row r="470" spans="2:65" s="14" customFormat="1" ht="22.5">
      <c r="B470" s="165"/>
      <c r="D470" s="152" t="s">
        <v>279</v>
      </c>
      <c r="E470" s="166" t="s">
        <v>1</v>
      </c>
      <c r="F470" s="167" t="s">
        <v>721</v>
      </c>
      <c r="H470" s="168">
        <v>84</v>
      </c>
      <c r="I470" s="169"/>
      <c r="L470" s="165"/>
      <c r="M470" s="170"/>
      <c r="T470" s="171"/>
      <c r="AT470" s="166" t="s">
        <v>279</v>
      </c>
      <c r="AU470" s="166" t="s">
        <v>90</v>
      </c>
      <c r="AV470" s="14" t="s">
        <v>90</v>
      </c>
      <c r="AW470" s="14" t="s">
        <v>35</v>
      </c>
      <c r="AX470" s="14" t="s">
        <v>81</v>
      </c>
      <c r="AY470" s="166" t="s">
        <v>270</v>
      </c>
    </row>
    <row r="471" spans="2:65" s="12" customFormat="1" ht="22.5">
      <c r="B471" s="151"/>
      <c r="D471" s="152" t="s">
        <v>279</v>
      </c>
      <c r="E471" s="153" t="s">
        <v>1</v>
      </c>
      <c r="F471" s="154" t="s">
        <v>722</v>
      </c>
      <c r="H471" s="153" t="s">
        <v>1</v>
      </c>
      <c r="I471" s="155"/>
      <c r="L471" s="151"/>
      <c r="M471" s="156"/>
      <c r="T471" s="157"/>
      <c r="AT471" s="153" t="s">
        <v>279</v>
      </c>
      <c r="AU471" s="153" t="s">
        <v>90</v>
      </c>
      <c r="AV471" s="12" t="s">
        <v>21</v>
      </c>
      <c r="AW471" s="12" t="s">
        <v>35</v>
      </c>
      <c r="AX471" s="12" t="s">
        <v>81</v>
      </c>
      <c r="AY471" s="153" t="s">
        <v>270</v>
      </c>
    </row>
    <row r="472" spans="2:65" s="15" customFormat="1" ht="11.25">
      <c r="B472" s="172"/>
      <c r="D472" s="152" t="s">
        <v>279</v>
      </c>
      <c r="E472" s="173" t="s">
        <v>239</v>
      </c>
      <c r="F472" s="174" t="s">
        <v>310</v>
      </c>
      <c r="H472" s="175">
        <v>84</v>
      </c>
      <c r="I472" s="176"/>
      <c r="L472" s="172"/>
      <c r="M472" s="177"/>
      <c r="T472" s="178"/>
      <c r="AT472" s="173" t="s">
        <v>279</v>
      </c>
      <c r="AU472" s="173" t="s">
        <v>90</v>
      </c>
      <c r="AV472" s="15" t="s">
        <v>277</v>
      </c>
      <c r="AW472" s="15" t="s">
        <v>35</v>
      </c>
      <c r="AX472" s="15" t="s">
        <v>21</v>
      </c>
      <c r="AY472" s="173" t="s">
        <v>270</v>
      </c>
    </row>
    <row r="473" spans="2:65" s="1" customFormat="1" ht="37.9" customHeight="1">
      <c r="B473" s="32"/>
      <c r="C473" s="138" t="s">
        <v>723</v>
      </c>
      <c r="D473" s="138" t="s">
        <v>272</v>
      </c>
      <c r="E473" s="139" t="s">
        <v>724</v>
      </c>
      <c r="F473" s="140" t="s">
        <v>725</v>
      </c>
      <c r="G473" s="141" t="s">
        <v>275</v>
      </c>
      <c r="H473" s="142">
        <v>84</v>
      </c>
      <c r="I473" s="143"/>
      <c r="J473" s="144">
        <f>ROUND(I473*H473,2)</f>
        <v>0</v>
      </c>
      <c r="K473" s="140" t="s">
        <v>341</v>
      </c>
      <c r="L473" s="32"/>
      <c r="M473" s="145" t="s">
        <v>1</v>
      </c>
      <c r="N473" s="146" t="s">
        <v>46</v>
      </c>
      <c r="P473" s="147">
        <f>O473*H473</f>
        <v>0</v>
      </c>
      <c r="Q473" s="147">
        <v>0</v>
      </c>
      <c r="R473" s="147">
        <f>Q473*H473</f>
        <v>0</v>
      </c>
      <c r="S473" s="147">
        <v>0</v>
      </c>
      <c r="T473" s="148">
        <f>S473*H473</f>
        <v>0</v>
      </c>
      <c r="AR473" s="149" t="s">
        <v>277</v>
      </c>
      <c r="AT473" s="149" t="s">
        <v>272</v>
      </c>
      <c r="AU473" s="149" t="s">
        <v>90</v>
      </c>
      <c r="AY473" s="17" t="s">
        <v>270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21</v>
      </c>
      <c r="BK473" s="150">
        <f>ROUND(I473*H473,2)</f>
        <v>0</v>
      </c>
      <c r="BL473" s="17" t="s">
        <v>277</v>
      </c>
      <c r="BM473" s="149" t="s">
        <v>726</v>
      </c>
    </row>
    <row r="474" spans="2:65" s="12" customFormat="1" ht="11.25">
      <c r="B474" s="151"/>
      <c r="D474" s="152" t="s">
        <v>279</v>
      </c>
      <c r="E474" s="153" t="s">
        <v>1</v>
      </c>
      <c r="F474" s="154" t="s">
        <v>727</v>
      </c>
      <c r="H474" s="153" t="s">
        <v>1</v>
      </c>
      <c r="I474" s="155"/>
      <c r="L474" s="151"/>
      <c r="M474" s="156"/>
      <c r="T474" s="157"/>
      <c r="AT474" s="153" t="s">
        <v>279</v>
      </c>
      <c r="AU474" s="153" t="s">
        <v>90</v>
      </c>
      <c r="AV474" s="12" t="s">
        <v>21</v>
      </c>
      <c r="AW474" s="12" t="s">
        <v>35</v>
      </c>
      <c r="AX474" s="12" t="s">
        <v>81</v>
      </c>
      <c r="AY474" s="153" t="s">
        <v>270</v>
      </c>
    </row>
    <row r="475" spans="2:65" s="12" customFormat="1" ht="11.25">
      <c r="B475" s="151"/>
      <c r="D475" s="152" t="s">
        <v>279</v>
      </c>
      <c r="E475" s="153" t="s">
        <v>1</v>
      </c>
      <c r="F475" s="154" t="s">
        <v>728</v>
      </c>
      <c r="H475" s="153" t="s">
        <v>1</v>
      </c>
      <c r="I475" s="155"/>
      <c r="L475" s="151"/>
      <c r="M475" s="156"/>
      <c r="T475" s="157"/>
      <c r="AT475" s="153" t="s">
        <v>279</v>
      </c>
      <c r="AU475" s="153" t="s">
        <v>90</v>
      </c>
      <c r="AV475" s="12" t="s">
        <v>21</v>
      </c>
      <c r="AW475" s="12" t="s">
        <v>35</v>
      </c>
      <c r="AX475" s="12" t="s">
        <v>81</v>
      </c>
      <c r="AY475" s="153" t="s">
        <v>270</v>
      </c>
    </row>
    <row r="476" spans="2:65" s="14" customFormat="1" ht="11.25">
      <c r="B476" s="165"/>
      <c r="D476" s="152" t="s">
        <v>279</v>
      </c>
      <c r="E476" s="166" t="s">
        <v>1</v>
      </c>
      <c r="F476" s="167" t="s">
        <v>239</v>
      </c>
      <c r="H476" s="168">
        <v>84</v>
      </c>
      <c r="I476" s="169"/>
      <c r="L476" s="165"/>
      <c r="M476" s="170"/>
      <c r="T476" s="171"/>
      <c r="AT476" s="166" t="s">
        <v>279</v>
      </c>
      <c r="AU476" s="166" t="s">
        <v>90</v>
      </c>
      <c r="AV476" s="14" t="s">
        <v>90</v>
      </c>
      <c r="AW476" s="14" t="s">
        <v>35</v>
      </c>
      <c r="AX476" s="14" t="s">
        <v>81</v>
      </c>
      <c r="AY476" s="166" t="s">
        <v>270</v>
      </c>
    </row>
    <row r="477" spans="2:65" s="15" customFormat="1" ht="11.25">
      <c r="B477" s="172"/>
      <c r="D477" s="152" t="s">
        <v>279</v>
      </c>
      <c r="E477" s="173" t="s">
        <v>1</v>
      </c>
      <c r="F477" s="174" t="s">
        <v>310</v>
      </c>
      <c r="H477" s="175">
        <v>84</v>
      </c>
      <c r="I477" s="176"/>
      <c r="L477" s="172"/>
      <c r="M477" s="177"/>
      <c r="T477" s="178"/>
      <c r="AT477" s="173" t="s">
        <v>279</v>
      </c>
      <c r="AU477" s="173" t="s">
        <v>90</v>
      </c>
      <c r="AV477" s="15" t="s">
        <v>277</v>
      </c>
      <c r="AW477" s="15" t="s">
        <v>35</v>
      </c>
      <c r="AX477" s="15" t="s">
        <v>21</v>
      </c>
      <c r="AY477" s="173" t="s">
        <v>270</v>
      </c>
    </row>
    <row r="478" spans="2:65" s="11" customFormat="1" ht="22.9" customHeight="1">
      <c r="B478" s="126"/>
      <c r="D478" s="127" t="s">
        <v>80</v>
      </c>
      <c r="E478" s="136" t="s">
        <v>90</v>
      </c>
      <c r="F478" s="136" t="s">
        <v>729</v>
      </c>
      <c r="I478" s="129"/>
      <c r="J478" s="137">
        <f>BK478</f>
        <v>0</v>
      </c>
      <c r="L478" s="126"/>
      <c r="M478" s="131"/>
      <c r="P478" s="132">
        <f>SUM(P479:P482)</f>
        <v>0</v>
      </c>
      <c r="R478" s="132">
        <f>SUM(R479:R482)</f>
        <v>6.0000000000000001E-3</v>
      </c>
      <c r="T478" s="133">
        <f>SUM(T479:T482)</f>
        <v>8.0000000000000002E-3</v>
      </c>
      <c r="AR478" s="127" t="s">
        <v>21</v>
      </c>
      <c r="AT478" s="134" t="s">
        <v>80</v>
      </c>
      <c r="AU478" s="134" t="s">
        <v>21</v>
      </c>
      <c r="AY478" s="127" t="s">
        <v>270</v>
      </c>
      <c r="BK478" s="135">
        <f>SUM(BK479:BK482)</f>
        <v>0</v>
      </c>
    </row>
    <row r="479" spans="2:65" s="1" customFormat="1" ht="44.25" customHeight="1">
      <c r="B479" s="32"/>
      <c r="C479" s="138" t="s">
        <v>730</v>
      </c>
      <c r="D479" s="138" t="s">
        <v>272</v>
      </c>
      <c r="E479" s="139" t="s">
        <v>731</v>
      </c>
      <c r="F479" s="140" t="s">
        <v>732</v>
      </c>
      <c r="G479" s="141" t="s">
        <v>733</v>
      </c>
      <c r="H479" s="142">
        <v>2</v>
      </c>
      <c r="I479" s="143"/>
      <c r="J479" s="144">
        <f>ROUND(I479*H479,2)</f>
        <v>0</v>
      </c>
      <c r="K479" s="140" t="s">
        <v>341</v>
      </c>
      <c r="L479" s="32"/>
      <c r="M479" s="145" t="s">
        <v>1</v>
      </c>
      <c r="N479" s="146" t="s">
        <v>46</v>
      </c>
      <c r="P479" s="147">
        <f>O479*H479</f>
        <v>0</v>
      </c>
      <c r="Q479" s="147">
        <v>3.0000000000000001E-3</v>
      </c>
      <c r="R479" s="147">
        <f>Q479*H479</f>
        <v>6.0000000000000001E-3</v>
      </c>
      <c r="S479" s="147">
        <v>4.0000000000000001E-3</v>
      </c>
      <c r="T479" s="148">
        <f>S479*H479</f>
        <v>8.0000000000000002E-3</v>
      </c>
      <c r="AR479" s="149" t="s">
        <v>277</v>
      </c>
      <c r="AT479" s="149" t="s">
        <v>272</v>
      </c>
      <c r="AU479" s="149" t="s">
        <v>90</v>
      </c>
      <c r="AY479" s="17" t="s">
        <v>270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21</v>
      </c>
      <c r="BK479" s="150">
        <f>ROUND(I479*H479,2)</f>
        <v>0</v>
      </c>
      <c r="BL479" s="17" t="s">
        <v>277</v>
      </c>
      <c r="BM479" s="149" t="s">
        <v>734</v>
      </c>
    </row>
    <row r="480" spans="2:65" s="14" customFormat="1" ht="22.5">
      <c r="B480" s="165"/>
      <c r="D480" s="152" t="s">
        <v>279</v>
      </c>
      <c r="E480" s="166" t="s">
        <v>1</v>
      </c>
      <c r="F480" s="167" t="s">
        <v>735</v>
      </c>
      <c r="H480" s="168">
        <v>2</v>
      </c>
      <c r="I480" s="169"/>
      <c r="L480" s="165"/>
      <c r="M480" s="170"/>
      <c r="T480" s="171"/>
      <c r="AT480" s="166" t="s">
        <v>279</v>
      </c>
      <c r="AU480" s="166" t="s">
        <v>90</v>
      </c>
      <c r="AV480" s="14" t="s">
        <v>90</v>
      </c>
      <c r="AW480" s="14" t="s">
        <v>35</v>
      </c>
      <c r="AX480" s="14" t="s">
        <v>81</v>
      </c>
      <c r="AY480" s="166" t="s">
        <v>270</v>
      </c>
    </row>
    <row r="481" spans="2:65" s="12" customFormat="1" ht="22.5">
      <c r="B481" s="151"/>
      <c r="D481" s="152" t="s">
        <v>279</v>
      </c>
      <c r="E481" s="153" t="s">
        <v>1</v>
      </c>
      <c r="F481" s="154" t="s">
        <v>736</v>
      </c>
      <c r="H481" s="153" t="s">
        <v>1</v>
      </c>
      <c r="I481" s="155"/>
      <c r="L481" s="151"/>
      <c r="M481" s="156"/>
      <c r="T481" s="157"/>
      <c r="AT481" s="153" t="s">
        <v>279</v>
      </c>
      <c r="AU481" s="153" t="s">
        <v>90</v>
      </c>
      <c r="AV481" s="12" t="s">
        <v>21</v>
      </c>
      <c r="AW481" s="12" t="s">
        <v>35</v>
      </c>
      <c r="AX481" s="12" t="s">
        <v>81</v>
      </c>
      <c r="AY481" s="153" t="s">
        <v>270</v>
      </c>
    </row>
    <row r="482" spans="2:65" s="15" customFormat="1" ht="11.25">
      <c r="B482" s="172"/>
      <c r="D482" s="152" t="s">
        <v>279</v>
      </c>
      <c r="E482" s="173" t="s">
        <v>1</v>
      </c>
      <c r="F482" s="174" t="s">
        <v>310</v>
      </c>
      <c r="H482" s="175">
        <v>2</v>
      </c>
      <c r="I482" s="176"/>
      <c r="L482" s="172"/>
      <c r="M482" s="177"/>
      <c r="T482" s="178"/>
      <c r="AT482" s="173" t="s">
        <v>279</v>
      </c>
      <c r="AU482" s="173" t="s">
        <v>90</v>
      </c>
      <c r="AV482" s="15" t="s">
        <v>277</v>
      </c>
      <c r="AW482" s="15" t="s">
        <v>35</v>
      </c>
      <c r="AX482" s="15" t="s">
        <v>21</v>
      </c>
      <c r="AY482" s="173" t="s">
        <v>270</v>
      </c>
    </row>
    <row r="483" spans="2:65" s="11" customFormat="1" ht="22.9" customHeight="1">
      <c r="B483" s="126"/>
      <c r="D483" s="127" t="s">
        <v>80</v>
      </c>
      <c r="E483" s="136" t="s">
        <v>317</v>
      </c>
      <c r="F483" s="136" t="s">
        <v>737</v>
      </c>
      <c r="I483" s="129"/>
      <c r="J483" s="137">
        <f>BK483</f>
        <v>0</v>
      </c>
      <c r="L483" s="126"/>
      <c r="M483" s="131"/>
      <c r="P483" s="132">
        <f>SUM(P484:P569)</f>
        <v>0</v>
      </c>
      <c r="R483" s="132">
        <f>SUM(R484:R569)</f>
        <v>283.50476199999997</v>
      </c>
      <c r="T483" s="133">
        <f>SUM(T484:T569)</f>
        <v>0</v>
      </c>
      <c r="AR483" s="127" t="s">
        <v>21</v>
      </c>
      <c r="AT483" s="134" t="s">
        <v>80</v>
      </c>
      <c r="AU483" s="134" t="s">
        <v>21</v>
      </c>
      <c r="AY483" s="127" t="s">
        <v>270</v>
      </c>
      <c r="BK483" s="135">
        <f>SUM(BK484:BK569)</f>
        <v>0</v>
      </c>
    </row>
    <row r="484" spans="2:65" s="1" customFormat="1" ht="24.2" customHeight="1">
      <c r="B484" s="32"/>
      <c r="C484" s="138" t="s">
        <v>738</v>
      </c>
      <c r="D484" s="138" t="s">
        <v>272</v>
      </c>
      <c r="E484" s="139" t="s">
        <v>739</v>
      </c>
      <c r="F484" s="140" t="s">
        <v>740</v>
      </c>
      <c r="G484" s="141" t="s">
        <v>275</v>
      </c>
      <c r="H484" s="142">
        <v>14.2</v>
      </c>
      <c r="I484" s="143"/>
      <c r="J484" s="144">
        <f>ROUND(I484*H484,2)</f>
        <v>0</v>
      </c>
      <c r="K484" s="140" t="s">
        <v>341</v>
      </c>
      <c r="L484" s="32"/>
      <c r="M484" s="145" t="s">
        <v>1</v>
      </c>
      <c r="N484" s="146" t="s">
        <v>46</v>
      </c>
      <c r="P484" s="147">
        <f>O484*H484</f>
        <v>0</v>
      </c>
      <c r="Q484" s="147">
        <v>0.34499999999999997</v>
      </c>
      <c r="R484" s="147">
        <f>Q484*H484</f>
        <v>4.8989999999999991</v>
      </c>
      <c r="S484" s="147">
        <v>0</v>
      </c>
      <c r="T484" s="148">
        <f>S484*H484</f>
        <v>0</v>
      </c>
      <c r="AR484" s="149" t="s">
        <v>277</v>
      </c>
      <c r="AT484" s="149" t="s">
        <v>272</v>
      </c>
      <c r="AU484" s="149" t="s">
        <v>90</v>
      </c>
      <c r="AY484" s="17" t="s">
        <v>270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21</v>
      </c>
      <c r="BK484" s="150">
        <f>ROUND(I484*H484,2)</f>
        <v>0</v>
      </c>
      <c r="BL484" s="17" t="s">
        <v>277</v>
      </c>
      <c r="BM484" s="149" t="s">
        <v>741</v>
      </c>
    </row>
    <row r="485" spans="2:65" s="14" customFormat="1" ht="22.5">
      <c r="B485" s="165"/>
      <c r="D485" s="152" t="s">
        <v>279</v>
      </c>
      <c r="E485" s="166" t="s">
        <v>1</v>
      </c>
      <c r="F485" s="167" t="s">
        <v>742</v>
      </c>
      <c r="H485" s="168">
        <v>14.2</v>
      </c>
      <c r="I485" s="169"/>
      <c r="L485" s="165"/>
      <c r="M485" s="170"/>
      <c r="T485" s="171"/>
      <c r="AT485" s="166" t="s">
        <v>279</v>
      </c>
      <c r="AU485" s="166" t="s">
        <v>90</v>
      </c>
      <c r="AV485" s="14" t="s">
        <v>90</v>
      </c>
      <c r="AW485" s="14" t="s">
        <v>35</v>
      </c>
      <c r="AX485" s="14" t="s">
        <v>81</v>
      </c>
      <c r="AY485" s="166" t="s">
        <v>270</v>
      </c>
    </row>
    <row r="486" spans="2:65" s="15" customFormat="1" ht="11.25">
      <c r="B486" s="172"/>
      <c r="D486" s="152" t="s">
        <v>279</v>
      </c>
      <c r="E486" s="173" t="s">
        <v>1</v>
      </c>
      <c r="F486" s="174" t="s">
        <v>310</v>
      </c>
      <c r="H486" s="175">
        <v>14.2</v>
      </c>
      <c r="I486" s="176"/>
      <c r="L486" s="172"/>
      <c r="M486" s="177"/>
      <c r="T486" s="178"/>
      <c r="AT486" s="173" t="s">
        <v>279</v>
      </c>
      <c r="AU486" s="173" t="s">
        <v>90</v>
      </c>
      <c r="AV486" s="15" t="s">
        <v>277</v>
      </c>
      <c r="AW486" s="15" t="s">
        <v>35</v>
      </c>
      <c r="AX486" s="15" t="s">
        <v>21</v>
      </c>
      <c r="AY486" s="173" t="s">
        <v>270</v>
      </c>
    </row>
    <row r="487" spans="2:65" s="1" customFormat="1" ht="24.2" customHeight="1">
      <c r="B487" s="32"/>
      <c r="C487" s="138" t="s">
        <v>743</v>
      </c>
      <c r="D487" s="138" t="s">
        <v>272</v>
      </c>
      <c r="E487" s="139" t="s">
        <v>744</v>
      </c>
      <c r="F487" s="140" t="s">
        <v>745</v>
      </c>
      <c r="G487" s="141" t="s">
        <v>275</v>
      </c>
      <c r="H487" s="142">
        <v>40</v>
      </c>
      <c r="I487" s="143"/>
      <c r="J487" s="144">
        <f>ROUND(I487*H487,2)</f>
        <v>0</v>
      </c>
      <c r="K487" s="140" t="s">
        <v>341</v>
      </c>
      <c r="L487" s="32"/>
      <c r="M487" s="145" t="s">
        <v>1</v>
      </c>
      <c r="N487" s="146" t="s">
        <v>46</v>
      </c>
      <c r="P487" s="147">
        <f>O487*H487</f>
        <v>0</v>
      </c>
      <c r="Q487" s="147">
        <v>0.57499999999999996</v>
      </c>
      <c r="R487" s="147">
        <f>Q487*H487</f>
        <v>23</v>
      </c>
      <c r="S487" s="147">
        <v>0</v>
      </c>
      <c r="T487" s="148">
        <f>S487*H487</f>
        <v>0</v>
      </c>
      <c r="AR487" s="149" t="s">
        <v>277</v>
      </c>
      <c r="AT487" s="149" t="s">
        <v>272</v>
      </c>
      <c r="AU487" s="149" t="s">
        <v>90</v>
      </c>
      <c r="AY487" s="17" t="s">
        <v>270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7" t="s">
        <v>21</v>
      </c>
      <c r="BK487" s="150">
        <f>ROUND(I487*H487,2)</f>
        <v>0</v>
      </c>
      <c r="BL487" s="17" t="s">
        <v>277</v>
      </c>
      <c r="BM487" s="149" t="s">
        <v>746</v>
      </c>
    </row>
    <row r="488" spans="2:65" s="14" customFormat="1" ht="22.5">
      <c r="B488" s="165"/>
      <c r="D488" s="152" t="s">
        <v>279</v>
      </c>
      <c r="E488" s="166" t="s">
        <v>1</v>
      </c>
      <c r="F488" s="167" t="s">
        <v>747</v>
      </c>
      <c r="H488" s="168">
        <v>40</v>
      </c>
      <c r="I488" s="169"/>
      <c r="L488" s="165"/>
      <c r="M488" s="170"/>
      <c r="T488" s="171"/>
      <c r="AT488" s="166" t="s">
        <v>279</v>
      </c>
      <c r="AU488" s="166" t="s">
        <v>90</v>
      </c>
      <c r="AV488" s="14" t="s">
        <v>90</v>
      </c>
      <c r="AW488" s="14" t="s">
        <v>35</v>
      </c>
      <c r="AX488" s="14" t="s">
        <v>21</v>
      </c>
      <c r="AY488" s="166" t="s">
        <v>270</v>
      </c>
    </row>
    <row r="489" spans="2:65" s="1" customFormat="1" ht="24.2" customHeight="1">
      <c r="B489" s="32"/>
      <c r="C489" s="138" t="s">
        <v>748</v>
      </c>
      <c r="D489" s="138" t="s">
        <v>272</v>
      </c>
      <c r="E489" s="139" t="s">
        <v>749</v>
      </c>
      <c r="F489" s="140" t="s">
        <v>750</v>
      </c>
      <c r="G489" s="141" t="s">
        <v>275</v>
      </c>
      <c r="H489" s="142">
        <v>487</v>
      </c>
      <c r="I489" s="143"/>
      <c r="J489" s="144">
        <f>ROUND(I489*H489,2)</f>
        <v>0</v>
      </c>
      <c r="K489" s="140" t="s">
        <v>341</v>
      </c>
      <c r="L489" s="32"/>
      <c r="M489" s="145" t="s">
        <v>1</v>
      </c>
      <c r="N489" s="146" t="s">
        <v>46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277</v>
      </c>
      <c r="AT489" s="149" t="s">
        <v>272</v>
      </c>
      <c r="AU489" s="149" t="s">
        <v>90</v>
      </c>
      <c r="AY489" s="17" t="s">
        <v>270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21</v>
      </c>
      <c r="BK489" s="150">
        <f>ROUND(I489*H489,2)</f>
        <v>0</v>
      </c>
      <c r="BL489" s="17" t="s">
        <v>277</v>
      </c>
      <c r="BM489" s="149" t="s">
        <v>751</v>
      </c>
    </row>
    <row r="490" spans="2:65" s="14" customFormat="1" ht="22.5">
      <c r="B490" s="165"/>
      <c r="D490" s="152" t="s">
        <v>279</v>
      </c>
      <c r="E490" s="166" t="s">
        <v>1</v>
      </c>
      <c r="F490" s="167" t="s">
        <v>752</v>
      </c>
      <c r="H490" s="168">
        <v>487</v>
      </c>
      <c r="I490" s="169"/>
      <c r="L490" s="165"/>
      <c r="M490" s="170"/>
      <c r="T490" s="171"/>
      <c r="AT490" s="166" t="s">
        <v>279</v>
      </c>
      <c r="AU490" s="166" t="s">
        <v>90</v>
      </c>
      <c r="AV490" s="14" t="s">
        <v>90</v>
      </c>
      <c r="AW490" s="14" t="s">
        <v>35</v>
      </c>
      <c r="AX490" s="14" t="s">
        <v>21</v>
      </c>
      <c r="AY490" s="166" t="s">
        <v>270</v>
      </c>
    </row>
    <row r="491" spans="2:65" s="1" customFormat="1" ht="33" customHeight="1">
      <c r="B491" s="32"/>
      <c r="C491" s="138" t="s">
        <v>753</v>
      </c>
      <c r="D491" s="138" t="s">
        <v>272</v>
      </c>
      <c r="E491" s="139" t="s">
        <v>754</v>
      </c>
      <c r="F491" s="140" t="s">
        <v>755</v>
      </c>
      <c r="G491" s="141" t="s">
        <v>275</v>
      </c>
      <c r="H491" s="142">
        <v>40</v>
      </c>
      <c r="I491" s="143"/>
      <c r="J491" s="144">
        <f>ROUND(I491*H491,2)</f>
        <v>0</v>
      </c>
      <c r="K491" s="140" t="s">
        <v>276</v>
      </c>
      <c r="L491" s="32"/>
      <c r="M491" s="145" t="s">
        <v>1</v>
      </c>
      <c r="N491" s="146" t="s">
        <v>46</v>
      </c>
      <c r="P491" s="147">
        <f>O491*H491</f>
        <v>0</v>
      </c>
      <c r="Q491" s="147">
        <v>0</v>
      </c>
      <c r="R491" s="147">
        <f>Q491*H491</f>
        <v>0</v>
      </c>
      <c r="S491" s="147">
        <v>0</v>
      </c>
      <c r="T491" s="148">
        <f>S491*H491</f>
        <v>0</v>
      </c>
      <c r="AR491" s="149" t="s">
        <v>277</v>
      </c>
      <c r="AT491" s="149" t="s">
        <v>272</v>
      </c>
      <c r="AU491" s="149" t="s">
        <v>90</v>
      </c>
      <c r="AY491" s="17" t="s">
        <v>270</v>
      </c>
      <c r="BE491" s="150">
        <f>IF(N491="základní",J491,0)</f>
        <v>0</v>
      </c>
      <c r="BF491" s="150">
        <f>IF(N491="snížená",J491,0)</f>
        <v>0</v>
      </c>
      <c r="BG491" s="150">
        <f>IF(N491="zákl. přenesená",J491,0)</f>
        <v>0</v>
      </c>
      <c r="BH491" s="150">
        <f>IF(N491="sníž. přenesená",J491,0)</f>
        <v>0</v>
      </c>
      <c r="BI491" s="150">
        <f>IF(N491="nulová",J491,0)</f>
        <v>0</v>
      </c>
      <c r="BJ491" s="17" t="s">
        <v>21</v>
      </c>
      <c r="BK491" s="150">
        <f>ROUND(I491*H491,2)</f>
        <v>0</v>
      </c>
      <c r="BL491" s="17" t="s">
        <v>277</v>
      </c>
      <c r="BM491" s="149" t="s">
        <v>756</v>
      </c>
    </row>
    <row r="492" spans="2:65" s="14" customFormat="1" ht="22.5">
      <c r="B492" s="165"/>
      <c r="D492" s="152" t="s">
        <v>279</v>
      </c>
      <c r="E492" s="166" t="s">
        <v>1</v>
      </c>
      <c r="F492" s="167" t="s">
        <v>757</v>
      </c>
      <c r="H492" s="168">
        <v>40</v>
      </c>
      <c r="I492" s="169"/>
      <c r="L492" s="165"/>
      <c r="M492" s="170"/>
      <c r="T492" s="171"/>
      <c r="AT492" s="166" t="s">
        <v>279</v>
      </c>
      <c r="AU492" s="166" t="s">
        <v>90</v>
      </c>
      <c r="AV492" s="14" t="s">
        <v>90</v>
      </c>
      <c r="AW492" s="14" t="s">
        <v>35</v>
      </c>
      <c r="AX492" s="14" t="s">
        <v>21</v>
      </c>
      <c r="AY492" s="166" t="s">
        <v>270</v>
      </c>
    </row>
    <row r="493" spans="2:65" s="1" customFormat="1" ht="37.9" customHeight="1">
      <c r="B493" s="32"/>
      <c r="C493" s="138" t="s">
        <v>758</v>
      </c>
      <c r="D493" s="138" t="s">
        <v>272</v>
      </c>
      <c r="E493" s="139" t="s">
        <v>759</v>
      </c>
      <c r="F493" s="140" t="s">
        <v>760</v>
      </c>
      <c r="G493" s="141" t="s">
        <v>275</v>
      </c>
      <c r="H493" s="142">
        <v>68</v>
      </c>
      <c r="I493" s="143"/>
      <c r="J493" s="144">
        <f>ROUND(I493*H493,2)</f>
        <v>0</v>
      </c>
      <c r="K493" s="140" t="s">
        <v>341</v>
      </c>
      <c r="L493" s="32"/>
      <c r="M493" s="145" t="s">
        <v>1</v>
      </c>
      <c r="N493" s="146" t="s">
        <v>46</v>
      </c>
      <c r="P493" s="147">
        <f>O493*H493</f>
        <v>0</v>
      </c>
      <c r="Q493" s="147">
        <v>0.34499999999999997</v>
      </c>
      <c r="R493" s="147">
        <f>Q493*H493</f>
        <v>23.459999999999997</v>
      </c>
      <c r="S493" s="147">
        <v>0</v>
      </c>
      <c r="T493" s="148">
        <f>S493*H493</f>
        <v>0</v>
      </c>
      <c r="AR493" s="149" t="s">
        <v>277</v>
      </c>
      <c r="AT493" s="149" t="s">
        <v>272</v>
      </c>
      <c r="AU493" s="149" t="s">
        <v>90</v>
      </c>
      <c r="AY493" s="17" t="s">
        <v>270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21</v>
      </c>
      <c r="BK493" s="150">
        <f>ROUND(I493*H493,2)</f>
        <v>0</v>
      </c>
      <c r="BL493" s="17" t="s">
        <v>277</v>
      </c>
      <c r="BM493" s="149" t="s">
        <v>761</v>
      </c>
    </row>
    <row r="494" spans="2:65" s="12" customFormat="1" ht="22.5">
      <c r="B494" s="151"/>
      <c r="D494" s="152" t="s">
        <v>279</v>
      </c>
      <c r="E494" s="153" t="s">
        <v>1</v>
      </c>
      <c r="F494" s="154" t="s">
        <v>762</v>
      </c>
      <c r="H494" s="153" t="s">
        <v>1</v>
      </c>
      <c r="I494" s="155"/>
      <c r="L494" s="151"/>
      <c r="M494" s="156"/>
      <c r="T494" s="157"/>
      <c r="AT494" s="153" t="s">
        <v>279</v>
      </c>
      <c r="AU494" s="153" t="s">
        <v>90</v>
      </c>
      <c r="AV494" s="12" t="s">
        <v>21</v>
      </c>
      <c r="AW494" s="12" t="s">
        <v>35</v>
      </c>
      <c r="AX494" s="12" t="s">
        <v>81</v>
      </c>
      <c r="AY494" s="153" t="s">
        <v>270</v>
      </c>
    </row>
    <row r="495" spans="2:65" s="12" customFormat="1" ht="22.5">
      <c r="B495" s="151"/>
      <c r="D495" s="152" t="s">
        <v>279</v>
      </c>
      <c r="E495" s="153" t="s">
        <v>1</v>
      </c>
      <c r="F495" s="154" t="s">
        <v>763</v>
      </c>
      <c r="H495" s="153" t="s">
        <v>1</v>
      </c>
      <c r="I495" s="155"/>
      <c r="L495" s="151"/>
      <c r="M495" s="156"/>
      <c r="T495" s="157"/>
      <c r="AT495" s="153" t="s">
        <v>279</v>
      </c>
      <c r="AU495" s="153" t="s">
        <v>90</v>
      </c>
      <c r="AV495" s="12" t="s">
        <v>21</v>
      </c>
      <c r="AW495" s="12" t="s">
        <v>35</v>
      </c>
      <c r="AX495" s="12" t="s">
        <v>81</v>
      </c>
      <c r="AY495" s="153" t="s">
        <v>270</v>
      </c>
    </row>
    <row r="496" spans="2:65" s="14" customFormat="1" ht="22.5">
      <c r="B496" s="165"/>
      <c r="D496" s="152" t="s">
        <v>279</v>
      </c>
      <c r="E496" s="166" t="s">
        <v>1</v>
      </c>
      <c r="F496" s="167" t="s">
        <v>764</v>
      </c>
      <c r="H496" s="168">
        <v>68</v>
      </c>
      <c r="I496" s="169"/>
      <c r="L496" s="165"/>
      <c r="M496" s="170"/>
      <c r="T496" s="171"/>
      <c r="AT496" s="166" t="s">
        <v>279</v>
      </c>
      <c r="AU496" s="166" t="s">
        <v>90</v>
      </c>
      <c r="AV496" s="14" t="s">
        <v>90</v>
      </c>
      <c r="AW496" s="14" t="s">
        <v>35</v>
      </c>
      <c r="AX496" s="14" t="s">
        <v>81</v>
      </c>
      <c r="AY496" s="166" t="s">
        <v>270</v>
      </c>
    </row>
    <row r="497" spans="2:65" s="15" customFormat="1" ht="11.25">
      <c r="B497" s="172"/>
      <c r="D497" s="152" t="s">
        <v>279</v>
      </c>
      <c r="E497" s="173" t="s">
        <v>1</v>
      </c>
      <c r="F497" s="174" t="s">
        <v>310</v>
      </c>
      <c r="H497" s="175">
        <v>68</v>
      </c>
      <c r="I497" s="176"/>
      <c r="L497" s="172"/>
      <c r="M497" s="177"/>
      <c r="T497" s="178"/>
      <c r="AT497" s="173" t="s">
        <v>279</v>
      </c>
      <c r="AU497" s="173" t="s">
        <v>90</v>
      </c>
      <c r="AV497" s="15" t="s">
        <v>277</v>
      </c>
      <c r="AW497" s="15" t="s">
        <v>35</v>
      </c>
      <c r="AX497" s="15" t="s">
        <v>21</v>
      </c>
      <c r="AY497" s="173" t="s">
        <v>270</v>
      </c>
    </row>
    <row r="498" spans="2:65" s="1" customFormat="1" ht="37.9" customHeight="1">
      <c r="B498" s="32"/>
      <c r="C498" s="138" t="s">
        <v>765</v>
      </c>
      <c r="D498" s="138" t="s">
        <v>272</v>
      </c>
      <c r="E498" s="139" t="s">
        <v>766</v>
      </c>
      <c r="F498" s="140" t="s">
        <v>767</v>
      </c>
      <c r="G498" s="141" t="s">
        <v>275</v>
      </c>
      <c r="H498" s="142">
        <v>75</v>
      </c>
      <c r="I498" s="143"/>
      <c r="J498" s="144">
        <f>ROUND(I498*H498,2)</f>
        <v>0</v>
      </c>
      <c r="K498" s="140" t="s">
        <v>341</v>
      </c>
      <c r="L498" s="32"/>
      <c r="M498" s="145" t="s">
        <v>1</v>
      </c>
      <c r="N498" s="146" t="s">
        <v>46</v>
      </c>
      <c r="P498" s="147">
        <f>O498*H498</f>
        <v>0</v>
      </c>
      <c r="Q498" s="147">
        <v>0.26400000000000001</v>
      </c>
      <c r="R498" s="147">
        <f>Q498*H498</f>
        <v>19.8</v>
      </c>
      <c r="S498" s="147">
        <v>0</v>
      </c>
      <c r="T498" s="148">
        <f>S498*H498</f>
        <v>0</v>
      </c>
      <c r="AR498" s="149" t="s">
        <v>277</v>
      </c>
      <c r="AT498" s="149" t="s">
        <v>272</v>
      </c>
      <c r="AU498" s="149" t="s">
        <v>90</v>
      </c>
      <c r="AY498" s="17" t="s">
        <v>270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21</v>
      </c>
      <c r="BK498" s="150">
        <f>ROUND(I498*H498,2)</f>
        <v>0</v>
      </c>
      <c r="BL498" s="17" t="s">
        <v>277</v>
      </c>
      <c r="BM498" s="149" t="s">
        <v>768</v>
      </c>
    </row>
    <row r="499" spans="2:65" s="12" customFormat="1" ht="22.5">
      <c r="B499" s="151"/>
      <c r="D499" s="152" t="s">
        <v>279</v>
      </c>
      <c r="E499" s="153" t="s">
        <v>1</v>
      </c>
      <c r="F499" s="154" t="s">
        <v>762</v>
      </c>
      <c r="H499" s="153" t="s">
        <v>1</v>
      </c>
      <c r="I499" s="155"/>
      <c r="L499" s="151"/>
      <c r="M499" s="156"/>
      <c r="T499" s="157"/>
      <c r="AT499" s="153" t="s">
        <v>279</v>
      </c>
      <c r="AU499" s="153" t="s">
        <v>90</v>
      </c>
      <c r="AV499" s="12" t="s">
        <v>21</v>
      </c>
      <c r="AW499" s="12" t="s">
        <v>35</v>
      </c>
      <c r="AX499" s="12" t="s">
        <v>81</v>
      </c>
      <c r="AY499" s="153" t="s">
        <v>270</v>
      </c>
    </row>
    <row r="500" spans="2:65" s="12" customFormat="1" ht="22.5">
      <c r="B500" s="151"/>
      <c r="D500" s="152" t="s">
        <v>279</v>
      </c>
      <c r="E500" s="153" t="s">
        <v>1</v>
      </c>
      <c r="F500" s="154" t="s">
        <v>763</v>
      </c>
      <c r="H500" s="153" t="s">
        <v>1</v>
      </c>
      <c r="I500" s="155"/>
      <c r="L500" s="151"/>
      <c r="M500" s="156"/>
      <c r="T500" s="157"/>
      <c r="AT500" s="153" t="s">
        <v>279</v>
      </c>
      <c r="AU500" s="153" t="s">
        <v>90</v>
      </c>
      <c r="AV500" s="12" t="s">
        <v>21</v>
      </c>
      <c r="AW500" s="12" t="s">
        <v>35</v>
      </c>
      <c r="AX500" s="12" t="s">
        <v>81</v>
      </c>
      <c r="AY500" s="153" t="s">
        <v>270</v>
      </c>
    </row>
    <row r="501" spans="2:65" s="14" customFormat="1" ht="22.5">
      <c r="B501" s="165"/>
      <c r="D501" s="152" t="s">
        <v>279</v>
      </c>
      <c r="E501" s="166" t="s">
        <v>1</v>
      </c>
      <c r="F501" s="167" t="s">
        <v>769</v>
      </c>
      <c r="H501" s="168">
        <v>75</v>
      </c>
      <c r="I501" s="169"/>
      <c r="L501" s="165"/>
      <c r="M501" s="170"/>
      <c r="T501" s="171"/>
      <c r="AT501" s="166" t="s">
        <v>279</v>
      </c>
      <c r="AU501" s="166" t="s">
        <v>90</v>
      </c>
      <c r="AV501" s="14" t="s">
        <v>90</v>
      </c>
      <c r="AW501" s="14" t="s">
        <v>35</v>
      </c>
      <c r="AX501" s="14" t="s">
        <v>81</v>
      </c>
      <c r="AY501" s="166" t="s">
        <v>270</v>
      </c>
    </row>
    <row r="502" spans="2:65" s="15" customFormat="1" ht="11.25">
      <c r="B502" s="172"/>
      <c r="D502" s="152" t="s">
        <v>279</v>
      </c>
      <c r="E502" s="173" t="s">
        <v>1</v>
      </c>
      <c r="F502" s="174" t="s">
        <v>310</v>
      </c>
      <c r="H502" s="175">
        <v>75</v>
      </c>
      <c r="I502" s="176"/>
      <c r="L502" s="172"/>
      <c r="M502" s="177"/>
      <c r="T502" s="178"/>
      <c r="AT502" s="173" t="s">
        <v>279</v>
      </c>
      <c r="AU502" s="173" t="s">
        <v>90</v>
      </c>
      <c r="AV502" s="15" t="s">
        <v>277</v>
      </c>
      <c r="AW502" s="15" t="s">
        <v>35</v>
      </c>
      <c r="AX502" s="15" t="s">
        <v>21</v>
      </c>
      <c r="AY502" s="173" t="s">
        <v>270</v>
      </c>
    </row>
    <row r="503" spans="2:65" s="1" customFormat="1" ht="37.9" customHeight="1">
      <c r="B503" s="32"/>
      <c r="C503" s="138" t="s">
        <v>770</v>
      </c>
      <c r="D503" s="138" t="s">
        <v>272</v>
      </c>
      <c r="E503" s="139" t="s">
        <v>771</v>
      </c>
      <c r="F503" s="140" t="s">
        <v>772</v>
      </c>
      <c r="G503" s="141" t="s">
        <v>275</v>
      </c>
      <c r="H503" s="142">
        <v>72</v>
      </c>
      <c r="I503" s="143"/>
      <c r="J503" s="144">
        <f>ROUND(I503*H503,2)</f>
        <v>0</v>
      </c>
      <c r="K503" s="140" t="s">
        <v>341</v>
      </c>
      <c r="L503" s="32"/>
      <c r="M503" s="145" t="s">
        <v>1</v>
      </c>
      <c r="N503" s="146" t="s">
        <v>46</v>
      </c>
      <c r="P503" s="147">
        <f>O503*H503</f>
        <v>0</v>
      </c>
      <c r="Q503" s="147">
        <v>0.52</v>
      </c>
      <c r="R503" s="147">
        <f>Q503*H503</f>
        <v>37.44</v>
      </c>
      <c r="S503" s="147">
        <v>0</v>
      </c>
      <c r="T503" s="148">
        <f>S503*H503</f>
        <v>0</v>
      </c>
      <c r="AR503" s="149" t="s">
        <v>277</v>
      </c>
      <c r="AT503" s="149" t="s">
        <v>272</v>
      </c>
      <c r="AU503" s="149" t="s">
        <v>90</v>
      </c>
      <c r="AY503" s="17" t="s">
        <v>270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21</v>
      </c>
      <c r="BK503" s="150">
        <f>ROUND(I503*H503,2)</f>
        <v>0</v>
      </c>
      <c r="BL503" s="17" t="s">
        <v>277</v>
      </c>
      <c r="BM503" s="149" t="s">
        <v>773</v>
      </c>
    </row>
    <row r="504" spans="2:65" s="12" customFormat="1" ht="22.5">
      <c r="B504" s="151"/>
      <c r="D504" s="152" t="s">
        <v>279</v>
      </c>
      <c r="E504" s="153" t="s">
        <v>1</v>
      </c>
      <c r="F504" s="154" t="s">
        <v>762</v>
      </c>
      <c r="H504" s="153" t="s">
        <v>1</v>
      </c>
      <c r="I504" s="155"/>
      <c r="L504" s="151"/>
      <c r="M504" s="156"/>
      <c r="T504" s="157"/>
      <c r="AT504" s="153" t="s">
        <v>279</v>
      </c>
      <c r="AU504" s="153" t="s">
        <v>90</v>
      </c>
      <c r="AV504" s="12" t="s">
        <v>21</v>
      </c>
      <c r="AW504" s="12" t="s">
        <v>35</v>
      </c>
      <c r="AX504" s="12" t="s">
        <v>81</v>
      </c>
      <c r="AY504" s="153" t="s">
        <v>270</v>
      </c>
    </row>
    <row r="505" spans="2:65" s="12" customFormat="1" ht="22.5">
      <c r="B505" s="151"/>
      <c r="D505" s="152" t="s">
        <v>279</v>
      </c>
      <c r="E505" s="153" t="s">
        <v>1</v>
      </c>
      <c r="F505" s="154" t="s">
        <v>763</v>
      </c>
      <c r="H505" s="153" t="s">
        <v>1</v>
      </c>
      <c r="I505" s="155"/>
      <c r="L505" s="151"/>
      <c r="M505" s="156"/>
      <c r="T505" s="157"/>
      <c r="AT505" s="153" t="s">
        <v>279</v>
      </c>
      <c r="AU505" s="153" t="s">
        <v>90</v>
      </c>
      <c r="AV505" s="12" t="s">
        <v>21</v>
      </c>
      <c r="AW505" s="12" t="s">
        <v>35</v>
      </c>
      <c r="AX505" s="12" t="s">
        <v>81</v>
      </c>
      <c r="AY505" s="153" t="s">
        <v>270</v>
      </c>
    </row>
    <row r="506" spans="2:65" s="14" customFormat="1" ht="22.5">
      <c r="B506" s="165"/>
      <c r="D506" s="152" t="s">
        <v>279</v>
      </c>
      <c r="E506" s="166" t="s">
        <v>1</v>
      </c>
      <c r="F506" s="167" t="s">
        <v>774</v>
      </c>
      <c r="H506" s="168">
        <v>72</v>
      </c>
      <c r="I506" s="169"/>
      <c r="L506" s="165"/>
      <c r="M506" s="170"/>
      <c r="T506" s="171"/>
      <c r="AT506" s="166" t="s">
        <v>279</v>
      </c>
      <c r="AU506" s="166" t="s">
        <v>90</v>
      </c>
      <c r="AV506" s="14" t="s">
        <v>90</v>
      </c>
      <c r="AW506" s="14" t="s">
        <v>35</v>
      </c>
      <c r="AX506" s="14" t="s">
        <v>81</v>
      </c>
      <c r="AY506" s="166" t="s">
        <v>270</v>
      </c>
    </row>
    <row r="507" spans="2:65" s="15" customFormat="1" ht="11.25">
      <c r="B507" s="172"/>
      <c r="D507" s="152" t="s">
        <v>279</v>
      </c>
      <c r="E507" s="173" t="s">
        <v>1</v>
      </c>
      <c r="F507" s="174" t="s">
        <v>310</v>
      </c>
      <c r="H507" s="175">
        <v>72</v>
      </c>
      <c r="I507" s="176"/>
      <c r="L507" s="172"/>
      <c r="M507" s="177"/>
      <c r="T507" s="178"/>
      <c r="AT507" s="173" t="s">
        <v>279</v>
      </c>
      <c r="AU507" s="173" t="s">
        <v>90</v>
      </c>
      <c r="AV507" s="15" t="s">
        <v>277</v>
      </c>
      <c r="AW507" s="15" t="s">
        <v>35</v>
      </c>
      <c r="AX507" s="15" t="s">
        <v>21</v>
      </c>
      <c r="AY507" s="173" t="s">
        <v>270</v>
      </c>
    </row>
    <row r="508" spans="2:65" s="1" customFormat="1" ht="24.2" customHeight="1">
      <c r="B508" s="32"/>
      <c r="C508" s="138" t="s">
        <v>775</v>
      </c>
      <c r="D508" s="138" t="s">
        <v>272</v>
      </c>
      <c r="E508" s="139" t="s">
        <v>776</v>
      </c>
      <c r="F508" s="140" t="s">
        <v>777</v>
      </c>
      <c r="G508" s="141" t="s">
        <v>275</v>
      </c>
      <c r="H508" s="142">
        <v>7</v>
      </c>
      <c r="I508" s="143"/>
      <c r="J508" s="144">
        <f>ROUND(I508*H508,2)</f>
        <v>0</v>
      </c>
      <c r="K508" s="140" t="s">
        <v>276</v>
      </c>
      <c r="L508" s="32"/>
      <c r="M508" s="145" t="s">
        <v>1</v>
      </c>
      <c r="N508" s="146" t="s">
        <v>46</v>
      </c>
      <c r="P508" s="147">
        <f>O508*H508</f>
        <v>0</v>
      </c>
      <c r="Q508" s="147">
        <v>0</v>
      </c>
      <c r="R508" s="147">
        <f>Q508*H508</f>
        <v>0</v>
      </c>
      <c r="S508" s="147">
        <v>0</v>
      </c>
      <c r="T508" s="148">
        <f>S508*H508</f>
        <v>0</v>
      </c>
      <c r="AR508" s="149" t="s">
        <v>277</v>
      </c>
      <c r="AT508" s="149" t="s">
        <v>272</v>
      </c>
      <c r="AU508" s="149" t="s">
        <v>90</v>
      </c>
      <c r="AY508" s="17" t="s">
        <v>270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7" t="s">
        <v>21</v>
      </c>
      <c r="BK508" s="150">
        <f>ROUND(I508*H508,2)</f>
        <v>0</v>
      </c>
      <c r="BL508" s="17" t="s">
        <v>277</v>
      </c>
      <c r="BM508" s="149" t="s">
        <v>778</v>
      </c>
    </row>
    <row r="509" spans="2:65" s="14" customFormat="1" ht="22.5">
      <c r="B509" s="165"/>
      <c r="D509" s="152" t="s">
        <v>279</v>
      </c>
      <c r="E509" s="166" t="s">
        <v>1</v>
      </c>
      <c r="F509" s="167" t="s">
        <v>779</v>
      </c>
      <c r="H509" s="168">
        <v>7</v>
      </c>
      <c r="I509" s="169"/>
      <c r="L509" s="165"/>
      <c r="M509" s="170"/>
      <c r="T509" s="171"/>
      <c r="AT509" s="166" t="s">
        <v>279</v>
      </c>
      <c r="AU509" s="166" t="s">
        <v>90</v>
      </c>
      <c r="AV509" s="14" t="s">
        <v>90</v>
      </c>
      <c r="AW509" s="14" t="s">
        <v>35</v>
      </c>
      <c r="AX509" s="14" t="s">
        <v>21</v>
      </c>
      <c r="AY509" s="166" t="s">
        <v>270</v>
      </c>
    </row>
    <row r="510" spans="2:65" s="1" customFormat="1" ht="16.5" customHeight="1">
      <c r="B510" s="32"/>
      <c r="C510" s="138" t="s">
        <v>780</v>
      </c>
      <c r="D510" s="138" t="s">
        <v>272</v>
      </c>
      <c r="E510" s="139" t="s">
        <v>781</v>
      </c>
      <c r="F510" s="140" t="s">
        <v>782</v>
      </c>
      <c r="G510" s="141" t="s">
        <v>371</v>
      </c>
      <c r="H510" s="142">
        <v>25.8</v>
      </c>
      <c r="I510" s="143"/>
      <c r="J510" s="144">
        <f>ROUND(I510*H510,2)</f>
        <v>0</v>
      </c>
      <c r="K510" s="140" t="s">
        <v>276</v>
      </c>
      <c r="L510" s="32"/>
      <c r="M510" s="145" t="s">
        <v>1</v>
      </c>
      <c r="N510" s="146" t="s">
        <v>46</v>
      </c>
      <c r="P510" s="147">
        <f>O510*H510</f>
        <v>0</v>
      </c>
      <c r="Q510" s="147">
        <v>0</v>
      </c>
      <c r="R510" s="147">
        <f>Q510*H510</f>
        <v>0</v>
      </c>
      <c r="S510" s="147">
        <v>0</v>
      </c>
      <c r="T510" s="148">
        <f>S510*H510</f>
        <v>0</v>
      </c>
      <c r="AR510" s="149" t="s">
        <v>277</v>
      </c>
      <c r="AT510" s="149" t="s">
        <v>272</v>
      </c>
      <c r="AU510" s="149" t="s">
        <v>90</v>
      </c>
      <c r="AY510" s="17" t="s">
        <v>270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21</v>
      </c>
      <c r="BK510" s="150">
        <f>ROUND(I510*H510,2)</f>
        <v>0</v>
      </c>
      <c r="BL510" s="17" t="s">
        <v>277</v>
      </c>
      <c r="BM510" s="149" t="s">
        <v>783</v>
      </c>
    </row>
    <row r="511" spans="2:65" s="12" customFormat="1" ht="11.25">
      <c r="B511" s="151"/>
      <c r="D511" s="152" t="s">
        <v>279</v>
      </c>
      <c r="E511" s="153" t="s">
        <v>1</v>
      </c>
      <c r="F511" s="154" t="s">
        <v>784</v>
      </c>
      <c r="H511" s="153" t="s">
        <v>1</v>
      </c>
      <c r="I511" s="155"/>
      <c r="L511" s="151"/>
      <c r="M511" s="156"/>
      <c r="T511" s="157"/>
      <c r="AT511" s="153" t="s">
        <v>279</v>
      </c>
      <c r="AU511" s="153" t="s">
        <v>90</v>
      </c>
      <c r="AV511" s="12" t="s">
        <v>21</v>
      </c>
      <c r="AW511" s="12" t="s">
        <v>35</v>
      </c>
      <c r="AX511" s="12" t="s">
        <v>81</v>
      </c>
      <c r="AY511" s="153" t="s">
        <v>270</v>
      </c>
    </row>
    <row r="512" spans="2:65" s="12" customFormat="1" ht="22.5">
      <c r="B512" s="151"/>
      <c r="D512" s="152" t="s">
        <v>279</v>
      </c>
      <c r="E512" s="153" t="s">
        <v>1</v>
      </c>
      <c r="F512" s="154" t="s">
        <v>785</v>
      </c>
      <c r="H512" s="153" t="s">
        <v>1</v>
      </c>
      <c r="I512" s="155"/>
      <c r="L512" s="151"/>
      <c r="M512" s="156"/>
      <c r="T512" s="157"/>
      <c r="AT512" s="153" t="s">
        <v>279</v>
      </c>
      <c r="AU512" s="153" t="s">
        <v>90</v>
      </c>
      <c r="AV512" s="12" t="s">
        <v>21</v>
      </c>
      <c r="AW512" s="12" t="s">
        <v>35</v>
      </c>
      <c r="AX512" s="12" t="s">
        <v>81</v>
      </c>
      <c r="AY512" s="153" t="s">
        <v>270</v>
      </c>
    </row>
    <row r="513" spans="2:65" s="12" customFormat="1" ht="22.5">
      <c r="B513" s="151"/>
      <c r="D513" s="152" t="s">
        <v>279</v>
      </c>
      <c r="E513" s="153" t="s">
        <v>1</v>
      </c>
      <c r="F513" s="154" t="s">
        <v>786</v>
      </c>
      <c r="H513" s="153" t="s">
        <v>1</v>
      </c>
      <c r="I513" s="155"/>
      <c r="L513" s="151"/>
      <c r="M513" s="156"/>
      <c r="T513" s="157"/>
      <c r="AT513" s="153" t="s">
        <v>279</v>
      </c>
      <c r="AU513" s="153" t="s">
        <v>90</v>
      </c>
      <c r="AV513" s="12" t="s">
        <v>21</v>
      </c>
      <c r="AW513" s="12" t="s">
        <v>35</v>
      </c>
      <c r="AX513" s="12" t="s">
        <v>81</v>
      </c>
      <c r="AY513" s="153" t="s">
        <v>270</v>
      </c>
    </row>
    <row r="514" spans="2:65" s="12" customFormat="1" ht="11.25">
      <c r="B514" s="151"/>
      <c r="D514" s="152" t="s">
        <v>279</v>
      </c>
      <c r="E514" s="153" t="s">
        <v>1</v>
      </c>
      <c r="F514" s="154" t="s">
        <v>787</v>
      </c>
      <c r="H514" s="153" t="s">
        <v>1</v>
      </c>
      <c r="I514" s="155"/>
      <c r="L514" s="151"/>
      <c r="M514" s="156"/>
      <c r="T514" s="157"/>
      <c r="AT514" s="153" t="s">
        <v>279</v>
      </c>
      <c r="AU514" s="153" t="s">
        <v>90</v>
      </c>
      <c r="AV514" s="12" t="s">
        <v>21</v>
      </c>
      <c r="AW514" s="12" t="s">
        <v>35</v>
      </c>
      <c r="AX514" s="12" t="s">
        <v>81</v>
      </c>
      <c r="AY514" s="153" t="s">
        <v>270</v>
      </c>
    </row>
    <row r="515" spans="2:65" s="12" customFormat="1" ht="22.5">
      <c r="B515" s="151"/>
      <c r="D515" s="152" t="s">
        <v>279</v>
      </c>
      <c r="E515" s="153" t="s">
        <v>1</v>
      </c>
      <c r="F515" s="154" t="s">
        <v>788</v>
      </c>
      <c r="H515" s="153" t="s">
        <v>1</v>
      </c>
      <c r="I515" s="155"/>
      <c r="L515" s="151"/>
      <c r="M515" s="156"/>
      <c r="T515" s="157"/>
      <c r="AT515" s="153" t="s">
        <v>279</v>
      </c>
      <c r="AU515" s="153" t="s">
        <v>90</v>
      </c>
      <c r="AV515" s="12" t="s">
        <v>21</v>
      </c>
      <c r="AW515" s="12" t="s">
        <v>35</v>
      </c>
      <c r="AX515" s="12" t="s">
        <v>81</v>
      </c>
      <c r="AY515" s="153" t="s">
        <v>270</v>
      </c>
    </row>
    <row r="516" spans="2:65" s="14" customFormat="1" ht="11.25">
      <c r="B516" s="165"/>
      <c r="D516" s="152" t="s">
        <v>279</v>
      </c>
      <c r="E516" s="166" t="s">
        <v>1</v>
      </c>
      <c r="F516" s="167" t="s">
        <v>789</v>
      </c>
      <c r="H516" s="168">
        <v>10.8</v>
      </c>
      <c r="I516" s="169"/>
      <c r="L516" s="165"/>
      <c r="M516" s="170"/>
      <c r="T516" s="171"/>
      <c r="AT516" s="166" t="s">
        <v>279</v>
      </c>
      <c r="AU516" s="166" t="s">
        <v>90</v>
      </c>
      <c r="AV516" s="14" t="s">
        <v>90</v>
      </c>
      <c r="AW516" s="14" t="s">
        <v>35</v>
      </c>
      <c r="AX516" s="14" t="s">
        <v>81</v>
      </c>
      <c r="AY516" s="166" t="s">
        <v>270</v>
      </c>
    </row>
    <row r="517" spans="2:65" s="14" customFormat="1" ht="11.25">
      <c r="B517" s="165"/>
      <c r="D517" s="152" t="s">
        <v>279</v>
      </c>
      <c r="E517" s="166" t="s">
        <v>1</v>
      </c>
      <c r="F517" s="167" t="s">
        <v>790</v>
      </c>
      <c r="H517" s="168">
        <v>15</v>
      </c>
      <c r="I517" s="169"/>
      <c r="L517" s="165"/>
      <c r="M517" s="170"/>
      <c r="T517" s="171"/>
      <c r="AT517" s="166" t="s">
        <v>279</v>
      </c>
      <c r="AU517" s="166" t="s">
        <v>90</v>
      </c>
      <c r="AV517" s="14" t="s">
        <v>90</v>
      </c>
      <c r="AW517" s="14" t="s">
        <v>35</v>
      </c>
      <c r="AX517" s="14" t="s">
        <v>81</v>
      </c>
      <c r="AY517" s="166" t="s">
        <v>270</v>
      </c>
    </row>
    <row r="518" spans="2:65" s="13" customFormat="1" ht="11.25">
      <c r="B518" s="158"/>
      <c r="D518" s="152" t="s">
        <v>279</v>
      </c>
      <c r="E518" s="159" t="s">
        <v>174</v>
      </c>
      <c r="F518" s="160" t="s">
        <v>791</v>
      </c>
      <c r="H518" s="161">
        <v>25.8</v>
      </c>
      <c r="I518" s="162"/>
      <c r="L518" s="158"/>
      <c r="M518" s="163"/>
      <c r="T518" s="164"/>
      <c r="AT518" s="159" t="s">
        <v>279</v>
      </c>
      <c r="AU518" s="159" t="s">
        <v>90</v>
      </c>
      <c r="AV518" s="13" t="s">
        <v>179</v>
      </c>
      <c r="AW518" s="13" t="s">
        <v>35</v>
      </c>
      <c r="AX518" s="13" t="s">
        <v>81</v>
      </c>
      <c r="AY518" s="159" t="s">
        <v>270</v>
      </c>
    </row>
    <row r="519" spans="2:65" s="15" customFormat="1" ht="11.25">
      <c r="B519" s="172"/>
      <c r="D519" s="152" t="s">
        <v>279</v>
      </c>
      <c r="E519" s="173" t="s">
        <v>1</v>
      </c>
      <c r="F519" s="174" t="s">
        <v>310</v>
      </c>
      <c r="H519" s="175">
        <v>25.8</v>
      </c>
      <c r="I519" s="176"/>
      <c r="L519" s="172"/>
      <c r="M519" s="177"/>
      <c r="T519" s="178"/>
      <c r="AT519" s="173" t="s">
        <v>279</v>
      </c>
      <c r="AU519" s="173" t="s">
        <v>90</v>
      </c>
      <c r="AV519" s="15" t="s">
        <v>277</v>
      </c>
      <c r="AW519" s="15" t="s">
        <v>35</v>
      </c>
      <c r="AX519" s="15" t="s">
        <v>21</v>
      </c>
      <c r="AY519" s="173" t="s">
        <v>270</v>
      </c>
    </row>
    <row r="520" spans="2:65" s="1" customFormat="1" ht="24.2" customHeight="1">
      <c r="B520" s="32"/>
      <c r="C520" s="179" t="s">
        <v>792</v>
      </c>
      <c r="D520" s="179" t="s">
        <v>532</v>
      </c>
      <c r="E520" s="180" t="s">
        <v>793</v>
      </c>
      <c r="F520" s="181" t="s">
        <v>794</v>
      </c>
      <c r="G520" s="182" t="s">
        <v>506</v>
      </c>
      <c r="H520" s="183">
        <v>59.34</v>
      </c>
      <c r="I520" s="184"/>
      <c r="J520" s="185">
        <f>ROUND(I520*H520,2)</f>
        <v>0</v>
      </c>
      <c r="K520" s="181" t="s">
        <v>341</v>
      </c>
      <c r="L520" s="186"/>
      <c r="M520" s="187" t="s">
        <v>1</v>
      </c>
      <c r="N520" s="188" t="s">
        <v>46</v>
      </c>
      <c r="P520" s="147">
        <f>O520*H520</f>
        <v>0</v>
      </c>
      <c r="Q520" s="147">
        <v>1</v>
      </c>
      <c r="R520" s="147">
        <f>Q520*H520</f>
        <v>59.34</v>
      </c>
      <c r="S520" s="147">
        <v>0</v>
      </c>
      <c r="T520" s="148">
        <f>S520*H520</f>
        <v>0</v>
      </c>
      <c r="AR520" s="149" t="s">
        <v>338</v>
      </c>
      <c r="AT520" s="149" t="s">
        <v>532</v>
      </c>
      <c r="AU520" s="149" t="s">
        <v>90</v>
      </c>
      <c r="AY520" s="17" t="s">
        <v>270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7" t="s">
        <v>21</v>
      </c>
      <c r="BK520" s="150">
        <f>ROUND(I520*H520,2)</f>
        <v>0</v>
      </c>
      <c r="BL520" s="17" t="s">
        <v>277</v>
      </c>
      <c r="BM520" s="149" t="s">
        <v>795</v>
      </c>
    </row>
    <row r="521" spans="2:65" s="12" customFormat="1" ht="11.25">
      <c r="B521" s="151"/>
      <c r="D521" s="152" t="s">
        <v>279</v>
      </c>
      <c r="E521" s="153" t="s">
        <v>1</v>
      </c>
      <c r="F521" s="154" t="s">
        <v>796</v>
      </c>
      <c r="H521" s="153" t="s">
        <v>1</v>
      </c>
      <c r="I521" s="155"/>
      <c r="L521" s="151"/>
      <c r="M521" s="156"/>
      <c r="T521" s="157"/>
      <c r="AT521" s="153" t="s">
        <v>279</v>
      </c>
      <c r="AU521" s="153" t="s">
        <v>90</v>
      </c>
      <c r="AV521" s="12" t="s">
        <v>21</v>
      </c>
      <c r="AW521" s="12" t="s">
        <v>35</v>
      </c>
      <c r="AX521" s="12" t="s">
        <v>81</v>
      </c>
      <c r="AY521" s="153" t="s">
        <v>270</v>
      </c>
    </row>
    <row r="522" spans="2:65" s="14" customFormat="1" ht="11.25">
      <c r="B522" s="165"/>
      <c r="D522" s="152" t="s">
        <v>279</v>
      </c>
      <c r="E522" s="166" t="s">
        <v>1</v>
      </c>
      <c r="F522" s="167" t="s">
        <v>797</v>
      </c>
      <c r="H522" s="168">
        <v>59.34</v>
      </c>
      <c r="I522" s="169"/>
      <c r="L522" s="165"/>
      <c r="M522" s="170"/>
      <c r="T522" s="171"/>
      <c r="AT522" s="166" t="s">
        <v>279</v>
      </c>
      <c r="AU522" s="166" t="s">
        <v>90</v>
      </c>
      <c r="AV522" s="14" t="s">
        <v>90</v>
      </c>
      <c r="AW522" s="14" t="s">
        <v>35</v>
      </c>
      <c r="AX522" s="14" t="s">
        <v>21</v>
      </c>
      <c r="AY522" s="166" t="s">
        <v>270</v>
      </c>
    </row>
    <row r="523" spans="2:65" s="1" customFormat="1" ht="33" customHeight="1">
      <c r="B523" s="32"/>
      <c r="C523" s="138" t="s">
        <v>798</v>
      </c>
      <c r="D523" s="138" t="s">
        <v>272</v>
      </c>
      <c r="E523" s="139" t="s">
        <v>799</v>
      </c>
      <c r="F523" s="140" t="s">
        <v>800</v>
      </c>
      <c r="G523" s="141" t="s">
        <v>275</v>
      </c>
      <c r="H523" s="142">
        <v>78</v>
      </c>
      <c r="I523" s="143"/>
      <c r="J523" s="144">
        <f>ROUND(I523*H523,2)</f>
        <v>0</v>
      </c>
      <c r="K523" s="140" t="s">
        <v>341</v>
      </c>
      <c r="L523" s="32"/>
      <c r="M523" s="145" t="s">
        <v>1</v>
      </c>
      <c r="N523" s="146" t="s">
        <v>46</v>
      </c>
      <c r="P523" s="147">
        <f>O523*H523</f>
        <v>0</v>
      </c>
      <c r="Q523" s="147">
        <v>0.13</v>
      </c>
      <c r="R523" s="147">
        <f>Q523*H523</f>
        <v>10.14</v>
      </c>
      <c r="S523" s="147">
        <v>0</v>
      </c>
      <c r="T523" s="148">
        <f>S523*H523</f>
        <v>0</v>
      </c>
      <c r="AR523" s="149" t="s">
        <v>277</v>
      </c>
      <c r="AT523" s="149" t="s">
        <v>272</v>
      </c>
      <c r="AU523" s="149" t="s">
        <v>90</v>
      </c>
      <c r="AY523" s="17" t="s">
        <v>270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7" t="s">
        <v>21</v>
      </c>
      <c r="BK523" s="150">
        <f>ROUND(I523*H523,2)</f>
        <v>0</v>
      </c>
      <c r="BL523" s="17" t="s">
        <v>277</v>
      </c>
      <c r="BM523" s="149" t="s">
        <v>801</v>
      </c>
    </row>
    <row r="524" spans="2:65" s="12" customFormat="1" ht="22.5">
      <c r="B524" s="151"/>
      <c r="D524" s="152" t="s">
        <v>279</v>
      </c>
      <c r="E524" s="153" t="s">
        <v>1</v>
      </c>
      <c r="F524" s="154" t="s">
        <v>762</v>
      </c>
      <c r="H524" s="153" t="s">
        <v>1</v>
      </c>
      <c r="I524" s="155"/>
      <c r="L524" s="151"/>
      <c r="M524" s="156"/>
      <c r="T524" s="157"/>
      <c r="AT524" s="153" t="s">
        <v>279</v>
      </c>
      <c r="AU524" s="153" t="s">
        <v>90</v>
      </c>
      <c r="AV524" s="12" t="s">
        <v>21</v>
      </c>
      <c r="AW524" s="12" t="s">
        <v>35</v>
      </c>
      <c r="AX524" s="12" t="s">
        <v>81</v>
      </c>
      <c r="AY524" s="153" t="s">
        <v>270</v>
      </c>
    </row>
    <row r="525" spans="2:65" s="12" customFormat="1" ht="22.5">
      <c r="B525" s="151"/>
      <c r="D525" s="152" t="s">
        <v>279</v>
      </c>
      <c r="E525" s="153" t="s">
        <v>1</v>
      </c>
      <c r="F525" s="154" t="s">
        <v>763</v>
      </c>
      <c r="H525" s="153" t="s">
        <v>1</v>
      </c>
      <c r="I525" s="155"/>
      <c r="L525" s="151"/>
      <c r="M525" s="156"/>
      <c r="T525" s="157"/>
      <c r="AT525" s="153" t="s">
        <v>279</v>
      </c>
      <c r="AU525" s="153" t="s">
        <v>90</v>
      </c>
      <c r="AV525" s="12" t="s">
        <v>21</v>
      </c>
      <c r="AW525" s="12" t="s">
        <v>35</v>
      </c>
      <c r="AX525" s="12" t="s">
        <v>81</v>
      </c>
      <c r="AY525" s="153" t="s">
        <v>270</v>
      </c>
    </row>
    <row r="526" spans="2:65" s="14" customFormat="1" ht="22.5">
      <c r="B526" s="165"/>
      <c r="D526" s="152" t="s">
        <v>279</v>
      </c>
      <c r="E526" s="166" t="s">
        <v>1</v>
      </c>
      <c r="F526" s="167" t="s">
        <v>802</v>
      </c>
      <c r="H526" s="168">
        <v>78</v>
      </c>
      <c r="I526" s="169"/>
      <c r="L526" s="165"/>
      <c r="M526" s="170"/>
      <c r="T526" s="171"/>
      <c r="AT526" s="166" t="s">
        <v>279</v>
      </c>
      <c r="AU526" s="166" t="s">
        <v>90</v>
      </c>
      <c r="AV526" s="14" t="s">
        <v>90</v>
      </c>
      <c r="AW526" s="14" t="s">
        <v>35</v>
      </c>
      <c r="AX526" s="14" t="s">
        <v>81</v>
      </c>
      <c r="AY526" s="166" t="s">
        <v>270</v>
      </c>
    </row>
    <row r="527" spans="2:65" s="15" customFormat="1" ht="11.25">
      <c r="B527" s="172"/>
      <c r="D527" s="152" t="s">
        <v>279</v>
      </c>
      <c r="E527" s="173" t="s">
        <v>1</v>
      </c>
      <c r="F527" s="174" t="s">
        <v>310</v>
      </c>
      <c r="H527" s="175">
        <v>78</v>
      </c>
      <c r="I527" s="176"/>
      <c r="L527" s="172"/>
      <c r="M527" s="177"/>
      <c r="T527" s="178"/>
      <c r="AT527" s="173" t="s">
        <v>279</v>
      </c>
      <c r="AU527" s="173" t="s">
        <v>90</v>
      </c>
      <c r="AV527" s="15" t="s">
        <v>277</v>
      </c>
      <c r="AW527" s="15" t="s">
        <v>35</v>
      </c>
      <c r="AX527" s="15" t="s">
        <v>21</v>
      </c>
      <c r="AY527" s="173" t="s">
        <v>270</v>
      </c>
    </row>
    <row r="528" spans="2:65" s="1" customFormat="1" ht="33" customHeight="1">
      <c r="B528" s="32"/>
      <c r="C528" s="138" t="s">
        <v>803</v>
      </c>
      <c r="D528" s="138" t="s">
        <v>272</v>
      </c>
      <c r="E528" s="139" t="s">
        <v>804</v>
      </c>
      <c r="F528" s="140" t="s">
        <v>805</v>
      </c>
      <c r="G528" s="141" t="s">
        <v>275</v>
      </c>
      <c r="H528" s="142">
        <v>115</v>
      </c>
      <c r="I528" s="143"/>
      <c r="J528" s="144">
        <f>ROUND(I528*H528,2)</f>
        <v>0</v>
      </c>
      <c r="K528" s="140" t="s">
        <v>341</v>
      </c>
      <c r="L528" s="32"/>
      <c r="M528" s="145" t="s">
        <v>1</v>
      </c>
      <c r="N528" s="146" t="s">
        <v>46</v>
      </c>
      <c r="P528" s="147">
        <f>O528*H528</f>
        <v>0</v>
      </c>
      <c r="Q528" s="147">
        <v>0</v>
      </c>
      <c r="R528" s="147">
        <f>Q528*H528</f>
        <v>0</v>
      </c>
      <c r="S528" s="147">
        <v>0</v>
      </c>
      <c r="T528" s="148">
        <f>S528*H528</f>
        <v>0</v>
      </c>
      <c r="AR528" s="149" t="s">
        <v>277</v>
      </c>
      <c r="AT528" s="149" t="s">
        <v>272</v>
      </c>
      <c r="AU528" s="149" t="s">
        <v>90</v>
      </c>
      <c r="AY528" s="17" t="s">
        <v>270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21</v>
      </c>
      <c r="BK528" s="150">
        <f>ROUND(I528*H528,2)</f>
        <v>0</v>
      </c>
      <c r="BL528" s="17" t="s">
        <v>277</v>
      </c>
      <c r="BM528" s="149" t="s">
        <v>806</v>
      </c>
    </row>
    <row r="529" spans="2:65" s="14" customFormat="1" ht="22.5">
      <c r="B529" s="165"/>
      <c r="D529" s="152" t="s">
        <v>279</v>
      </c>
      <c r="E529" s="166" t="s">
        <v>1</v>
      </c>
      <c r="F529" s="167" t="s">
        <v>807</v>
      </c>
      <c r="H529" s="168">
        <v>40</v>
      </c>
      <c r="I529" s="169"/>
      <c r="L529" s="165"/>
      <c r="M529" s="170"/>
      <c r="T529" s="171"/>
      <c r="AT529" s="166" t="s">
        <v>279</v>
      </c>
      <c r="AU529" s="166" t="s">
        <v>90</v>
      </c>
      <c r="AV529" s="14" t="s">
        <v>90</v>
      </c>
      <c r="AW529" s="14" t="s">
        <v>35</v>
      </c>
      <c r="AX529" s="14" t="s">
        <v>81</v>
      </c>
      <c r="AY529" s="166" t="s">
        <v>270</v>
      </c>
    </row>
    <row r="530" spans="2:65" s="14" customFormat="1" ht="22.5">
      <c r="B530" s="165"/>
      <c r="D530" s="152" t="s">
        <v>279</v>
      </c>
      <c r="E530" s="166" t="s">
        <v>1</v>
      </c>
      <c r="F530" s="167" t="s">
        <v>808</v>
      </c>
      <c r="H530" s="168">
        <v>75</v>
      </c>
      <c r="I530" s="169"/>
      <c r="L530" s="165"/>
      <c r="M530" s="170"/>
      <c r="T530" s="171"/>
      <c r="AT530" s="166" t="s">
        <v>279</v>
      </c>
      <c r="AU530" s="166" t="s">
        <v>90</v>
      </c>
      <c r="AV530" s="14" t="s">
        <v>90</v>
      </c>
      <c r="AW530" s="14" t="s">
        <v>35</v>
      </c>
      <c r="AX530" s="14" t="s">
        <v>81</v>
      </c>
      <c r="AY530" s="166" t="s">
        <v>270</v>
      </c>
    </row>
    <row r="531" spans="2:65" s="15" customFormat="1" ht="11.25">
      <c r="B531" s="172"/>
      <c r="D531" s="152" t="s">
        <v>279</v>
      </c>
      <c r="E531" s="173" t="s">
        <v>1</v>
      </c>
      <c r="F531" s="174" t="s">
        <v>310</v>
      </c>
      <c r="H531" s="175">
        <v>115</v>
      </c>
      <c r="I531" s="176"/>
      <c r="L531" s="172"/>
      <c r="M531" s="177"/>
      <c r="T531" s="178"/>
      <c r="AT531" s="173" t="s">
        <v>279</v>
      </c>
      <c r="AU531" s="173" t="s">
        <v>90</v>
      </c>
      <c r="AV531" s="15" t="s">
        <v>277</v>
      </c>
      <c r="AW531" s="15" t="s">
        <v>35</v>
      </c>
      <c r="AX531" s="15" t="s">
        <v>21</v>
      </c>
      <c r="AY531" s="173" t="s">
        <v>270</v>
      </c>
    </row>
    <row r="532" spans="2:65" s="1" customFormat="1" ht="24.2" customHeight="1">
      <c r="B532" s="32"/>
      <c r="C532" s="138" t="s">
        <v>809</v>
      </c>
      <c r="D532" s="138" t="s">
        <v>272</v>
      </c>
      <c r="E532" s="139" t="s">
        <v>810</v>
      </c>
      <c r="F532" s="140" t="s">
        <v>811</v>
      </c>
      <c r="G532" s="141" t="s">
        <v>275</v>
      </c>
      <c r="H532" s="142">
        <v>353</v>
      </c>
      <c r="I532" s="143"/>
      <c r="J532" s="144">
        <f>ROUND(I532*H532,2)</f>
        <v>0</v>
      </c>
      <c r="K532" s="140" t="s">
        <v>276</v>
      </c>
      <c r="L532" s="32"/>
      <c r="M532" s="145" t="s">
        <v>1</v>
      </c>
      <c r="N532" s="146" t="s">
        <v>46</v>
      </c>
      <c r="P532" s="147">
        <f>O532*H532</f>
        <v>0</v>
      </c>
      <c r="Q532" s="147">
        <v>0</v>
      </c>
      <c r="R532" s="147">
        <f>Q532*H532</f>
        <v>0</v>
      </c>
      <c r="S532" s="147">
        <v>0</v>
      </c>
      <c r="T532" s="148">
        <f>S532*H532</f>
        <v>0</v>
      </c>
      <c r="AR532" s="149" t="s">
        <v>277</v>
      </c>
      <c r="AT532" s="149" t="s">
        <v>272</v>
      </c>
      <c r="AU532" s="149" t="s">
        <v>90</v>
      </c>
      <c r="AY532" s="17" t="s">
        <v>270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21</v>
      </c>
      <c r="BK532" s="150">
        <f>ROUND(I532*H532,2)</f>
        <v>0</v>
      </c>
      <c r="BL532" s="17" t="s">
        <v>277</v>
      </c>
      <c r="BM532" s="149" t="s">
        <v>812</v>
      </c>
    </row>
    <row r="533" spans="2:65" s="14" customFormat="1" ht="22.5">
      <c r="B533" s="165"/>
      <c r="D533" s="152" t="s">
        <v>279</v>
      </c>
      <c r="E533" s="166" t="s">
        <v>1</v>
      </c>
      <c r="F533" s="167" t="s">
        <v>813</v>
      </c>
      <c r="H533" s="168">
        <v>40</v>
      </c>
      <c r="I533" s="169"/>
      <c r="L533" s="165"/>
      <c r="M533" s="170"/>
      <c r="T533" s="171"/>
      <c r="AT533" s="166" t="s">
        <v>279</v>
      </c>
      <c r="AU533" s="166" t="s">
        <v>90</v>
      </c>
      <c r="AV533" s="14" t="s">
        <v>90</v>
      </c>
      <c r="AW533" s="14" t="s">
        <v>35</v>
      </c>
      <c r="AX533" s="14" t="s">
        <v>81</v>
      </c>
      <c r="AY533" s="166" t="s">
        <v>270</v>
      </c>
    </row>
    <row r="534" spans="2:65" s="14" customFormat="1" ht="22.5">
      <c r="B534" s="165"/>
      <c r="D534" s="152" t="s">
        <v>279</v>
      </c>
      <c r="E534" s="166" t="s">
        <v>1</v>
      </c>
      <c r="F534" s="167" t="s">
        <v>814</v>
      </c>
      <c r="H534" s="168">
        <v>313</v>
      </c>
      <c r="I534" s="169"/>
      <c r="L534" s="165"/>
      <c r="M534" s="170"/>
      <c r="T534" s="171"/>
      <c r="AT534" s="166" t="s">
        <v>279</v>
      </c>
      <c r="AU534" s="166" t="s">
        <v>90</v>
      </c>
      <c r="AV534" s="14" t="s">
        <v>90</v>
      </c>
      <c r="AW534" s="14" t="s">
        <v>35</v>
      </c>
      <c r="AX534" s="14" t="s">
        <v>81</v>
      </c>
      <c r="AY534" s="166" t="s">
        <v>270</v>
      </c>
    </row>
    <row r="535" spans="2:65" s="15" customFormat="1" ht="11.25">
      <c r="B535" s="172"/>
      <c r="D535" s="152" t="s">
        <v>279</v>
      </c>
      <c r="E535" s="173" t="s">
        <v>1</v>
      </c>
      <c r="F535" s="174" t="s">
        <v>310</v>
      </c>
      <c r="H535" s="175">
        <v>353</v>
      </c>
      <c r="I535" s="176"/>
      <c r="L535" s="172"/>
      <c r="M535" s="177"/>
      <c r="T535" s="178"/>
      <c r="AT535" s="173" t="s">
        <v>279</v>
      </c>
      <c r="AU535" s="173" t="s">
        <v>90</v>
      </c>
      <c r="AV535" s="15" t="s">
        <v>277</v>
      </c>
      <c r="AW535" s="15" t="s">
        <v>35</v>
      </c>
      <c r="AX535" s="15" t="s">
        <v>21</v>
      </c>
      <c r="AY535" s="173" t="s">
        <v>270</v>
      </c>
    </row>
    <row r="536" spans="2:65" s="1" customFormat="1" ht="24.2" customHeight="1">
      <c r="B536" s="32"/>
      <c r="C536" s="138" t="s">
        <v>815</v>
      </c>
      <c r="D536" s="138" t="s">
        <v>272</v>
      </c>
      <c r="E536" s="139" t="s">
        <v>816</v>
      </c>
      <c r="F536" s="140" t="s">
        <v>817</v>
      </c>
      <c r="G536" s="141" t="s">
        <v>275</v>
      </c>
      <c r="H536" s="142">
        <v>40</v>
      </c>
      <c r="I536" s="143"/>
      <c r="J536" s="144">
        <f>ROUND(I536*H536,2)</f>
        <v>0</v>
      </c>
      <c r="K536" s="140" t="s">
        <v>276</v>
      </c>
      <c r="L536" s="32"/>
      <c r="M536" s="145" t="s">
        <v>1</v>
      </c>
      <c r="N536" s="146" t="s">
        <v>46</v>
      </c>
      <c r="P536" s="147">
        <f>O536*H536</f>
        <v>0</v>
      </c>
      <c r="Q536" s="147">
        <v>0</v>
      </c>
      <c r="R536" s="147">
        <f>Q536*H536</f>
        <v>0</v>
      </c>
      <c r="S536" s="147">
        <v>0</v>
      </c>
      <c r="T536" s="148">
        <f>S536*H536</f>
        <v>0</v>
      </c>
      <c r="AR536" s="149" t="s">
        <v>277</v>
      </c>
      <c r="AT536" s="149" t="s">
        <v>272</v>
      </c>
      <c r="AU536" s="149" t="s">
        <v>90</v>
      </c>
      <c r="AY536" s="17" t="s">
        <v>270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7" t="s">
        <v>21</v>
      </c>
      <c r="BK536" s="150">
        <f>ROUND(I536*H536,2)</f>
        <v>0</v>
      </c>
      <c r="BL536" s="17" t="s">
        <v>277</v>
      </c>
      <c r="BM536" s="149" t="s">
        <v>818</v>
      </c>
    </row>
    <row r="537" spans="2:65" s="14" customFormat="1" ht="22.5">
      <c r="B537" s="165"/>
      <c r="D537" s="152" t="s">
        <v>279</v>
      </c>
      <c r="E537" s="166" t="s">
        <v>1</v>
      </c>
      <c r="F537" s="167" t="s">
        <v>819</v>
      </c>
      <c r="H537" s="168">
        <v>40</v>
      </c>
      <c r="I537" s="169"/>
      <c r="L537" s="165"/>
      <c r="M537" s="170"/>
      <c r="T537" s="171"/>
      <c r="AT537" s="166" t="s">
        <v>279</v>
      </c>
      <c r="AU537" s="166" t="s">
        <v>90</v>
      </c>
      <c r="AV537" s="14" t="s">
        <v>90</v>
      </c>
      <c r="AW537" s="14" t="s">
        <v>35</v>
      </c>
      <c r="AX537" s="14" t="s">
        <v>21</v>
      </c>
      <c r="AY537" s="166" t="s">
        <v>270</v>
      </c>
    </row>
    <row r="538" spans="2:65" s="1" customFormat="1" ht="33" customHeight="1">
      <c r="B538" s="32"/>
      <c r="C538" s="138" t="s">
        <v>820</v>
      </c>
      <c r="D538" s="138" t="s">
        <v>272</v>
      </c>
      <c r="E538" s="139" t="s">
        <v>821</v>
      </c>
      <c r="F538" s="140" t="s">
        <v>822</v>
      </c>
      <c r="G538" s="141" t="s">
        <v>275</v>
      </c>
      <c r="H538" s="142">
        <v>235</v>
      </c>
      <c r="I538" s="143"/>
      <c r="J538" s="144">
        <f>ROUND(I538*H538,2)</f>
        <v>0</v>
      </c>
      <c r="K538" s="140" t="s">
        <v>276</v>
      </c>
      <c r="L538" s="32"/>
      <c r="M538" s="145" t="s">
        <v>1</v>
      </c>
      <c r="N538" s="146" t="s">
        <v>46</v>
      </c>
      <c r="P538" s="147">
        <f>O538*H538</f>
        <v>0</v>
      </c>
      <c r="Q538" s="147">
        <v>0</v>
      </c>
      <c r="R538" s="147">
        <f>Q538*H538</f>
        <v>0</v>
      </c>
      <c r="S538" s="147">
        <v>0</v>
      </c>
      <c r="T538" s="148">
        <f>S538*H538</f>
        <v>0</v>
      </c>
      <c r="AR538" s="149" t="s">
        <v>277</v>
      </c>
      <c r="AT538" s="149" t="s">
        <v>272</v>
      </c>
      <c r="AU538" s="149" t="s">
        <v>90</v>
      </c>
      <c r="AY538" s="17" t="s">
        <v>270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7" t="s">
        <v>21</v>
      </c>
      <c r="BK538" s="150">
        <f>ROUND(I538*H538,2)</f>
        <v>0</v>
      </c>
      <c r="BL538" s="17" t="s">
        <v>277</v>
      </c>
      <c r="BM538" s="149" t="s">
        <v>823</v>
      </c>
    </row>
    <row r="539" spans="2:65" s="14" customFormat="1" ht="22.5">
      <c r="B539" s="165"/>
      <c r="D539" s="152" t="s">
        <v>279</v>
      </c>
      <c r="E539" s="166" t="s">
        <v>1</v>
      </c>
      <c r="F539" s="167" t="s">
        <v>824</v>
      </c>
      <c r="H539" s="168">
        <v>235</v>
      </c>
      <c r="I539" s="169"/>
      <c r="L539" s="165"/>
      <c r="M539" s="170"/>
      <c r="T539" s="171"/>
      <c r="AT539" s="166" t="s">
        <v>279</v>
      </c>
      <c r="AU539" s="166" t="s">
        <v>90</v>
      </c>
      <c r="AV539" s="14" t="s">
        <v>90</v>
      </c>
      <c r="AW539" s="14" t="s">
        <v>35</v>
      </c>
      <c r="AX539" s="14" t="s">
        <v>81</v>
      </c>
      <c r="AY539" s="166" t="s">
        <v>270</v>
      </c>
    </row>
    <row r="540" spans="2:65" s="15" customFormat="1" ht="11.25">
      <c r="B540" s="172"/>
      <c r="D540" s="152" t="s">
        <v>279</v>
      </c>
      <c r="E540" s="173" t="s">
        <v>1</v>
      </c>
      <c r="F540" s="174" t="s">
        <v>310</v>
      </c>
      <c r="H540" s="175">
        <v>235</v>
      </c>
      <c r="I540" s="176"/>
      <c r="L540" s="172"/>
      <c r="M540" s="177"/>
      <c r="T540" s="178"/>
      <c r="AT540" s="173" t="s">
        <v>279</v>
      </c>
      <c r="AU540" s="173" t="s">
        <v>90</v>
      </c>
      <c r="AV540" s="15" t="s">
        <v>277</v>
      </c>
      <c r="AW540" s="15" t="s">
        <v>35</v>
      </c>
      <c r="AX540" s="15" t="s">
        <v>21</v>
      </c>
      <c r="AY540" s="173" t="s">
        <v>270</v>
      </c>
    </row>
    <row r="541" spans="2:65" s="1" customFormat="1" ht="24.2" customHeight="1">
      <c r="B541" s="32"/>
      <c r="C541" s="138" t="s">
        <v>825</v>
      </c>
      <c r="D541" s="138" t="s">
        <v>272</v>
      </c>
      <c r="E541" s="139" t="s">
        <v>826</v>
      </c>
      <c r="F541" s="140" t="s">
        <v>827</v>
      </c>
      <c r="G541" s="141" t="s">
        <v>275</v>
      </c>
      <c r="H541" s="142">
        <v>439</v>
      </c>
      <c r="I541" s="143"/>
      <c r="J541" s="144">
        <f>ROUND(I541*H541,2)</f>
        <v>0</v>
      </c>
      <c r="K541" s="140" t="s">
        <v>276</v>
      </c>
      <c r="L541" s="32"/>
      <c r="M541" s="145" t="s">
        <v>1</v>
      </c>
      <c r="N541" s="146" t="s">
        <v>46</v>
      </c>
      <c r="P541" s="147">
        <f>O541*H541</f>
        <v>0</v>
      </c>
      <c r="Q541" s="147">
        <v>8.9219999999999994E-2</v>
      </c>
      <c r="R541" s="147">
        <f>Q541*H541</f>
        <v>39.167579999999994</v>
      </c>
      <c r="S541" s="147">
        <v>0</v>
      </c>
      <c r="T541" s="148">
        <f>S541*H541</f>
        <v>0</v>
      </c>
      <c r="AR541" s="149" t="s">
        <v>277</v>
      </c>
      <c r="AT541" s="149" t="s">
        <v>272</v>
      </c>
      <c r="AU541" s="149" t="s">
        <v>90</v>
      </c>
      <c r="AY541" s="17" t="s">
        <v>270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21</v>
      </c>
      <c r="BK541" s="150">
        <f>ROUND(I541*H541,2)</f>
        <v>0</v>
      </c>
      <c r="BL541" s="17" t="s">
        <v>277</v>
      </c>
      <c r="BM541" s="149" t="s">
        <v>828</v>
      </c>
    </row>
    <row r="542" spans="2:65" s="12" customFormat="1" ht="22.5">
      <c r="B542" s="151"/>
      <c r="D542" s="152" t="s">
        <v>279</v>
      </c>
      <c r="E542" s="153" t="s">
        <v>1</v>
      </c>
      <c r="F542" s="154" t="s">
        <v>829</v>
      </c>
      <c r="H542" s="153" t="s">
        <v>1</v>
      </c>
      <c r="I542" s="155"/>
      <c r="L542" s="151"/>
      <c r="M542" s="156"/>
      <c r="T542" s="157"/>
      <c r="AT542" s="153" t="s">
        <v>279</v>
      </c>
      <c r="AU542" s="153" t="s">
        <v>90</v>
      </c>
      <c r="AV542" s="12" t="s">
        <v>21</v>
      </c>
      <c r="AW542" s="12" t="s">
        <v>35</v>
      </c>
      <c r="AX542" s="12" t="s">
        <v>81</v>
      </c>
      <c r="AY542" s="153" t="s">
        <v>270</v>
      </c>
    </row>
    <row r="543" spans="2:65" s="12" customFormat="1" ht="11.25">
      <c r="B543" s="151"/>
      <c r="D543" s="152" t="s">
        <v>279</v>
      </c>
      <c r="E543" s="153" t="s">
        <v>1</v>
      </c>
      <c r="F543" s="154" t="s">
        <v>830</v>
      </c>
      <c r="H543" s="153" t="s">
        <v>1</v>
      </c>
      <c r="I543" s="155"/>
      <c r="L543" s="151"/>
      <c r="M543" s="156"/>
      <c r="T543" s="157"/>
      <c r="AT543" s="153" t="s">
        <v>279</v>
      </c>
      <c r="AU543" s="153" t="s">
        <v>90</v>
      </c>
      <c r="AV543" s="12" t="s">
        <v>21</v>
      </c>
      <c r="AW543" s="12" t="s">
        <v>35</v>
      </c>
      <c r="AX543" s="12" t="s">
        <v>81</v>
      </c>
      <c r="AY543" s="153" t="s">
        <v>270</v>
      </c>
    </row>
    <row r="544" spans="2:65" s="14" customFormat="1" ht="22.5">
      <c r="B544" s="165"/>
      <c r="D544" s="152" t="s">
        <v>279</v>
      </c>
      <c r="E544" s="166" t="s">
        <v>1</v>
      </c>
      <c r="F544" s="167" t="s">
        <v>831</v>
      </c>
      <c r="H544" s="168">
        <v>435</v>
      </c>
      <c r="I544" s="169"/>
      <c r="L544" s="165"/>
      <c r="M544" s="170"/>
      <c r="T544" s="171"/>
      <c r="AT544" s="166" t="s">
        <v>279</v>
      </c>
      <c r="AU544" s="166" t="s">
        <v>90</v>
      </c>
      <c r="AV544" s="14" t="s">
        <v>90</v>
      </c>
      <c r="AW544" s="14" t="s">
        <v>35</v>
      </c>
      <c r="AX544" s="14" t="s">
        <v>81</v>
      </c>
      <c r="AY544" s="166" t="s">
        <v>270</v>
      </c>
    </row>
    <row r="545" spans="2:65" s="14" customFormat="1" ht="22.5">
      <c r="B545" s="165"/>
      <c r="D545" s="152" t="s">
        <v>279</v>
      </c>
      <c r="E545" s="166" t="s">
        <v>1</v>
      </c>
      <c r="F545" s="167" t="s">
        <v>832</v>
      </c>
      <c r="H545" s="168">
        <v>0</v>
      </c>
      <c r="I545" s="169"/>
      <c r="L545" s="165"/>
      <c r="M545" s="170"/>
      <c r="T545" s="171"/>
      <c r="AT545" s="166" t="s">
        <v>279</v>
      </c>
      <c r="AU545" s="166" t="s">
        <v>90</v>
      </c>
      <c r="AV545" s="14" t="s">
        <v>90</v>
      </c>
      <c r="AW545" s="14" t="s">
        <v>35</v>
      </c>
      <c r="AX545" s="14" t="s">
        <v>81</v>
      </c>
      <c r="AY545" s="166" t="s">
        <v>270</v>
      </c>
    </row>
    <row r="546" spans="2:65" s="14" customFormat="1" ht="11.25">
      <c r="B546" s="165"/>
      <c r="D546" s="152" t="s">
        <v>279</v>
      </c>
      <c r="E546" s="166" t="s">
        <v>1</v>
      </c>
      <c r="F546" s="167" t="s">
        <v>833</v>
      </c>
      <c r="H546" s="168">
        <v>4</v>
      </c>
      <c r="I546" s="169"/>
      <c r="L546" s="165"/>
      <c r="M546" s="170"/>
      <c r="T546" s="171"/>
      <c r="AT546" s="166" t="s">
        <v>279</v>
      </c>
      <c r="AU546" s="166" t="s">
        <v>90</v>
      </c>
      <c r="AV546" s="14" t="s">
        <v>90</v>
      </c>
      <c r="AW546" s="14" t="s">
        <v>35</v>
      </c>
      <c r="AX546" s="14" t="s">
        <v>81</v>
      </c>
      <c r="AY546" s="166" t="s">
        <v>270</v>
      </c>
    </row>
    <row r="547" spans="2:65" s="15" customFormat="1" ht="11.25">
      <c r="B547" s="172"/>
      <c r="D547" s="152" t="s">
        <v>279</v>
      </c>
      <c r="E547" s="173" t="s">
        <v>1</v>
      </c>
      <c r="F547" s="174" t="s">
        <v>310</v>
      </c>
      <c r="H547" s="175">
        <v>439</v>
      </c>
      <c r="I547" s="176"/>
      <c r="L547" s="172"/>
      <c r="M547" s="177"/>
      <c r="T547" s="178"/>
      <c r="AT547" s="173" t="s">
        <v>279</v>
      </c>
      <c r="AU547" s="173" t="s">
        <v>90</v>
      </c>
      <c r="AV547" s="15" t="s">
        <v>277</v>
      </c>
      <c r="AW547" s="15" t="s">
        <v>35</v>
      </c>
      <c r="AX547" s="15" t="s">
        <v>21</v>
      </c>
      <c r="AY547" s="173" t="s">
        <v>270</v>
      </c>
    </row>
    <row r="548" spans="2:65" s="1" customFormat="1" ht="37.9" customHeight="1">
      <c r="B548" s="32"/>
      <c r="C548" s="138" t="s">
        <v>834</v>
      </c>
      <c r="D548" s="138" t="s">
        <v>272</v>
      </c>
      <c r="E548" s="139" t="s">
        <v>835</v>
      </c>
      <c r="F548" s="140" t="s">
        <v>836</v>
      </c>
      <c r="G548" s="141" t="s">
        <v>275</v>
      </c>
      <c r="H548" s="142">
        <v>4</v>
      </c>
      <c r="I548" s="143"/>
      <c r="J548" s="144">
        <f>ROUND(I548*H548,2)</f>
        <v>0</v>
      </c>
      <c r="K548" s="140" t="s">
        <v>276</v>
      </c>
      <c r="L548" s="32"/>
      <c r="M548" s="145" t="s">
        <v>1</v>
      </c>
      <c r="N548" s="146" t="s">
        <v>46</v>
      </c>
      <c r="P548" s="147">
        <f>O548*H548</f>
        <v>0</v>
      </c>
      <c r="Q548" s="147">
        <v>0</v>
      </c>
      <c r="R548" s="147">
        <f>Q548*H548</f>
        <v>0</v>
      </c>
      <c r="S548" s="147">
        <v>0</v>
      </c>
      <c r="T548" s="148">
        <f>S548*H548</f>
        <v>0</v>
      </c>
      <c r="AR548" s="149" t="s">
        <v>277</v>
      </c>
      <c r="AT548" s="149" t="s">
        <v>272</v>
      </c>
      <c r="AU548" s="149" t="s">
        <v>90</v>
      </c>
      <c r="AY548" s="17" t="s">
        <v>270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21</v>
      </c>
      <c r="BK548" s="150">
        <f>ROUND(I548*H548,2)</f>
        <v>0</v>
      </c>
      <c r="BL548" s="17" t="s">
        <v>277</v>
      </c>
      <c r="BM548" s="149" t="s">
        <v>837</v>
      </c>
    </row>
    <row r="549" spans="2:65" s="12" customFormat="1" ht="11.25">
      <c r="B549" s="151"/>
      <c r="D549" s="152" t="s">
        <v>279</v>
      </c>
      <c r="E549" s="153" t="s">
        <v>1</v>
      </c>
      <c r="F549" s="154" t="s">
        <v>838</v>
      </c>
      <c r="H549" s="153" t="s">
        <v>1</v>
      </c>
      <c r="I549" s="155"/>
      <c r="L549" s="151"/>
      <c r="M549" s="156"/>
      <c r="T549" s="157"/>
      <c r="AT549" s="153" t="s">
        <v>279</v>
      </c>
      <c r="AU549" s="153" t="s">
        <v>90</v>
      </c>
      <c r="AV549" s="12" t="s">
        <v>21</v>
      </c>
      <c r="AW549" s="12" t="s">
        <v>35</v>
      </c>
      <c r="AX549" s="12" t="s">
        <v>81</v>
      </c>
      <c r="AY549" s="153" t="s">
        <v>270</v>
      </c>
    </row>
    <row r="550" spans="2:65" s="14" customFormat="1" ht="22.5">
      <c r="B550" s="165"/>
      <c r="D550" s="152" t="s">
        <v>279</v>
      </c>
      <c r="E550" s="166" t="s">
        <v>1</v>
      </c>
      <c r="F550" s="167" t="s">
        <v>839</v>
      </c>
      <c r="H550" s="168">
        <v>4</v>
      </c>
      <c r="I550" s="169"/>
      <c r="L550" s="165"/>
      <c r="M550" s="170"/>
      <c r="T550" s="171"/>
      <c r="AT550" s="166" t="s">
        <v>279</v>
      </c>
      <c r="AU550" s="166" t="s">
        <v>90</v>
      </c>
      <c r="AV550" s="14" t="s">
        <v>90</v>
      </c>
      <c r="AW550" s="14" t="s">
        <v>35</v>
      </c>
      <c r="AX550" s="14" t="s">
        <v>21</v>
      </c>
      <c r="AY550" s="166" t="s">
        <v>270</v>
      </c>
    </row>
    <row r="551" spans="2:65" s="1" customFormat="1" ht="24.2" customHeight="1">
      <c r="B551" s="32"/>
      <c r="C551" s="179" t="s">
        <v>240</v>
      </c>
      <c r="D551" s="179" t="s">
        <v>532</v>
      </c>
      <c r="E551" s="180" t="s">
        <v>840</v>
      </c>
      <c r="F551" s="181" t="s">
        <v>841</v>
      </c>
      <c r="G551" s="182" t="s">
        <v>275</v>
      </c>
      <c r="H551" s="183">
        <v>439.35</v>
      </c>
      <c r="I551" s="184"/>
      <c r="J551" s="185">
        <f>ROUND(I551*H551,2)</f>
        <v>0</v>
      </c>
      <c r="K551" s="181" t="s">
        <v>276</v>
      </c>
      <c r="L551" s="186"/>
      <c r="M551" s="187" t="s">
        <v>1</v>
      </c>
      <c r="N551" s="188" t="s">
        <v>46</v>
      </c>
      <c r="P551" s="147">
        <f>O551*H551</f>
        <v>0</v>
      </c>
      <c r="Q551" s="147">
        <v>0.13200000000000001</v>
      </c>
      <c r="R551" s="147">
        <f>Q551*H551</f>
        <v>57.994200000000006</v>
      </c>
      <c r="S551" s="147">
        <v>0</v>
      </c>
      <c r="T551" s="148">
        <f>S551*H551</f>
        <v>0</v>
      </c>
      <c r="AR551" s="149" t="s">
        <v>338</v>
      </c>
      <c r="AT551" s="149" t="s">
        <v>532</v>
      </c>
      <c r="AU551" s="149" t="s">
        <v>90</v>
      </c>
      <c r="AY551" s="17" t="s">
        <v>270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21</v>
      </c>
      <c r="BK551" s="150">
        <f>ROUND(I551*H551,2)</f>
        <v>0</v>
      </c>
      <c r="BL551" s="17" t="s">
        <v>277</v>
      </c>
      <c r="BM551" s="149" t="s">
        <v>842</v>
      </c>
    </row>
    <row r="552" spans="2:65" s="14" customFormat="1" ht="22.5">
      <c r="B552" s="165"/>
      <c r="D552" s="152" t="s">
        <v>279</v>
      </c>
      <c r="E552" s="166" t="s">
        <v>1</v>
      </c>
      <c r="F552" s="167" t="s">
        <v>843</v>
      </c>
      <c r="H552" s="168">
        <v>439.35</v>
      </c>
      <c r="I552" s="169"/>
      <c r="L552" s="165"/>
      <c r="M552" s="170"/>
      <c r="T552" s="171"/>
      <c r="AT552" s="166" t="s">
        <v>279</v>
      </c>
      <c r="AU552" s="166" t="s">
        <v>90</v>
      </c>
      <c r="AV552" s="14" t="s">
        <v>90</v>
      </c>
      <c r="AW552" s="14" t="s">
        <v>35</v>
      </c>
      <c r="AX552" s="14" t="s">
        <v>21</v>
      </c>
      <c r="AY552" s="166" t="s">
        <v>270</v>
      </c>
    </row>
    <row r="553" spans="2:65" s="1" customFormat="1" ht="33" customHeight="1">
      <c r="B553" s="32"/>
      <c r="C553" s="179" t="s">
        <v>844</v>
      </c>
      <c r="D553" s="179" t="s">
        <v>532</v>
      </c>
      <c r="E553" s="180" t="s">
        <v>845</v>
      </c>
      <c r="F553" s="181" t="s">
        <v>846</v>
      </c>
      <c r="G553" s="182" t="s">
        <v>275</v>
      </c>
      <c r="H553" s="183">
        <v>4.12</v>
      </c>
      <c r="I553" s="184"/>
      <c r="J553" s="185">
        <f>ROUND(I553*H553,2)</f>
        <v>0</v>
      </c>
      <c r="K553" s="181" t="s">
        <v>341</v>
      </c>
      <c r="L553" s="186"/>
      <c r="M553" s="187" t="s">
        <v>1</v>
      </c>
      <c r="N553" s="188" t="s">
        <v>46</v>
      </c>
      <c r="P553" s="147">
        <f>O553*H553</f>
        <v>0</v>
      </c>
      <c r="Q553" s="147">
        <v>0.13750000000000001</v>
      </c>
      <c r="R553" s="147">
        <f>Q553*H553</f>
        <v>0.56650000000000011</v>
      </c>
      <c r="S553" s="147">
        <v>0</v>
      </c>
      <c r="T553" s="148">
        <f>S553*H553</f>
        <v>0</v>
      </c>
      <c r="AR553" s="149" t="s">
        <v>338</v>
      </c>
      <c r="AT553" s="149" t="s">
        <v>532</v>
      </c>
      <c r="AU553" s="149" t="s">
        <v>90</v>
      </c>
      <c r="AY553" s="17" t="s">
        <v>270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21</v>
      </c>
      <c r="BK553" s="150">
        <f>ROUND(I553*H553,2)</f>
        <v>0</v>
      </c>
      <c r="BL553" s="17" t="s">
        <v>277</v>
      </c>
      <c r="BM553" s="149" t="s">
        <v>847</v>
      </c>
    </row>
    <row r="554" spans="2:65" s="14" customFormat="1" ht="22.5">
      <c r="B554" s="165"/>
      <c r="D554" s="152" t="s">
        <v>279</v>
      </c>
      <c r="E554" s="166" t="s">
        <v>1</v>
      </c>
      <c r="F554" s="167" t="s">
        <v>848</v>
      </c>
      <c r="H554" s="168">
        <v>4.12</v>
      </c>
      <c r="I554" s="169"/>
      <c r="L554" s="165"/>
      <c r="M554" s="170"/>
      <c r="T554" s="171"/>
      <c r="AT554" s="166" t="s">
        <v>279</v>
      </c>
      <c r="AU554" s="166" t="s">
        <v>90</v>
      </c>
      <c r="AV554" s="14" t="s">
        <v>90</v>
      </c>
      <c r="AW554" s="14" t="s">
        <v>35</v>
      </c>
      <c r="AX554" s="14" t="s">
        <v>21</v>
      </c>
      <c r="AY554" s="166" t="s">
        <v>270</v>
      </c>
    </row>
    <row r="555" spans="2:65" s="1" customFormat="1" ht="24.2" customHeight="1">
      <c r="B555" s="32"/>
      <c r="C555" s="138" t="s">
        <v>849</v>
      </c>
      <c r="D555" s="138" t="s">
        <v>272</v>
      </c>
      <c r="E555" s="139" t="s">
        <v>850</v>
      </c>
      <c r="F555" s="140" t="s">
        <v>851</v>
      </c>
      <c r="G555" s="141" t="s">
        <v>275</v>
      </c>
      <c r="H555" s="142">
        <v>25</v>
      </c>
      <c r="I555" s="143"/>
      <c r="J555" s="144">
        <f>ROUND(I555*H555,2)</f>
        <v>0</v>
      </c>
      <c r="K555" s="140" t="s">
        <v>276</v>
      </c>
      <c r="L555" s="32"/>
      <c r="M555" s="145" t="s">
        <v>1</v>
      </c>
      <c r="N555" s="146" t="s">
        <v>46</v>
      </c>
      <c r="P555" s="147">
        <f>O555*H555</f>
        <v>0</v>
      </c>
      <c r="Q555" s="147">
        <v>8.9219999999999994E-2</v>
      </c>
      <c r="R555" s="147">
        <f>Q555*H555</f>
        <v>2.2304999999999997</v>
      </c>
      <c r="S555" s="147">
        <v>0</v>
      </c>
      <c r="T555" s="148">
        <f>S555*H555</f>
        <v>0</v>
      </c>
      <c r="AR555" s="149" t="s">
        <v>277</v>
      </c>
      <c r="AT555" s="149" t="s">
        <v>272</v>
      </c>
      <c r="AU555" s="149" t="s">
        <v>90</v>
      </c>
      <c r="AY555" s="17" t="s">
        <v>270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21</v>
      </c>
      <c r="BK555" s="150">
        <f>ROUND(I555*H555,2)</f>
        <v>0</v>
      </c>
      <c r="BL555" s="17" t="s">
        <v>277</v>
      </c>
      <c r="BM555" s="149" t="s">
        <v>852</v>
      </c>
    </row>
    <row r="556" spans="2:65" s="12" customFormat="1" ht="22.5">
      <c r="B556" s="151"/>
      <c r="D556" s="152" t="s">
        <v>279</v>
      </c>
      <c r="E556" s="153" t="s">
        <v>1</v>
      </c>
      <c r="F556" s="154" t="s">
        <v>829</v>
      </c>
      <c r="H556" s="153" t="s">
        <v>1</v>
      </c>
      <c r="I556" s="155"/>
      <c r="L556" s="151"/>
      <c r="M556" s="156"/>
      <c r="T556" s="157"/>
      <c r="AT556" s="153" t="s">
        <v>279</v>
      </c>
      <c r="AU556" s="153" t="s">
        <v>90</v>
      </c>
      <c r="AV556" s="12" t="s">
        <v>21</v>
      </c>
      <c r="AW556" s="12" t="s">
        <v>35</v>
      </c>
      <c r="AX556" s="12" t="s">
        <v>81</v>
      </c>
      <c r="AY556" s="153" t="s">
        <v>270</v>
      </c>
    </row>
    <row r="557" spans="2:65" s="12" customFormat="1" ht="22.5">
      <c r="B557" s="151"/>
      <c r="D557" s="152" t="s">
        <v>279</v>
      </c>
      <c r="E557" s="153" t="s">
        <v>1</v>
      </c>
      <c r="F557" s="154" t="s">
        <v>853</v>
      </c>
      <c r="H557" s="153" t="s">
        <v>1</v>
      </c>
      <c r="I557" s="155"/>
      <c r="L557" s="151"/>
      <c r="M557" s="156"/>
      <c r="T557" s="157"/>
      <c r="AT557" s="153" t="s">
        <v>279</v>
      </c>
      <c r="AU557" s="153" t="s">
        <v>90</v>
      </c>
      <c r="AV557" s="12" t="s">
        <v>21</v>
      </c>
      <c r="AW557" s="12" t="s">
        <v>35</v>
      </c>
      <c r="AX557" s="12" t="s">
        <v>81</v>
      </c>
      <c r="AY557" s="153" t="s">
        <v>270</v>
      </c>
    </row>
    <row r="558" spans="2:65" s="14" customFormat="1" ht="11.25">
      <c r="B558" s="165"/>
      <c r="D558" s="152" t="s">
        <v>279</v>
      </c>
      <c r="E558" s="166" t="s">
        <v>1</v>
      </c>
      <c r="F558" s="167" t="s">
        <v>854</v>
      </c>
      <c r="H558" s="168">
        <v>25</v>
      </c>
      <c r="I558" s="169"/>
      <c r="L558" s="165"/>
      <c r="M558" s="170"/>
      <c r="T558" s="171"/>
      <c r="AT558" s="166" t="s">
        <v>279</v>
      </c>
      <c r="AU558" s="166" t="s">
        <v>90</v>
      </c>
      <c r="AV558" s="14" t="s">
        <v>90</v>
      </c>
      <c r="AW558" s="14" t="s">
        <v>35</v>
      </c>
      <c r="AX558" s="14" t="s">
        <v>81</v>
      </c>
      <c r="AY558" s="166" t="s">
        <v>270</v>
      </c>
    </row>
    <row r="559" spans="2:65" s="15" customFormat="1" ht="11.25">
      <c r="B559" s="172"/>
      <c r="D559" s="152" t="s">
        <v>279</v>
      </c>
      <c r="E559" s="173" t="s">
        <v>1</v>
      </c>
      <c r="F559" s="174" t="s">
        <v>310</v>
      </c>
      <c r="H559" s="175">
        <v>25</v>
      </c>
      <c r="I559" s="176"/>
      <c r="L559" s="172"/>
      <c r="M559" s="177"/>
      <c r="T559" s="178"/>
      <c r="AT559" s="173" t="s">
        <v>279</v>
      </c>
      <c r="AU559" s="173" t="s">
        <v>90</v>
      </c>
      <c r="AV559" s="15" t="s">
        <v>277</v>
      </c>
      <c r="AW559" s="15" t="s">
        <v>35</v>
      </c>
      <c r="AX559" s="15" t="s">
        <v>21</v>
      </c>
      <c r="AY559" s="173" t="s">
        <v>270</v>
      </c>
    </row>
    <row r="560" spans="2:65" s="1" customFormat="1" ht="24.2" customHeight="1">
      <c r="B560" s="32"/>
      <c r="C560" s="179" t="s">
        <v>855</v>
      </c>
      <c r="D560" s="179" t="s">
        <v>532</v>
      </c>
      <c r="E560" s="180" t="s">
        <v>856</v>
      </c>
      <c r="F560" s="181" t="s">
        <v>857</v>
      </c>
      <c r="G560" s="182" t="s">
        <v>275</v>
      </c>
      <c r="H560" s="183">
        <v>25.75</v>
      </c>
      <c r="I560" s="184"/>
      <c r="J560" s="185">
        <f>ROUND(I560*H560,2)</f>
        <v>0</v>
      </c>
      <c r="K560" s="181" t="s">
        <v>276</v>
      </c>
      <c r="L560" s="186"/>
      <c r="M560" s="187" t="s">
        <v>1</v>
      </c>
      <c r="N560" s="188" t="s">
        <v>46</v>
      </c>
      <c r="P560" s="147">
        <f>O560*H560</f>
        <v>0</v>
      </c>
      <c r="Q560" s="147">
        <v>0.13100000000000001</v>
      </c>
      <c r="R560" s="147">
        <f>Q560*H560</f>
        <v>3.3732500000000001</v>
      </c>
      <c r="S560" s="147">
        <v>0</v>
      </c>
      <c r="T560" s="148">
        <f>S560*H560</f>
        <v>0</v>
      </c>
      <c r="AR560" s="149" t="s">
        <v>338</v>
      </c>
      <c r="AT560" s="149" t="s">
        <v>532</v>
      </c>
      <c r="AU560" s="149" t="s">
        <v>90</v>
      </c>
      <c r="AY560" s="17" t="s">
        <v>270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21</v>
      </c>
      <c r="BK560" s="150">
        <f>ROUND(I560*H560,2)</f>
        <v>0</v>
      </c>
      <c r="BL560" s="17" t="s">
        <v>277</v>
      </c>
      <c r="BM560" s="149" t="s">
        <v>858</v>
      </c>
    </row>
    <row r="561" spans="2:65" s="14" customFormat="1" ht="22.5">
      <c r="B561" s="165"/>
      <c r="D561" s="152" t="s">
        <v>279</v>
      </c>
      <c r="E561" s="166" t="s">
        <v>1</v>
      </c>
      <c r="F561" s="167" t="s">
        <v>859</v>
      </c>
      <c r="H561" s="168">
        <v>25.75</v>
      </c>
      <c r="I561" s="169"/>
      <c r="L561" s="165"/>
      <c r="M561" s="170"/>
      <c r="T561" s="171"/>
      <c r="AT561" s="166" t="s">
        <v>279</v>
      </c>
      <c r="AU561" s="166" t="s">
        <v>90</v>
      </c>
      <c r="AV561" s="14" t="s">
        <v>90</v>
      </c>
      <c r="AW561" s="14" t="s">
        <v>35</v>
      </c>
      <c r="AX561" s="14" t="s">
        <v>21</v>
      </c>
      <c r="AY561" s="166" t="s">
        <v>270</v>
      </c>
    </row>
    <row r="562" spans="2:65" s="1" customFormat="1" ht="24.2" customHeight="1">
      <c r="B562" s="32"/>
      <c r="C562" s="138" t="s">
        <v>860</v>
      </c>
      <c r="D562" s="138" t="s">
        <v>272</v>
      </c>
      <c r="E562" s="139" t="s">
        <v>861</v>
      </c>
      <c r="F562" s="140" t="s">
        <v>862</v>
      </c>
      <c r="G562" s="141" t="s">
        <v>275</v>
      </c>
      <c r="H562" s="142">
        <v>7</v>
      </c>
      <c r="I562" s="143"/>
      <c r="J562" s="144">
        <f>ROUND(I562*H562,2)</f>
        <v>0</v>
      </c>
      <c r="K562" s="140" t="s">
        <v>276</v>
      </c>
      <c r="L562" s="32"/>
      <c r="M562" s="145" t="s">
        <v>1</v>
      </c>
      <c r="N562" s="146" t="s">
        <v>46</v>
      </c>
      <c r="P562" s="147">
        <f>O562*H562</f>
        <v>0</v>
      </c>
      <c r="Q562" s="147">
        <v>9.0620000000000006E-2</v>
      </c>
      <c r="R562" s="147">
        <f>Q562*H562</f>
        <v>0.63434000000000001</v>
      </c>
      <c r="S562" s="147">
        <v>0</v>
      </c>
      <c r="T562" s="148">
        <f>S562*H562</f>
        <v>0</v>
      </c>
      <c r="AR562" s="149" t="s">
        <v>277</v>
      </c>
      <c r="AT562" s="149" t="s">
        <v>272</v>
      </c>
      <c r="AU562" s="149" t="s">
        <v>90</v>
      </c>
      <c r="AY562" s="17" t="s">
        <v>270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7" t="s">
        <v>21</v>
      </c>
      <c r="BK562" s="150">
        <f>ROUND(I562*H562,2)</f>
        <v>0</v>
      </c>
      <c r="BL562" s="17" t="s">
        <v>277</v>
      </c>
      <c r="BM562" s="149" t="s">
        <v>863</v>
      </c>
    </row>
    <row r="563" spans="2:65" s="12" customFormat="1" ht="22.5">
      <c r="B563" s="151"/>
      <c r="D563" s="152" t="s">
        <v>279</v>
      </c>
      <c r="E563" s="153" t="s">
        <v>1</v>
      </c>
      <c r="F563" s="154" t="s">
        <v>829</v>
      </c>
      <c r="H563" s="153" t="s">
        <v>1</v>
      </c>
      <c r="I563" s="155"/>
      <c r="L563" s="151"/>
      <c r="M563" s="156"/>
      <c r="T563" s="157"/>
      <c r="AT563" s="153" t="s">
        <v>279</v>
      </c>
      <c r="AU563" s="153" t="s">
        <v>90</v>
      </c>
      <c r="AV563" s="12" t="s">
        <v>21</v>
      </c>
      <c r="AW563" s="12" t="s">
        <v>35</v>
      </c>
      <c r="AX563" s="12" t="s">
        <v>81</v>
      </c>
      <c r="AY563" s="153" t="s">
        <v>270</v>
      </c>
    </row>
    <row r="564" spans="2:65" s="12" customFormat="1" ht="22.5">
      <c r="B564" s="151"/>
      <c r="D564" s="152" t="s">
        <v>279</v>
      </c>
      <c r="E564" s="153" t="s">
        <v>1</v>
      </c>
      <c r="F564" s="154" t="s">
        <v>864</v>
      </c>
      <c r="H564" s="153" t="s">
        <v>1</v>
      </c>
      <c r="I564" s="155"/>
      <c r="L564" s="151"/>
      <c r="M564" s="156"/>
      <c r="T564" s="157"/>
      <c r="AT564" s="153" t="s">
        <v>279</v>
      </c>
      <c r="AU564" s="153" t="s">
        <v>90</v>
      </c>
      <c r="AV564" s="12" t="s">
        <v>21</v>
      </c>
      <c r="AW564" s="12" t="s">
        <v>35</v>
      </c>
      <c r="AX564" s="12" t="s">
        <v>81</v>
      </c>
      <c r="AY564" s="153" t="s">
        <v>270</v>
      </c>
    </row>
    <row r="565" spans="2:65" s="12" customFormat="1" ht="22.5">
      <c r="B565" s="151"/>
      <c r="D565" s="152" t="s">
        <v>279</v>
      </c>
      <c r="E565" s="153" t="s">
        <v>1</v>
      </c>
      <c r="F565" s="154" t="s">
        <v>865</v>
      </c>
      <c r="H565" s="153" t="s">
        <v>1</v>
      </c>
      <c r="I565" s="155"/>
      <c r="L565" s="151"/>
      <c r="M565" s="156"/>
      <c r="T565" s="157"/>
      <c r="AT565" s="153" t="s">
        <v>279</v>
      </c>
      <c r="AU565" s="153" t="s">
        <v>90</v>
      </c>
      <c r="AV565" s="12" t="s">
        <v>21</v>
      </c>
      <c r="AW565" s="12" t="s">
        <v>35</v>
      </c>
      <c r="AX565" s="12" t="s">
        <v>81</v>
      </c>
      <c r="AY565" s="153" t="s">
        <v>270</v>
      </c>
    </row>
    <row r="566" spans="2:65" s="14" customFormat="1" ht="22.5">
      <c r="B566" s="165"/>
      <c r="D566" s="152" t="s">
        <v>279</v>
      </c>
      <c r="E566" s="166" t="s">
        <v>1</v>
      </c>
      <c r="F566" s="167" t="s">
        <v>866</v>
      </c>
      <c r="H566" s="168">
        <v>7</v>
      </c>
      <c r="I566" s="169"/>
      <c r="L566" s="165"/>
      <c r="M566" s="170"/>
      <c r="T566" s="171"/>
      <c r="AT566" s="166" t="s">
        <v>279</v>
      </c>
      <c r="AU566" s="166" t="s">
        <v>90</v>
      </c>
      <c r="AV566" s="14" t="s">
        <v>90</v>
      </c>
      <c r="AW566" s="14" t="s">
        <v>35</v>
      </c>
      <c r="AX566" s="14" t="s">
        <v>81</v>
      </c>
      <c r="AY566" s="166" t="s">
        <v>270</v>
      </c>
    </row>
    <row r="567" spans="2:65" s="15" customFormat="1" ht="11.25">
      <c r="B567" s="172"/>
      <c r="D567" s="152" t="s">
        <v>279</v>
      </c>
      <c r="E567" s="173" t="s">
        <v>1</v>
      </c>
      <c r="F567" s="174" t="s">
        <v>310</v>
      </c>
      <c r="H567" s="175">
        <v>7</v>
      </c>
      <c r="I567" s="176"/>
      <c r="L567" s="172"/>
      <c r="M567" s="177"/>
      <c r="T567" s="178"/>
      <c r="AT567" s="173" t="s">
        <v>279</v>
      </c>
      <c r="AU567" s="173" t="s">
        <v>90</v>
      </c>
      <c r="AV567" s="15" t="s">
        <v>277</v>
      </c>
      <c r="AW567" s="15" t="s">
        <v>35</v>
      </c>
      <c r="AX567" s="15" t="s">
        <v>21</v>
      </c>
      <c r="AY567" s="173" t="s">
        <v>270</v>
      </c>
    </row>
    <row r="568" spans="2:65" s="1" customFormat="1" ht="24.2" customHeight="1">
      <c r="B568" s="32"/>
      <c r="C568" s="179" t="s">
        <v>867</v>
      </c>
      <c r="D568" s="179" t="s">
        <v>532</v>
      </c>
      <c r="E568" s="180" t="s">
        <v>868</v>
      </c>
      <c r="F568" s="181" t="s">
        <v>869</v>
      </c>
      <c r="G568" s="182" t="s">
        <v>275</v>
      </c>
      <c r="H568" s="183">
        <v>8.2919999999999998</v>
      </c>
      <c r="I568" s="184"/>
      <c r="J568" s="185">
        <f>ROUND(I568*H568,2)</f>
        <v>0</v>
      </c>
      <c r="K568" s="181" t="s">
        <v>276</v>
      </c>
      <c r="L568" s="186"/>
      <c r="M568" s="187" t="s">
        <v>1</v>
      </c>
      <c r="N568" s="188" t="s">
        <v>46</v>
      </c>
      <c r="P568" s="147">
        <f>O568*H568</f>
        <v>0</v>
      </c>
      <c r="Q568" s="147">
        <v>0.17599999999999999</v>
      </c>
      <c r="R568" s="147">
        <f>Q568*H568</f>
        <v>1.4593919999999998</v>
      </c>
      <c r="S568" s="147">
        <v>0</v>
      </c>
      <c r="T568" s="148">
        <f>S568*H568</f>
        <v>0</v>
      </c>
      <c r="AR568" s="149" t="s">
        <v>338</v>
      </c>
      <c r="AT568" s="149" t="s">
        <v>532</v>
      </c>
      <c r="AU568" s="149" t="s">
        <v>90</v>
      </c>
      <c r="AY568" s="17" t="s">
        <v>270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7" t="s">
        <v>21</v>
      </c>
      <c r="BK568" s="150">
        <f>ROUND(I568*H568,2)</f>
        <v>0</v>
      </c>
      <c r="BL568" s="17" t="s">
        <v>277</v>
      </c>
      <c r="BM568" s="149" t="s">
        <v>870</v>
      </c>
    </row>
    <row r="569" spans="2:65" s="14" customFormat="1" ht="22.5">
      <c r="B569" s="165"/>
      <c r="D569" s="152" t="s">
        <v>279</v>
      </c>
      <c r="E569" s="166" t="s">
        <v>1</v>
      </c>
      <c r="F569" s="167" t="s">
        <v>871</v>
      </c>
      <c r="H569" s="168">
        <v>8.2919999999999998</v>
      </c>
      <c r="I569" s="169"/>
      <c r="L569" s="165"/>
      <c r="M569" s="170"/>
      <c r="T569" s="171"/>
      <c r="AT569" s="166" t="s">
        <v>279</v>
      </c>
      <c r="AU569" s="166" t="s">
        <v>90</v>
      </c>
      <c r="AV569" s="14" t="s">
        <v>90</v>
      </c>
      <c r="AW569" s="14" t="s">
        <v>35</v>
      </c>
      <c r="AX569" s="14" t="s">
        <v>21</v>
      </c>
      <c r="AY569" s="166" t="s">
        <v>270</v>
      </c>
    </row>
    <row r="570" spans="2:65" s="11" customFormat="1" ht="22.9" customHeight="1">
      <c r="B570" s="126"/>
      <c r="D570" s="127" t="s">
        <v>80</v>
      </c>
      <c r="E570" s="136" t="s">
        <v>345</v>
      </c>
      <c r="F570" s="136" t="s">
        <v>872</v>
      </c>
      <c r="I570" s="129"/>
      <c r="J570" s="137">
        <f>BK570</f>
        <v>0</v>
      </c>
      <c r="L570" s="126"/>
      <c r="M570" s="131"/>
      <c r="P570" s="132">
        <f>SUM(P571:P777)</f>
        <v>0</v>
      </c>
      <c r="R570" s="132">
        <f>SUM(R571:R777)</f>
        <v>222.02580880000002</v>
      </c>
      <c r="T570" s="133">
        <f>SUM(T571:T777)</f>
        <v>15.471999999999998</v>
      </c>
      <c r="AR570" s="127" t="s">
        <v>21</v>
      </c>
      <c r="AT570" s="134" t="s">
        <v>80</v>
      </c>
      <c r="AU570" s="134" t="s">
        <v>21</v>
      </c>
      <c r="AY570" s="127" t="s">
        <v>270</v>
      </c>
      <c r="BK570" s="135">
        <f>SUM(BK571:BK777)</f>
        <v>0</v>
      </c>
    </row>
    <row r="571" spans="2:65" s="1" customFormat="1" ht="24.2" customHeight="1">
      <c r="B571" s="32"/>
      <c r="C571" s="138" t="s">
        <v>873</v>
      </c>
      <c r="D571" s="138" t="s">
        <v>272</v>
      </c>
      <c r="E571" s="139" t="s">
        <v>874</v>
      </c>
      <c r="F571" s="140" t="s">
        <v>875</v>
      </c>
      <c r="G571" s="141" t="s">
        <v>876</v>
      </c>
      <c r="H571" s="142">
        <v>5</v>
      </c>
      <c r="I571" s="143"/>
      <c r="J571" s="144">
        <f>ROUND(I571*H571,2)</f>
        <v>0</v>
      </c>
      <c r="K571" s="140" t="s">
        <v>276</v>
      </c>
      <c r="L571" s="32"/>
      <c r="M571" s="145" t="s">
        <v>1</v>
      </c>
      <c r="N571" s="146" t="s">
        <v>46</v>
      </c>
      <c r="P571" s="147">
        <f>O571*H571</f>
        <v>0</v>
      </c>
      <c r="Q571" s="147">
        <v>6.9999999999999999E-4</v>
      </c>
      <c r="R571" s="147">
        <f>Q571*H571</f>
        <v>3.5000000000000001E-3</v>
      </c>
      <c r="S571" s="147">
        <v>0</v>
      </c>
      <c r="T571" s="148">
        <f>S571*H571</f>
        <v>0</v>
      </c>
      <c r="AR571" s="149" t="s">
        <v>277</v>
      </c>
      <c r="AT571" s="149" t="s">
        <v>272</v>
      </c>
      <c r="AU571" s="149" t="s">
        <v>90</v>
      </c>
      <c r="AY571" s="17" t="s">
        <v>270</v>
      </c>
      <c r="BE571" s="150">
        <f>IF(N571="základní",J571,0)</f>
        <v>0</v>
      </c>
      <c r="BF571" s="150">
        <f>IF(N571="snížená",J571,0)</f>
        <v>0</v>
      </c>
      <c r="BG571" s="150">
        <f>IF(N571="zákl. přenesená",J571,0)</f>
        <v>0</v>
      </c>
      <c r="BH571" s="150">
        <f>IF(N571="sníž. přenesená",J571,0)</f>
        <v>0</v>
      </c>
      <c r="BI571" s="150">
        <f>IF(N571="nulová",J571,0)</f>
        <v>0</v>
      </c>
      <c r="BJ571" s="17" t="s">
        <v>21</v>
      </c>
      <c r="BK571" s="150">
        <f>ROUND(I571*H571,2)</f>
        <v>0</v>
      </c>
      <c r="BL571" s="17" t="s">
        <v>277</v>
      </c>
      <c r="BM571" s="149" t="s">
        <v>877</v>
      </c>
    </row>
    <row r="572" spans="2:65" s="12" customFormat="1" ht="33.75">
      <c r="B572" s="151"/>
      <c r="D572" s="152" t="s">
        <v>279</v>
      </c>
      <c r="E572" s="153" t="s">
        <v>1</v>
      </c>
      <c r="F572" s="154" t="s">
        <v>878</v>
      </c>
      <c r="H572" s="153" t="s">
        <v>1</v>
      </c>
      <c r="I572" s="155"/>
      <c r="L572" s="151"/>
      <c r="M572" s="156"/>
      <c r="T572" s="157"/>
      <c r="AT572" s="153" t="s">
        <v>279</v>
      </c>
      <c r="AU572" s="153" t="s">
        <v>90</v>
      </c>
      <c r="AV572" s="12" t="s">
        <v>21</v>
      </c>
      <c r="AW572" s="12" t="s">
        <v>35</v>
      </c>
      <c r="AX572" s="12" t="s">
        <v>81</v>
      </c>
      <c r="AY572" s="153" t="s">
        <v>270</v>
      </c>
    </row>
    <row r="573" spans="2:65" s="14" customFormat="1" ht="11.25">
      <c r="B573" s="165"/>
      <c r="D573" s="152" t="s">
        <v>279</v>
      </c>
      <c r="E573" s="166" t="s">
        <v>1</v>
      </c>
      <c r="F573" s="167" t="s">
        <v>879</v>
      </c>
      <c r="H573" s="168">
        <v>1</v>
      </c>
      <c r="I573" s="169"/>
      <c r="L573" s="165"/>
      <c r="M573" s="170"/>
      <c r="T573" s="171"/>
      <c r="AT573" s="166" t="s">
        <v>279</v>
      </c>
      <c r="AU573" s="166" t="s">
        <v>90</v>
      </c>
      <c r="AV573" s="14" t="s">
        <v>90</v>
      </c>
      <c r="AW573" s="14" t="s">
        <v>35</v>
      </c>
      <c r="AX573" s="14" t="s">
        <v>81</v>
      </c>
      <c r="AY573" s="166" t="s">
        <v>270</v>
      </c>
    </row>
    <row r="574" spans="2:65" s="14" customFormat="1" ht="11.25">
      <c r="B574" s="165"/>
      <c r="D574" s="152" t="s">
        <v>279</v>
      </c>
      <c r="E574" s="166" t="s">
        <v>1</v>
      </c>
      <c r="F574" s="167" t="s">
        <v>880</v>
      </c>
      <c r="H574" s="168">
        <v>1</v>
      </c>
      <c r="I574" s="169"/>
      <c r="L574" s="165"/>
      <c r="M574" s="170"/>
      <c r="T574" s="171"/>
      <c r="AT574" s="166" t="s">
        <v>279</v>
      </c>
      <c r="AU574" s="166" t="s">
        <v>90</v>
      </c>
      <c r="AV574" s="14" t="s">
        <v>90</v>
      </c>
      <c r="AW574" s="14" t="s">
        <v>35</v>
      </c>
      <c r="AX574" s="14" t="s">
        <v>81</v>
      </c>
      <c r="AY574" s="166" t="s">
        <v>270</v>
      </c>
    </row>
    <row r="575" spans="2:65" s="14" customFormat="1" ht="11.25">
      <c r="B575" s="165"/>
      <c r="D575" s="152" t="s">
        <v>279</v>
      </c>
      <c r="E575" s="166" t="s">
        <v>1</v>
      </c>
      <c r="F575" s="167" t="s">
        <v>881</v>
      </c>
      <c r="H575" s="168">
        <v>1</v>
      </c>
      <c r="I575" s="169"/>
      <c r="L575" s="165"/>
      <c r="M575" s="170"/>
      <c r="T575" s="171"/>
      <c r="AT575" s="166" t="s">
        <v>279</v>
      </c>
      <c r="AU575" s="166" t="s">
        <v>90</v>
      </c>
      <c r="AV575" s="14" t="s">
        <v>90</v>
      </c>
      <c r="AW575" s="14" t="s">
        <v>35</v>
      </c>
      <c r="AX575" s="14" t="s">
        <v>81</v>
      </c>
      <c r="AY575" s="166" t="s">
        <v>270</v>
      </c>
    </row>
    <row r="576" spans="2:65" s="14" customFormat="1" ht="11.25">
      <c r="B576" s="165"/>
      <c r="D576" s="152" t="s">
        <v>279</v>
      </c>
      <c r="E576" s="166" t="s">
        <v>1</v>
      </c>
      <c r="F576" s="167" t="s">
        <v>882</v>
      </c>
      <c r="H576" s="168">
        <v>2</v>
      </c>
      <c r="I576" s="169"/>
      <c r="L576" s="165"/>
      <c r="M576" s="170"/>
      <c r="T576" s="171"/>
      <c r="AT576" s="166" t="s">
        <v>279</v>
      </c>
      <c r="AU576" s="166" t="s">
        <v>90</v>
      </c>
      <c r="AV576" s="14" t="s">
        <v>90</v>
      </c>
      <c r="AW576" s="14" t="s">
        <v>35</v>
      </c>
      <c r="AX576" s="14" t="s">
        <v>81</v>
      </c>
      <c r="AY576" s="166" t="s">
        <v>270</v>
      </c>
    </row>
    <row r="577" spans="2:65" s="13" customFormat="1" ht="11.25">
      <c r="B577" s="158"/>
      <c r="D577" s="152" t="s">
        <v>279</v>
      </c>
      <c r="E577" s="159" t="s">
        <v>1</v>
      </c>
      <c r="F577" s="160" t="s">
        <v>883</v>
      </c>
      <c r="H577" s="161">
        <v>5</v>
      </c>
      <c r="I577" s="162"/>
      <c r="L577" s="158"/>
      <c r="M577" s="163"/>
      <c r="T577" s="164"/>
      <c r="AT577" s="159" t="s">
        <v>279</v>
      </c>
      <c r="AU577" s="159" t="s">
        <v>90</v>
      </c>
      <c r="AV577" s="13" t="s">
        <v>179</v>
      </c>
      <c r="AW577" s="13" t="s">
        <v>35</v>
      </c>
      <c r="AX577" s="13" t="s">
        <v>81</v>
      </c>
      <c r="AY577" s="159" t="s">
        <v>270</v>
      </c>
    </row>
    <row r="578" spans="2:65" s="15" customFormat="1" ht="11.25">
      <c r="B578" s="172"/>
      <c r="D578" s="152" t="s">
        <v>279</v>
      </c>
      <c r="E578" s="173" t="s">
        <v>1</v>
      </c>
      <c r="F578" s="174" t="s">
        <v>310</v>
      </c>
      <c r="H578" s="175">
        <v>5</v>
      </c>
      <c r="I578" s="176"/>
      <c r="L578" s="172"/>
      <c r="M578" s="177"/>
      <c r="T578" s="178"/>
      <c r="AT578" s="173" t="s">
        <v>279</v>
      </c>
      <c r="AU578" s="173" t="s">
        <v>90</v>
      </c>
      <c r="AV578" s="15" t="s">
        <v>277</v>
      </c>
      <c r="AW578" s="15" t="s">
        <v>35</v>
      </c>
      <c r="AX578" s="15" t="s">
        <v>21</v>
      </c>
      <c r="AY578" s="173" t="s">
        <v>270</v>
      </c>
    </row>
    <row r="579" spans="2:65" s="1" customFormat="1" ht="49.15" customHeight="1">
      <c r="B579" s="32"/>
      <c r="C579" s="179" t="s">
        <v>884</v>
      </c>
      <c r="D579" s="179" t="s">
        <v>532</v>
      </c>
      <c r="E579" s="180" t="s">
        <v>885</v>
      </c>
      <c r="F579" s="181" t="s">
        <v>886</v>
      </c>
      <c r="G579" s="182" t="s">
        <v>876</v>
      </c>
      <c r="H579" s="183">
        <v>1</v>
      </c>
      <c r="I579" s="184"/>
      <c r="J579" s="185">
        <f>ROUND(I579*H579,2)</f>
        <v>0</v>
      </c>
      <c r="K579" s="181" t="s">
        <v>341</v>
      </c>
      <c r="L579" s="186"/>
      <c r="M579" s="187" t="s">
        <v>1</v>
      </c>
      <c r="N579" s="188" t="s">
        <v>46</v>
      </c>
      <c r="P579" s="147">
        <f>O579*H579</f>
        <v>0</v>
      </c>
      <c r="Q579" s="147">
        <v>4.0000000000000001E-3</v>
      </c>
      <c r="R579" s="147">
        <f>Q579*H579</f>
        <v>4.0000000000000001E-3</v>
      </c>
      <c r="S579" s="147">
        <v>0</v>
      </c>
      <c r="T579" s="148">
        <f>S579*H579</f>
        <v>0</v>
      </c>
      <c r="AR579" s="149" t="s">
        <v>338</v>
      </c>
      <c r="AT579" s="149" t="s">
        <v>532</v>
      </c>
      <c r="AU579" s="149" t="s">
        <v>90</v>
      </c>
      <c r="AY579" s="17" t="s">
        <v>270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21</v>
      </c>
      <c r="BK579" s="150">
        <f>ROUND(I579*H579,2)</f>
        <v>0</v>
      </c>
      <c r="BL579" s="17" t="s">
        <v>277</v>
      </c>
      <c r="BM579" s="149" t="s">
        <v>887</v>
      </c>
    </row>
    <row r="580" spans="2:65" s="14" customFormat="1" ht="11.25">
      <c r="B580" s="165"/>
      <c r="D580" s="152" t="s">
        <v>279</v>
      </c>
      <c r="E580" s="166" t="s">
        <v>1</v>
      </c>
      <c r="F580" s="167" t="s">
        <v>888</v>
      </c>
      <c r="H580" s="168">
        <v>1</v>
      </c>
      <c r="I580" s="169"/>
      <c r="L580" s="165"/>
      <c r="M580" s="170"/>
      <c r="T580" s="171"/>
      <c r="AT580" s="166" t="s">
        <v>279</v>
      </c>
      <c r="AU580" s="166" t="s">
        <v>90</v>
      </c>
      <c r="AV580" s="14" t="s">
        <v>90</v>
      </c>
      <c r="AW580" s="14" t="s">
        <v>35</v>
      </c>
      <c r="AX580" s="14" t="s">
        <v>21</v>
      </c>
      <c r="AY580" s="166" t="s">
        <v>270</v>
      </c>
    </row>
    <row r="581" spans="2:65" s="1" customFormat="1" ht="49.15" customHeight="1">
      <c r="B581" s="32"/>
      <c r="C581" s="179" t="s">
        <v>889</v>
      </c>
      <c r="D581" s="179" t="s">
        <v>532</v>
      </c>
      <c r="E581" s="180" t="s">
        <v>890</v>
      </c>
      <c r="F581" s="181" t="s">
        <v>891</v>
      </c>
      <c r="G581" s="182" t="s">
        <v>876</v>
      </c>
      <c r="H581" s="183">
        <v>3</v>
      </c>
      <c r="I581" s="184"/>
      <c r="J581" s="185">
        <f>ROUND(I581*H581,2)</f>
        <v>0</v>
      </c>
      <c r="K581" s="181" t="s">
        <v>341</v>
      </c>
      <c r="L581" s="186"/>
      <c r="M581" s="187" t="s">
        <v>1</v>
      </c>
      <c r="N581" s="188" t="s">
        <v>46</v>
      </c>
      <c r="P581" s="147">
        <f>O581*H581</f>
        <v>0</v>
      </c>
      <c r="Q581" s="147">
        <v>2.5000000000000001E-3</v>
      </c>
      <c r="R581" s="147">
        <f>Q581*H581</f>
        <v>7.4999999999999997E-3</v>
      </c>
      <c r="S581" s="147">
        <v>0</v>
      </c>
      <c r="T581" s="148">
        <f>S581*H581</f>
        <v>0</v>
      </c>
      <c r="AR581" s="149" t="s">
        <v>338</v>
      </c>
      <c r="AT581" s="149" t="s">
        <v>532</v>
      </c>
      <c r="AU581" s="149" t="s">
        <v>90</v>
      </c>
      <c r="AY581" s="17" t="s">
        <v>270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21</v>
      </c>
      <c r="BK581" s="150">
        <f>ROUND(I581*H581,2)</f>
        <v>0</v>
      </c>
      <c r="BL581" s="17" t="s">
        <v>277</v>
      </c>
      <c r="BM581" s="149" t="s">
        <v>892</v>
      </c>
    </row>
    <row r="582" spans="2:65" s="14" customFormat="1" ht="11.25">
      <c r="B582" s="165"/>
      <c r="D582" s="152" t="s">
        <v>279</v>
      </c>
      <c r="E582" s="166" t="s">
        <v>1</v>
      </c>
      <c r="F582" s="167" t="s">
        <v>893</v>
      </c>
      <c r="H582" s="168">
        <v>1</v>
      </c>
      <c r="I582" s="169"/>
      <c r="L582" s="165"/>
      <c r="M582" s="170"/>
      <c r="T582" s="171"/>
      <c r="AT582" s="166" t="s">
        <v>279</v>
      </c>
      <c r="AU582" s="166" t="s">
        <v>90</v>
      </c>
      <c r="AV582" s="14" t="s">
        <v>90</v>
      </c>
      <c r="AW582" s="14" t="s">
        <v>35</v>
      </c>
      <c r="AX582" s="14" t="s">
        <v>81</v>
      </c>
      <c r="AY582" s="166" t="s">
        <v>270</v>
      </c>
    </row>
    <row r="583" spans="2:65" s="14" customFormat="1" ht="11.25">
      <c r="B583" s="165"/>
      <c r="D583" s="152" t="s">
        <v>279</v>
      </c>
      <c r="E583" s="166" t="s">
        <v>1</v>
      </c>
      <c r="F583" s="167" t="s">
        <v>894</v>
      </c>
      <c r="H583" s="168">
        <v>2</v>
      </c>
      <c r="I583" s="169"/>
      <c r="L583" s="165"/>
      <c r="M583" s="170"/>
      <c r="T583" s="171"/>
      <c r="AT583" s="166" t="s">
        <v>279</v>
      </c>
      <c r="AU583" s="166" t="s">
        <v>90</v>
      </c>
      <c r="AV583" s="14" t="s">
        <v>90</v>
      </c>
      <c r="AW583" s="14" t="s">
        <v>35</v>
      </c>
      <c r="AX583" s="14" t="s">
        <v>81</v>
      </c>
      <c r="AY583" s="166" t="s">
        <v>270</v>
      </c>
    </row>
    <row r="584" spans="2:65" s="15" customFormat="1" ht="11.25">
      <c r="B584" s="172"/>
      <c r="D584" s="152" t="s">
        <v>279</v>
      </c>
      <c r="E584" s="173" t="s">
        <v>1</v>
      </c>
      <c r="F584" s="174" t="s">
        <v>310</v>
      </c>
      <c r="H584" s="175">
        <v>3</v>
      </c>
      <c r="I584" s="176"/>
      <c r="L584" s="172"/>
      <c r="M584" s="177"/>
      <c r="T584" s="178"/>
      <c r="AT584" s="173" t="s">
        <v>279</v>
      </c>
      <c r="AU584" s="173" t="s">
        <v>90</v>
      </c>
      <c r="AV584" s="15" t="s">
        <v>277</v>
      </c>
      <c r="AW584" s="15" t="s">
        <v>35</v>
      </c>
      <c r="AX584" s="15" t="s">
        <v>21</v>
      </c>
      <c r="AY584" s="173" t="s">
        <v>270</v>
      </c>
    </row>
    <row r="585" spans="2:65" s="1" customFormat="1" ht="49.15" customHeight="1">
      <c r="B585" s="32"/>
      <c r="C585" s="179" t="s">
        <v>895</v>
      </c>
      <c r="D585" s="179" t="s">
        <v>532</v>
      </c>
      <c r="E585" s="180" t="s">
        <v>896</v>
      </c>
      <c r="F585" s="181" t="s">
        <v>897</v>
      </c>
      <c r="G585" s="182" t="s">
        <v>876</v>
      </c>
      <c r="H585" s="183">
        <v>1</v>
      </c>
      <c r="I585" s="184"/>
      <c r="J585" s="185">
        <f>ROUND(I585*H585,2)</f>
        <v>0</v>
      </c>
      <c r="K585" s="181" t="s">
        <v>341</v>
      </c>
      <c r="L585" s="186"/>
      <c r="M585" s="187" t="s">
        <v>1</v>
      </c>
      <c r="N585" s="188" t="s">
        <v>46</v>
      </c>
      <c r="P585" s="147">
        <f>O585*H585</f>
        <v>0</v>
      </c>
      <c r="Q585" s="147">
        <v>1.6999999999999999E-3</v>
      </c>
      <c r="R585" s="147">
        <f>Q585*H585</f>
        <v>1.6999999999999999E-3</v>
      </c>
      <c r="S585" s="147">
        <v>0</v>
      </c>
      <c r="T585" s="148">
        <f>S585*H585</f>
        <v>0</v>
      </c>
      <c r="AR585" s="149" t="s">
        <v>338</v>
      </c>
      <c r="AT585" s="149" t="s">
        <v>532</v>
      </c>
      <c r="AU585" s="149" t="s">
        <v>90</v>
      </c>
      <c r="AY585" s="17" t="s">
        <v>270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21</v>
      </c>
      <c r="BK585" s="150">
        <f>ROUND(I585*H585,2)</f>
        <v>0</v>
      </c>
      <c r="BL585" s="17" t="s">
        <v>277</v>
      </c>
      <c r="BM585" s="149" t="s">
        <v>898</v>
      </c>
    </row>
    <row r="586" spans="2:65" s="14" customFormat="1" ht="11.25">
      <c r="B586" s="165"/>
      <c r="D586" s="152" t="s">
        <v>279</v>
      </c>
      <c r="E586" s="166" t="s">
        <v>1</v>
      </c>
      <c r="F586" s="167" t="s">
        <v>899</v>
      </c>
      <c r="H586" s="168">
        <v>1</v>
      </c>
      <c r="I586" s="169"/>
      <c r="L586" s="165"/>
      <c r="M586" s="170"/>
      <c r="T586" s="171"/>
      <c r="AT586" s="166" t="s">
        <v>279</v>
      </c>
      <c r="AU586" s="166" t="s">
        <v>90</v>
      </c>
      <c r="AV586" s="14" t="s">
        <v>90</v>
      </c>
      <c r="AW586" s="14" t="s">
        <v>35</v>
      </c>
      <c r="AX586" s="14" t="s">
        <v>21</v>
      </c>
      <c r="AY586" s="166" t="s">
        <v>270</v>
      </c>
    </row>
    <row r="587" spans="2:65" s="1" customFormat="1" ht="37.9" customHeight="1">
      <c r="B587" s="32"/>
      <c r="C587" s="138" t="s">
        <v>900</v>
      </c>
      <c r="D587" s="138" t="s">
        <v>272</v>
      </c>
      <c r="E587" s="139" t="s">
        <v>901</v>
      </c>
      <c r="F587" s="140" t="s">
        <v>902</v>
      </c>
      <c r="G587" s="141" t="s">
        <v>876</v>
      </c>
      <c r="H587" s="142">
        <v>3</v>
      </c>
      <c r="I587" s="143"/>
      <c r="J587" s="144">
        <f>ROUND(I587*H587,2)</f>
        <v>0</v>
      </c>
      <c r="K587" s="140" t="s">
        <v>341</v>
      </c>
      <c r="L587" s="32"/>
      <c r="M587" s="145" t="s">
        <v>1</v>
      </c>
      <c r="N587" s="146" t="s">
        <v>46</v>
      </c>
      <c r="P587" s="147">
        <f>O587*H587</f>
        <v>0</v>
      </c>
      <c r="Q587" s="147">
        <v>0.112</v>
      </c>
      <c r="R587" s="147">
        <f>Q587*H587</f>
        <v>0.33600000000000002</v>
      </c>
      <c r="S587" s="147">
        <v>0</v>
      </c>
      <c r="T587" s="148">
        <f>S587*H587</f>
        <v>0</v>
      </c>
      <c r="AR587" s="149" t="s">
        <v>277</v>
      </c>
      <c r="AT587" s="149" t="s">
        <v>272</v>
      </c>
      <c r="AU587" s="149" t="s">
        <v>90</v>
      </c>
      <c r="AY587" s="17" t="s">
        <v>270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21</v>
      </c>
      <c r="BK587" s="150">
        <f>ROUND(I587*H587,2)</f>
        <v>0</v>
      </c>
      <c r="BL587" s="17" t="s">
        <v>277</v>
      </c>
      <c r="BM587" s="149" t="s">
        <v>903</v>
      </c>
    </row>
    <row r="588" spans="2:65" s="12" customFormat="1" ht="33.75">
      <c r="B588" s="151"/>
      <c r="D588" s="152" t="s">
        <v>279</v>
      </c>
      <c r="E588" s="153" t="s">
        <v>1</v>
      </c>
      <c r="F588" s="154" t="s">
        <v>904</v>
      </c>
      <c r="H588" s="153" t="s">
        <v>1</v>
      </c>
      <c r="I588" s="155"/>
      <c r="L588" s="151"/>
      <c r="M588" s="156"/>
      <c r="T588" s="157"/>
      <c r="AT588" s="153" t="s">
        <v>279</v>
      </c>
      <c r="AU588" s="153" t="s">
        <v>90</v>
      </c>
      <c r="AV588" s="12" t="s">
        <v>21</v>
      </c>
      <c r="AW588" s="12" t="s">
        <v>35</v>
      </c>
      <c r="AX588" s="12" t="s">
        <v>81</v>
      </c>
      <c r="AY588" s="153" t="s">
        <v>270</v>
      </c>
    </row>
    <row r="589" spans="2:65" s="12" customFormat="1" ht="22.5">
      <c r="B589" s="151"/>
      <c r="D589" s="152" t="s">
        <v>279</v>
      </c>
      <c r="E589" s="153" t="s">
        <v>1</v>
      </c>
      <c r="F589" s="154" t="s">
        <v>905</v>
      </c>
      <c r="H589" s="153" t="s">
        <v>1</v>
      </c>
      <c r="I589" s="155"/>
      <c r="L589" s="151"/>
      <c r="M589" s="156"/>
      <c r="T589" s="157"/>
      <c r="AT589" s="153" t="s">
        <v>279</v>
      </c>
      <c r="AU589" s="153" t="s">
        <v>90</v>
      </c>
      <c r="AV589" s="12" t="s">
        <v>21</v>
      </c>
      <c r="AW589" s="12" t="s">
        <v>35</v>
      </c>
      <c r="AX589" s="12" t="s">
        <v>81</v>
      </c>
      <c r="AY589" s="153" t="s">
        <v>270</v>
      </c>
    </row>
    <row r="590" spans="2:65" s="14" customFormat="1" ht="11.25">
      <c r="B590" s="165"/>
      <c r="D590" s="152" t="s">
        <v>279</v>
      </c>
      <c r="E590" s="166" t="s">
        <v>1</v>
      </c>
      <c r="F590" s="167" t="s">
        <v>906</v>
      </c>
      <c r="H590" s="168">
        <v>3</v>
      </c>
      <c r="I590" s="169"/>
      <c r="L590" s="165"/>
      <c r="M590" s="170"/>
      <c r="T590" s="171"/>
      <c r="AT590" s="166" t="s">
        <v>279</v>
      </c>
      <c r="AU590" s="166" t="s">
        <v>90</v>
      </c>
      <c r="AV590" s="14" t="s">
        <v>90</v>
      </c>
      <c r="AW590" s="14" t="s">
        <v>35</v>
      </c>
      <c r="AX590" s="14" t="s">
        <v>81</v>
      </c>
      <c r="AY590" s="166" t="s">
        <v>270</v>
      </c>
    </row>
    <row r="591" spans="2:65" s="13" customFormat="1" ht="11.25">
      <c r="B591" s="158"/>
      <c r="D591" s="152" t="s">
        <v>279</v>
      </c>
      <c r="E591" s="159" t="s">
        <v>178</v>
      </c>
      <c r="F591" s="160" t="s">
        <v>367</v>
      </c>
      <c r="H591" s="161">
        <v>3</v>
      </c>
      <c r="I591" s="162"/>
      <c r="L591" s="158"/>
      <c r="M591" s="163"/>
      <c r="T591" s="164"/>
      <c r="AT591" s="159" t="s">
        <v>279</v>
      </c>
      <c r="AU591" s="159" t="s">
        <v>90</v>
      </c>
      <c r="AV591" s="13" t="s">
        <v>179</v>
      </c>
      <c r="AW591" s="13" t="s">
        <v>35</v>
      </c>
      <c r="AX591" s="13" t="s">
        <v>21</v>
      </c>
      <c r="AY591" s="159" t="s">
        <v>270</v>
      </c>
    </row>
    <row r="592" spans="2:65" s="1" customFormat="1" ht="21.75" customHeight="1">
      <c r="B592" s="32"/>
      <c r="C592" s="179" t="s">
        <v>907</v>
      </c>
      <c r="D592" s="179" t="s">
        <v>532</v>
      </c>
      <c r="E592" s="180" t="s">
        <v>908</v>
      </c>
      <c r="F592" s="181" t="s">
        <v>909</v>
      </c>
      <c r="G592" s="182" t="s">
        <v>876</v>
      </c>
      <c r="H592" s="183">
        <v>3</v>
      </c>
      <c r="I592" s="184"/>
      <c r="J592" s="185">
        <f>ROUND(I592*H592,2)</f>
        <v>0</v>
      </c>
      <c r="K592" s="181" t="s">
        <v>276</v>
      </c>
      <c r="L592" s="186"/>
      <c r="M592" s="187" t="s">
        <v>1</v>
      </c>
      <c r="N592" s="188" t="s">
        <v>46</v>
      </c>
      <c r="P592" s="147">
        <f>O592*H592</f>
        <v>0</v>
      </c>
      <c r="Q592" s="147">
        <v>6.1000000000000004E-3</v>
      </c>
      <c r="R592" s="147">
        <f>Q592*H592</f>
        <v>1.83E-2</v>
      </c>
      <c r="S592" s="147">
        <v>0</v>
      </c>
      <c r="T592" s="148">
        <f>S592*H592</f>
        <v>0</v>
      </c>
      <c r="AR592" s="149" t="s">
        <v>338</v>
      </c>
      <c r="AT592" s="149" t="s">
        <v>532</v>
      </c>
      <c r="AU592" s="149" t="s">
        <v>90</v>
      </c>
      <c r="AY592" s="17" t="s">
        <v>270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7" t="s">
        <v>21</v>
      </c>
      <c r="BK592" s="150">
        <f>ROUND(I592*H592,2)</f>
        <v>0</v>
      </c>
      <c r="BL592" s="17" t="s">
        <v>277</v>
      </c>
      <c r="BM592" s="149" t="s">
        <v>910</v>
      </c>
    </row>
    <row r="593" spans="2:65" s="12" customFormat="1" ht="11.25">
      <c r="B593" s="151"/>
      <c r="D593" s="152" t="s">
        <v>279</v>
      </c>
      <c r="E593" s="153" t="s">
        <v>1</v>
      </c>
      <c r="F593" s="154" t="s">
        <v>911</v>
      </c>
      <c r="H593" s="153" t="s">
        <v>1</v>
      </c>
      <c r="I593" s="155"/>
      <c r="L593" s="151"/>
      <c r="M593" s="156"/>
      <c r="T593" s="157"/>
      <c r="AT593" s="153" t="s">
        <v>279</v>
      </c>
      <c r="AU593" s="153" t="s">
        <v>90</v>
      </c>
      <c r="AV593" s="12" t="s">
        <v>21</v>
      </c>
      <c r="AW593" s="12" t="s">
        <v>35</v>
      </c>
      <c r="AX593" s="12" t="s">
        <v>81</v>
      </c>
      <c r="AY593" s="153" t="s">
        <v>270</v>
      </c>
    </row>
    <row r="594" spans="2:65" s="14" customFormat="1" ht="11.25">
      <c r="B594" s="165"/>
      <c r="D594" s="152" t="s">
        <v>279</v>
      </c>
      <c r="E594" s="166" t="s">
        <v>1</v>
      </c>
      <c r="F594" s="167" t="s">
        <v>178</v>
      </c>
      <c r="H594" s="168">
        <v>3</v>
      </c>
      <c r="I594" s="169"/>
      <c r="L594" s="165"/>
      <c r="M594" s="170"/>
      <c r="T594" s="171"/>
      <c r="AT594" s="166" t="s">
        <v>279</v>
      </c>
      <c r="AU594" s="166" t="s">
        <v>90</v>
      </c>
      <c r="AV594" s="14" t="s">
        <v>90</v>
      </c>
      <c r="AW594" s="14" t="s">
        <v>35</v>
      </c>
      <c r="AX594" s="14" t="s">
        <v>21</v>
      </c>
      <c r="AY594" s="166" t="s">
        <v>270</v>
      </c>
    </row>
    <row r="595" spans="2:65" s="1" customFormat="1" ht="24.2" customHeight="1">
      <c r="B595" s="32"/>
      <c r="C595" s="138" t="s">
        <v>912</v>
      </c>
      <c r="D595" s="138" t="s">
        <v>272</v>
      </c>
      <c r="E595" s="139" t="s">
        <v>913</v>
      </c>
      <c r="F595" s="140" t="s">
        <v>914</v>
      </c>
      <c r="G595" s="141" t="s">
        <v>335</v>
      </c>
      <c r="H595" s="142">
        <v>100</v>
      </c>
      <c r="I595" s="143"/>
      <c r="J595" s="144">
        <f>ROUND(I595*H595,2)</f>
        <v>0</v>
      </c>
      <c r="K595" s="140" t="s">
        <v>276</v>
      </c>
      <c r="L595" s="32"/>
      <c r="M595" s="145" t="s">
        <v>1</v>
      </c>
      <c r="N595" s="146" t="s">
        <v>46</v>
      </c>
      <c r="P595" s="147">
        <f>O595*H595</f>
        <v>0</v>
      </c>
      <c r="Q595" s="147">
        <v>2.5999999999999998E-4</v>
      </c>
      <c r="R595" s="147">
        <f>Q595*H595</f>
        <v>2.5999999999999999E-2</v>
      </c>
      <c r="S595" s="147">
        <v>0</v>
      </c>
      <c r="T595" s="148">
        <f>S595*H595</f>
        <v>0</v>
      </c>
      <c r="AR595" s="149" t="s">
        <v>277</v>
      </c>
      <c r="AT595" s="149" t="s">
        <v>272</v>
      </c>
      <c r="AU595" s="149" t="s">
        <v>90</v>
      </c>
      <c r="AY595" s="17" t="s">
        <v>270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21</v>
      </c>
      <c r="BK595" s="150">
        <f>ROUND(I595*H595,2)</f>
        <v>0</v>
      </c>
      <c r="BL595" s="17" t="s">
        <v>277</v>
      </c>
      <c r="BM595" s="149" t="s">
        <v>915</v>
      </c>
    </row>
    <row r="596" spans="2:65" s="12" customFormat="1" ht="22.5">
      <c r="B596" s="151"/>
      <c r="D596" s="152" t="s">
        <v>279</v>
      </c>
      <c r="E596" s="153" t="s">
        <v>1</v>
      </c>
      <c r="F596" s="154" t="s">
        <v>916</v>
      </c>
      <c r="H596" s="153" t="s">
        <v>1</v>
      </c>
      <c r="I596" s="155"/>
      <c r="L596" s="151"/>
      <c r="M596" s="156"/>
      <c r="T596" s="157"/>
      <c r="AT596" s="153" t="s">
        <v>279</v>
      </c>
      <c r="AU596" s="153" t="s">
        <v>90</v>
      </c>
      <c r="AV596" s="12" t="s">
        <v>21</v>
      </c>
      <c r="AW596" s="12" t="s">
        <v>35</v>
      </c>
      <c r="AX596" s="12" t="s">
        <v>81</v>
      </c>
      <c r="AY596" s="153" t="s">
        <v>270</v>
      </c>
    </row>
    <row r="597" spans="2:65" s="14" customFormat="1" ht="11.25">
      <c r="B597" s="165"/>
      <c r="D597" s="152" t="s">
        <v>279</v>
      </c>
      <c r="E597" s="166" t="s">
        <v>1</v>
      </c>
      <c r="F597" s="167" t="s">
        <v>917</v>
      </c>
      <c r="H597" s="168">
        <v>100</v>
      </c>
      <c r="I597" s="169"/>
      <c r="L597" s="165"/>
      <c r="M597" s="170"/>
      <c r="T597" s="171"/>
      <c r="AT597" s="166" t="s">
        <v>279</v>
      </c>
      <c r="AU597" s="166" t="s">
        <v>90</v>
      </c>
      <c r="AV597" s="14" t="s">
        <v>90</v>
      </c>
      <c r="AW597" s="14" t="s">
        <v>35</v>
      </c>
      <c r="AX597" s="14" t="s">
        <v>21</v>
      </c>
      <c r="AY597" s="166" t="s">
        <v>270</v>
      </c>
    </row>
    <row r="598" spans="2:65" s="1" customFormat="1" ht="24.2" customHeight="1">
      <c r="B598" s="32"/>
      <c r="C598" s="138" t="s">
        <v>918</v>
      </c>
      <c r="D598" s="138" t="s">
        <v>272</v>
      </c>
      <c r="E598" s="139" t="s">
        <v>919</v>
      </c>
      <c r="F598" s="140" t="s">
        <v>920</v>
      </c>
      <c r="G598" s="141" t="s">
        <v>335</v>
      </c>
      <c r="H598" s="142">
        <v>14</v>
      </c>
      <c r="I598" s="143"/>
      <c r="J598" s="144">
        <f>ROUND(I598*H598,2)</f>
        <v>0</v>
      </c>
      <c r="K598" s="140" t="s">
        <v>276</v>
      </c>
      <c r="L598" s="32"/>
      <c r="M598" s="145" t="s">
        <v>1</v>
      </c>
      <c r="N598" s="146" t="s">
        <v>46</v>
      </c>
      <c r="P598" s="147">
        <f>O598*H598</f>
        <v>0</v>
      </c>
      <c r="Q598" s="147">
        <v>1.6000000000000001E-4</v>
      </c>
      <c r="R598" s="147">
        <f>Q598*H598</f>
        <v>2.2400000000000002E-3</v>
      </c>
      <c r="S598" s="147">
        <v>0</v>
      </c>
      <c r="T598" s="148">
        <f>S598*H598</f>
        <v>0</v>
      </c>
      <c r="AR598" s="149" t="s">
        <v>277</v>
      </c>
      <c r="AT598" s="149" t="s">
        <v>272</v>
      </c>
      <c r="AU598" s="149" t="s">
        <v>90</v>
      </c>
      <c r="AY598" s="17" t="s">
        <v>270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21</v>
      </c>
      <c r="BK598" s="150">
        <f>ROUND(I598*H598,2)</f>
        <v>0</v>
      </c>
      <c r="BL598" s="17" t="s">
        <v>277</v>
      </c>
      <c r="BM598" s="149" t="s">
        <v>921</v>
      </c>
    </row>
    <row r="599" spans="2:65" s="12" customFormat="1" ht="22.5">
      <c r="B599" s="151"/>
      <c r="D599" s="152" t="s">
        <v>279</v>
      </c>
      <c r="E599" s="153" t="s">
        <v>1</v>
      </c>
      <c r="F599" s="154" t="s">
        <v>922</v>
      </c>
      <c r="H599" s="153" t="s">
        <v>1</v>
      </c>
      <c r="I599" s="155"/>
      <c r="L599" s="151"/>
      <c r="M599" s="156"/>
      <c r="T599" s="157"/>
      <c r="AT599" s="153" t="s">
        <v>279</v>
      </c>
      <c r="AU599" s="153" t="s">
        <v>90</v>
      </c>
      <c r="AV599" s="12" t="s">
        <v>21</v>
      </c>
      <c r="AW599" s="12" t="s">
        <v>35</v>
      </c>
      <c r="AX599" s="12" t="s">
        <v>81</v>
      </c>
      <c r="AY599" s="153" t="s">
        <v>270</v>
      </c>
    </row>
    <row r="600" spans="2:65" s="14" customFormat="1" ht="11.25">
      <c r="B600" s="165"/>
      <c r="D600" s="152" t="s">
        <v>279</v>
      </c>
      <c r="E600" s="166" t="s">
        <v>1</v>
      </c>
      <c r="F600" s="167" t="s">
        <v>923</v>
      </c>
      <c r="H600" s="168">
        <v>14</v>
      </c>
      <c r="I600" s="169"/>
      <c r="L600" s="165"/>
      <c r="M600" s="170"/>
      <c r="T600" s="171"/>
      <c r="AT600" s="166" t="s">
        <v>279</v>
      </c>
      <c r="AU600" s="166" t="s">
        <v>90</v>
      </c>
      <c r="AV600" s="14" t="s">
        <v>90</v>
      </c>
      <c r="AW600" s="14" t="s">
        <v>35</v>
      </c>
      <c r="AX600" s="14" t="s">
        <v>21</v>
      </c>
      <c r="AY600" s="166" t="s">
        <v>270</v>
      </c>
    </row>
    <row r="601" spans="2:65" s="1" customFormat="1" ht="24.2" customHeight="1">
      <c r="B601" s="32"/>
      <c r="C601" s="138" t="s">
        <v>924</v>
      </c>
      <c r="D601" s="138" t="s">
        <v>272</v>
      </c>
      <c r="E601" s="139" t="s">
        <v>925</v>
      </c>
      <c r="F601" s="140" t="s">
        <v>926</v>
      </c>
      <c r="G601" s="141" t="s">
        <v>275</v>
      </c>
      <c r="H601" s="142">
        <v>38.5</v>
      </c>
      <c r="I601" s="143"/>
      <c r="J601" s="144">
        <f>ROUND(I601*H601,2)</f>
        <v>0</v>
      </c>
      <c r="K601" s="140" t="s">
        <v>276</v>
      </c>
      <c r="L601" s="32"/>
      <c r="M601" s="145" t="s">
        <v>1</v>
      </c>
      <c r="N601" s="146" t="s">
        <v>46</v>
      </c>
      <c r="P601" s="147">
        <f>O601*H601</f>
        <v>0</v>
      </c>
      <c r="Q601" s="147">
        <v>1.4499999999999999E-3</v>
      </c>
      <c r="R601" s="147">
        <f>Q601*H601</f>
        <v>5.5825E-2</v>
      </c>
      <c r="S601" s="147">
        <v>0</v>
      </c>
      <c r="T601" s="148">
        <f>S601*H601</f>
        <v>0</v>
      </c>
      <c r="AR601" s="149" t="s">
        <v>277</v>
      </c>
      <c r="AT601" s="149" t="s">
        <v>272</v>
      </c>
      <c r="AU601" s="149" t="s">
        <v>90</v>
      </c>
      <c r="AY601" s="17" t="s">
        <v>270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21</v>
      </c>
      <c r="BK601" s="150">
        <f>ROUND(I601*H601,2)</f>
        <v>0</v>
      </c>
      <c r="BL601" s="17" t="s">
        <v>277</v>
      </c>
      <c r="BM601" s="149" t="s">
        <v>927</v>
      </c>
    </row>
    <row r="602" spans="2:65" s="12" customFormat="1" ht="11.25">
      <c r="B602" s="151"/>
      <c r="D602" s="152" t="s">
        <v>279</v>
      </c>
      <c r="E602" s="153" t="s">
        <v>1</v>
      </c>
      <c r="F602" s="154" t="s">
        <v>928</v>
      </c>
      <c r="H602" s="153" t="s">
        <v>1</v>
      </c>
      <c r="I602" s="155"/>
      <c r="L602" s="151"/>
      <c r="M602" s="156"/>
      <c r="T602" s="157"/>
      <c r="AT602" s="153" t="s">
        <v>279</v>
      </c>
      <c r="AU602" s="153" t="s">
        <v>90</v>
      </c>
      <c r="AV602" s="12" t="s">
        <v>21</v>
      </c>
      <c r="AW602" s="12" t="s">
        <v>35</v>
      </c>
      <c r="AX602" s="12" t="s">
        <v>81</v>
      </c>
      <c r="AY602" s="153" t="s">
        <v>270</v>
      </c>
    </row>
    <row r="603" spans="2:65" s="14" customFormat="1" ht="11.25">
      <c r="B603" s="165"/>
      <c r="D603" s="152" t="s">
        <v>279</v>
      </c>
      <c r="E603" s="166" t="s">
        <v>1</v>
      </c>
      <c r="F603" s="167" t="s">
        <v>929</v>
      </c>
      <c r="H603" s="168">
        <v>28.5</v>
      </c>
      <c r="I603" s="169"/>
      <c r="L603" s="165"/>
      <c r="M603" s="170"/>
      <c r="T603" s="171"/>
      <c r="AT603" s="166" t="s">
        <v>279</v>
      </c>
      <c r="AU603" s="166" t="s">
        <v>90</v>
      </c>
      <c r="AV603" s="14" t="s">
        <v>90</v>
      </c>
      <c r="AW603" s="14" t="s">
        <v>35</v>
      </c>
      <c r="AX603" s="14" t="s">
        <v>81</v>
      </c>
      <c r="AY603" s="166" t="s">
        <v>270</v>
      </c>
    </row>
    <row r="604" spans="2:65" s="14" customFormat="1" ht="11.25">
      <c r="B604" s="165"/>
      <c r="D604" s="152" t="s">
        <v>279</v>
      </c>
      <c r="E604" s="166" t="s">
        <v>1</v>
      </c>
      <c r="F604" s="167" t="s">
        <v>930</v>
      </c>
      <c r="H604" s="168">
        <v>10</v>
      </c>
      <c r="I604" s="169"/>
      <c r="L604" s="165"/>
      <c r="M604" s="170"/>
      <c r="T604" s="171"/>
      <c r="AT604" s="166" t="s">
        <v>279</v>
      </c>
      <c r="AU604" s="166" t="s">
        <v>90</v>
      </c>
      <c r="AV604" s="14" t="s">
        <v>90</v>
      </c>
      <c r="AW604" s="14" t="s">
        <v>35</v>
      </c>
      <c r="AX604" s="14" t="s">
        <v>81</v>
      </c>
      <c r="AY604" s="166" t="s">
        <v>270</v>
      </c>
    </row>
    <row r="605" spans="2:65" s="15" customFormat="1" ht="11.25">
      <c r="B605" s="172"/>
      <c r="D605" s="152" t="s">
        <v>279</v>
      </c>
      <c r="E605" s="173" t="s">
        <v>1</v>
      </c>
      <c r="F605" s="174" t="s">
        <v>310</v>
      </c>
      <c r="H605" s="175">
        <v>38.5</v>
      </c>
      <c r="I605" s="176"/>
      <c r="L605" s="172"/>
      <c r="M605" s="177"/>
      <c r="T605" s="178"/>
      <c r="AT605" s="173" t="s">
        <v>279</v>
      </c>
      <c r="AU605" s="173" t="s">
        <v>90</v>
      </c>
      <c r="AV605" s="15" t="s">
        <v>277</v>
      </c>
      <c r="AW605" s="15" t="s">
        <v>35</v>
      </c>
      <c r="AX605" s="15" t="s">
        <v>21</v>
      </c>
      <c r="AY605" s="173" t="s">
        <v>270</v>
      </c>
    </row>
    <row r="606" spans="2:65" s="1" customFormat="1" ht="33" customHeight="1">
      <c r="B606" s="32"/>
      <c r="C606" s="138" t="s">
        <v>931</v>
      </c>
      <c r="D606" s="138" t="s">
        <v>272</v>
      </c>
      <c r="E606" s="139" t="s">
        <v>932</v>
      </c>
      <c r="F606" s="140" t="s">
        <v>933</v>
      </c>
      <c r="G606" s="141" t="s">
        <v>335</v>
      </c>
      <c r="H606" s="142">
        <v>100</v>
      </c>
      <c r="I606" s="143"/>
      <c r="J606" s="144">
        <f>ROUND(I606*H606,2)</f>
        <v>0</v>
      </c>
      <c r="K606" s="140" t="s">
        <v>341</v>
      </c>
      <c r="L606" s="32"/>
      <c r="M606" s="145" t="s">
        <v>1</v>
      </c>
      <c r="N606" s="146" t="s">
        <v>46</v>
      </c>
      <c r="P606" s="147">
        <f>O606*H606</f>
        <v>0</v>
      </c>
      <c r="Q606" s="147">
        <v>1E-3</v>
      </c>
      <c r="R606" s="147">
        <f>Q606*H606</f>
        <v>0.1</v>
      </c>
      <c r="S606" s="147">
        <v>0</v>
      </c>
      <c r="T606" s="148">
        <f>S606*H606</f>
        <v>0</v>
      </c>
      <c r="AR606" s="149" t="s">
        <v>277</v>
      </c>
      <c r="AT606" s="149" t="s">
        <v>272</v>
      </c>
      <c r="AU606" s="149" t="s">
        <v>90</v>
      </c>
      <c r="AY606" s="17" t="s">
        <v>270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7" t="s">
        <v>21</v>
      </c>
      <c r="BK606" s="150">
        <f>ROUND(I606*H606,2)</f>
        <v>0</v>
      </c>
      <c r="BL606" s="17" t="s">
        <v>277</v>
      </c>
      <c r="BM606" s="149" t="s">
        <v>934</v>
      </c>
    </row>
    <row r="607" spans="2:65" s="12" customFormat="1" ht="22.5">
      <c r="B607" s="151"/>
      <c r="D607" s="152" t="s">
        <v>279</v>
      </c>
      <c r="E607" s="153" t="s">
        <v>1</v>
      </c>
      <c r="F607" s="154" t="s">
        <v>935</v>
      </c>
      <c r="H607" s="153" t="s">
        <v>1</v>
      </c>
      <c r="I607" s="155"/>
      <c r="L607" s="151"/>
      <c r="M607" s="156"/>
      <c r="T607" s="157"/>
      <c r="AT607" s="153" t="s">
        <v>279</v>
      </c>
      <c r="AU607" s="153" t="s">
        <v>90</v>
      </c>
      <c r="AV607" s="12" t="s">
        <v>21</v>
      </c>
      <c r="AW607" s="12" t="s">
        <v>35</v>
      </c>
      <c r="AX607" s="12" t="s">
        <v>81</v>
      </c>
      <c r="AY607" s="153" t="s">
        <v>270</v>
      </c>
    </row>
    <row r="608" spans="2:65" s="12" customFormat="1" ht="22.5">
      <c r="B608" s="151"/>
      <c r="D608" s="152" t="s">
        <v>279</v>
      </c>
      <c r="E608" s="153" t="s">
        <v>1</v>
      </c>
      <c r="F608" s="154" t="s">
        <v>936</v>
      </c>
      <c r="H608" s="153" t="s">
        <v>1</v>
      </c>
      <c r="I608" s="155"/>
      <c r="L608" s="151"/>
      <c r="M608" s="156"/>
      <c r="T608" s="157"/>
      <c r="AT608" s="153" t="s">
        <v>279</v>
      </c>
      <c r="AU608" s="153" t="s">
        <v>90</v>
      </c>
      <c r="AV608" s="12" t="s">
        <v>21</v>
      </c>
      <c r="AW608" s="12" t="s">
        <v>35</v>
      </c>
      <c r="AX608" s="12" t="s">
        <v>81</v>
      </c>
      <c r="AY608" s="153" t="s">
        <v>270</v>
      </c>
    </row>
    <row r="609" spans="2:65" s="14" customFormat="1" ht="11.25">
      <c r="B609" s="165"/>
      <c r="D609" s="152" t="s">
        <v>279</v>
      </c>
      <c r="E609" s="166" t="s">
        <v>1</v>
      </c>
      <c r="F609" s="167" t="s">
        <v>937</v>
      </c>
      <c r="H609" s="168">
        <v>100</v>
      </c>
      <c r="I609" s="169"/>
      <c r="L609" s="165"/>
      <c r="M609" s="170"/>
      <c r="T609" s="171"/>
      <c r="AT609" s="166" t="s">
        <v>279</v>
      </c>
      <c r="AU609" s="166" t="s">
        <v>90</v>
      </c>
      <c r="AV609" s="14" t="s">
        <v>90</v>
      </c>
      <c r="AW609" s="14" t="s">
        <v>35</v>
      </c>
      <c r="AX609" s="14" t="s">
        <v>81</v>
      </c>
      <c r="AY609" s="166" t="s">
        <v>270</v>
      </c>
    </row>
    <row r="610" spans="2:65" s="15" customFormat="1" ht="11.25">
      <c r="B610" s="172"/>
      <c r="D610" s="152" t="s">
        <v>279</v>
      </c>
      <c r="E610" s="173" t="s">
        <v>1</v>
      </c>
      <c r="F610" s="174" t="s">
        <v>310</v>
      </c>
      <c r="H610" s="175">
        <v>100</v>
      </c>
      <c r="I610" s="176"/>
      <c r="L610" s="172"/>
      <c r="M610" s="177"/>
      <c r="T610" s="178"/>
      <c r="AT610" s="173" t="s">
        <v>279</v>
      </c>
      <c r="AU610" s="173" t="s">
        <v>90</v>
      </c>
      <c r="AV610" s="15" t="s">
        <v>277</v>
      </c>
      <c r="AW610" s="15" t="s">
        <v>35</v>
      </c>
      <c r="AX610" s="15" t="s">
        <v>21</v>
      </c>
      <c r="AY610" s="173" t="s">
        <v>270</v>
      </c>
    </row>
    <row r="611" spans="2:65" s="1" customFormat="1" ht="33" customHeight="1">
      <c r="B611" s="32"/>
      <c r="C611" s="138" t="s">
        <v>27</v>
      </c>
      <c r="D611" s="138" t="s">
        <v>272</v>
      </c>
      <c r="E611" s="139" t="s">
        <v>938</v>
      </c>
      <c r="F611" s="140" t="s">
        <v>939</v>
      </c>
      <c r="G611" s="141" t="s">
        <v>335</v>
      </c>
      <c r="H611" s="142">
        <v>14</v>
      </c>
      <c r="I611" s="143"/>
      <c r="J611" s="144">
        <f>ROUND(I611*H611,2)</f>
        <v>0</v>
      </c>
      <c r="K611" s="140" t="s">
        <v>341</v>
      </c>
      <c r="L611" s="32"/>
      <c r="M611" s="145" t="s">
        <v>1</v>
      </c>
      <c r="N611" s="146" t="s">
        <v>46</v>
      </c>
      <c r="P611" s="147">
        <f>O611*H611</f>
        <v>0</v>
      </c>
      <c r="Q611" s="147">
        <v>0</v>
      </c>
      <c r="R611" s="147">
        <f>Q611*H611</f>
        <v>0</v>
      </c>
      <c r="S611" s="147">
        <v>0</v>
      </c>
      <c r="T611" s="148">
        <f>S611*H611</f>
        <v>0</v>
      </c>
      <c r="AR611" s="149" t="s">
        <v>277</v>
      </c>
      <c r="AT611" s="149" t="s">
        <v>272</v>
      </c>
      <c r="AU611" s="149" t="s">
        <v>90</v>
      </c>
      <c r="AY611" s="17" t="s">
        <v>270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21</v>
      </c>
      <c r="BK611" s="150">
        <f>ROUND(I611*H611,2)</f>
        <v>0</v>
      </c>
      <c r="BL611" s="17" t="s">
        <v>277</v>
      </c>
      <c r="BM611" s="149" t="s">
        <v>940</v>
      </c>
    </row>
    <row r="612" spans="2:65" s="12" customFormat="1" ht="22.5">
      <c r="B612" s="151"/>
      <c r="D612" s="152" t="s">
        <v>279</v>
      </c>
      <c r="E612" s="153" t="s">
        <v>1</v>
      </c>
      <c r="F612" s="154" t="s">
        <v>935</v>
      </c>
      <c r="H612" s="153" t="s">
        <v>1</v>
      </c>
      <c r="I612" s="155"/>
      <c r="L612" s="151"/>
      <c r="M612" s="156"/>
      <c r="T612" s="157"/>
      <c r="AT612" s="153" t="s">
        <v>279</v>
      </c>
      <c r="AU612" s="153" t="s">
        <v>90</v>
      </c>
      <c r="AV612" s="12" t="s">
        <v>21</v>
      </c>
      <c r="AW612" s="12" t="s">
        <v>35</v>
      </c>
      <c r="AX612" s="12" t="s">
        <v>81</v>
      </c>
      <c r="AY612" s="153" t="s">
        <v>270</v>
      </c>
    </row>
    <row r="613" spans="2:65" s="12" customFormat="1" ht="22.5">
      <c r="B613" s="151"/>
      <c r="D613" s="152" t="s">
        <v>279</v>
      </c>
      <c r="E613" s="153" t="s">
        <v>1</v>
      </c>
      <c r="F613" s="154" t="s">
        <v>941</v>
      </c>
      <c r="H613" s="153" t="s">
        <v>1</v>
      </c>
      <c r="I613" s="155"/>
      <c r="L613" s="151"/>
      <c r="M613" s="156"/>
      <c r="T613" s="157"/>
      <c r="AT613" s="153" t="s">
        <v>279</v>
      </c>
      <c r="AU613" s="153" t="s">
        <v>90</v>
      </c>
      <c r="AV613" s="12" t="s">
        <v>21</v>
      </c>
      <c r="AW613" s="12" t="s">
        <v>35</v>
      </c>
      <c r="AX613" s="12" t="s">
        <v>81</v>
      </c>
      <c r="AY613" s="153" t="s">
        <v>270</v>
      </c>
    </row>
    <row r="614" spans="2:65" s="14" customFormat="1" ht="11.25">
      <c r="B614" s="165"/>
      <c r="D614" s="152" t="s">
        <v>279</v>
      </c>
      <c r="E614" s="166" t="s">
        <v>1</v>
      </c>
      <c r="F614" s="167" t="s">
        <v>923</v>
      </c>
      <c r="H614" s="168">
        <v>14</v>
      </c>
      <c r="I614" s="169"/>
      <c r="L614" s="165"/>
      <c r="M614" s="170"/>
      <c r="T614" s="171"/>
      <c r="AT614" s="166" t="s">
        <v>279</v>
      </c>
      <c r="AU614" s="166" t="s">
        <v>90</v>
      </c>
      <c r="AV614" s="14" t="s">
        <v>90</v>
      </c>
      <c r="AW614" s="14" t="s">
        <v>35</v>
      </c>
      <c r="AX614" s="14" t="s">
        <v>81</v>
      </c>
      <c r="AY614" s="166" t="s">
        <v>270</v>
      </c>
    </row>
    <row r="615" spans="2:65" s="15" customFormat="1" ht="11.25">
      <c r="B615" s="172"/>
      <c r="D615" s="152" t="s">
        <v>279</v>
      </c>
      <c r="E615" s="173" t="s">
        <v>1</v>
      </c>
      <c r="F615" s="174" t="s">
        <v>310</v>
      </c>
      <c r="H615" s="175">
        <v>14</v>
      </c>
      <c r="I615" s="176"/>
      <c r="L615" s="172"/>
      <c r="M615" s="177"/>
      <c r="T615" s="178"/>
      <c r="AT615" s="173" t="s">
        <v>279</v>
      </c>
      <c r="AU615" s="173" t="s">
        <v>90</v>
      </c>
      <c r="AV615" s="15" t="s">
        <v>277</v>
      </c>
      <c r="AW615" s="15" t="s">
        <v>35</v>
      </c>
      <c r="AX615" s="15" t="s">
        <v>21</v>
      </c>
      <c r="AY615" s="173" t="s">
        <v>270</v>
      </c>
    </row>
    <row r="616" spans="2:65" s="1" customFormat="1" ht="37.9" customHeight="1">
      <c r="B616" s="32"/>
      <c r="C616" s="138" t="s">
        <v>942</v>
      </c>
      <c r="D616" s="138" t="s">
        <v>272</v>
      </c>
      <c r="E616" s="139" t="s">
        <v>943</v>
      </c>
      <c r="F616" s="140" t="s">
        <v>944</v>
      </c>
      <c r="G616" s="141" t="s">
        <v>275</v>
      </c>
      <c r="H616" s="142">
        <v>10</v>
      </c>
      <c r="I616" s="143"/>
      <c r="J616" s="144">
        <f>ROUND(I616*H616,2)</f>
        <v>0</v>
      </c>
      <c r="K616" s="140" t="s">
        <v>341</v>
      </c>
      <c r="L616" s="32"/>
      <c r="M616" s="145" t="s">
        <v>1</v>
      </c>
      <c r="N616" s="146" t="s">
        <v>46</v>
      </c>
      <c r="P616" s="147">
        <f>O616*H616</f>
        <v>0</v>
      </c>
      <c r="Q616" s="147">
        <v>3.0000000000000001E-3</v>
      </c>
      <c r="R616" s="147">
        <f>Q616*H616</f>
        <v>0.03</v>
      </c>
      <c r="S616" s="147">
        <v>0</v>
      </c>
      <c r="T616" s="148">
        <f>S616*H616</f>
        <v>0</v>
      </c>
      <c r="AR616" s="149" t="s">
        <v>277</v>
      </c>
      <c r="AT616" s="149" t="s">
        <v>272</v>
      </c>
      <c r="AU616" s="149" t="s">
        <v>90</v>
      </c>
      <c r="AY616" s="17" t="s">
        <v>270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21</v>
      </c>
      <c r="BK616" s="150">
        <f>ROUND(I616*H616,2)</f>
        <v>0</v>
      </c>
      <c r="BL616" s="17" t="s">
        <v>277</v>
      </c>
      <c r="BM616" s="149" t="s">
        <v>945</v>
      </c>
    </row>
    <row r="617" spans="2:65" s="12" customFormat="1" ht="22.5">
      <c r="B617" s="151"/>
      <c r="D617" s="152" t="s">
        <v>279</v>
      </c>
      <c r="E617" s="153" t="s">
        <v>1</v>
      </c>
      <c r="F617" s="154" t="s">
        <v>946</v>
      </c>
      <c r="H617" s="153" t="s">
        <v>1</v>
      </c>
      <c r="I617" s="155"/>
      <c r="L617" s="151"/>
      <c r="M617" s="156"/>
      <c r="T617" s="157"/>
      <c r="AT617" s="153" t="s">
        <v>279</v>
      </c>
      <c r="AU617" s="153" t="s">
        <v>90</v>
      </c>
      <c r="AV617" s="12" t="s">
        <v>21</v>
      </c>
      <c r="AW617" s="12" t="s">
        <v>35</v>
      </c>
      <c r="AX617" s="12" t="s">
        <v>81</v>
      </c>
      <c r="AY617" s="153" t="s">
        <v>270</v>
      </c>
    </row>
    <row r="618" spans="2:65" s="12" customFormat="1" ht="11.25">
      <c r="B618" s="151"/>
      <c r="D618" s="152" t="s">
        <v>279</v>
      </c>
      <c r="E618" s="153" t="s">
        <v>1</v>
      </c>
      <c r="F618" s="154" t="s">
        <v>947</v>
      </c>
      <c r="H618" s="153" t="s">
        <v>1</v>
      </c>
      <c r="I618" s="155"/>
      <c r="L618" s="151"/>
      <c r="M618" s="156"/>
      <c r="T618" s="157"/>
      <c r="AT618" s="153" t="s">
        <v>279</v>
      </c>
      <c r="AU618" s="153" t="s">
        <v>90</v>
      </c>
      <c r="AV618" s="12" t="s">
        <v>21</v>
      </c>
      <c r="AW618" s="12" t="s">
        <v>35</v>
      </c>
      <c r="AX618" s="12" t="s">
        <v>81</v>
      </c>
      <c r="AY618" s="153" t="s">
        <v>270</v>
      </c>
    </row>
    <row r="619" spans="2:65" s="14" customFormat="1" ht="11.25">
      <c r="B619" s="165"/>
      <c r="D619" s="152" t="s">
        <v>279</v>
      </c>
      <c r="E619" s="166" t="s">
        <v>1</v>
      </c>
      <c r="F619" s="167" t="s">
        <v>930</v>
      </c>
      <c r="H619" s="168">
        <v>10</v>
      </c>
      <c r="I619" s="169"/>
      <c r="L619" s="165"/>
      <c r="M619" s="170"/>
      <c r="T619" s="171"/>
      <c r="AT619" s="166" t="s">
        <v>279</v>
      </c>
      <c r="AU619" s="166" t="s">
        <v>90</v>
      </c>
      <c r="AV619" s="14" t="s">
        <v>90</v>
      </c>
      <c r="AW619" s="14" t="s">
        <v>35</v>
      </c>
      <c r="AX619" s="14" t="s">
        <v>21</v>
      </c>
      <c r="AY619" s="166" t="s">
        <v>270</v>
      </c>
    </row>
    <row r="620" spans="2:65" s="1" customFormat="1" ht="16.5" customHeight="1">
      <c r="B620" s="32"/>
      <c r="C620" s="138" t="s">
        <v>948</v>
      </c>
      <c r="D620" s="138" t="s">
        <v>272</v>
      </c>
      <c r="E620" s="139" t="s">
        <v>949</v>
      </c>
      <c r="F620" s="140" t="s">
        <v>950</v>
      </c>
      <c r="G620" s="141" t="s">
        <v>335</v>
      </c>
      <c r="H620" s="142">
        <v>114</v>
      </c>
      <c r="I620" s="143"/>
      <c r="J620" s="144">
        <f>ROUND(I620*H620,2)</f>
        <v>0</v>
      </c>
      <c r="K620" s="140" t="s">
        <v>276</v>
      </c>
      <c r="L620" s="32"/>
      <c r="M620" s="145" t="s">
        <v>1</v>
      </c>
      <c r="N620" s="146" t="s">
        <v>46</v>
      </c>
      <c r="P620" s="147">
        <f>O620*H620</f>
        <v>0</v>
      </c>
      <c r="Q620" s="147">
        <v>0</v>
      </c>
      <c r="R620" s="147">
        <f>Q620*H620</f>
        <v>0</v>
      </c>
      <c r="S620" s="147">
        <v>0</v>
      </c>
      <c r="T620" s="148">
        <f>S620*H620</f>
        <v>0</v>
      </c>
      <c r="AR620" s="149" t="s">
        <v>277</v>
      </c>
      <c r="AT620" s="149" t="s">
        <v>272</v>
      </c>
      <c r="AU620" s="149" t="s">
        <v>90</v>
      </c>
      <c r="AY620" s="17" t="s">
        <v>270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21</v>
      </c>
      <c r="BK620" s="150">
        <f>ROUND(I620*H620,2)</f>
        <v>0</v>
      </c>
      <c r="BL620" s="17" t="s">
        <v>277</v>
      </c>
      <c r="BM620" s="149" t="s">
        <v>951</v>
      </c>
    </row>
    <row r="621" spans="2:65" s="12" customFormat="1" ht="22.5">
      <c r="B621" s="151"/>
      <c r="D621" s="152" t="s">
        <v>279</v>
      </c>
      <c r="E621" s="153" t="s">
        <v>1</v>
      </c>
      <c r="F621" s="154" t="s">
        <v>916</v>
      </c>
      <c r="H621" s="153" t="s">
        <v>1</v>
      </c>
      <c r="I621" s="155"/>
      <c r="L621" s="151"/>
      <c r="M621" s="156"/>
      <c r="T621" s="157"/>
      <c r="AT621" s="153" t="s">
        <v>279</v>
      </c>
      <c r="AU621" s="153" t="s">
        <v>90</v>
      </c>
      <c r="AV621" s="12" t="s">
        <v>21</v>
      </c>
      <c r="AW621" s="12" t="s">
        <v>35</v>
      </c>
      <c r="AX621" s="12" t="s">
        <v>81</v>
      </c>
      <c r="AY621" s="153" t="s">
        <v>270</v>
      </c>
    </row>
    <row r="622" spans="2:65" s="14" customFormat="1" ht="11.25">
      <c r="B622" s="165"/>
      <c r="D622" s="152" t="s">
        <v>279</v>
      </c>
      <c r="E622" s="166" t="s">
        <v>1</v>
      </c>
      <c r="F622" s="167" t="s">
        <v>917</v>
      </c>
      <c r="H622" s="168">
        <v>100</v>
      </c>
      <c r="I622" s="169"/>
      <c r="L622" s="165"/>
      <c r="M622" s="170"/>
      <c r="T622" s="171"/>
      <c r="AT622" s="166" t="s">
        <v>279</v>
      </c>
      <c r="AU622" s="166" t="s">
        <v>90</v>
      </c>
      <c r="AV622" s="14" t="s">
        <v>90</v>
      </c>
      <c r="AW622" s="14" t="s">
        <v>35</v>
      </c>
      <c r="AX622" s="14" t="s">
        <v>81</v>
      </c>
      <c r="AY622" s="166" t="s">
        <v>270</v>
      </c>
    </row>
    <row r="623" spans="2:65" s="14" customFormat="1" ht="11.25">
      <c r="B623" s="165"/>
      <c r="D623" s="152" t="s">
        <v>279</v>
      </c>
      <c r="E623" s="166" t="s">
        <v>1</v>
      </c>
      <c r="F623" s="167" t="s">
        <v>923</v>
      </c>
      <c r="H623" s="168">
        <v>14</v>
      </c>
      <c r="I623" s="169"/>
      <c r="L623" s="165"/>
      <c r="M623" s="170"/>
      <c r="T623" s="171"/>
      <c r="AT623" s="166" t="s">
        <v>279</v>
      </c>
      <c r="AU623" s="166" t="s">
        <v>90</v>
      </c>
      <c r="AV623" s="14" t="s">
        <v>90</v>
      </c>
      <c r="AW623" s="14" t="s">
        <v>35</v>
      </c>
      <c r="AX623" s="14" t="s">
        <v>81</v>
      </c>
      <c r="AY623" s="166" t="s">
        <v>270</v>
      </c>
    </row>
    <row r="624" spans="2:65" s="15" customFormat="1" ht="11.25">
      <c r="B624" s="172"/>
      <c r="D624" s="152" t="s">
        <v>279</v>
      </c>
      <c r="E624" s="173" t="s">
        <v>237</v>
      </c>
      <c r="F624" s="174" t="s">
        <v>310</v>
      </c>
      <c r="H624" s="175">
        <v>114</v>
      </c>
      <c r="I624" s="176"/>
      <c r="L624" s="172"/>
      <c r="M624" s="177"/>
      <c r="T624" s="178"/>
      <c r="AT624" s="173" t="s">
        <v>279</v>
      </c>
      <c r="AU624" s="173" t="s">
        <v>90</v>
      </c>
      <c r="AV624" s="15" t="s">
        <v>277</v>
      </c>
      <c r="AW624" s="15" t="s">
        <v>35</v>
      </c>
      <c r="AX624" s="15" t="s">
        <v>21</v>
      </c>
      <c r="AY624" s="173" t="s">
        <v>270</v>
      </c>
    </row>
    <row r="625" spans="2:65" s="1" customFormat="1" ht="16.5" customHeight="1">
      <c r="B625" s="32"/>
      <c r="C625" s="138" t="s">
        <v>952</v>
      </c>
      <c r="D625" s="138" t="s">
        <v>272</v>
      </c>
      <c r="E625" s="139" t="s">
        <v>953</v>
      </c>
      <c r="F625" s="140" t="s">
        <v>954</v>
      </c>
      <c r="G625" s="141" t="s">
        <v>275</v>
      </c>
      <c r="H625" s="142">
        <v>38.5</v>
      </c>
      <c r="I625" s="143"/>
      <c r="J625" s="144">
        <f>ROUND(I625*H625,2)</f>
        <v>0</v>
      </c>
      <c r="K625" s="140" t="s">
        <v>276</v>
      </c>
      <c r="L625" s="32"/>
      <c r="M625" s="145" t="s">
        <v>1</v>
      </c>
      <c r="N625" s="146" t="s">
        <v>46</v>
      </c>
      <c r="P625" s="147">
        <f>O625*H625</f>
        <v>0</v>
      </c>
      <c r="Q625" s="147">
        <v>1.0000000000000001E-5</v>
      </c>
      <c r="R625" s="147">
        <f>Q625*H625</f>
        <v>3.8500000000000003E-4</v>
      </c>
      <c r="S625" s="147">
        <v>0</v>
      </c>
      <c r="T625" s="148">
        <f>S625*H625</f>
        <v>0</v>
      </c>
      <c r="AR625" s="149" t="s">
        <v>277</v>
      </c>
      <c r="AT625" s="149" t="s">
        <v>272</v>
      </c>
      <c r="AU625" s="149" t="s">
        <v>90</v>
      </c>
      <c r="AY625" s="17" t="s">
        <v>270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7" t="s">
        <v>21</v>
      </c>
      <c r="BK625" s="150">
        <f>ROUND(I625*H625,2)</f>
        <v>0</v>
      </c>
      <c r="BL625" s="17" t="s">
        <v>277</v>
      </c>
      <c r="BM625" s="149" t="s">
        <v>955</v>
      </c>
    </row>
    <row r="626" spans="2:65" s="12" customFormat="1" ht="11.25">
      <c r="B626" s="151"/>
      <c r="D626" s="152" t="s">
        <v>279</v>
      </c>
      <c r="E626" s="153" t="s">
        <v>1</v>
      </c>
      <c r="F626" s="154" t="s">
        <v>928</v>
      </c>
      <c r="H626" s="153" t="s">
        <v>1</v>
      </c>
      <c r="I626" s="155"/>
      <c r="L626" s="151"/>
      <c r="M626" s="156"/>
      <c r="T626" s="157"/>
      <c r="AT626" s="153" t="s">
        <v>279</v>
      </c>
      <c r="AU626" s="153" t="s">
        <v>90</v>
      </c>
      <c r="AV626" s="12" t="s">
        <v>21</v>
      </c>
      <c r="AW626" s="12" t="s">
        <v>35</v>
      </c>
      <c r="AX626" s="12" t="s">
        <v>81</v>
      </c>
      <c r="AY626" s="153" t="s">
        <v>270</v>
      </c>
    </row>
    <row r="627" spans="2:65" s="14" customFormat="1" ht="11.25">
      <c r="B627" s="165"/>
      <c r="D627" s="152" t="s">
        <v>279</v>
      </c>
      <c r="E627" s="166" t="s">
        <v>1</v>
      </c>
      <c r="F627" s="167" t="s">
        <v>929</v>
      </c>
      <c r="H627" s="168">
        <v>28.5</v>
      </c>
      <c r="I627" s="169"/>
      <c r="L627" s="165"/>
      <c r="M627" s="170"/>
      <c r="T627" s="171"/>
      <c r="AT627" s="166" t="s">
        <v>279</v>
      </c>
      <c r="AU627" s="166" t="s">
        <v>90</v>
      </c>
      <c r="AV627" s="14" t="s">
        <v>90</v>
      </c>
      <c r="AW627" s="14" t="s">
        <v>35</v>
      </c>
      <c r="AX627" s="14" t="s">
        <v>81</v>
      </c>
      <c r="AY627" s="166" t="s">
        <v>270</v>
      </c>
    </row>
    <row r="628" spans="2:65" s="14" customFormat="1" ht="11.25">
      <c r="B628" s="165"/>
      <c r="D628" s="152" t="s">
        <v>279</v>
      </c>
      <c r="E628" s="166" t="s">
        <v>1</v>
      </c>
      <c r="F628" s="167" t="s">
        <v>930</v>
      </c>
      <c r="H628" s="168">
        <v>10</v>
      </c>
      <c r="I628" s="169"/>
      <c r="L628" s="165"/>
      <c r="M628" s="170"/>
      <c r="T628" s="171"/>
      <c r="AT628" s="166" t="s">
        <v>279</v>
      </c>
      <c r="AU628" s="166" t="s">
        <v>90</v>
      </c>
      <c r="AV628" s="14" t="s">
        <v>90</v>
      </c>
      <c r="AW628" s="14" t="s">
        <v>35</v>
      </c>
      <c r="AX628" s="14" t="s">
        <v>81</v>
      </c>
      <c r="AY628" s="166" t="s">
        <v>270</v>
      </c>
    </row>
    <row r="629" spans="2:65" s="15" customFormat="1" ht="11.25">
      <c r="B629" s="172"/>
      <c r="D629" s="152" t="s">
        <v>279</v>
      </c>
      <c r="E629" s="173" t="s">
        <v>168</v>
      </c>
      <c r="F629" s="174" t="s">
        <v>310</v>
      </c>
      <c r="H629" s="175">
        <v>38.5</v>
      </c>
      <c r="I629" s="176"/>
      <c r="L629" s="172"/>
      <c r="M629" s="177"/>
      <c r="T629" s="178"/>
      <c r="AT629" s="173" t="s">
        <v>279</v>
      </c>
      <c r="AU629" s="173" t="s">
        <v>90</v>
      </c>
      <c r="AV629" s="15" t="s">
        <v>277</v>
      </c>
      <c r="AW629" s="15" t="s">
        <v>35</v>
      </c>
      <c r="AX629" s="15" t="s">
        <v>21</v>
      </c>
      <c r="AY629" s="173" t="s">
        <v>270</v>
      </c>
    </row>
    <row r="630" spans="2:65" s="1" customFormat="1" ht="37.9" customHeight="1">
      <c r="B630" s="32"/>
      <c r="C630" s="138" t="s">
        <v>956</v>
      </c>
      <c r="D630" s="138" t="s">
        <v>272</v>
      </c>
      <c r="E630" s="139" t="s">
        <v>957</v>
      </c>
      <c r="F630" s="140" t="s">
        <v>958</v>
      </c>
      <c r="G630" s="141" t="s">
        <v>335</v>
      </c>
      <c r="H630" s="142">
        <v>550.67999999999995</v>
      </c>
      <c r="I630" s="143"/>
      <c r="J630" s="144">
        <f>ROUND(I630*H630,2)</f>
        <v>0</v>
      </c>
      <c r="K630" s="140" t="s">
        <v>341</v>
      </c>
      <c r="L630" s="32"/>
      <c r="M630" s="145" t="s">
        <v>1</v>
      </c>
      <c r="N630" s="146" t="s">
        <v>46</v>
      </c>
      <c r="P630" s="147">
        <f>O630*H630</f>
        <v>0</v>
      </c>
      <c r="Q630" s="147">
        <v>0.16900000000000001</v>
      </c>
      <c r="R630" s="147">
        <f>Q630*H630</f>
        <v>93.064920000000001</v>
      </c>
      <c r="S630" s="147">
        <v>0</v>
      </c>
      <c r="T630" s="148">
        <f>S630*H630</f>
        <v>0</v>
      </c>
      <c r="AR630" s="149" t="s">
        <v>277</v>
      </c>
      <c r="AT630" s="149" t="s">
        <v>272</v>
      </c>
      <c r="AU630" s="149" t="s">
        <v>90</v>
      </c>
      <c r="AY630" s="17" t="s">
        <v>270</v>
      </c>
      <c r="BE630" s="150">
        <f>IF(N630="základní",J630,0)</f>
        <v>0</v>
      </c>
      <c r="BF630" s="150">
        <f>IF(N630="snížená",J630,0)</f>
        <v>0</v>
      </c>
      <c r="BG630" s="150">
        <f>IF(N630="zákl. přenesená",J630,0)</f>
        <v>0</v>
      </c>
      <c r="BH630" s="150">
        <f>IF(N630="sníž. přenesená",J630,0)</f>
        <v>0</v>
      </c>
      <c r="BI630" s="150">
        <f>IF(N630="nulová",J630,0)</f>
        <v>0</v>
      </c>
      <c r="BJ630" s="17" t="s">
        <v>21</v>
      </c>
      <c r="BK630" s="150">
        <f>ROUND(I630*H630,2)</f>
        <v>0</v>
      </c>
      <c r="BL630" s="17" t="s">
        <v>277</v>
      </c>
      <c r="BM630" s="149" t="s">
        <v>959</v>
      </c>
    </row>
    <row r="631" spans="2:65" s="12" customFormat="1" ht="22.5">
      <c r="B631" s="151"/>
      <c r="D631" s="152" t="s">
        <v>279</v>
      </c>
      <c r="E631" s="153" t="s">
        <v>1</v>
      </c>
      <c r="F631" s="154" t="s">
        <v>960</v>
      </c>
      <c r="H631" s="153" t="s">
        <v>1</v>
      </c>
      <c r="I631" s="155"/>
      <c r="L631" s="151"/>
      <c r="M631" s="156"/>
      <c r="T631" s="157"/>
      <c r="AT631" s="153" t="s">
        <v>279</v>
      </c>
      <c r="AU631" s="153" t="s">
        <v>90</v>
      </c>
      <c r="AV631" s="12" t="s">
        <v>21</v>
      </c>
      <c r="AW631" s="12" t="s">
        <v>35</v>
      </c>
      <c r="AX631" s="12" t="s">
        <v>81</v>
      </c>
      <c r="AY631" s="153" t="s">
        <v>270</v>
      </c>
    </row>
    <row r="632" spans="2:65" s="12" customFormat="1" ht="11.25">
      <c r="B632" s="151"/>
      <c r="D632" s="152" t="s">
        <v>279</v>
      </c>
      <c r="E632" s="153" t="s">
        <v>1</v>
      </c>
      <c r="F632" s="154" t="s">
        <v>961</v>
      </c>
      <c r="H632" s="153" t="s">
        <v>1</v>
      </c>
      <c r="I632" s="155"/>
      <c r="L632" s="151"/>
      <c r="M632" s="156"/>
      <c r="T632" s="157"/>
      <c r="AT632" s="153" t="s">
        <v>279</v>
      </c>
      <c r="AU632" s="153" t="s">
        <v>90</v>
      </c>
      <c r="AV632" s="12" t="s">
        <v>21</v>
      </c>
      <c r="AW632" s="12" t="s">
        <v>35</v>
      </c>
      <c r="AX632" s="12" t="s">
        <v>81</v>
      </c>
      <c r="AY632" s="153" t="s">
        <v>270</v>
      </c>
    </row>
    <row r="633" spans="2:65" s="14" customFormat="1" ht="22.5">
      <c r="B633" s="165"/>
      <c r="D633" s="152" t="s">
        <v>279</v>
      </c>
      <c r="E633" s="166" t="s">
        <v>1</v>
      </c>
      <c r="F633" s="167" t="s">
        <v>962</v>
      </c>
      <c r="H633" s="168">
        <v>510</v>
      </c>
      <c r="I633" s="169"/>
      <c r="L633" s="165"/>
      <c r="M633" s="170"/>
      <c r="T633" s="171"/>
      <c r="AT633" s="166" t="s">
        <v>279</v>
      </c>
      <c r="AU633" s="166" t="s">
        <v>90</v>
      </c>
      <c r="AV633" s="14" t="s">
        <v>90</v>
      </c>
      <c r="AW633" s="14" t="s">
        <v>35</v>
      </c>
      <c r="AX633" s="14" t="s">
        <v>81</v>
      </c>
      <c r="AY633" s="166" t="s">
        <v>270</v>
      </c>
    </row>
    <row r="634" spans="2:65" s="14" customFormat="1" ht="22.5">
      <c r="B634" s="165"/>
      <c r="D634" s="152" t="s">
        <v>279</v>
      </c>
      <c r="E634" s="166" t="s">
        <v>1</v>
      </c>
      <c r="F634" s="167" t="s">
        <v>963</v>
      </c>
      <c r="H634" s="168">
        <v>24</v>
      </c>
      <c r="I634" s="169"/>
      <c r="L634" s="165"/>
      <c r="M634" s="170"/>
      <c r="T634" s="171"/>
      <c r="AT634" s="166" t="s">
        <v>279</v>
      </c>
      <c r="AU634" s="166" t="s">
        <v>90</v>
      </c>
      <c r="AV634" s="14" t="s">
        <v>90</v>
      </c>
      <c r="AW634" s="14" t="s">
        <v>35</v>
      </c>
      <c r="AX634" s="14" t="s">
        <v>81</v>
      </c>
      <c r="AY634" s="166" t="s">
        <v>270</v>
      </c>
    </row>
    <row r="635" spans="2:65" s="14" customFormat="1" ht="22.5">
      <c r="B635" s="165"/>
      <c r="D635" s="152" t="s">
        <v>279</v>
      </c>
      <c r="E635" s="166" t="s">
        <v>1</v>
      </c>
      <c r="F635" s="167" t="s">
        <v>964</v>
      </c>
      <c r="H635" s="168">
        <v>12</v>
      </c>
      <c r="I635" s="169"/>
      <c r="L635" s="165"/>
      <c r="M635" s="170"/>
      <c r="T635" s="171"/>
      <c r="AT635" s="166" t="s">
        <v>279</v>
      </c>
      <c r="AU635" s="166" t="s">
        <v>90</v>
      </c>
      <c r="AV635" s="14" t="s">
        <v>90</v>
      </c>
      <c r="AW635" s="14" t="s">
        <v>35</v>
      </c>
      <c r="AX635" s="14" t="s">
        <v>81</v>
      </c>
      <c r="AY635" s="166" t="s">
        <v>270</v>
      </c>
    </row>
    <row r="636" spans="2:65" s="13" customFormat="1" ht="11.25">
      <c r="B636" s="158"/>
      <c r="D636" s="152" t="s">
        <v>279</v>
      </c>
      <c r="E636" s="159" t="s">
        <v>965</v>
      </c>
      <c r="F636" s="160" t="s">
        <v>367</v>
      </c>
      <c r="H636" s="161">
        <v>546</v>
      </c>
      <c r="I636" s="162"/>
      <c r="L636" s="158"/>
      <c r="M636" s="163"/>
      <c r="T636" s="164"/>
      <c r="AT636" s="159" t="s">
        <v>279</v>
      </c>
      <c r="AU636" s="159" t="s">
        <v>90</v>
      </c>
      <c r="AV636" s="13" t="s">
        <v>179</v>
      </c>
      <c r="AW636" s="13" t="s">
        <v>35</v>
      </c>
      <c r="AX636" s="13" t="s">
        <v>81</v>
      </c>
      <c r="AY636" s="159" t="s">
        <v>270</v>
      </c>
    </row>
    <row r="637" spans="2:65" s="12" customFormat="1" ht="11.25">
      <c r="B637" s="151"/>
      <c r="D637" s="152" t="s">
        <v>279</v>
      </c>
      <c r="E637" s="153" t="s">
        <v>1</v>
      </c>
      <c r="F637" s="154" t="s">
        <v>966</v>
      </c>
      <c r="H637" s="153" t="s">
        <v>1</v>
      </c>
      <c r="I637" s="155"/>
      <c r="L637" s="151"/>
      <c r="M637" s="156"/>
      <c r="T637" s="157"/>
      <c r="AT637" s="153" t="s">
        <v>279</v>
      </c>
      <c r="AU637" s="153" t="s">
        <v>90</v>
      </c>
      <c r="AV637" s="12" t="s">
        <v>21</v>
      </c>
      <c r="AW637" s="12" t="s">
        <v>35</v>
      </c>
      <c r="AX637" s="12" t="s">
        <v>81</v>
      </c>
      <c r="AY637" s="153" t="s">
        <v>270</v>
      </c>
    </row>
    <row r="638" spans="2:65" s="14" customFormat="1" ht="22.5">
      <c r="B638" s="165"/>
      <c r="D638" s="152" t="s">
        <v>279</v>
      </c>
      <c r="E638" s="166" t="s">
        <v>1</v>
      </c>
      <c r="F638" s="167" t="s">
        <v>967</v>
      </c>
      <c r="H638" s="168">
        <v>4.68</v>
      </c>
      <c r="I638" s="169"/>
      <c r="L638" s="165"/>
      <c r="M638" s="170"/>
      <c r="T638" s="171"/>
      <c r="AT638" s="166" t="s">
        <v>279</v>
      </c>
      <c r="AU638" s="166" t="s">
        <v>90</v>
      </c>
      <c r="AV638" s="14" t="s">
        <v>90</v>
      </c>
      <c r="AW638" s="14" t="s">
        <v>35</v>
      </c>
      <c r="AX638" s="14" t="s">
        <v>81</v>
      </c>
      <c r="AY638" s="166" t="s">
        <v>270</v>
      </c>
    </row>
    <row r="639" spans="2:65" s="13" customFormat="1" ht="11.25">
      <c r="B639" s="158"/>
      <c r="D639" s="152" t="s">
        <v>279</v>
      </c>
      <c r="E639" s="159" t="s">
        <v>184</v>
      </c>
      <c r="F639" s="160" t="s">
        <v>367</v>
      </c>
      <c r="H639" s="161">
        <v>4.68</v>
      </c>
      <c r="I639" s="162"/>
      <c r="L639" s="158"/>
      <c r="M639" s="163"/>
      <c r="T639" s="164"/>
      <c r="AT639" s="159" t="s">
        <v>279</v>
      </c>
      <c r="AU639" s="159" t="s">
        <v>90</v>
      </c>
      <c r="AV639" s="13" t="s">
        <v>179</v>
      </c>
      <c r="AW639" s="13" t="s">
        <v>35</v>
      </c>
      <c r="AX639" s="13" t="s">
        <v>81</v>
      </c>
      <c r="AY639" s="159" t="s">
        <v>270</v>
      </c>
    </row>
    <row r="640" spans="2:65" s="15" customFormat="1" ht="11.25">
      <c r="B640" s="172"/>
      <c r="D640" s="152" t="s">
        <v>279</v>
      </c>
      <c r="E640" s="173" t="s">
        <v>1</v>
      </c>
      <c r="F640" s="174" t="s">
        <v>310</v>
      </c>
      <c r="H640" s="175">
        <v>550.67999999999995</v>
      </c>
      <c r="I640" s="176"/>
      <c r="L640" s="172"/>
      <c r="M640" s="177"/>
      <c r="T640" s="178"/>
      <c r="AT640" s="173" t="s">
        <v>279</v>
      </c>
      <c r="AU640" s="173" t="s">
        <v>90</v>
      </c>
      <c r="AV640" s="15" t="s">
        <v>277</v>
      </c>
      <c r="AW640" s="15" t="s">
        <v>35</v>
      </c>
      <c r="AX640" s="15" t="s">
        <v>21</v>
      </c>
      <c r="AY640" s="173" t="s">
        <v>270</v>
      </c>
    </row>
    <row r="641" spans="2:65" s="1" customFormat="1" ht="16.5" customHeight="1">
      <c r="B641" s="32"/>
      <c r="C641" s="179" t="s">
        <v>968</v>
      </c>
      <c r="D641" s="179" t="s">
        <v>532</v>
      </c>
      <c r="E641" s="180" t="s">
        <v>969</v>
      </c>
      <c r="F641" s="181" t="s">
        <v>970</v>
      </c>
      <c r="G641" s="182" t="s">
        <v>335</v>
      </c>
      <c r="H641" s="183">
        <v>520.20000000000005</v>
      </c>
      <c r="I641" s="184"/>
      <c r="J641" s="185">
        <f>ROUND(I641*H641,2)</f>
        <v>0</v>
      </c>
      <c r="K641" s="181" t="s">
        <v>276</v>
      </c>
      <c r="L641" s="186"/>
      <c r="M641" s="187" t="s">
        <v>1</v>
      </c>
      <c r="N641" s="188" t="s">
        <v>46</v>
      </c>
      <c r="P641" s="147">
        <f>O641*H641</f>
        <v>0</v>
      </c>
      <c r="Q641" s="147">
        <v>0.08</v>
      </c>
      <c r="R641" s="147">
        <f>Q641*H641</f>
        <v>41.616000000000007</v>
      </c>
      <c r="S641" s="147">
        <v>0</v>
      </c>
      <c r="T641" s="148">
        <f>S641*H641</f>
        <v>0</v>
      </c>
      <c r="AR641" s="149" t="s">
        <v>338</v>
      </c>
      <c r="AT641" s="149" t="s">
        <v>532</v>
      </c>
      <c r="AU641" s="149" t="s">
        <v>90</v>
      </c>
      <c r="AY641" s="17" t="s">
        <v>270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21</v>
      </c>
      <c r="BK641" s="150">
        <f>ROUND(I641*H641,2)</f>
        <v>0</v>
      </c>
      <c r="BL641" s="17" t="s">
        <v>277</v>
      </c>
      <c r="BM641" s="149" t="s">
        <v>971</v>
      </c>
    </row>
    <row r="642" spans="2:65" s="14" customFormat="1" ht="22.5">
      <c r="B642" s="165"/>
      <c r="D642" s="152" t="s">
        <v>279</v>
      </c>
      <c r="E642" s="166" t="s">
        <v>1</v>
      </c>
      <c r="F642" s="167" t="s">
        <v>972</v>
      </c>
      <c r="H642" s="168">
        <v>520.20000000000005</v>
      </c>
      <c r="I642" s="169"/>
      <c r="L642" s="165"/>
      <c r="M642" s="170"/>
      <c r="T642" s="171"/>
      <c r="AT642" s="166" t="s">
        <v>279</v>
      </c>
      <c r="AU642" s="166" t="s">
        <v>90</v>
      </c>
      <c r="AV642" s="14" t="s">
        <v>90</v>
      </c>
      <c r="AW642" s="14" t="s">
        <v>35</v>
      </c>
      <c r="AX642" s="14" t="s">
        <v>21</v>
      </c>
      <c r="AY642" s="166" t="s">
        <v>270</v>
      </c>
    </row>
    <row r="643" spans="2:65" s="1" customFormat="1" ht="24.2" customHeight="1">
      <c r="B643" s="32"/>
      <c r="C643" s="179" t="s">
        <v>973</v>
      </c>
      <c r="D643" s="179" t="s">
        <v>532</v>
      </c>
      <c r="E643" s="180" t="s">
        <v>974</v>
      </c>
      <c r="F643" s="181" t="s">
        <v>975</v>
      </c>
      <c r="G643" s="182" t="s">
        <v>335</v>
      </c>
      <c r="H643" s="183">
        <v>24.48</v>
      </c>
      <c r="I643" s="184"/>
      <c r="J643" s="185">
        <f>ROUND(I643*H643,2)</f>
        <v>0</v>
      </c>
      <c r="K643" s="181" t="s">
        <v>276</v>
      </c>
      <c r="L643" s="186"/>
      <c r="M643" s="187" t="s">
        <v>1</v>
      </c>
      <c r="N643" s="188" t="s">
        <v>46</v>
      </c>
      <c r="P643" s="147">
        <f>O643*H643</f>
        <v>0</v>
      </c>
      <c r="Q643" s="147">
        <v>4.8300000000000003E-2</v>
      </c>
      <c r="R643" s="147">
        <f>Q643*H643</f>
        <v>1.1823840000000001</v>
      </c>
      <c r="S643" s="147">
        <v>0</v>
      </c>
      <c r="T643" s="148">
        <f>S643*H643</f>
        <v>0</v>
      </c>
      <c r="AR643" s="149" t="s">
        <v>338</v>
      </c>
      <c r="AT643" s="149" t="s">
        <v>532</v>
      </c>
      <c r="AU643" s="149" t="s">
        <v>90</v>
      </c>
      <c r="AY643" s="17" t="s">
        <v>270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21</v>
      </c>
      <c r="BK643" s="150">
        <f>ROUND(I643*H643,2)</f>
        <v>0</v>
      </c>
      <c r="BL643" s="17" t="s">
        <v>277</v>
      </c>
      <c r="BM643" s="149" t="s">
        <v>976</v>
      </c>
    </row>
    <row r="644" spans="2:65" s="14" customFormat="1" ht="22.5">
      <c r="B644" s="165"/>
      <c r="D644" s="152" t="s">
        <v>279</v>
      </c>
      <c r="E644" s="166" t="s">
        <v>1</v>
      </c>
      <c r="F644" s="167" t="s">
        <v>977</v>
      </c>
      <c r="H644" s="168">
        <v>24.48</v>
      </c>
      <c r="I644" s="169"/>
      <c r="L644" s="165"/>
      <c r="M644" s="170"/>
      <c r="T644" s="171"/>
      <c r="AT644" s="166" t="s">
        <v>279</v>
      </c>
      <c r="AU644" s="166" t="s">
        <v>90</v>
      </c>
      <c r="AV644" s="14" t="s">
        <v>90</v>
      </c>
      <c r="AW644" s="14" t="s">
        <v>35</v>
      </c>
      <c r="AX644" s="14" t="s">
        <v>21</v>
      </c>
      <c r="AY644" s="166" t="s">
        <v>270</v>
      </c>
    </row>
    <row r="645" spans="2:65" s="1" customFormat="1" ht="24.2" customHeight="1">
      <c r="B645" s="32"/>
      <c r="C645" s="179" t="s">
        <v>978</v>
      </c>
      <c r="D645" s="179" t="s">
        <v>532</v>
      </c>
      <c r="E645" s="180" t="s">
        <v>979</v>
      </c>
      <c r="F645" s="181" t="s">
        <v>980</v>
      </c>
      <c r="G645" s="182" t="s">
        <v>335</v>
      </c>
      <c r="H645" s="183">
        <v>12.24</v>
      </c>
      <c r="I645" s="184"/>
      <c r="J645" s="185">
        <f>ROUND(I645*H645,2)</f>
        <v>0</v>
      </c>
      <c r="K645" s="181" t="s">
        <v>276</v>
      </c>
      <c r="L645" s="186"/>
      <c r="M645" s="187" t="s">
        <v>1</v>
      </c>
      <c r="N645" s="188" t="s">
        <v>46</v>
      </c>
      <c r="P645" s="147">
        <f>O645*H645</f>
        <v>0</v>
      </c>
      <c r="Q645" s="147">
        <v>6.5670000000000006E-2</v>
      </c>
      <c r="R645" s="147">
        <f>Q645*H645</f>
        <v>0.80380080000000009</v>
      </c>
      <c r="S645" s="147">
        <v>0</v>
      </c>
      <c r="T645" s="148">
        <f>S645*H645</f>
        <v>0</v>
      </c>
      <c r="AR645" s="149" t="s">
        <v>338</v>
      </c>
      <c r="AT645" s="149" t="s">
        <v>532</v>
      </c>
      <c r="AU645" s="149" t="s">
        <v>90</v>
      </c>
      <c r="AY645" s="17" t="s">
        <v>270</v>
      </c>
      <c r="BE645" s="150">
        <f>IF(N645="základní",J645,0)</f>
        <v>0</v>
      </c>
      <c r="BF645" s="150">
        <f>IF(N645="snížená",J645,0)</f>
        <v>0</v>
      </c>
      <c r="BG645" s="150">
        <f>IF(N645="zákl. přenesená",J645,0)</f>
        <v>0</v>
      </c>
      <c r="BH645" s="150">
        <f>IF(N645="sníž. přenesená",J645,0)</f>
        <v>0</v>
      </c>
      <c r="BI645" s="150">
        <f>IF(N645="nulová",J645,0)</f>
        <v>0</v>
      </c>
      <c r="BJ645" s="17" t="s">
        <v>21</v>
      </c>
      <c r="BK645" s="150">
        <f>ROUND(I645*H645,2)</f>
        <v>0</v>
      </c>
      <c r="BL645" s="17" t="s">
        <v>277</v>
      </c>
      <c r="BM645" s="149" t="s">
        <v>981</v>
      </c>
    </row>
    <row r="646" spans="2:65" s="14" customFormat="1" ht="22.5">
      <c r="B646" s="165"/>
      <c r="D646" s="152" t="s">
        <v>279</v>
      </c>
      <c r="E646" s="166" t="s">
        <v>1</v>
      </c>
      <c r="F646" s="167" t="s">
        <v>982</v>
      </c>
      <c r="H646" s="168">
        <v>12.24</v>
      </c>
      <c r="I646" s="169"/>
      <c r="L646" s="165"/>
      <c r="M646" s="170"/>
      <c r="T646" s="171"/>
      <c r="AT646" s="166" t="s">
        <v>279</v>
      </c>
      <c r="AU646" s="166" t="s">
        <v>90</v>
      </c>
      <c r="AV646" s="14" t="s">
        <v>90</v>
      </c>
      <c r="AW646" s="14" t="s">
        <v>35</v>
      </c>
      <c r="AX646" s="14" t="s">
        <v>21</v>
      </c>
      <c r="AY646" s="166" t="s">
        <v>270</v>
      </c>
    </row>
    <row r="647" spans="2:65" s="1" customFormat="1" ht="21.75" customHeight="1">
      <c r="B647" s="32"/>
      <c r="C647" s="179" t="s">
        <v>983</v>
      </c>
      <c r="D647" s="179" t="s">
        <v>532</v>
      </c>
      <c r="E647" s="180" t="s">
        <v>984</v>
      </c>
      <c r="F647" s="181" t="s">
        <v>985</v>
      </c>
      <c r="G647" s="182" t="s">
        <v>335</v>
      </c>
      <c r="H647" s="183">
        <v>4.774</v>
      </c>
      <c r="I647" s="184"/>
      <c r="J647" s="185">
        <f>ROUND(I647*H647,2)</f>
        <v>0</v>
      </c>
      <c r="K647" s="181" t="s">
        <v>276</v>
      </c>
      <c r="L647" s="186"/>
      <c r="M647" s="187" t="s">
        <v>1</v>
      </c>
      <c r="N647" s="188" t="s">
        <v>46</v>
      </c>
      <c r="P647" s="147">
        <f>O647*H647</f>
        <v>0</v>
      </c>
      <c r="Q647" s="147">
        <v>6.0999999999999999E-2</v>
      </c>
      <c r="R647" s="147">
        <f>Q647*H647</f>
        <v>0.29121399999999997</v>
      </c>
      <c r="S647" s="147">
        <v>0</v>
      </c>
      <c r="T647" s="148">
        <f>S647*H647</f>
        <v>0</v>
      </c>
      <c r="AR647" s="149" t="s">
        <v>338</v>
      </c>
      <c r="AT647" s="149" t="s">
        <v>532</v>
      </c>
      <c r="AU647" s="149" t="s">
        <v>90</v>
      </c>
      <c r="AY647" s="17" t="s">
        <v>270</v>
      </c>
      <c r="BE647" s="150">
        <f>IF(N647="základní",J647,0)</f>
        <v>0</v>
      </c>
      <c r="BF647" s="150">
        <f>IF(N647="snížená",J647,0)</f>
        <v>0</v>
      </c>
      <c r="BG647" s="150">
        <f>IF(N647="zákl. přenesená",J647,0)</f>
        <v>0</v>
      </c>
      <c r="BH647" s="150">
        <f>IF(N647="sníž. přenesená",J647,0)</f>
        <v>0</v>
      </c>
      <c r="BI647" s="150">
        <f>IF(N647="nulová",J647,0)</f>
        <v>0</v>
      </c>
      <c r="BJ647" s="17" t="s">
        <v>21</v>
      </c>
      <c r="BK647" s="150">
        <f>ROUND(I647*H647,2)</f>
        <v>0</v>
      </c>
      <c r="BL647" s="17" t="s">
        <v>277</v>
      </c>
      <c r="BM647" s="149" t="s">
        <v>986</v>
      </c>
    </row>
    <row r="648" spans="2:65" s="12" customFormat="1" ht="11.25">
      <c r="B648" s="151"/>
      <c r="D648" s="152" t="s">
        <v>279</v>
      </c>
      <c r="E648" s="153" t="s">
        <v>1</v>
      </c>
      <c r="F648" s="154" t="s">
        <v>966</v>
      </c>
      <c r="H648" s="153" t="s">
        <v>1</v>
      </c>
      <c r="I648" s="155"/>
      <c r="L648" s="151"/>
      <c r="M648" s="156"/>
      <c r="T648" s="157"/>
      <c r="AT648" s="153" t="s">
        <v>279</v>
      </c>
      <c r="AU648" s="153" t="s">
        <v>90</v>
      </c>
      <c r="AV648" s="12" t="s">
        <v>21</v>
      </c>
      <c r="AW648" s="12" t="s">
        <v>35</v>
      </c>
      <c r="AX648" s="12" t="s">
        <v>81</v>
      </c>
      <c r="AY648" s="153" t="s">
        <v>270</v>
      </c>
    </row>
    <row r="649" spans="2:65" s="14" customFormat="1" ht="22.5">
      <c r="B649" s="165"/>
      <c r="D649" s="152" t="s">
        <v>279</v>
      </c>
      <c r="E649" s="166" t="s">
        <v>1</v>
      </c>
      <c r="F649" s="167" t="s">
        <v>987</v>
      </c>
      <c r="H649" s="168">
        <v>4.774</v>
      </c>
      <c r="I649" s="169"/>
      <c r="L649" s="165"/>
      <c r="M649" s="170"/>
      <c r="T649" s="171"/>
      <c r="AT649" s="166" t="s">
        <v>279</v>
      </c>
      <c r="AU649" s="166" t="s">
        <v>90</v>
      </c>
      <c r="AV649" s="14" t="s">
        <v>90</v>
      </c>
      <c r="AW649" s="14" t="s">
        <v>35</v>
      </c>
      <c r="AX649" s="14" t="s">
        <v>21</v>
      </c>
      <c r="AY649" s="166" t="s">
        <v>270</v>
      </c>
    </row>
    <row r="650" spans="2:65" s="1" customFormat="1" ht="37.9" customHeight="1">
      <c r="B650" s="32"/>
      <c r="C650" s="138" t="s">
        <v>988</v>
      </c>
      <c r="D650" s="138" t="s">
        <v>272</v>
      </c>
      <c r="E650" s="139" t="s">
        <v>989</v>
      </c>
      <c r="F650" s="140" t="s">
        <v>990</v>
      </c>
      <c r="G650" s="141" t="s">
        <v>335</v>
      </c>
      <c r="H650" s="142">
        <v>110</v>
      </c>
      <c r="I650" s="143"/>
      <c r="J650" s="144">
        <f>ROUND(I650*H650,2)</f>
        <v>0</v>
      </c>
      <c r="K650" s="140" t="s">
        <v>341</v>
      </c>
      <c r="L650" s="32"/>
      <c r="M650" s="145" t="s">
        <v>1</v>
      </c>
      <c r="N650" s="146" t="s">
        <v>46</v>
      </c>
      <c r="P650" s="147">
        <f>O650*H650</f>
        <v>0</v>
      </c>
      <c r="Q650" s="147">
        <v>0.14000000000000001</v>
      </c>
      <c r="R650" s="147">
        <f>Q650*H650</f>
        <v>15.400000000000002</v>
      </c>
      <c r="S650" s="147">
        <v>0</v>
      </c>
      <c r="T650" s="148">
        <f>S650*H650</f>
        <v>0</v>
      </c>
      <c r="AR650" s="149" t="s">
        <v>277</v>
      </c>
      <c r="AT650" s="149" t="s">
        <v>272</v>
      </c>
      <c r="AU650" s="149" t="s">
        <v>90</v>
      </c>
      <c r="AY650" s="17" t="s">
        <v>270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21</v>
      </c>
      <c r="BK650" s="150">
        <f>ROUND(I650*H650,2)</f>
        <v>0</v>
      </c>
      <c r="BL650" s="17" t="s">
        <v>277</v>
      </c>
      <c r="BM650" s="149" t="s">
        <v>991</v>
      </c>
    </row>
    <row r="651" spans="2:65" s="12" customFormat="1" ht="22.5">
      <c r="B651" s="151"/>
      <c r="D651" s="152" t="s">
        <v>279</v>
      </c>
      <c r="E651" s="153" t="s">
        <v>1</v>
      </c>
      <c r="F651" s="154" t="s">
        <v>992</v>
      </c>
      <c r="H651" s="153" t="s">
        <v>1</v>
      </c>
      <c r="I651" s="155"/>
      <c r="L651" s="151"/>
      <c r="M651" s="156"/>
      <c r="T651" s="157"/>
      <c r="AT651" s="153" t="s">
        <v>279</v>
      </c>
      <c r="AU651" s="153" t="s">
        <v>90</v>
      </c>
      <c r="AV651" s="12" t="s">
        <v>21</v>
      </c>
      <c r="AW651" s="12" t="s">
        <v>35</v>
      </c>
      <c r="AX651" s="12" t="s">
        <v>81</v>
      </c>
      <c r="AY651" s="153" t="s">
        <v>270</v>
      </c>
    </row>
    <row r="652" spans="2:65" s="14" customFormat="1" ht="22.5">
      <c r="B652" s="165"/>
      <c r="D652" s="152" t="s">
        <v>279</v>
      </c>
      <c r="E652" s="166" t="s">
        <v>1</v>
      </c>
      <c r="F652" s="167" t="s">
        <v>993</v>
      </c>
      <c r="H652" s="168">
        <v>60</v>
      </c>
      <c r="I652" s="169"/>
      <c r="L652" s="165"/>
      <c r="M652" s="170"/>
      <c r="T652" s="171"/>
      <c r="AT652" s="166" t="s">
        <v>279</v>
      </c>
      <c r="AU652" s="166" t="s">
        <v>90</v>
      </c>
      <c r="AV652" s="14" t="s">
        <v>90</v>
      </c>
      <c r="AW652" s="14" t="s">
        <v>35</v>
      </c>
      <c r="AX652" s="14" t="s">
        <v>81</v>
      </c>
      <c r="AY652" s="166" t="s">
        <v>270</v>
      </c>
    </row>
    <row r="653" spans="2:65" s="14" customFormat="1" ht="22.5">
      <c r="B653" s="165"/>
      <c r="D653" s="152" t="s">
        <v>279</v>
      </c>
      <c r="E653" s="166" t="s">
        <v>1</v>
      </c>
      <c r="F653" s="167" t="s">
        <v>994</v>
      </c>
      <c r="H653" s="168">
        <v>50</v>
      </c>
      <c r="I653" s="169"/>
      <c r="L653" s="165"/>
      <c r="M653" s="170"/>
      <c r="T653" s="171"/>
      <c r="AT653" s="166" t="s">
        <v>279</v>
      </c>
      <c r="AU653" s="166" t="s">
        <v>90</v>
      </c>
      <c r="AV653" s="14" t="s">
        <v>90</v>
      </c>
      <c r="AW653" s="14" t="s">
        <v>35</v>
      </c>
      <c r="AX653" s="14" t="s">
        <v>81</v>
      </c>
      <c r="AY653" s="166" t="s">
        <v>270</v>
      </c>
    </row>
    <row r="654" spans="2:65" s="15" customFormat="1" ht="11.25">
      <c r="B654" s="172"/>
      <c r="D654" s="152" t="s">
        <v>279</v>
      </c>
      <c r="E654" s="173" t="s">
        <v>995</v>
      </c>
      <c r="F654" s="174" t="s">
        <v>310</v>
      </c>
      <c r="H654" s="175">
        <v>110</v>
      </c>
      <c r="I654" s="176"/>
      <c r="L654" s="172"/>
      <c r="M654" s="177"/>
      <c r="T654" s="178"/>
      <c r="AT654" s="173" t="s">
        <v>279</v>
      </c>
      <c r="AU654" s="173" t="s">
        <v>90</v>
      </c>
      <c r="AV654" s="15" t="s">
        <v>277</v>
      </c>
      <c r="AW654" s="15" t="s">
        <v>35</v>
      </c>
      <c r="AX654" s="15" t="s">
        <v>21</v>
      </c>
      <c r="AY654" s="173" t="s">
        <v>270</v>
      </c>
    </row>
    <row r="655" spans="2:65" s="1" customFormat="1" ht="16.5" customHeight="1">
      <c r="B655" s="32"/>
      <c r="C655" s="179" t="s">
        <v>996</v>
      </c>
      <c r="D655" s="179" t="s">
        <v>532</v>
      </c>
      <c r="E655" s="180" t="s">
        <v>997</v>
      </c>
      <c r="F655" s="181" t="s">
        <v>998</v>
      </c>
      <c r="G655" s="182" t="s">
        <v>335</v>
      </c>
      <c r="H655" s="183">
        <v>61.2</v>
      </c>
      <c r="I655" s="184"/>
      <c r="J655" s="185">
        <f>ROUND(I655*H655,2)</f>
        <v>0</v>
      </c>
      <c r="K655" s="181" t="s">
        <v>276</v>
      </c>
      <c r="L655" s="186"/>
      <c r="M655" s="187" t="s">
        <v>1</v>
      </c>
      <c r="N655" s="188" t="s">
        <v>46</v>
      </c>
      <c r="P655" s="147">
        <f>O655*H655</f>
        <v>0</v>
      </c>
      <c r="Q655" s="147">
        <v>5.6120000000000003E-2</v>
      </c>
      <c r="R655" s="147">
        <f>Q655*H655</f>
        <v>3.4345440000000003</v>
      </c>
      <c r="S655" s="147">
        <v>0</v>
      </c>
      <c r="T655" s="148">
        <f>S655*H655</f>
        <v>0</v>
      </c>
      <c r="AR655" s="149" t="s">
        <v>338</v>
      </c>
      <c r="AT655" s="149" t="s">
        <v>532</v>
      </c>
      <c r="AU655" s="149" t="s">
        <v>90</v>
      </c>
      <c r="AY655" s="17" t="s">
        <v>270</v>
      </c>
      <c r="BE655" s="150">
        <f>IF(N655="základní",J655,0)</f>
        <v>0</v>
      </c>
      <c r="BF655" s="150">
        <f>IF(N655="snížená",J655,0)</f>
        <v>0</v>
      </c>
      <c r="BG655" s="150">
        <f>IF(N655="zákl. přenesená",J655,0)</f>
        <v>0</v>
      </c>
      <c r="BH655" s="150">
        <f>IF(N655="sníž. přenesená",J655,0)</f>
        <v>0</v>
      </c>
      <c r="BI655" s="150">
        <f>IF(N655="nulová",J655,0)</f>
        <v>0</v>
      </c>
      <c r="BJ655" s="17" t="s">
        <v>21</v>
      </c>
      <c r="BK655" s="150">
        <f>ROUND(I655*H655,2)</f>
        <v>0</v>
      </c>
      <c r="BL655" s="17" t="s">
        <v>277</v>
      </c>
      <c r="BM655" s="149" t="s">
        <v>999</v>
      </c>
    </row>
    <row r="656" spans="2:65" s="14" customFormat="1" ht="22.5">
      <c r="B656" s="165"/>
      <c r="D656" s="152" t="s">
        <v>279</v>
      </c>
      <c r="E656" s="166" t="s">
        <v>1</v>
      </c>
      <c r="F656" s="167" t="s">
        <v>1000</v>
      </c>
      <c r="H656" s="168">
        <v>61.2</v>
      </c>
      <c r="I656" s="169"/>
      <c r="L656" s="165"/>
      <c r="M656" s="170"/>
      <c r="T656" s="171"/>
      <c r="AT656" s="166" t="s">
        <v>279</v>
      </c>
      <c r="AU656" s="166" t="s">
        <v>90</v>
      </c>
      <c r="AV656" s="14" t="s">
        <v>90</v>
      </c>
      <c r="AW656" s="14" t="s">
        <v>35</v>
      </c>
      <c r="AX656" s="14" t="s">
        <v>21</v>
      </c>
      <c r="AY656" s="166" t="s">
        <v>270</v>
      </c>
    </row>
    <row r="657" spans="2:65" s="1" customFormat="1" ht="16.5" customHeight="1">
      <c r="B657" s="32"/>
      <c r="C657" s="179" t="s">
        <v>1001</v>
      </c>
      <c r="D657" s="179" t="s">
        <v>532</v>
      </c>
      <c r="E657" s="180" t="s">
        <v>1002</v>
      </c>
      <c r="F657" s="181" t="s">
        <v>1003</v>
      </c>
      <c r="G657" s="182" t="s">
        <v>335</v>
      </c>
      <c r="H657" s="183">
        <v>51</v>
      </c>
      <c r="I657" s="184"/>
      <c r="J657" s="185">
        <f>ROUND(I657*H657,2)</f>
        <v>0</v>
      </c>
      <c r="K657" s="181" t="s">
        <v>276</v>
      </c>
      <c r="L657" s="186"/>
      <c r="M657" s="187" t="s">
        <v>1</v>
      </c>
      <c r="N657" s="188" t="s">
        <v>46</v>
      </c>
      <c r="P657" s="147">
        <f>O657*H657</f>
        <v>0</v>
      </c>
      <c r="Q657" s="147">
        <v>4.5999999999999999E-2</v>
      </c>
      <c r="R657" s="147">
        <f>Q657*H657</f>
        <v>2.3460000000000001</v>
      </c>
      <c r="S657" s="147">
        <v>0</v>
      </c>
      <c r="T657" s="148">
        <f>S657*H657</f>
        <v>0</v>
      </c>
      <c r="AR657" s="149" t="s">
        <v>338</v>
      </c>
      <c r="AT657" s="149" t="s">
        <v>532</v>
      </c>
      <c r="AU657" s="149" t="s">
        <v>90</v>
      </c>
      <c r="AY657" s="17" t="s">
        <v>270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7" t="s">
        <v>21</v>
      </c>
      <c r="BK657" s="150">
        <f>ROUND(I657*H657,2)</f>
        <v>0</v>
      </c>
      <c r="BL657" s="17" t="s">
        <v>277</v>
      </c>
      <c r="BM657" s="149" t="s">
        <v>1004</v>
      </c>
    </row>
    <row r="658" spans="2:65" s="14" customFormat="1" ht="22.5">
      <c r="B658" s="165"/>
      <c r="D658" s="152" t="s">
        <v>279</v>
      </c>
      <c r="E658" s="166" t="s">
        <v>1</v>
      </c>
      <c r="F658" s="167" t="s">
        <v>1005</v>
      </c>
      <c r="H658" s="168">
        <v>51</v>
      </c>
      <c r="I658" s="169"/>
      <c r="L658" s="165"/>
      <c r="M658" s="170"/>
      <c r="T658" s="171"/>
      <c r="AT658" s="166" t="s">
        <v>279</v>
      </c>
      <c r="AU658" s="166" t="s">
        <v>90</v>
      </c>
      <c r="AV658" s="14" t="s">
        <v>90</v>
      </c>
      <c r="AW658" s="14" t="s">
        <v>35</v>
      </c>
      <c r="AX658" s="14" t="s">
        <v>21</v>
      </c>
      <c r="AY658" s="166" t="s">
        <v>270</v>
      </c>
    </row>
    <row r="659" spans="2:65" s="1" customFormat="1" ht="24.2" customHeight="1">
      <c r="B659" s="32"/>
      <c r="C659" s="138" t="s">
        <v>1006</v>
      </c>
      <c r="D659" s="138" t="s">
        <v>272</v>
      </c>
      <c r="E659" s="139" t="s">
        <v>1007</v>
      </c>
      <c r="F659" s="140" t="s">
        <v>1008</v>
      </c>
      <c r="G659" s="141" t="s">
        <v>335</v>
      </c>
      <c r="H659" s="142">
        <v>11.781000000000001</v>
      </c>
      <c r="I659" s="143"/>
      <c r="J659" s="144">
        <f>ROUND(I659*H659,2)</f>
        <v>0</v>
      </c>
      <c r="K659" s="140" t="s">
        <v>276</v>
      </c>
      <c r="L659" s="32"/>
      <c r="M659" s="145" t="s">
        <v>1</v>
      </c>
      <c r="N659" s="146" t="s">
        <v>46</v>
      </c>
      <c r="P659" s="147">
        <f>O659*H659</f>
        <v>0</v>
      </c>
      <c r="Q659" s="147">
        <v>0</v>
      </c>
      <c r="R659" s="147">
        <f>Q659*H659</f>
        <v>0</v>
      </c>
      <c r="S659" s="147">
        <v>0</v>
      </c>
      <c r="T659" s="148">
        <f>S659*H659</f>
        <v>0</v>
      </c>
      <c r="AR659" s="149" t="s">
        <v>277</v>
      </c>
      <c r="AT659" s="149" t="s">
        <v>272</v>
      </c>
      <c r="AU659" s="149" t="s">
        <v>90</v>
      </c>
      <c r="AY659" s="17" t="s">
        <v>270</v>
      </c>
      <c r="BE659" s="150">
        <f>IF(N659="základní",J659,0)</f>
        <v>0</v>
      </c>
      <c r="BF659" s="150">
        <f>IF(N659="snížená",J659,0)</f>
        <v>0</v>
      </c>
      <c r="BG659" s="150">
        <f>IF(N659="zákl. přenesená",J659,0)</f>
        <v>0</v>
      </c>
      <c r="BH659" s="150">
        <f>IF(N659="sníž. přenesená",J659,0)</f>
        <v>0</v>
      </c>
      <c r="BI659" s="150">
        <f>IF(N659="nulová",J659,0)</f>
        <v>0</v>
      </c>
      <c r="BJ659" s="17" t="s">
        <v>21</v>
      </c>
      <c r="BK659" s="150">
        <f>ROUND(I659*H659,2)</f>
        <v>0</v>
      </c>
      <c r="BL659" s="17" t="s">
        <v>277</v>
      </c>
      <c r="BM659" s="149" t="s">
        <v>1009</v>
      </c>
    </row>
    <row r="660" spans="2:65" s="12" customFormat="1" ht="11.25">
      <c r="B660" s="151"/>
      <c r="D660" s="152" t="s">
        <v>279</v>
      </c>
      <c r="E660" s="153" t="s">
        <v>1</v>
      </c>
      <c r="F660" s="154" t="s">
        <v>1010</v>
      </c>
      <c r="H660" s="153" t="s">
        <v>1</v>
      </c>
      <c r="I660" s="155"/>
      <c r="L660" s="151"/>
      <c r="M660" s="156"/>
      <c r="T660" s="157"/>
      <c r="AT660" s="153" t="s">
        <v>279</v>
      </c>
      <c r="AU660" s="153" t="s">
        <v>90</v>
      </c>
      <c r="AV660" s="12" t="s">
        <v>21</v>
      </c>
      <c r="AW660" s="12" t="s">
        <v>35</v>
      </c>
      <c r="AX660" s="12" t="s">
        <v>81</v>
      </c>
      <c r="AY660" s="153" t="s">
        <v>270</v>
      </c>
    </row>
    <row r="661" spans="2:65" s="12" customFormat="1" ht="11.25">
      <c r="B661" s="151"/>
      <c r="D661" s="152" t="s">
        <v>279</v>
      </c>
      <c r="E661" s="153" t="s">
        <v>1</v>
      </c>
      <c r="F661" s="154" t="s">
        <v>1011</v>
      </c>
      <c r="H661" s="153" t="s">
        <v>1</v>
      </c>
      <c r="I661" s="155"/>
      <c r="L661" s="151"/>
      <c r="M661" s="156"/>
      <c r="T661" s="157"/>
      <c r="AT661" s="153" t="s">
        <v>279</v>
      </c>
      <c r="AU661" s="153" t="s">
        <v>90</v>
      </c>
      <c r="AV661" s="12" t="s">
        <v>21</v>
      </c>
      <c r="AW661" s="12" t="s">
        <v>35</v>
      </c>
      <c r="AX661" s="12" t="s">
        <v>81</v>
      </c>
      <c r="AY661" s="153" t="s">
        <v>270</v>
      </c>
    </row>
    <row r="662" spans="2:65" s="14" customFormat="1" ht="11.25">
      <c r="B662" s="165"/>
      <c r="D662" s="152" t="s">
        <v>279</v>
      </c>
      <c r="E662" s="166" t="s">
        <v>1</v>
      </c>
      <c r="F662" s="167" t="s">
        <v>1012</v>
      </c>
      <c r="H662" s="168">
        <v>9.4250000000000007</v>
      </c>
      <c r="I662" s="169"/>
      <c r="L662" s="165"/>
      <c r="M662" s="170"/>
      <c r="T662" s="171"/>
      <c r="AT662" s="166" t="s">
        <v>279</v>
      </c>
      <c r="AU662" s="166" t="s">
        <v>90</v>
      </c>
      <c r="AV662" s="14" t="s">
        <v>90</v>
      </c>
      <c r="AW662" s="14" t="s">
        <v>35</v>
      </c>
      <c r="AX662" s="14" t="s">
        <v>81</v>
      </c>
      <c r="AY662" s="166" t="s">
        <v>270</v>
      </c>
    </row>
    <row r="663" spans="2:65" s="14" customFormat="1" ht="11.25">
      <c r="B663" s="165"/>
      <c r="D663" s="152" t="s">
        <v>279</v>
      </c>
      <c r="E663" s="166" t="s">
        <v>1</v>
      </c>
      <c r="F663" s="167" t="s">
        <v>1013</v>
      </c>
      <c r="H663" s="168">
        <v>2.3559999999999999</v>
      </c>
      <c r="I663" s="169"/>
      <c r="L663" s="165"/>
      <c r="M663" s="170"/>
      <c r="T663" s="171"/>
      <c r="AT663" s="166" t="s">
        <v>279</v>
      </c>
      <c r="AU663" s="166" t="s">
        <v>90</v>
      </c>
      <c r="AV663" s="14" t="s">
        <v>90</v>
      </c>
      <c r="AW663" s="14" t="s">
        <v>35</v>
      </c>
      <c r="AX663" s="14" t="s">
        <v>81</v>
      </c>
      <c r="AY663" s="166" t="s">
        <v>270</v>
      </c>
    </row>
    <row r="664" spans="2:65" s="15" customFormat="1" ht="11.25">
      <c r="B664" s="172"/>
      <c r="D664" s="152" t="s">
        <v>279</v>
      </c>
      <c r="E664" s="173" t="s">
        <v>182</v>
      </c>
      <c r="F664" s="174" t="s">
        <v>310</v>
      </c>
      <c r="H664" s="175">
        <v>11.781000000000001</v>
      </c>
      <c r="I664" s="176"/>
      <c r="L664" s="172"/>
      <c r="M664" s="177"/>
      <c r="T664" s="178"/>
      <c r="AT664" s="173" t="s">
        <v>279</v>
      </c>
      <c r="AU664" s="173" t="s">
        <v>90</v>
      </c>
      <c r="AV664" s="15" t="s">
        <v>277</v>
      </c>
      <c r="AW664" s="15" t="s">
        <v>35</v>
      </c>
      <c r="AX664" s="15" t="s">
        <v>21</v>
      </c>
      <c r="AY664" s="173" t="s">
        <v>270</v>
      </c>
    </row>
    <row r="665" spans="2:65" s="1" customFormat="1" ht="24.2" customHeight="1">
      <c r="B665" s="32"/>
      <c r="C665" s="138" t="s">
        <v>1014</v>
      </c>
      <c r="D665" s="138" t="s">
        <v>272</v>
      </c>
      <c r="E665" s="139" t="s">
        <v>1015</v>
      </c>
      <c r="F665" s="140" t="s">
        <v>1016</v>
      </c>
      <c r="G665" s="141" t="s">
        <v>335</v>
      </c>
      <c r="H665" s="142">
        <v>25</v>
      </c>
      <c r="I665" s="143"/>
      <c r="J665" s="144">
        <f>ROUND(I665*H665,2)</f>
        <v>0</v>
      </c>
      <c r="K665" s="140" t="s">
        <v>341</v>
      </c>
      <c r="L665" s="32"/>
      <c r="M665" s="145" t="s">
        <v>1</v>
      </c>
      <c r="N665" s="146" t="s">
        <v>46</v>
      </c>
      <c r="P665" s="147">
        <f>O665*H665</f>
        <v>0</v>
      </c>
      <c r="Q665" s="147">
        <v>0</v>
      </c>
      <c r="R665" s="147">
        <f>Q665*H665</f>
        <v>0</v>
      </c>
      <c r="S665" s="147">
        <v>0</v>
      </c>
      <c r="T665" s="148">
        <f>S665*H665</f>
        <v>0</v>
      </c>
      <c r="AR665" s="149" t="s">
        <v>277</v>
      </c>
      <c r="AT665" s="149" t="s">
        <v>272</v>
      </c>
      <c r="AU665" s="149" t="s">
        <v>90</v>
      </c>
      <c r="AY665" s="17" t="s">
        <v>270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21</v>
      </c>
      <c r="BK665" s="150">
        <f>ROUND(I665*H665,2)</f>
        <v>0</v>
      </c>
      <c r="BL665" s="17" t="s">
        <v>277</v>
      </c>
      <c r="BM665" s="149" t="s">
        <v>1017</v>
      </c>
    </row>
    <row r="666" spans="2:65" s="12" customFormat="1" ht="22.5">
      <c r="B666" s="151"/>
      <c r="D666" s="152" t="s">
        <v>279</v>
      </c>
      <c r="E666" s="153" t="s">
        <v>1</v>
      </c>
      <c r="F666" s="154" t="s">
        <v>1018</v>
      </c>
      <c r="H666" s="153" t="s">
        <v>1</v>
      </c>
      <c r="I666" s="155"/>
      <c r="L666" s="151"/>
      <c r="M666" s="156"/>
      <c r="T666" s="157"/>
      <c r="AT666" s="153" t="s">
        <v>279</v>
      </c>
      <c r="AU666" s="153" t="s">
        <v>90</v>
      </c>
      <c r="AV666" s="12" t="s">
        <v>21</v>
      </c>
      <c r="AW666" s="12" t="s">
        <v>35</v>
      </c>
      <c r="AX666" s="12" t="s">
        <v>81</v>
      </c>
      <c r="AY666" s="153" t="s">
        <v>270</v>
      </c>
    </row>
    <row r="667" spans="2:65" s="12" customFormat="1" ht="11.25">
      <c r="B667" s="151"/>
      <c r="D667" s="152" t="s">
        <v>279</v>
      </c>
      <c r="E667" s="153" t="s">
        <v>1</v>
      </c>
      <c r="F667" s="154" t="s">
        <v>1019</v>
      </c>
      <c r="H667" s="153" t="s">
        <v>1</v>
      </c>
      <c r="I667" s="155"/>
      <c r="L667" s="151"/>
      <c r="M667" s="156"/>
      <c r="T667" s="157"/>
      <c r="AT667" s="153" t="s">
        <v>279</v>
      </c>
      <c r="AU667" s="153" t="s">
        <v>90</v>
      </c>
      <c r="AV667" s="12" t="s">
        <v>21</v>
      </c>
      <c r="AW667" s="12" t="s">
        <v>35</v>
      </c>
      <c r="AX667" s="12" t="s">
        <v>81</v>
      </c>
      <c r="AY667" s="153" t="s">
        <v>270</v>
      </c>
    </row>
    <row r="668" spans="2:65" s="14" customFormat="1" ht="11.25">
      <c r="B668" s="165"/>
      <c r="D668" s="152" t="s">
        <v>279</v>
      </c>
      <c r="E668" s="166" t="s">
        <v>1</v>
      </c>
      <c r="F668" s="167" t="s">
        <v>1020</v>
      </c>
      <c r="H668" s="168">
        <v>10</v>
      </c>
      <c r="I668" s="169"/>
      <c r="L668" s="165"/>
      <c r="M668" s="170"/>
      <c r="T668" s="171"/>
      <c r="AT668" s="166" t="s">
        <v>279</v>
      </c>
      <c r="AU668" s="166" t="s">
        <v>90</v>
      </c>
      <c r="AV668" s="14" t="s">
        <v>90</v>
      </c>
      <c r="AW668" s="14" t="s">
        <v>35</v>
      </c>
      <c r="AX668" s="14" t="s">
        <v>81</v>
      </c>
      <c r="AY668" s="166" t="s">
        <v>270</v>
      </c>
    </row>
    <row r="669" spans="2:65" s="12" customFormat="1" ht="11.25">
      <c r="B669" s="151"/>
      <c r="D669" s="152" t="s">
        <v>279</v>
      </c>
      <c r="E669" s="153" t="s">
        <v>1</v>
      </c>
      <c r="F669" s="154" t="s">
        <v>1011</v>
      </c>
      <c r="H669" s="153" t="s">
        <v>1</v>
      </c>
      <c r="I669" s="155"/>
      <c r="L669" s="151"/>
      <c r="M669" s="156"/>
      <c r="T669" s="157"/>
      <c r="AT669" s="153" t="s">
        <v>279</v>
      </c>
      <c r="AU669" s="153" t="s">
        <v>90</v>
      </c>
      <c r="AV669" s="12" t="s">
        <v>21</v>
      </c>
      <c r="AW669" s="12" t="s">
        <v>35</v>
      </c>
      <c r="AX669" s="12" t="s">
        <v>81</v>
      </c>
      <c r="AY669" s="153" t="s">
        <v>270</v>
      </c>
    </row>
    <row r="670" spans="2:65" s="14" customFormat="1" ht="11.25">
      <c r="B670" s="165"/>
      <c r="D670" s="152" t="s">
        <v>279</v>
      </c>
      <c r="E670" s="166" t="s">
        <v>1</v>
      </c>
      <c r="F670" s="167" t="s">
        <v>1021</v>
      </c>
      <c r="H670" s="168">
        <v>15</v>
      </c>
      <c r="I670" s="169"/>
      <c r="L670" s="165"/>
      <c r="M670" s="170"/>
      <c r="T670" s="171"/>
      <c r="AT670" s="166" t="s">
        <v>279</v>
      </c>
      <c r="AU670" s="166" t="s">
        <v>90</v>
      </c>
      <c r="AV670" s="14" t="s">
        <v>90</v>
      </c>
      <c r="AW670" s="14" t="s">
        <v>35</v>
      </c>
      <c r="AX670" s="14" t="s">
        <v>81</v>
      </c>
      <c r="AY670" s="166" t="s">
        <v>270</v>
      </c>
    </row>
    <row r="671" spans="2:65" s="15" customFormat="1" ht="11.25">
      <c r="B671" s="172"/>
      <c r="D671" s="152" t="s">
        <v>279</v>
      </c>
      <c r="E671" s="173" t="s">
        <v>180</v>
      </c>
      <c r="F671" s="174" t="s">
        <v>310</v>
      </c>
      <c r="H671" s="175">
        <v>25</v>
      </c>
      <c r="I671" s="176"/>
      <c r="L671" s="172"/>
      <c r="M671" s="177"/>
      <c r="T671" s="178"/>
      <c r="AT671" s="173" t="s">
        <v>279</v>
      </c>
      <c r="AU671" s="173" t="s">
        <v>90</v>
      </c>
      <c r="AV671" s="15" t="s">
        <v>277</v>
      </c>
      <c r="AW671" s="15" t="s">
        <v>35</v>
      </c>
      <c r="AX671" s="15" t="s">
        <v>21</v>
      </c>
      <c r="AY671" s="173" t="s">
        <v>270</v>
      </c>
    </row>
    <row r="672" spans="2:65" s="1" customFormat="1" ht="16.5" customHeight="1">
      <c r="B672" s="32"/>
      <c r="C672" s="138" t="s">
        <v>238</v>
      </c>
      <c r="D672" s="138" t="s">
        <v>272</v>
      </c>
      <c r="E672" s="139" t="s">
        <v>1022</v>
      </c>
      <c r="F672" s="140" t="s">
        <v>1023</v>
      </c>
      <c r="G672" s="141" t="s">
        <v>335</v>
      </c>
      <c r="H672" s="142">
        <v>4.68</v>
      </c>
      <c r="I672" s="143"/>
      <c r="J672" s="144">
        <f>ROUND(I672*H672,2)</f>
        <v>0</v>
      </c>
      <c r="K672" s="140" t="s">
        <v>276</v>
      </c>
      <c r="L672" s="32"/>
      <c r="M672" s="145" t="s">
        <v>1</v>
      </c>
      <c r="N672" s="146" t="s">
        <v>46</v>
      </c>
      <c r="P672" s="147">
        <f>O672*H672</f>
        <v>0</v>
      </c>
      <c r="Q672" s="147">
        <v>0</v>
      </c>
      <c r="R672" s="147">
        <f>Q672*H672</f>
        <v>0</v>
      </c>
      <c r="S672" s="147">
        <v>0</v>
      </c>
      <c r="T672" s="148">
        <f>S672*H672</f>
        <v>0</v>
      </c>
      <c r="AR672" s="149" t="s">
        <v>277</v>
      </c>
      <c r="AT672" s="149" t="s">
        <v>272</v>
      </c>
      <c r="AU672" s="149" t="s">
        <v>90</v>
      </c>
      <c r="AY672" s="17" t="s">
        <v>270</v>
      </c>
      <c r="BE672" s="150">
        <f>IF(N672="základní",J672,0)</f>
        <v>0</v>
      </c>
      <c r="BF672" s="150">
        <f>IF(N672="snížená",J672,0)</f>
        <v>0</v>
      </c>
      <c r="BG672" s="150">
        <f>IF(N672="zákl. přenesená",J672,0)</f>
        <v>0</v>
      </c>
      <c r="BH672" s="150">
        <f>IF(N672="sníž. přenesená",J672,0)</f>
        <v>0</v>
      </c>
      <c r="BI672" s="150">
        <f>IF(N672="nulová",J672,0)</f>
        <v>0</v>
      </c>
      <c r="BJ672" s="17" t="s">
        <v>21</v>
      </c>
      <c r="BK672" s="150">
        <f>ROUND(I672*H672,2)</f>
        <v>0</v>
      </c>
      <c r="BL672" s="17" t="s">
        <v>277</v>
      </c>
      <c r="BM672" s="149" t="s">
        <v>1024</v>
      </c>
    </row>
    <row r="673" spans="2:65" s="12" customFormat="1" ht="11.25">
      <c r="B673" s="151"/>
      <c r="D673" s="152" t="s">
        <v>279</v>
      </c>
      <c r="E673" s="153" t="s">
        <v>1</v>
      </c>
      <c r="F673" s="154" t="s">
        <v>1025</v>
      </c>
      <c r="H673" s="153" t="s">
        <v>1</v>
      </c>
      <c r="I673" s="155"/>
      <c r="L673" s="151"/>
      <c r="M673" s="156"/>
      <c r="T673" s="157"/>
      <c r="AT673" s="153" t="s">
        <v>279</v>
      </c>
      <c r="AU673" s="153" t="s">
        <v>90</v>
      </c>
      <c r="AV673" s="12" t="s">
        <v>21</v>
      </c>
      <c r="AW673" s="12" t="s">
        <v>35</v>
      </c>
      <c r="AX673" s="12" t="s">
        <v>81</v>
      </c>
      <c r="AY673" s="153" t="s">
        <v>270</v>
      </c>
    </row>
    <row r="674" spans="2:65" s="14" customFormat="1" ht="11.25">
      <c r="B674" s="165"/>
      <c r="D674" s="152" t="s">
        <v>279</v>
      </c>
      <c r="E674" s="166" t="s">
        <v>1</v>
      </c>
      <c r="F674" s="167" t="s">
        <v>184</v>
      </c>
      <c r="H674" s="168">
        <v>4.68</v>
      </c>
      <c r="I674" s="169"/>
      <c r="L674" s="165"/>
      <c r="M674" s="170"/>
      <c r="T674" s="171"/>
      <c r="AT674" s="166" t="s">
        <v>279</v>
      </c>
      <c r="AU674" s="166" t="s">
        <v>90</v>
      </c>
      <c r="AV674" s="14" t="s">
        <v>90</v>
      </c>
      <c r="AW674" s="14" t="s">
        <v>35</v>
      </c>
      <c r="AX674" s="14" t="s">
        <v>21</v>
      </c>
      <c r="AY674" s="166" t="s">
        <v>270</v>
      </c>
    </row>
    <row r="675" spans="2:65" s="1" customFormat="1" ht="33" customHeight="1">
      <c r="B675" s="32"/>
      <c r="C675" s="138" t="s">
        <v>1026</v>
      </c>
      <c r="D675" s="138" t="s">
        <v>272</v>
      </c>
      <c r="E675" s="139" t="s">
        <v>1027</v>
      </c>
      <c r="F675" s="140" t="s">
        <v>1028</v>
      </c>
      <c r="G675" s="141" t="s">
        <v>335</v>
      </c>
      <c r="H675" s="142">
        <v>36.780999999999999</v>
      </c>
      <c r="I675" s="143"/>
      <c r="J675" s="144">
        <f>ROUND(I675*H675,2)</f>
        <v>0</v>
      </c>
      <c r="K675" s="140" t="s">
        <v>341</v>
      </c>
      <c r="L675" s="32"/>
      <c r="M675" s="145" t="s">
        <v>1</v>
      </c>
      <c r="N675" s="146" t="s">
        <v>46</v>
      </c>
      <c r="P675" s="147">
        <f>O675*H675</f>
        <v>0</v>
      </c>
      <c r="Q675" s="147">
        <v>7.0000000000000001E-3</v>
      </c>
      <c r="R675" s="147">
        <f>Q675*H675</f>
        <v>0.257467</v>
      </c>
      <c r="S675" s="147">
        <v>0</v>
      </c>
      <c r="T675" s="148">
        <f>S675*H675</f>
        <v>0</v>
      </c>
      <c r="AR675" s="149" t="s">
        <v>277</v>
      </c>
      <c r="AT675" s="149" t="s">
        <v>272</v>
      </c>
      <c r="AU675" s="149" t="s">
        <v>90</v>
      </c>
      <c r="AY675" s="17" t="s">
        <v>270</v>
      </c>
      <c r="BE675" s="150">
        <f>IF(N675="základní",J675,0)</f>
        <v>0</v>
      </c>
      <c r="BF675" s="150">
        <f>IF(N675="snížená",J675,0)</f>
        <v>0</v>
      </c>
      <c r="BG675" s="150">
        <f>IF(N675="zákl. přenesená",J675,0)</f>
        <v>0</v>
      </c>
      <c r="BH675" s="150">
        <f>IF(N675="sníž. přenesená",J675,0)</f>
        <v>0</v>
      </c>
      <c r="BI675" s="150">
        <f>IF(N675="nulová",J675,0)</f>
        <v>0</v>
      </c>
      <c r="BJ675" s="17" t="s">
        <v>21</v>
      </c>
      <c r="BK675" s="150">
        <f>ROUND(I675*H675,2)</f>
        <v>0</v>
      </c>
      <c r="BL675" s="17" t="s">
        <v>277</v>
      </c>
      <c r="BM675" s="149" t="s">
        <v>1029</v>
      </c>
    </row>
    <row r="676" spans="2:65" s="12" customFormat="1" ht="22.5">
      <c r="B676" s="151"/>
      <c r="D676" s="152" t="s">
        <v>279</v>
      </c>
      <c r="E676" s="153" t="s">
        <v>1</v>
      </c>
      <c r="F676" s="154" t="s">
        <v>1030</v>
      </c>
      <c r="H676" s="153" t="s">
        <v>1</v>
      </c>
      <c r="I676" s="155"/>
      <c r="L676" s="151"/>
      <c r="M676" s="156"/>
      <c r="T676" s="157"/>
      <c r="AT676" s="153" t="s">
        <v>279</v>
      </c>
      <c r="AU676" s="153" t="s">
        <v>90</v>
      </c>
      <c r="AV676" s="12" t="s">
        <v>21</v>
      </c>
      <c r="AW676" s="12" t="s">
        <v>35</v>
      </c>
      <c r="AX676" s="12" t="s">
        <v>81</v>
      </c>
      <c r="AY676" s="153" t="s">
        <v>270</v>
      </c>
    </row>
    <row r="677" spans="2:65" s="14" customFormat="1" ht="11.25">
      <c r="B677" s="165"/>
      <c r="D677" s="152" t="s">
        <v>279</v>
      </c>
      <c r="E677" s="166" t="s">
        <v>1</v>
      </c>
      <c r="F677" s="167" t="s">
        <v>182</v>
      </c>
      <c r="H677" s="168">
        <v>11.781000000000001</v>
      </c>
      <c r="I677" s="169"/>
      <c r="L677" s="165"/>
      <c r="M677" s="170"/>
      <c r="T677" s="171"/>
      <c r="AT677" s="166" t="s">
        <v>279</v>
      </c>
      <c r="AU677" s="166" t="s">
        <v>90</v>
      </c>
      <c r="AV677" s="14" t="s">
        <v>90</v>
      </c>
      <c r="AW677" s="14" t="s">
        <v>35</v>
      </c>
      <c r="AX677" s="14" t="s">
        <v>81</v>
      </c>
      <c r="AY677" s="166" t="s">
        <v>270</v>
      </c>
    </row>
    <row r="678" spans="2:65" s="14" customFormat="1" ht="11.25">
      <c r="B678" s="165"/>
      <c r="D678" s="152" t="s">
        <v>279</v>
      </c>
      <c r="E678" s="166" t="s">
        <v>1</v>
      </c>
      <c r="F678" s="167" t="s">
        <v>180</v>
      </c>
      <c r="H678" s="168">
        <v>25</v>
      </c>
      <c r="I678" s="169"/>
      <c r="L678" s="165"/>
      <c r="M678" s="170"/>
      <c r="T678" s="171"/>
      <c r="AT678" s="166" t="s">
        <v>279</v>
      </c>
      <c r="AU678" s="166" t="s">
        <v>90</v>
      </c>
      <c r="AV678" s="14" t="s">
        <v>90</v>
      </c>
      <c r="AW678" s="14" t="s">
        <v>35</v>
      </c>
      <c r="AX678" s="14" t="s">
        <v>81</v>
      </c>
      <c r="AY678" s="166" t="s">
        <v>270</v>
      </c>
    </row>
    <row r="679" spans="2:65" s="15" customFormat="1" ht="11.25">
      <c r="B679" s="172"/>
      <c r="D679" s="152" t="s">
        <v>279</v>
      </c>
      <c r="E679" s="173" t="s">
        <v>1</v>
      </c>
      <c r="F679" s="174" t="s">
        <v>310</v>
      </c>
      <c r="H679" s="175">
        <v>36.780999999999999</v>
      </c>
      <c r="I679" s="176"/>
      <c r="L679" s="172"/>
      <c r="M679" s="177"/>
      <c r="T679" s="178"/>
      <c r="AT679" s="173" t="s">
        <v>279</v>
      </c>
      <c r="AU679" s="173" t="s">
        <v>90</v>
      </c>
      <c r="AV679" s="15" t="s">
        <v>277</v>
      </c>
      <c r="AW679" s="15" t="s">
        <v>35</v>
      </c>
      <c r="AX679" s="15" t="s">
        <v>21</v>
      </c>
      <c r="AY679" s="173" t="s">
        <v>270</v>
      </c>
    </row>
    <row r="680" spans="2:65" s="1" customFormat="1" ht="37.9" customHeight="1">
      <c r="B680" s="32"/>
      <c r="C680" s="138" t="s">
        <v>1031</v>
      </c>
      <c r="D680" s="138" t="s">
        <v>272</v>
      </c>
      <c r="E680" s="139" t="s">
        <v>1032</v>
      </c>
      <c r="F680" s="140" t="s">
        <v>1033</v>
      </c>
      <c r="G680" s="141" t="s">
        <v>335</v>
      </c>
      <c r="H680" s="142">
        <v>5</v>
      </c>
      <c r="I680" s="143"/>
      <c r="J680" s="144">
        <f>ROUND(I680*H680,2)</f>
        <v>0</v>
      </c>
      <c r="K680" s="140" t="s">
        <v>341</v>
      </c>
      <c r="L680" s="32"/>
      <c r="M680" s="145" t="s">
        <v>1</v>
      </c>
      <c r="N680" s="146" t="s">
        <v>46</v>
      </c>
      <c r="P680" s="147">
        <f>O680*H680</f>
        <v>0</v>
      </c>
      <c r="Q680" s="147">
        <v>0.183</v>
      </c>
      <c r="R680" s="147">
        <f>Q680*H680</f>
        <v>0.91500000000000004</v>
      </c>
      <c r="S680" s="147">
        <v>0</v>
      </c>
      <c r="T680" s="148">
        <f>S680*H680</f>
        <v>0</v>
      </c>
      <c r="AR680" s="149" t="s">
        <v>277</v>
      </c>
      <c r="AT680" s="149" t="s">
        <v>272</v>
      </c>
      <c r="AU680" s="149" t="s">
        <v>90</v>
      </c>
      <c r="AY680" s="17" t="s">
        <v>270</v>
      </c>
      <c r="BE680" s="150">
        <f>IF(N680="základní",J680,0)</f>
        <v>0</v>
      </c>
      <c r="BF680" s="150">
        <f>IF(N680="snížená",J680,0)</f>
        <v>0</v>
      </c>
      <c r="BG680" s="150">
        <f>IF(N680="zákl. přenesená",J680,0)</f>
        <v>0</v>
      </c>
      <c r="BH680" s="150">
        <f>IF(N680="sníž. přenesená",J680,0)</f>
        <v>0</v>
      </c>
      <c r="BI680" s="150">
        <f>IF(N680="nulová",J680,0)</f>
        <v>0</v>
      </c>
      <c r="BJ680" s="17" t="s">
        <v>21</v>
      </c>
      <c r="BK680" s="150">
        <f>ROUND(I680*H680,2)</f>
        <v>0</v>
      </c>
      <c r="BL680" s="17" t="s">
        <v>277</v>
      </c>
      <c r="BM680" s="149" t="s">
        <v>1034</v>
      </c>
    </row>
    <row r="681" spans="2:65" s="12" customFormat="1" ht="22.5">
      <c r="B681" s="151"/>
      <c r="D681" s="152" t="s">
        <v>279</v>
      </c>
      <c r="E681" s="153" t="s">
        <v>1</v>
      </c>
      <c r="F681" s="154" t="s">
        <v>1035</v>
      </c>
      <c r="H681" s="153" t="s">
        <v>1</v>
      </c>
      <c r="I681" s="155"/>
      <c r="L681" s="151"/>
      <c r="M681" s="156"/>
      <c r="T681" s="157"/>
      <c r="AT681" s="153" t="s">
        <v>279</v>
      </c>
      <c r="AU681" s="153" t="s">
        <v>90</v>
      </c>
      <c r="AV681" s="12" t="s">
        <v>21</v>
      </c>
      <c r="AW681" s="12" t="s">
        <v>35</v>
      </c>
      <c r="AX681" s="12" t="s">
        <v>81</v>
      </c>
      <c r="AY681" s="153" t="s">
        <v>270</v>
      </c>
    </row>
    <row r="682" spans="2:65" s="14" customFormat="1" ht="11.25">
      <c r="B682" s="165"/>
      <c r="D682" s="152" t="s">
        <v>279</v>
      </c>
      <c r="E682" s="166" t="s">
        <v>1</v>
      </c>
      <c r="F682" s="167" t="s">
        <v>1036</v>
      </c>
      <c r="H682" s="168">
        <v>5</v>
      </c>
      <c r="I682" s="169"/>
      <c r="L682" s="165"/>
      <c r="M682" s="170"/>
      <c r="T682" s="171"/>
      <c r="AT682" s="166" t="s">
        <v>279</v>
      </c>
      <c r="AU682" s="166" t="s">
        <v>90</v>
      </c>
      <c r="AV682" s="14" t="s">
        <v>90</v>
      </c>
      <c r="AW682" s="14" t="s">
        <v>35</v>
      </c>
      <c r="AX682" s="14" t="s">
        <v>21</v>
      </c>
      <c r="AY682" s="166" t="s">
        <v>270</v>
      </c>
    </row>
    <row r="683" spans="2:65" s="1" customFormat="1" ht="16.5" customHeight="1">
      <c r="B683" s="32"/>
      <c r="C683" s="179" t="s">
        <v>1037</v>
      </c>
      <c r="D683" s="179" t="s">
        <v>532</v>
      </c>
      <c r="E683" s="180" t="s">
        <v>1038</v>
      </c>
      <c r="F683" s="181" t="s">
        <v>1039</v>
      </c>
      <c r="G683" s="182" t="s">
        <v>335</v>
      </c>
      <c r="H683" s="183">
        <v>5.0999999999999996</v>
      </c>
      <c r="I683" s="184"/>
      <c r="J683" s="185">
        <f>ROUND(I683*H683,2)</f>
        <v>0</v>
      </c>
      <c r="K683" s="181" t="s">
        <v>341</v>
      </c>
      <c r="L683" s="186"/>
      <c r="M683" s="187" t="s">
        <v>1</v>
      </c>
      <c r="N683" s="188" t="s">
        <v>46</v>
      </c>
      <c r="P683" s="147">
        <f>O683*H683</f>
        <v>0</v>
      </c>
      <c r="Q683" s="147">
        <v>0.157</v>
      </c>
      <c r="R683" s="147">
        <f>Q683*H683</f>
        <v>0.80069999999999997</v>
      </c>
      <c r="S683" s="147">
        <v>0</v>
      </c>
      <c r="T683" s="148">
        <f>S683*H683</f>
        <v>0</v>
      </c>
      <c r="AR683" s="149" t="s">
        <v>338</v>
      </c>
      <c r="AT683" s="149" t="s">
        <v>532</v>
      </c>
      <c r="AU683" s="149" t="s">
        <v>90</v>
      </c>
      <c r="AY683" s="17" t="s">
        <v>270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21</v>
      </c>
      <c r="BK683" s="150">
        <f>ROUND(I683*H683,2)</f>
        <v>0</v>
      </c>
      <c r="BL683" s="17" t="s">
        <v>277</v>
      </c>
      <c r="BM683" s="149" t="s">
        <v>1040</v>
      </c>
    </row>
    <row r="684" spans="2:65" s="14" customFormat="1" ht="11.25">
      <c r="B684" s="165"/>
      <c r="D684" s="152" t="s">
        <v>279</v>
      </c>
      <c r="E684" s="166" t="s">
        <v>1</v>
      </c>
      <c r="F684" s="167" t="s">
        <v>1041</v>
      </c>
      <c r="H684" s="168">
        <v>5.0999999999999996</v>
      </c>
      <c r="I684" s="169"/>
      <c r="L684" s="165"/>
      <c r="M684" s="170"/>
      <c r="T684" s="171"/>
      <c r="AT684" s="166" t="s">
        <v>279</v>
      </c>
      <c r="AU684" s="166" t="s">
        <v>90</v>
      </c>
      <c r="AV684" s="14" t="s">
        <v>90</v>
      </c>
      <c r="AW684" s="14" t="s">
        <v>35</v>
      </c>
      <c r="AX684" s="14" t="s">
        <v>21</v>
      </c>
      <c r="AY684" s="166" t="s">
        <v>270</v>
      </c>
    </row>
    <row r="685" spans="2:65" s="1" customFormat="1" ht="37.9" customHeight="1">
      <c r="B685" s="32"/>
      <c r="C685" s="138" t="s">
        <v>1042</v>
      </c>
      <c r="D685" s="138" t="s">
        <v>272</v>
      </c>
      <c r="E685" s="139" t="s">
        <v>1043</v>
      </c>
      <c r="F685" s="140" t="s">
        <v>1044</v>
      </c>
      <c r="G685" s="141" t="s">
        <v>335</v>
      </c>
      <c r="H685" s="142">
        <v>120</v>
      </c>
      <c r="I685" s="143"/>
      <c r="J685" s="144">
        <f>ROUND(I685*H685,2)</f>
        <v>0</v>
      </c>
      <c r="K685" s="140" t="s">
        <v>341</v>
      </c>
      <c r="L685" s="32"/>
      <c r="M685" s="145" t="s">
        <v>1</v>
      </c>
      <c r="N685" s="146" t="s">
        <v>46</v>
      </c>
      <c r="P685" s="147">
        <f>O685*H685</f>
        <v>0</v>
      </c>
      <c r="Q685" s="147">
        <v>0.153</v>
      </c>
      <c r="R685" s="147">
        <f>Q685*H685</f>
        <v>18.36</v>
      </c>
      <c r="S685" s="147">
        <v>0</v>
      </c>
      <c r="T685" s="148">
        <f>S685*H685</f>
        <v>0</v>
      </c>
      <c r="AR685" s="149" t="s">
        <v>277</v>
      </c>
      <c r="AT685" s="149" t="s">
        <v>272</v>
      </c>
      <c r="AU685" s="149" t="s">
        <v>90</v>
      </c>
      <c r="AY685" s="17" t="s">
        <v>270</v>
      </c>
      <c r="BE685" s="150">
        <f>IF(N685="základní",J685,0)</f>
        <v>0</v>
      </c>
      <c r="BF685" s="150">
        <f>IF(N685="snížená",J685,0)</f>
        <v>0</v>
      </c>
      <c r="BG685" s="150">
        <f>IF(N685="zákl. přenesená",J685,0)</f>
        <v>0</v>
      </c>
      <c r="BH685" s="150">
        <f>IF(N685="sníž. přenesená",J685,0)</f>
        <v>0</v>
      </c>
      <c r="BI685" s="150">
        <f>IF(N685="nulová",J685,0)</f>
        <v>0</v>
      </c>
      <c r="BJ685" s="17" t="s">
        <v>21</v>
      </c>
      <c r="BK685" s="150">
        <f>ROUND(I685*H685,2)</f>
        <v>0</v>
      </c>
      <c r="BL685" s="17" t="s">
        <v>277</v>
      </c>
      <c r="BM685" s="149" t="s">
        <v>1045</v>
      </c>
    </row>
    <row r="686" spans="2:65" s="12" customFormat="1" ht="22.5">
      <c r="B686" s="151"/>
      <c r="D686" s="152" t="s">
        <v>279</v>
      </c>
      <c r="E686" s="153" t="s">
        <v>1</v>
      </c>
      <c r="F686" s="154" t="s">
        <v>1035</v>
      </c>
      <c r="H686" s="153" t="s">
        <v>1</v>
      </c>
      <c r="I686" s="155"/>
      <c r="L686" s="151"/>
      <c r="M686" s="156"/>
      <c r="T686" s="157"/>
      <c r="AT686" s="153" t="s">
        <v>279</v>
      </c>
      <c r="AU686" s="153" t="s">
        <v>90</v>
      </c>
      <c r="AV686" s="12" t="s">
        <v>21</v>
      </c>
      <c r="AW686" s="12" t="s">
        <v>35</v>
      </c>
      <c r="AX686" s="12" t="s">
        <v>81</v>
      </c>
      <c r="AY686" s="153" t="s">
        <v>270</v>
      </c>
    </row>
    <row r="687" spans="2:65" s="14" customFormat="1" ht="11.25">
      <c r="B687" s="165"/>
      <c r="D687" s="152" t="s">
        <v>279</v>
      </c>
      <c r="E687" s="166" t="s">
        <v>1</v>
      </c>
      <c r="F687" s="167" t="s">
        <v>1046</v>
      </c>
      <c r="H687" s="168">
        <v>100</v>
      </c>
      <c r="I687" s="169"/>
      <c r="L687" s="165"/>
      <c r="M687" s="170"/>
      <c r="T687" s="171"/>
      <c r="AT687" s="166" t="s">
        <v>279</v>
      </c>
      <c r="AU687" s="166" t="s">
        <v>90</v>
      </c>
      <c r="AV687" s="14" t="s">
        <v>90</v>
      </c>
      <c r="AW687" s="14" t="s">
        <v>35</v>
      </c>
      <c r="AX687" s="14" t="s">
        <v>81</v>
      </c>
      <c r="AY687" s="166" t="s">
        <v>270</v>
      </c>
    </row>
    <row r="688" spans="2:65" s="14" customFormat="1" ht="22.5">
      <c r="B688" s="165"/>
      <c r="D688" s="152" t="s">
        <v>279</v>
      </c>
      <c r="E688" s="166" t="s">
        <v>1</v>
      </c>
      <c r="F688" s="167" t="s">
        <v>1047</v>
      </c>
      <c r="H688" s="168">
        <v>2</v>
      </c>
      <c r="I688" s="169"/>
      <c r="L688" s="165"/>
      <c r="M688" s="170"/>
      <c r="T688" s="171"/>
      <c r="AT688" s="166" t="s">
        <v>279</v>
      </c>
      <c r="AU688" s="166" t="s">
        <v>90</v>
      </c>
      <c r="AV688" s="14" t="s">
        <v>90</v>
      </c>
      <c r="AW688" s="14" t="s">
        <v>35</v>
      </c>
      <c r="AX688" s="14" t="s">
        <v>81</v>
      </c>
      <c r="AY688" s="166" t="s">
        <v>270</v>
      </c>
    </row>
    <row r="689" spans="2:65" s="13" customFormat="1" ht="11.25">
      <c r="B689" s="158"/>
      <c r="D689" s="152" t="s">
        <v>279</v>
      </c>
      <c r="E689" s="159" t="s">
        <v>1</v>
      </c>
      <c r="F689" s="160" t="s">
        <v>367</v>
      </c>
      <c r="H689" s="161">
        <v>102</v>
      </c>
      <c r="I689" s="162"/>
      <c r="L689" s="158"/>
      <c r="M689" s="163"/>
      <c r="T689" s="164"/>
      <c r="AT689" s="159" t="s">
        <v>279</v>
      </c>
      <c r="AU689" s="159" t="s">
        <v>90</v>
      </c>
      <c r="AV689" s="13" t="s">
        <v>179</v>
      </c>
      <c r="AW689" s="13" t="s">
        <v>35</v>
      </c>
      <c r="AX689" s="13" t="s">
        <v>81</v>
      </c>
      <c r="AY689" s="159" t="s">
        <v>270</v>
      </c>
    </row>
    <row r="690" spans="2:65" s="12" customFormat="1" ht="22.5">
      <c r="B690" s="151"/>
      <c r="D690" s="152" t="s">
        <v>279</v>
      </c>
      <c r="E690" s="153" t="s">
        <v>1</v>
      </c>
      <c r="F690" s="154" t="s">
        <v>1048</v>
      </c>
      <c r="H690" s="153" t="s">
        <v>1</v>
      </c>
      <c r="I690" s="155"/>
      <c r="L690" s="151"/>
      <c r="M690" s="156"/>
      <c r="T690" s="157"/>
      <c r="AT690" s="153" t="s">
        <v>279</v>
      </c>
      <c r="AU690" s="153" t="s">
        <v>90</v>
      </c>
      <c r="AV690" s="12" t="s">
        <v>21</v>
      </c>
      <c r="AW690" s="12" t="s">
        <v>35</v>
      </c>
      <c r="AX690" s="12" t="s">
        <v>81</v>
      </c>
      <c r="AY690" s="153" t="s">
        <v>270</v>
      </c>
    </row>
    <row r="691" spans="2:65" s="12" customFormat="1" ht="22.5">
      <c r="B691" s="151"/>
      <c r="D691" s="152" t="s">
        <v>279</v>
      </c>
      <c r="E691" s="153" t="s">
        <v>1</v>
      </c>
      <c r="F691" s="154" t="s">
        <v>1049</v>
      </c>
      <c r="H691" s="153" t="s">
        <v>1</v>
      </c>
      <c r="I691" s="155"/>
      <c r="L691" s="151"/>
      <c r="M691" s="156"/>
      <c r="T691" s="157"/>
      <c r="AT691" s="153" t="s">
        <v>279</v>
      </c>
      <c r="AU691" s="153" t="s">
        <v>90</v>
      </c>
      <c r="AV691" s="12" t="s">
        <v>21</v>
      </c>
      <c r="AW691" s="12" t="s">
        <v>35</v>
      </c>
      <c r="AX691" s="12" t="s">
        <v>81</v>
      </c>
      <c r="AY691" s="153" t="s">
        <v>270</v>
      </c>
    </row>
    <row r="692" spans="2:65" s="14" customFormat="1" ht="22.5">
      <c r="B692" s="165"/>
      <c r="D692" s="152" t="s">
        <v>279</v>
      </c>
      <c r="E692" s="166" t="s">
        <v>1</v>
      </c>
      <c r="F692" s="167" t="s">
        <v>1050</v>
      </c>
      <c r="H692" s="168">
        <v>10</v>
      </c>
      <c r="I692" s="169"/>
      <c r="L692" s="165"/>
      <c r="M692" s="170"/>
      <c r="T692" s="171"/>
      <c r="AT692" s="166" t="s">
        <v>279</v>
      </c>
      <c r="AU692" s="166" t="s">
        <v>90</v>
      </c>
      <c r="AV692" s="14" t="s">
        <v>90</v>
      </c>
      <c r="AW692" s="14" t="s">
        <v>35</v>
      </c>
      <c r="AX692" s="14" t="s">
        <v>81</v>
      </c>
      <c r="AY692" s="166" t="s">
        <v>270</v>
      </c>
    </row>
    <row r="693" spans="2:65" s="14" customFormat="1" ht="22.5">
      <c r="B693" s="165"/>
      <c r="D693" s="152" t="s">
        <v>279</v>
      </c>
      <c r="E693" s="166" t="s">
        <v>1</v>
      </c>
      <c r="F693" s="167" t="s">
        <v>1051</v>
      </c>
      <c r="H693" s="168">
        <v>8</v>
      </c>
      <c r="I693" s="169"/>
      <c r="L693" s="165"/>
      <c r="M693" s="170"/>
      <c r="T693" s="171"/>
      <c r="AT693" s="166" t="s">
        <v>279</v>
      </c>
      <c r="AU693" s="166" t="s">
        <v>90</v>
      </c>
      <c r="AV693" s="14" t="s">
        <v>90</v>
      </c>
      <c r="AW693" s="14" t="s">
        <v>35</v>
      </c>
      <c r="AX693" s="14" t="s">
        <v>81</v>
      </c>
      <c r="AY693" s="166" t="s">
        <v>270</v>
      </c>
    </row>
    <row r="694" spans="2:65" s="13" customFormat="1" ht="11.25">
      <c r="B694" s="158"/>
      <c r="D694" s="152" t="s">
        <v>279</v>
      </c>
      <c r="E694" s="159" t="s">
        <v>1</v>
      </c>
      <c r="F694" s="160" t="s">
        <v>367</v>
      </c>
      <c r="H694" s="161">
        <v>18</v>
      </c>
      <c r="I694" s="162"/>
      <c r="L694" s="158"/>
      <c r="M694" s="163"/>
      <c r="T694" s="164"/>
      <c r="AT694" s="159" t="s">
        <v>279</v>
      </c>
      <c r="AU694" s="159" t="s">
        <v>90</v>
      </c>
      <c r="AV694" s="13" t="s">
        <v>179</v>
      </c>
      <c r="AW694" s="13" t="s">
        <v>35</v>
      </c>
      <c r="AX694" s="13" t="s">
        <v>81</v>
      </c>
      <c r="AY694" s="159" t="s">
        <v>270</v>
      </c>
    </row>
    <row r="695" spans="2:65" s="15" customFormat="1" ht="11.25">
      <c r="B695" s="172"/>
      <c r="D695" s="152" t="s">
        <v>279</v>
      </c>
      <c r="E695" s="173" t="s">
        <v>1</v>
      </c>
      <c r="F695" s="174" t="s">
        <v>310</v>
      </c>
      <c r="H695" s="175">
        <v>120</v>
      </c>
      <c r="I695" s="176"/>
      <c r="L695" s="172"/>
      <c r="M695" s="177"/>
      <c r="T695" s="178"/>
      <c r="AT695" s="173" t="s">
        <v>279</v>
      </c>
      <c r="AU695" s="173" t="s">
        <v>90</v>
      </c>
      <c r="AV695" s="15" t="s">
        <v>277</v>
      </c>
      <c r="AW695" s="15" t="s">
        <v>35</v>
      </c>
      <c r="AX695" s="15" t="s">
        <v>21</v>
      </c>
      <c r="AY695" s="173" t="s">
        <v>270</v>
      </c>
    </row>
    <row r="696" spans="2:65" s="1" customFormat="1" ht="16.5" customHeight="1">
      <c r="B696" s="32"/>
      <c r="C696" s="179" t="s">
        <v>1052</v>
      </c>
      <c r="D696" s="179" t="s">
        <v>532</v>
      </c>
      <c r="E696" s="180" t="s">
        <v>1053</v>
      </c>
      <c r="F696" s="181" t="s">
        <v>1054</v>
      </c>
      <c r="G696" s="182" t="s">
        <v>335</v>
      </c>
      <c r="H696" s="183">
        <v>102</v>
      </c>
      <c r="I696" s="184"/>
      <c r="J696" s="185">
        <f>ROUND(I696*H696,2)</f>
        <v>0</v>
      </c>
      <c r="K696" s="181" t="s">
        <v>276</v>
      </c>
      <c r="L696" s="186"/>
      <c r="M696" s="187" t="s">
        <v>1</v>
      </c>
      <c r="N696" s="188" t="s">
        <v>46</v>
      </c>
      <c r="P696" s="147">
        <f>O696*H696</f>
        <v>0</v>
      </c>
      <c r="Q696" s="147">
        <v>0.104</v>
      </c>
      <c r="R696" s="147">
        <f>Q696*H696</f>
        <v>10.607999999999999</v>
      </c>
      <c r="S696" s="147">
        <v>0</v>
      </c>
      <c r="T696" s="148">
        <f>S696*H696</f>
        <v>0</v>
      </c>
      <c r="AR696" s="149" t="s">
        <v>338</v>
      </c>
      <c r="AT696" s="149" t="s">
        <v>532</v>
      </c>
      <c r="AU696" s="149" t="s">
        <v>90</v>
      </c>
      <c r="AY696" s="17" t="s">
        <v>270</v>
      </c>
      <c r="BE696" s="150">
        <f>IF(N696="základní",J696,0)</f>
        <v>0</v>
      </c>
      <c r="BF696" s="150">
        <f>IF(N696="snížená",J696,0)</f>
        <v>0</v>
      </c>
      <c r="BG696" s="150">
        <f>IF(N696="zákl. přenesená",J696,0)</f>
        <v>0</v>
      </c>
      <c r="BH696" s="150">
        <f>IF(N696="sníž. přenesená",J696,0)</f>
        <v>0</v>
      </c>
      <c r="BI696" s="150">
        <f>IF(N696="nulová",J696,0)</f>
        <v>0</v>
      </c>
      <c r="BJ696" s="17" t="s">
        <v>21</v>
      </c>
      <c r="BK696" s="150">
        <f>ROUND(I696*H696,2)</f>
        <v>0</v>
      </c>
      <c r="BL696" s="17" t="s">
        <v>277</v>
      </c>
      <c r="BM696" s="149" t="s">
        <v>1055</v>
      </c>
    </row>
    <row r="697" spans="2:65" s="14" customFormat="1" ht="11.25">
      <c r="B697" s="165"/>
      <c r="D697" s="152" t="s">
        <v>279</v>
      </c>
      <c r="E697" s="166" t="s">
        <v>1</v>
      </c>
      <c r="F697" s="167" t="s">
        <v>1056</v>
      </c>
      <c r="H697" s="168">
        <v>102</v>
      </c>
      <c r="I697" s="169"/>
      <c r="L697" s="165"/>
      <c r="M697" s="170"/>
      <c r="T697" s="171"/>
      <c r="AT697" s="166" t="s">
        <v>279</v>
      </c>
      <c r="AU697" s="166" t="s">
        <v>90</v>
      </c>
      <c r="AV697" s="14" t="s">
        <v>90</v>
      </c>
      <c r="AW697" s="14" t="s">
        <v>35</v>
      </c>
      <c r="AX697" s="14" t="s">
        <v>21</v>
      </c>
      <c r="AY697" s="166" t="s">
        <v>270</v>
      </c>
    </row>
    <row r="698" spans="2:65" s="1" customFormat="1" ht="24.2" customHeight="1">
      <c r="B698" s="32"/>
      <c r="C698" s="179" t="s">
        <v>1057</v>
      </c>
      <c r="D698" s="179" t="s">
        <v>532</v>
      </c>
      <c r="E698" s="180" t="s">
        <v>1058</v>
      </c>
      <c r="F698" s="181" t="s">
        <v>1059</v>
      </c>
      <c r="G698" s="182" t="s">
        <v>335</v>
      </c>
      <c r="H698" s="183">
        <v>1.02</v>
      </c>
      <c r="I698" s="184"/>
      <c r="J698" s="185">
        <f>ROUND(I698*H698,2)</f>
        <v>0</v>
      </c>
      <c r="K698" s="181" t="s">
        <v>341</v>
      </c>
      <c r="L698" s="186"/>
      <c r="M698" s="187" t="s">
        <v>1</v>
      </c>
      <c r="N698" s="188" t="s">
        <v>46</v>
      </c>
      <c r="P698" s="147">
        <f>O698*H698</f>
        <v>0</v>
      </c>
      <c r="Q698" s="147">
        <v>0.104</v>
      </c>
      <c r="R698" s="147">
        <f>Q698*H698</f>
        <v>0.10607999999999999</v>
      </c>
      <c r="S698" s="147">
        <v>0</v>
      </c>
      <c r="T698" s="148">
        <f>S698*H698</f>
        <v>0</v>
      </c>
      <c r="AR698" s="149" t="s">
        <v>338</v>
      </c>
      <c r="AT698" s="149" t="s">
        <v>532</v>
      </c>
      <c r="AU698" s="149" t="s">
        <v>90</v>
      </c>
      <c r="AY698" s="17" t="s">
        <v>270</v>
      </c>
      <c r="BE698" s="150">
        <f>IF(N698="základní",J698,0)</f>
        <v>0</v>
      </c>
      <c r="BF698" s="150">
        <f>IF(N698="snížená",J698,0)</f>
        <v>0</v>
      </c>
      <c r="BG698" s="150">
        <f>IF(N698="zákl. přenesená",J698,0)</f>
        <v>0</v>
      </c>
      <c r="BH698" s="150">
        <f>IF(N698="sníž. přenesená",J698,0)</f>
        <v>0</v>
      </c>
      <c r="BI698" s="150">
        <f>IF(N698="nulová",J698,0)</f>
        <v>0</v>
      </c>
      <c r="BJ698" s="17" t="s">
        <v>21</v>
      </c>
      <c r="BK698" s="150">
        <f>ROUND(I698*H698,2)</f>
        <v>0</v>
      </c>
      <c r="BL698" s="17" t="s">
        <v>277</v>
      </c>
      <c r="BM698" s="149" t="s">
        <v>1060</v>
      </c>
    </row>
    <row r="699" spans="2:65" s="12" customFormat="1" ht="22.5">
      <c r="B699" s="151"/>
      <c r="D699" s="152" t="s">
        <v>279</v>
      </c>
      <c r="E699" s="153" t="s">
        <v>1</v>
      </c>
      <c r="F699" s="154" t="s">
        <v>1061</v>
      </c>
      <c r="H699" s="153" t="s">
        <v>1</v>
      </c>
      <c r="I699" s="155"/>
      <c r="L699" s="151"/>
      <c r="M699" s="156"/>
      <c r="T699" s="157"/>
      <c r="AT699" s="153" t="s">
        <v>279</v>
      </c>
      <c r="AU699" s="153" t="s">
        <v>90</v>
      </c>
      <c r="AV699" s="12" t="s">
        <v>21</v>
      </c>
      <c r="AW699" s="12" t="s">
        <v>35</v>
      </c>
      <c r="AX699" s="12" t="s">
        <v>81</v>
      </c>
      <c r="AY699" s="153" t="s">
        <v>270</v>
      </c>
    </row>
    <row r="700" spans="2:65" s="14" customFormat="1" ht="11.25">
      <c r="B700" s="165"/>
      <c r="D700" s="152" t="s">
        <v>279</v>
      </c>
      <c r="E700" s="166" t="s">
        <v>1</v>
      </c>
      <c r="F700" s="167" t="s">
        <v>1062</v>
      </c>
      <c r="H700" s="168">
        <v>1.02</v>
      </c>
      <c r="I700" s="169"/>
      <c r="L700" s="165"/>
      <c r="M700" s="170"/>
      <c r="T700" s="171"/>
      <c r="AT700" s="166" t="s">
        <v>279</v>
      </c>
      <c r="AU700" s="166" t="s">
        <v>90</v>
      </c>
      <c r="AV700" s="14" t="s">
        <v>90</v>
      </c>
      <c r="AW700" s="14" t="s">
        <v>35</v>
      </c>
      <c r="AX700" s="14" t="s">
        <v>81</v>
      </c>
      <c r="AY700" s="166" t="s">
        <v>270</v>
      </c>
    </row>
    <row r="701" spans="2:65" s="15" customFormat="1" ht="11.25">
      <c r="B701" s="172"/>
      <c r="D701" s="152" t="s">
        <v>279</v>
      </c>
      <c r="E701" s="173" t="s">
        <v>1</v>
      </c>
      <c r="F701" s="174" t="s">
        <v>310</v>
      </c>
      <c r="H701" s="175">
        <v>1.02</v>
      </c>
      <c r="I701" s="176"/>
      <c r="L701" s="172"/>
      <c r="M701" s="177"/>
      <c r="T701" s="178"/>
      <c r="AT701" s="173" t="s">
        <v>279</v>
      </c>
      <c r="AU701" s="173" t="s">
        <v>90</v>
      </c>
      <c r="AV701" s="15" t="s">
        <v>277</v>
      </c>
      <c r="AW701" s="15" t="s">
        <v>35</v>
      </c>
      <c r="AX701" s="15" t="s">
        <v>21</v>
      </c>
      <c r="AY701" s="173" t="s">
        <v>270</v>
      </c>
    </row>
    <row r="702" spans="2:65" s="1" customFormat="1" ht="24.2" customHeight="1">
      <c r="B702" s="32"/>
      <c r="C702" s="179" t="s">
        <v>1063</v>
      </c>
      <c r="D702" s="179" t="s">
        <v>532</v>
      </c>
      <c r="E702" s="180" t="s">
        <v>1064</v>
      </c>
      <c r="F702" s="181" t="s">
        <v>1065</v>
      </c>
      <c r="G702" s="182" t="s">
        <v>335</v>
      </c>
      <c r="H702" s="183">
        <v>1.02</v>
      </c>
      <c r="I702" s="184"/>
      <c r="J702" s="185">
        <f>ROUND(I702*H702,2)</f>
        <v>0</v>
      </c>
      <c r="K702" s="181" t="s">
        <v>341</v>
      </c>
      <c r="L702" s="186"/>
      <c r="M702" s="187" t="s">
        <v>1</v>
      </c>
      <c r="N702" s="188" t="s">
        <v>46</v>
      </c>
      <c r="P702" s="147">
        <f>O702*H702</f>
        <v>0</v>
      </c>
      <c r="Q702" s="147">
        <v>0.125</v>
      </c>
      <c r="R702" s="147">
        <f>Q702*H702</f>
        <v>0.1275</v>
      </c>
      <c r="S702" s="147">
        <v>0</v>
      </c>
      <c r="T702" s="148">
        <f>S702*H702</f>
        <v>0</v>
      </c>
      <c r="AR702" s="149" t="s">
        <v>338</v>
      </c>
      <c r="AT702" s="149" t="s">
        <v>532</v>
      </c>
      <c r="AU702" s="149" t="s">
        <v>90</v>
      </c>
      <c r="AY702" s="17" t="s">
        <v>270</v>
      </c>
      <c r="BE702" s="150">
        <f>IF(N702="základní",J702,0)</f>
        <v>0</v>
      </c>
      <c r="BF702" s="150">
        <f>IF(N702="snížená",J702,0)</f>
        <v>0</v>
      </c>
      <c r="BG702" s="150">
        <f>IF(N702="zákl. přenesená",J702,0)</f>
        <v>0</v>
      </c>
      <c r="BH702" s="150">
        <f>IF(N702="sníž. přenesená",J702,0)</f>
        <v>0</v>
      </c>
      <c r="BI702" s="150">
        <f>IF(N702="nulová",J702,0)</f>
        <v>0</v>
      </c>
      <c r="BJ702" s="17" t="s">
        <v>21</v>
      </c>
      <c r="BK702" s="150">
        <f>ROUND(I702*H702,2)</f>
        <v>0</v>
      </c>
      <c r="BL702" s="17" t="s">
        <v>277</v>
      </c>
      <c r="BM702" s="149" t="s">
        <v>1066</v>
      </c>
    </row>
    <row r="703" spans="2:65" s="12" customFormat="1" ht="22.5">
      <c r="B703" s="151"/>
      <c r="D703" s="152" t="s">
        <v>279</v>
      </c>
      <c r="E703" s="153" t="s">
        <v>1</v>
      </c>
      <c r="F703" s="154" t="s">
        <v>1067</v>
      </c>
      <c r="H703" s="153" t="s">
        <v>1</v>
      </c>
      <c r="I703" s="155"/>
      <c r="L703" s="151"/>
      <c r="M703" s="156"/>
      <c r="T703" s="157"/>
      <c r="AT703" s="153" t="s">
        <v>279</v>
      </c>
      <c r="AU703" s="153" t="s">
        <v>90</v>
      </c>
      <c r="AV703" s="12" t="s">
        <v>21</v>
      </c>
      <c r="AW703" s="12" t="s">
        <v>35</v>
      </c>
      <c r="AX703" s="12" t="s">
        <v>81</v>
      </c>
      <c r="AY703" s="153" t="s">
        <v>270</v>
      </c>
    </row>
    <row r="704" spans="2:65" s="14" customFormat="1" ht="11.25">
      <c r="B704" s="165"/>
      <c r="D704" s="152" t="s">
        <v>279</v>
      </c>
      <c r="E704" s="166" t="s">
        <v>1</v>
      </c>
      <c r="F704" s="167" t="s">
        <v>1068</v>
      </c>
      <c r="H704" s="168">
        <v>1.02</v>
      </c>
      <c r="I704" s="169"/>
      <c r="L704" s="165"/>
      <c r="M704" s="170"/>
      <c r="T704" s="171"/>
      <c r="AT704" s="166" t="s">
        <v>279</v>
      </c>
      <c r="AU704" s="166" t="s">
        <v>90</v>
      </c>
      <c r="AV704" s="14" t="s">
        <v>90</v>
      </c>
      <c r="AW704" s="14" t="s">
        <v>35</v>
      </c>
      <c r="AX704" s="14" t="s">
        <v>21</v>
      </c>
      <c r="AY704" s="166" t="s">
        <v>270</v>
      </c>
    </row>
    <row r="705" spans="2:65" s="1" customFormat="1" ht="21.75" customHeight="1">
      <c r="B705" s="32"/>
      <c r="C705" s="179" t="s">
        <v>1069</v>
      </c>
      <c r="D705" s="179" t="s">
        <v>532</v>
      </c>
      <c r="E705" s="180" t="s">
        <v>1070</v>
      </c>
      <c r="F705" s="181" t="s">
        <v>1071</v>
      </c>
      <c r="G705" s="182" t="s">
        <v>335</v>
      </c>
      <c r="H705" s="183">
        <v>10.199999999999999</v>
      </c>
      <c r="I705" s="184"/>
      <c r="J705" s="185">
        <f>ROUND(I705*H705,2)</f>
        <v>0</v>
      </c>
      <c r="K705" s="181" t="s">
        <v>341</v>
      </c>
      <c r="L705" s="186"/>
      <c r="M705" s="187" t="s">
        <v>1</v>
      </c>
      <c r="N705" s="188" t="s">
        <v>46</v>
      </c>
      <c r="P705" s="147">
        <f>O705*H705</f>
        <v>0</v>
      </c>
      <c r="Q705" s="147">
        <v>0.2</v>
      </c>
      <c r="R705" s="147">
        <f>Q705*H705</f>
        <v>2.04</v>
      </c>
      <c r="S705" s="147">
        <v>0</v>
      </c>
      <c r="T705" s="148">
        <f>S705*H705</f>
        <v>0</v>
      </c>
      <c r="AR705" s="149" t="s">
        <v>338</v>
      </c>
      <c r="AT705" s="149" t="s">
        <v>532</v>
      </c>
      <c r="AU705" s="149" t="s">
        <v>90</v>
      </c>
      <c r="AY705" s="17" t="s">
        <v>270</v>
      </c>
      <c r="BE705" s="150">
        <f>IF(N705="základní",J705,0)</f>
        <v>0</v>
      </c>
      <c r="BF705" s="150">
        <f>IF(N705="snížená",J705,0)</f>
        <v>0</v>
      </c>
      <c r="BG705" s="150">
        <f>IF(N705="zákl. přenesená",J705,0)</f>
        <v>0</v>
      </c>
      <c r="BH705" s="150">
        <f>IF(N705="sníž. přenesená",J705,0)</f>
        <v>0</v>
      </c>
      <c r="BI705" s="150">
        <f>IF(N705="nulová",J705,0)</f>
        <v>0</v>
      </c>
      <c r="BJ705" s="17" t="s">
        <v>21</v>
      </c>
      <c r="BK705" s="150">
        <f>ROUND(I705*H705,2)</f>
        <v>0</v>
      </c>
      <c r="BL705" s="17" t="s">
        <v>277</v>
      </c>
      <c r="BM705" s="149" t="s">
        <v>1072</v>
      </c>
    </row>
    <row r="706" spans="2:65" s="12" customFormat="1" ht="22.5">
      <c r="B706" s="151"/>
      <c r="D706" s="152" t="s">
        <v>279</v>
      </c>
      <c r="E706" s="153" t="s">
        <v>1</v>
      </c>
      <c r="F706" s="154" t="s">
        <v>1049</v>
      </c>
      <c r="H706" s="153" t="s">
        <v>1</v>
      </c>
      <c r="I706" s="155"/>
      <c r="L706" s="151"/>
      <c r="M706" s="156"/>
      <c r="T706" s="157"/>
      <c r="AT706" s="153" t="s">
        <v>279</v>
      </c>
      <c r="AU706" s="153" t="s">
        <v>90</v>
      </c>
      <c r="AV706" s="12" t="s">
        <v>21</v>
      </c>
      <c r="AW706" s="12" t="s">
        <v>35</v>
      </c>
      <c r="AX706" s="12" t="s">
        <v>81</v>
      </c>
      <c r="AY706" s="153" t="s">
        <v>270</v>
      </c>
    </row>
    <row r="707" spans="2:65" s="14" customFormat="1" ht="22.5">
      <c r="B707" s="165"/>
      <c r="D707" s="152" t="s">
        <v>279</v>
      </c>
      <c r="E707" s="166" t="s">
        <v>1</v>
      </c>
      <c r="F707" s="167" t="s">
        <v>1073</v>
      </c>
      <c r="H707" s="168">
        <v>10.199999999999999</v>
      </c>
      <c r="I707" s="169"/>
      <c r="L707" s="165"/>
      <c r="M707" s="170"/>
      <c r="T707" s="171"/>
      <c r="AT707" s="166" t="s">
        <v>279</v>
      </c>
      <c r="AU707" s="166" t="s">
        <v>90</v>
      </c>
      <c r="AV707" s="14" t="s">
        <v>90</v>
      </c>
      <c r="AW707" s="14" t="s">
        <v>35</v>
      </c>
      <c r="AX707" s="14" t="s">
        <v>21</v>
      </c>
      <c r="AY707" s="166" t="s">
        <v>270</v>
      </c>
    </row>
    <row r="708" spans="2:65" s="1" customFormat="1" ht="24.2" customHeight="1">
      <c r="B708" s="32"/>
      <c r="C708" s="179" t="s">
        <v>1074</v>
      </c>
      <c r="D708" s="179" t="s">
        <v>532</v>
      </c>
      <c r="E708" s="180" t="s">
        <v>1075</v>
      </c>
      <c r="F708" s="181" t="s">
        <v>1076</v>
      </c>
      <c r="G708" s="182" t="s">
        <v>335</v>
      </c>
      <c r="H708" s="183">
        <v>8.16</v>
      </c>
      <c r="I708" s="184"/>
      <c r="J708" s="185">
        <f>ROUND(I708*H708,2)</f>
        <v>0</v>
      </c>
      <c r="K708" s="181" t="s">
        <v>341</v>
      </c>
      <c r="L708" s="186"/>
      <c r="M708" s="187" t="s">
        <v>1</v>
      </c>
      <c r="N708" s="188" t="s">
        <v>46</v>
      </c>
      <c r="P708" s="147">
        <f>O708*H708</f>
        <v>0</v>
      </c>
      <c r="Q708" s="147">
        <v>0.2</v>
      </c>
      <c r="R708" s="147">
        <f>Q708*H708</f>
        <v>1.6320000000000001</v>
      </c>
      <c r="S708" s="147">
        <v>0</v>
      </c>
      <c r="T708" s="148">
        <f>S708*H708</f>
        <v>0</v>
      </c>
      <c r="AR708" s="149" t="s">
        <v>338</v>
      </c>
      <c r="AT708" s="149" t="s">
        <v>532</v>
      </c>
      <c r="AU708" s="149" t="s">
        <v>90</v>
      </c>
      <c r="AY708" s="17" t="s">
        <v>270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21</v>
      </c>
      <c r="BK708" s="150">
        <f>ROUND(I708*H708,2)</f>
        <v>0</v>
      </c>
      <c r="BL708" s="17" t="s">
        <v>277</v>
      </c>
      <c r="BM708" s="149" t="s">
        <v>1077</v>
      </c>
    </row>
    <row r="709" spans="2:65" s="12" customFormat="1" ht="22.5">
      <c r="B709" s="151"/>
      <c r="D709" s="152" t="s">
        <v>279</v>
      </c>
      <c r="E709" s="153" t="s">
        <v>1</v>
      </c>
      <c r="F709" s="154" t="s">
        <v>1049</v>
      </c>
      <c r="H709" s="153" t="s">
        <v>1</v>
      </c>
      <c r="I709" s="155"/>
      <c r="L709" s="151"/>
      <c r="M709" s="156"/>
      <c r="T709" s="157"/>
      <c r="AT709" s="153" t="s">
        <v>279</v>
      </c>
      <c r="AU709" s="153" t="s">
        <v>90</v>
      </c>
      <c r="AV709" s="12" t="s">
        <v>21</v>
      </c>
      <c r="AW709" s="12" t="s">
        <v>35</v>
      </c>
      <c r="AX709" s="12" t="s">
        <v>81</v>
      </c>
      <c r="AY709" s="153" t="s">
        <v>270</v>
      </c>
    </row>
    <row r="710" spans="2:65" s="14" customFormat="1" ht="22.5">
      <c r="B710" s="165"/>
      <c r="D710" s="152" t="s">
        <v>279</v>
      </c>
      <c r="E710" s="166" t="s">
        <v>1</v>
      </c>
      <c r="F710" s="167" t="s">
        <v>1078</v>
      </c>
      <c r="H710" s="168">
        <v>8.16</v>
      </c>
      <c r="I710" s="169"/>
      <c r="L710" s="165"/>
      <c r="M710" s="170"/>
      <c r="T710" s="171"/>
      <c r="AT710" s="166" t="s">
        <v>279</v>
      </c>
      <c r="AU710" s="166" t="s">
        <v>90</v>
      </c>
      <c r="AV710" s="14" t="s">
        <v>90</v>
      </c>
      <c r="AW710" s="14" t="s">
        <v>35</v>
      </c>
      <c r="AX710" s="14" t="s">
        <v>21</v>
      </c>
      <c r="AY710" s="166" t="s">
        <v>270</v>
      </c>
    </row>
    <row r="711" spans="2:65" s="1" customFormat="1" ht="37.9" customHeight="1">
      <c r="B711" s="32"/>
      <c r="C711" s="138" t="s">
        <v>1079</v>
      </c>
      <c r="D711" s="138" t="s">
        <v>272</v>
      </c>
      <c r="E711" s="139" t="s">
        <v>1080</v>
      </c>
      <c r="F711" s="140" t="s">
        <v>1081</v>
      </c>
      <c r="G711" s="141" t="s">
        <v>371</v>
      </c>
      <c r="H711" s="142">
        <v>11.57</v>
      </c>
      <c r="I711" s="143"/>
      <c r="J711" s="144">
        <f>ROUND(I711*H711,2)</f>
        <v>0</v>
      </c>
      <c r="K711" s="140" t="s">
        <v>341</v>
      </c>
      <c r="L711" s="32"/>
      <c r="M711" s="145" t="s">
        <v>1</v>
      </c>
      <c r="N711" s="146" t="s">
        <v>46</v>
      </c>
      <c r="P711" s="147">
        <f>O711*H711</f>
        <v>0</v>
      </c>
      <c r="Q711" s="147">
        <v>2.4529999999999998</v>
      </c>
      <c r="R711" s="147">
        <f>Q711*H711</f>
        <v>28.381209999999999</v>
      </c>
      <c r="S711" s="147">
        <v>0</v>
      </c>
      <c r="T711" s="148">
        <f>S711*H711</f>
        <v>0</v>
      </c>
      <c r="AR711" s="149" t="s">
        <v>277</v>
      </c>
      <c r="AT711" s="149" t="s">
        <v>272</v>
      </c>
      <c r="AU711" s="149" t="s">
        <v>90</v>
      </c>
      <c r="AY711" s="17" t="s">
        <v>270</v>
      </c>
      <c r="BE711" s="150">
        <f>IF(N711="základní",J711,0)</f>
        <v>0</v>
      </c>
      <c r="BF711" s="150">
        <f>IF(N711="snížená",J711,0)</f>
        <v>0</v>
      </c>
      <c r="BG711" s="150">
        <f>IF(N711="zákl. přenesená",J711,0)</f>
        <v>0</v>
      </c>
      <c r="BH711" s="150">
        <f>IF(N711="sníž. přenesená",J711,0)</f>
        <v>0</v>
      </c>
      <c r="BI711" s="150">
        <f>IF(N711="nulová",J711,0)</f>
        <v>0</v>
      </c>
      <c r="BJ711" s="17" t="s">
        <v>21</v>
      </c>
      <c r="BK711" s="150">
        <f>ROUND(I711*H711,2)</f>
        <v>0</v>
      </c>
      <c r="BL711" s="17" t="s">
        <v>277</v>
      </c>
      <c r="BM711" s="149" t="s">
        <v>1082</v>
      </c>
    </row>
    <row r="712" spans="2:65" s="12" customFormat="1" ht="22.5">
      <c r="B712" s="151"/>
      <c r="D712" s="152" t="s">
        <v>279</v>
      </c>
      <c r="E712" s="153" t="s">
        <v>1</v>
      </c>
      <c r="F712" s="154" t="s">
        <v>1083</v>
      </c>
      <c r="H712" s="153" t="s">
        <v>1</v>
      </c>
      <c r="I712" s="155"/>
      <c r="L712" s="151"/>
      <c r="M712" s="156"/>
      <c r="T712" s="157"/>
      <c r="AT712" s="153" t="s">
        <v>279</v>
      </c>
      <c r="AU712" s="153" t="s">
        <v>90</v>
      </c>
      <c r="AV712" s="12" t="s">
        <v>21</v>
      </c>
      <c r="AW712" s="12" t="s">
        <v>35</v>
      </c>
      <c r="AX712" s="12" t="s">
        <v>81</v>
      </c>
      <c r="AY712" s="153" t="s">
        <v>270</v>
      </c>
    </row>
    <row r="713" spans="2:65" s="14" customFormat="1" ht="22.5">
      <c r="B713" s="165"/>
      <c r="D713" s="152" t="s">
        <v>279</v>
      </c>
      <c r="E713" s="166" t="s">
        <v>1</v>
      </c>
      <c r="F713" s="167" t="s">
        <v>1084</v>
      </c>
      <c r="H713" s="168">
        <v>0.1</v>
      </c>
      <c r="I713" s="169"/>
      <c r="L713" s="165"/>
      <c r="M713" s="170"/>
      <c r="T713" s="171"/>
      <c r="AT713" s="166" t="s">
        <v>279</v>
      </c>
      <c r="AU713" s="166" t="s">
        <v>90</v>
      </c>
      <c r="AV713" s="14" t="s">
        <v>90</v>
      </c>
      <c r="AW713" s="14" t="s">
        <v>35</v>
      </c>
      <c r="AX713" s="14" t="s">
        <v>81</v>
      </c>
      <c r="AY713" s="166" t="s">
        <v>270</v>
      </c>
    </row>
    <row r="714" spans="2:65" s="14" customFormat="1" ht="22.5">
      <c r="B714" s="165"/>
      <c r="D714" s="152" t="s">
        <v>279</v>
      </c>
      <c r="E714" s="166" t="s">
        <v>1</v>
      </c>
      <c r="F714" s="167" t="s">
        <v>1085</v>
      </c>
      <c r="H714" s="168">
        <v>1.5</v>
      </c>
      <c r="I714" s="169"/>
      <c r="L714" s="165"/>
      <c r="M714" s="170"/>
      <c r="T714" s="171"/>
      <c r="AT714" s="166" t="s">
        <v>279</v>
      </c>
      <c r="AU714" s="166" t="s">
        <v>90</v>
      </c>
      <c r="AV714" s="14" t="s">
        <v>90</v>
      </c>
      <c r="AW714" s="14" t="s">
        <v>35</v>
      </c>
      <c r="AX714" s="14" t="s">
        <v>81</v>
      </c>
      <c r="AY714" s="166" t="s">
        <v>270</v>
      </c>
    </row>
    <row r="715" spans="2:65" s="14" customFormat="1" ht="22.5">
      <c r="B715" s="165"/>
      <c r="D715" s="152" t="s">
        <v>279</v>
      </c>
      <c r="E715" s="166" t="s">
        <v>1</v>
      </c>
      <c r="F715" s="167" t="s">
        <v>1086</v>
      </c>
      <c r="H715" s="168">
        <v>0.03</v>
      </c>
      <c r="I715" s="169"/>
      <c r="L715" s="165"/>
      <c r="M715" s="170"/>
      <c r="T715" s="171"/>
      <c r="AT715" s="166" t="s">
        <v>279</v>
      </c>
      <c r="AU715" s="166" t="s">
        <v>90</v>
      </c>
      <c r="AV715" s="14" t="s">
        <v>90</v>
      </c>
      <c r="AW715" s="14" t="s">
        <v>35</v>
      </c>
      <c r="AX715" s="14" t="s">
        <v>81</v>
      </c>
      <c r="AY715" s="166" t="s">
        <v>270</v>
      </c>
    </row>
    <row r="716" spans="2:65" s="14" customFormat="1" ht="22.5">
      <c r="B716" s="165"/>
      <c r="D716" s="152" t="s">
        <v>279</v>
      </c>
      <c r="E716" s="166" t="s">
        <v>1</v>
      </c>
      <c r="F716" s="167" t="s">
        <v>1087</v>
      </c>
      <c r="H716" s="168">
        <v>8.19</v>
      </c>
      <c r="I716" s="169"/>
      <c r="L716" s="165"/>
      <c r="M716" s="170"/>
      <c r="T716" s="171"/>
      <c r="AT716" s="166" t="s">
        <v>279</v>
      </c>
      <c r="AU716" s="166" t="s">
        <v>90</v>
      </c>
      <c r="AV716" s="14" t="s">
        <v>90</v>
      </c>
      <c r="AW716" s="14" t="s">
        <v>35</v>
      </c>
      <c r="AX716" s="14" t="s">
        <v>81</v>
      </c>
      <c r="AY716" s="166" t="s">
        <v>270</v>
      </c>
    </row>
    <row r="717" spans="2:65" s="14" customFormat="1" ht="22.5">
      <c r="B717" s="165"/>
      <c r="D717" s="152" t="s">
        <v>279</v>
      </c>
      <c r="E717" s="166" t="s">
        <v>1</v>
      </c>
      <c r="F717" s="167" t="s">
        <v>1088</v>
      </c>
      <c r="H717" s="168">
        <v>1.75</v>
      </c>
      <c r="I717" s="169"/>
      <c r="L717" s="165"/>
      <c r="M717" s="170"/>
      <c r="T717" s="171"/>
      <c r="AT717" s="166" t="s">
        <v>279</v>
      </c>
      <c r="AU717" s="166" t="s">
        <v>90</v>
      </c>
      <c r="AV717" s="14" t="s">
        <v>90</v>
      </c>
      <c r="AW717" s="14" t="s">
        <v>35</v>
      </c>
      <c r="AX717" s="14" t="s">
        <v>81</v>
      </c>
      <c r="AY717" s="166" t="s">
        <v>270</v>
      </c>
    </row>
    <row r="718" spans="2:65" s="15" customFormat="1" ht="11.25">
      <c r="B718" s="172"/>
      <c r="D718" s="152" t="s">
        <v>279</v>
      </c>
      <c r="E718" s="173" t="s">
        <v>1</v>
      </c>
      <c r="F718" s="174" t="s">
        <v>310</v>
      </c>
      <c r="H718" s="175">
        <v>11.57</v>
      </c>
      <c r="I718" s="176"/>
      <c r="L718" s="172"/>
      <c r="M718" s="177"/>
      <c r="T718" s="178"/>
      <c r="AT718" s="173" t="s">
        <v>279</v>
      </c>
      <c r="AU718" s="173" t="s">
        <v>90</v>
      </c>
      <c r="AV718" s="15" t="s">
        <v>277</v>
      </c>
      <c r="AW718" s="15" t="s">
        <v>35</v>
      </c>
      <c r="AX718" s="15" t="s">
        <v>21</v>
      </c>
      <c r="AY718" s="173" t="s">
        <v>270</v>
      </c>
    </row>
    <row r="719" spans="2:65" s="1" customFormat="1" ht="33" customHeight="1">
      <c r="B719" s="32"/>
      <c r="C719" s="138" t="s">
        <v>1089</v>
      </c>
      <c r="D719" s="138" t="s">
        <v>272</v>
      </c>
      <c r="E719" s="139" t="s">
        <v>1090</v>
      </c>
      <c r="F719" s="140" t="s">
        <v>1091</v>
      </c>
      <c r="G719" s="141" t="s">
        <v>335</v>
      </c>
      <c r="H719" s="142">
        <v>120</v>
      </c>
      <c r="I719" s="143"/>
      <c r="J719" s="144">
        <f>ROUND(I719*H719,2)</f>
        <v>0</v>
      </c>
      <c r="K719" s="140" t="s">
        <v>276</v>
      </c>
      <c r="L719" s="32"/>
      <c r="M719" s="145" t="s">
        <v>1</v>
      </c>
      <c r="N719" s="146" t="s">
        <v>46</v>
      </c>
      <c r="P719" s="147">
        <f>O719*H719</f>
        <v>0</v>
      </c>
      <c r="Q719" s="147">
        <v>6.0999999999999997E-4</v>
      </c>
      <c r="R719" s="147">
        <f>Q719*H719</f>
        <v>7.3200000000000001E-2</v>
      </c>
      <c r="S719" s="147">
        <v>0</v>
      </c>
      <c r="T719" s="148">
        <f>S719*H719</f>
        <v>0</v>
      </c>
      <c r="AR719" s="149" t="s">
        <v>277</v>
      </c>
      <c r="AT719" s="149" t="s">
        <v>272</v>
      </c>
      <c r="AU719" s="149" t="s">
        <v>90</v>
      </c>
      <c r="AY719" s="17" t="s">
        <v>270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21</v>
      </c>
      <c r="BK719" s="150">
        <f>ROUND(I719*H719,2)</f>
        <v>0</v>
      </c>
      <c r="BL719" s="17" t="s">
        <v>277</v>
      </c>
      <c r="BM719" s="149" t="s">
        <v>1092</v>
      </c>
    </row>
    <row r="720" spans="2:65" s="12" customFormat="1" ht="22.5">
      <c r="B720" s="151"/>
      <c r="D720" s="152" t="s">
        <v>279</v>
      </c>
      <c r="E720" s="153" t="s">
        <v>1</v>
      </c>
      <c r="F720" s="154" t="s">
        <v>1093</v>
      </c>
      <c r="H720" s="153" t="s">
        <v>1</v>
      </c>
      <c r="I720" s="155"/>
      <c r="L720" s="151"/>
      <c r="M720" s="156"/>
      <c r="T720" s="157"/>
      <c r="AT720" s="153" t="s">
        <v>279</v>
      </c>
      <c r="AU720" s="153" t="s">
        <v>90</v>
      </c>
      <c r="AV720" s="12" t="s">
        <v>21</v>
      </c>
      <c r="AW720" s="12" t="s">
        <v>35</v>
      </c>
      <c r="AX720" s="12" t="s">
        <v>81</v>
      </c>
      <c r="AY720" s="153" t="s">
        <v>270</v>
      </c>
    </row>
    <row r="721" spans="2:65" s="14" customFormat="1" ht="22.5">
      <c r="B721" s="165"/>
      <c r="D721" s="152" t="s">
        <v>279</v>
      </c>
      <c r="E721" s="166" t="s">
        <v>1</v>
      </c>
      <c r="F721" s="167" t="s">
        <v>1094</v>
      </c>
      <c r="H721" s="168">
        <v>120</v>
      </c>
      <c r="I721" s="169"/>
      <c r="L721" s="165"/>
      <c r="M721" s="170"/>
      <c r="T721" s="171"/>
      <c r="AT721" s="166" t="s">
        <v>279</v>
      </c>
      <c r="AU721" s="166" t="s">
        <v>90</v>
      </c>
      <c r="AV721" s="14" t="s">
        <v>90</v>
      </c>
      <c r="AW721" s="14" t="s">
        <v>35</v>
      </c>
      <c r="AX721" s="14" t="s">
        <v>81</v>
      </c>
      <c r="AY721" s="166" t="s">
        <v>270</v>
      </c>
    </row>
    <row r="722" spans="2:65" s="15" customFormat="1" ht="11.25">
      <c r="B722" s="172"/>
      <c r="D722" s="152" t="s">
        <v>279</v>
      </c>
      <c r="E722" s="173" t="s">
        <v>1</v>
      </c>
      <c r="F722" s="174" t="s">
        <v>310</v>
      </c>
      <c r="H722" s="175">
        <v>120</v>
      </c>
      <c r="I722" s="176"/>
      <c r="L722" s="172"/>
      <c r="M722" s="177"/>
      <c r="T722" s="178"/>
      <c r="AT722" s="173" t="s">
        <v>279</v>
      </c>
      <c r="AU722" s="173" t="s">
        <v>90</v>
      </c>
      <c r="AV722" s="15" t="s">
        <v>277</v>
      </c>
      <c r="AW722" s="15" t="s">
        <v>35</v>
      </c>
      <c r="AX722" s="15" t="s">
        <v>21</v>
      </c>
      <c r="AY722" s="173" t="s">
        <v>270</v>
      </c>
    </row>
    <row r="723" spans="2:65" s="1" customFormat="1" ht="24.2" customHeight="1">
      <c r="B723" s="32"/>
      <c r="C723" s="138" t="s">
        <v>166</v>
      </c>
      <c r="D723" s="138" t="s">
        <v>272</v>
      </c>
      <c r="E723" s="139" t="s">
        <v>1095</v>
      </c>
      <c r="F723" s="140" t="s">
        <v>1096</v>
      </c>
      <c r="G723" s="141" t="s">
        <v>335</v>
      </c>
      <c r="H723" s="142">
        <v>300</v>
      </c>
      <c r="I723" s="143"/>
      <c r="J723" s="144">
        <f>ROUND(I723*H723,2)</f>
        <v>0</v>
      </c>
      <c r="K723" s="140" t="s">
        <v>276</v>
      </c>
      <c r="L723" s="32"/>
      <c r="M723" s="145" t="s">
        <v>1</v>
      </c>
      <c r="N723" s="146" t="s">
        <v>46</v>
      </c>
      <c r="P723" s="147">
        <f>O723*H723</f>
        <v>0</v>
      </c>
      <c r="Q723" s="147">
        <v>0</v>
      </c>
      <c r="R723" s="147">
        <f>Q723*H723</f>
        <v>0</v>
      </c>
      <c r="S723" s="147">
        <v>0</v>
      </c>
      <c r="T723" s="148">
        <f>S723*H723</f>
        <v>0</v>
      </c>
      <c r="AR723" s="149" t="s">
        <v>277</v>
      </c>
      <c r="AT723" s="149" t="s">
        <v>272</v>
      </c>
      <c r="AU723" s="149" t="s">
        <v>90</v>
      </c>
      <c r="AY723" s="17" t="s">
        <v>270</v>
      </c>
      <c r="BE723" s="150">
        <f>IF(N723="základní",J723,0)</f>
        <v>0</v>
      </c>
      <c r="BF723" s="150">
        <f>IF(N723="snížená",J723,0)</f>
        <v>0</v>
      </c>
      <c r="BG723" s="150">
        <f>IF(N723="zákl. přenesená",J723,0)</f>
        <v>0</v>
      </c>
      <c r="BH723" s="150">
        <f>IF(N723="sníž. přenesená",J723,0)</f>
        <v>0</v>
      </c>
      <c r="BI723" s="150">
        <f>IF(N723="nulová",J723,0)</f>
        <v>0</v>
      </c>
      <c r="BJ723" s="17" t="s">
        <v>21</v>
      </c>
      <c r="BK723" s="150">
        <f>ROUND(I723*H723,2)</f>
        <v>0</v>
      </c>
      <c r="BL723" s="17" t="s">
        <v>277</v>
      </c>
      <c r="BM723" s="149" t="s">
        <v>1097</v>
      </c>
    </row>
    <row r="724" spans="2:65" s="12" customFormat="1" ht="11.25">
      <c r="B724" s="151"/>
      <c r="D724" s="152" t="s">
        <v>279</v>
      </c>
      <c r="E724" s="153" t="s">
        <v>1</v>
      </c>
      <c r="F724" s="154" t="s">
        <v>1098</v>
      </c>
      <c r="H724" s="153" t="s">
        <v>1</v>
      </c>
      <c r="I724" s="155"/>
      <c r="L724" s="151"/>
      <c r="M724" s="156"/>
      <c r="T724" s="157"/>
      <c r="AT724" s="153" t="s">
        <v>279</v>
      </c>
      <c r="AU724" s="153" t="s">
        <v>90</v>
      </c>
      <c r="AV724" s="12" t="s">
        <v>21</v>
      </c>
      <c r="AW724" s="12" t="s">
        <v>35</v>
      </c>
      <c r="AX724" s="12" t="s">
        <v>81</v>
      </c>
      <c r="AY724" s="153" t="s">
        <v>270</v>
      </c>
    </row>
    <row r="725" spans="2:65" s="14" customFormat="1" ht="22.5">
      <c r="B725" s="165"/>
      <c r="D725" s="152" t="s">
        <v>279</v>
      </c>
      <c r="E725" s="166" t="s">
        <v>1099</v>
      </c>
      <c r="F725" s="167" t="s">
        <v>1100</v>
      </c>
      <c r="H725" s="168">
        <v>300</v>
      </c>
      <c r="I725" s="169"/>
      <c r="L725" s="165"/>
      <c r="M725" s="170"/>
      <c r="T725" s="171"/>
      <c r="AT725" s="166" t="s">
        <v>279</v>
      </c>
      <c r="AU725" s="166" t="s">
        <v>90</v>
      </c>
      <c r="AV725" s="14" t="s">
        <v>90</v>
      </c>
      <c r="AW725" s="14" t="s">
        <v>35</v>
      </c>
      <c r="AX725" s="14" t="s">
        <v>81</v>
      </c>
      <c r="AY725" s="166" t="s">
        <v>270</v>
      </c>
    </row>
    <row r="726" spans="2:65" s="15" customFormat="1" ht="11.25">
      <c r="B726" s="172"/>
      <c r="D726" s="152" t="s">
        <v>279</v>
      </c>
      <c r="E726" s="173" t="s">
        <v>1</v>
      </c>
      <c r="F726" s="174" t="s">
        <v>310</v>
      </c>
      <c r="H726" s="175">
        <v>300</v>
      </c>
      <c r="I726" s="176"/>
      <c r="L726" s="172"/>
      <c r="M726" s="177"/>
      <c r="T726" s="178"/>
      <c r="AT726" s="173" t="s">
        <v>279</v>
      </c>
      <c r="AU726" s="173" t="s">
        <v>90</v>
      </c>
      <c r="AV726" s="15" t="s">
        <v>277</v>
      </c>
      <c r="AW726" s="15" t="s">
        <v>35</v>
      </c>
      <c r="AX726" s="15" t="s">
        <v>21</v>
      </c>
      <c r="AY726" s="173" t="s">
        <v>270</v>
      </c>
    </row>
    <row r="727" spans="2:65" s="1" customFormat="1" ht="24.2" customHeight="1">
      <c r="B727" s="32"/>
      <c r="C727" s="138" t="s">
        <v>1101</v>
      </c>
      <c r="D727" s="138" t="s">
        <v>272</v>
      </c>
      <c r="E727" s="139" t="s">
        <v>1102</v>
      </c>
      <c r="F727" s="140" t="s">
        <v>1103</v>
      </c>
      <c r="G727" s="141" t="s">
        <v>335</v>
      </c>
      <c r="H727" s="142">
        <v>11.3</v>
      </c>
      <c r="I727" s="143"/>
      <c r="J727" s="144">
        <f>ROUND(I727*H727,2)</f>
        <v>0</v>
      </c>
      <c r="K727" s="140" t="s">
        <v>276</v>
      </c>
      <c r="L727" s="32"/>
      <c r="M727" s="145" t="s">
        <v>1</v>
      </c>
      <c r="N727" s="146" t="s">
        <v>46</v>
      </c>
      <c r="P727" s="147">
        <f>O727*H727</f>
        <v>0</v>
      </c>
      <c r="Q727" s="147">
        <v>3.0000000000000001E-5</v>
      </c>
      <c r="R727" s="147">
        <f>Q727*H727</f>
        <v>3.3900000000000005E-4</v>
      </c>
      <c r="S727" s="147">
        <v>0</v>
      </c>
      <c r="T727" s="148">
        <f>S727*H727</f>
        <v>0</v>
      </c>
      <c r="AR727" s="149" t="s">
        <v>277</v>
      </c>
      <c r="AT727" s="149" t="s">
        <v>272</v>
      </c>
      <c r="AU727" s="149" t="s">
        <v>90</v>
      </c>
      <c r="AY727" s="17" t="s">
        <v>270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21</v>
      </c>
      <c r="BK727" s="150">
        <f>ROUND(I727*H727,2)</f>
        <v>0</v>
      </c>
      <c r="BL727" s="17" t="s">
        <v>277</v>
      </c>
      <c r="BM727" s="149" t="s">
        <v>1104</v>
      </c>
    </row>
    <row r="728" spans="2:65" s="12" customFormat="1" ht="22.5">
      <c r="B728" s="151"/>
      <c r="D728" s="152" t="s">
        <v>279</v>
      </c>
      <c r="E728" s="153" t="s">
        <v>1</v>
      </c>
      <c r="F728" s="154" t="s">
        <v>1105</v>
      </c>
      <c r="H728" s="153" t="s">
        <v>1</v>
      </c>
      <c r="I728" s="155"/>
      <c r="L728" s="151"/>
      <c r="M728" s="156"/>
      <c r="T728" s="157"/>
      <c r="AT728" s="153" t="s">
        <v>279</v>
      </c>
      <c r="AU728" s="153" t="s">
        <v>90</v>
      </c>
      <c r="AV728" s="12" t="s">
        <v>21</v>
      </c>
      <c r="AW728" s="12" t="s">
        <v>35</v>
      </c>
      <c r="AX728" s="12" t="s">
        <v>81</v>
      </c>
      <c r="AY728" s="153" t="s">
        <v>270</v>
      </c>
    </row>
    <row r="729" spans="2:65" s="14" customFormat="1" ht="22.5">
      <c r="B729" s="165"/>
      <c r="D729" s="152" t="s">
        <v>279</v>
      </c>
      <c r="E729" s="166" t="s">
        <v>1</v>
      </c>
      <c r="F729" s="167" t="s">
        <v>1106</v>
      </c>
      <c r="H729" s="168">
        <v>11.3</v>
      </c>
      <c r="I729" s="169"/>
      <c r="L729" s="165"/>
      <c r="M729" s="170"/>
      <c r="T729" s="171"/>
      <c r="AT729" s="166" t="s">
        <v>279</v>
      </c>
      <c r="AU729" s="166" t="s">
        <v>90</v>
      </c>
      <c r="AV729" s="14" t="s">
        <v>90</v>
      </c>
      <c r="AW729" s="14" t="s">
        <v>35</v>
      </c>
      <c r="AX729" s="14" t="s">
        <v>81</v>
      </c>
      <c r="AY729" s="166" t="s">
        <v>270</v>
      </c>
    </row>
    <row r="730" spans="2:65" s="15" customFormat="1" ht="11.25">
      <c r="B730" s="172"/>
      <c r="D730" s="152" t="s">
        <v>279</v>
      </c>
      <c r="E730" s="173" t="s">
        <v>1</v>
      </c>
      <c r="F730" s="174" t="s">
        <v>310</v>
      </c>
      <c r="H730" s="175">
        <v>11.3</v>
      </c>
      <c r="I730" s="176"/>
      <c r="L730" s="172"/>
      <c r="M730" s="177"/>
      <c r="T730" s="178"/>
      <c r="AT730" s="173" t="s">
        <v>279</v>
      </c>
      <c r="AU730" s="173" t="s">
        <v>90</v>
      </c>
      <c r="AV730" s="15" t="s">
        <v>277</v>
      </c>
      <c r="AW730" s="15" t="s">
        <v>35</v>
      </c>
      <c r="AX730" s="15" t="s">
        <v>21</v>
      </c>
      <c r="AY730" s="173" t="s">
        <v>270</v>
      </c>
    </row>
    <row r="731" spans="2:65" s="1" customFormat="1" ht="24.2" customHeight="1">
      <c r="B731" s="32"/>
      <c r="C731" s="138" t="s">
        <v>1107</v>
      </c>
      <c r="D731" s="138" t="s">
        <v>272</v>
      </c>
      <c r="E731" s="139" t="s">
        <v>1108</v>
      </c>
      <c r="F731" s="140" t="s">
        <v>1109</v>
      </c>
      <c r="G731" s="141" t="s">
        <v>275</v>
      </c>
      <c r="H731" s="142">
        <v>446</v>
      </c>
      <c r="I731" s="143"/>
      <c r="J731" s="144">
        <f>ROUND(I731*H731,2)</f>
        <v>0</v>
      </c>
      <c r="K731" s="140" t="s">
        <v>276</v>
      </c>
      <c r="L731" s="32"/>
      <c r="M731" s="145" t="s">
        <v>1</v>
      </c>
      <c r="N731" s="146" t="s">
        <v>46</v>
      </c>
      <c r="P731" s="147">
        <f>O731*H731</f>
        <v>0</v>
      </c>
      <c r="Q731" s="147">
        <v>0</v>
      </c>
      <c r="R731" s="147">
        <f>Q731*H731</f>
        <v>0</v>
      </c>
      <c r="S731" s="147">
        <v>0.02</v>
      </c>
      <c r="T731" s="148">
        <f>S731*H731</f>
        <v>8.92</v>
      </c>
      <c r="AR731" s="149" t="s">
        <v>277</v>
      </c>
      <c r="AT731" s="149" t="s">
        <v>272</v>
      </c>
      <c r="AU731" s="149" t="s">
        <v>90</v>
      </c>
      <c r="AY731" s="17" t="s">
        <v>270</v>
      </c>
      <c r="BE731" s="150">
        <f>IF(N731="základní",J731,0)</f>
        <v>0</v>
      </c>
      <c r="BF731" s="150">
        <f>IF(N731="snížená",J731,0)</f>
        <v>0</v>
      </c>
      <c r="BG731" s="150">
        <f>IF(N731="zákl. přenesená",J731,0)</f>
        <v>0</v>
      </c>
      <c r="BH731" s="150">
        <f>IF(N731="sníž. přenesená",J731,0)</f>
        <v>0</v>
      </c>
      <c r="BI731" s="150">
        <f>IF(N731="nulová",J731,0)</f>
        <v>0</v>
      </c>
      <c r="BJ731" s="17" t="s">
        <v>21</v>
      </c>
      <c r="BK731" s="150">
        <f>ROUND(I731*H731,2)</f>
        <v>0</v>
      </c>
      <c r="BL731" s="17" t="s">
        <v>277</v>
      </c>
      <c r="BM731" s="149" t="s">
        <v>1110</v>
      </c>
    </row>
    <row r="732" spans="2:65" s="12" customFormat="1" ht="11.25">
      <c r="B732" s="151"/>
      <c r="D732" s="152" t="s">
        <v>279</v>
      </c>
      <c r="E732" s="153" t="s">
        <v>1</v>
      </c>
      <c r="F732" s="154" t="s">
        <v>1111</v>
      </c>
      <c r="H732" s="153" t="s">
        <v>1</v>
      </c>
      <c r="I732" s="155"/>
      <c r="L732" s="151"/>
      <c r="M732" s="156"/>
      <c r="T732" s="157"/>
      <c r="AT732" s="153" t="s">
        <v>279</v>
      </c>
      <c r="AU732" s="153" t="s">
        <v>90</v>
      </c>
      <c r="AV732" s="12" t="s">
        <v>21</v>
      </c>
      <c r="AW732" s="12" t="s">
        <v>35</v>
      </c>
      <c r="AX732" s="12" t="s">
        <v>81</v>
      </c>
      <c r="AY732" s="153" t="s">
        <v>270</v>
      </c>
    </row>
    <row r="733" spans="2:65" s="14" customFormat="1" ht="22.5">
      <c r="B733" s="165"/>
      <c r="D733" s="152" t="s">
        <v>279</v>
      </c>
      <c r="E733" s="166" t="s">
        <v>1</v>
      </c>
      <c r="F733" s="167" t="s">
        <v>1112</v>
      </c>
      <c r="H733" s="168">
        <v>235</v>
      </c>
      <c r="I733" s="169"/>
      <c r="L733" s="165"/>
      <c r="M733" s="170"/>
      <c r="T733" s="171"/>
      <c r="AT733" s="166" t="s">
        <v>279</v>
      </c>
      <c r="AU733" s="166" t="s">
        <v>90</v>
      </c>
      <c r="AV733" s="14" t="s">
        <v>90</v>
      </c>
      <c r="AW733" s="14" t="s">
        <v>35</v>
      </c>
      <c r="AX733" s="14" t="s">
        <v>81</v>
      </c>
      <c r="AY733" s="166" t="s">
        <v>270</v>
      </c>
    </row>
    <row r="734" spans="2:65" s="13" customFormat="1" ht="11.25">
      <c r="B734" s="158"/>
      <c r="D734" s="152" t="s">
        <v>279</v>
      </c>
      <c r="E734" s="159" t="s">
        <v>1</v>
      </c>
      <c r="F734" s="160" t="s">
        <v>1113</v>
      </c>
      <c r="H734" s="161">
        <v>235</v>
      </c>
      <c r="I734" s="162"/>
      <c r="L734" s="158"/>
      <c r="M734" s="163"/>
      <c r="T734" s="164"/>
      <c r="AT734" s="159" t="s">
        <v>279</v>
      </c>
      <c r="AU734" s="159" t="s">
        <v>90</v>
      </c>
      <c r="AV734" s="13" t="s">
        <v>179</v>
      </c>
      <c r="AW734" s="13" t="s">
        <v>35</v>
      </c>
      <c r="AX734" s="13" t="s">
        <v>81</v>
      </c>
      <c r="AY734" s="159" t="s">
        <v>270</v>
      </c>
    </row>
    <row r="735" spans="2:65" s="12" customFormat="1" ht="11.25">
      <c r="B735" s="151"/>
      <c r="D735" s="152" t="s">
        <v>279</v>
      </c>
      <c r="E735" s="153" t="s">
        <v>1</v>
      </c>
      <c r="F735" s="154" t="s">
        <v>1114</v>
      </c>
      <c r="H735" s="153" t="s">
        <v>1</v>
      </c>
      <c r="I735" s="155"/>
      <c r="L735" s="151"/>
      <c r="M735" s="156"/>
      <c r="T735" s="157"/>
      <c r="AT735" s="153" t="s">
        <v>279</v>
      </c>
      <c r="AU735" s="153" t="s">
        <v>90</v>
      </c>
      <c r="AV735" s="12" t="s">
        <v>21</v>
      </c>
      <c r="AW735" s="12" t="s">
        <v>35</v>
      </c>
      <c r="AX735" s="12" t="s">
        <v>81</v>
      </c>
      <c r="AY735" s="153" t="s">
        <v>270</v>
      </c>
    </row>
    <row r="736" spans="2:65" s="14" customFormat="1" ht="11.25">
      <c r="B736" s="165"/>
      <c r="D736" s="152" t="s">
        <v>279</v>
      </c>
      <c r="E736" s="166" t="s">
        <v>1</v>
      </c>
      <c r="F736" s="167" t="s">
        <v>1115</v>
      </c>
      <c r="H736" s="168">
        <v>57</v>
      </c>
      <c r="I736" s="169"/>
      <c r="L736" s="165"/>
      <c r="M736" s="170"/>
      <c r="T736" s="171"/>
      <c r="AT736" s="166" t="s">
        <v>279</v>
      </c>
      <c r="AU736" s="166" t="s">
        <v>90</v>
      </c>
      <c r="AV736" s="14" t="s">
        <v>90</v>
      </c>
      <c r="AW736" s="14" t="s">
        <v>35</v>
      </c>
      <c r="AX736" s="14" t="s">
        <v>81</v>
      </c>
      <c r="AY736" s="166" t="s">
        <v>270</v>
      </c>
    </row>
    <row r="737" spans="2:65" s="14" customFormat="1" ht="11.25">
      <c r="B737" s="165"/>
      <c r="D737" s="152" t="s">
        <v>279</v>
      </c>
      <c r="E737" s="166" t="s">
        <v>1</v>
      </c>
      <c r="F737" s="167" t="s">
        <v>1116</v>
      </c>
      <c r="H737" s="168">
        <v>77</v>
      </c>
      <c r="I737" s="169"/>
      <c r="L737" s="165"/>
      <c r="M737" s="170"/>
      <c r="T737" s="171"/>
      <c r="AT737" s="166" t="s">
        <v>279</v>
      </c>
      <c r="AU737" s="166" t="s">
        <v>90</v>
      </c>
      <c r="AV737" s="14" t="s">
        <v>90</v>
      </c>
      <c r="AW737" s="14" t="s">
        <v>35</v>
      </c>
      <c r="AX737" s="14" t="s">
        <v>81</v>
      </c>
      <c r="AY737" s="166" t="s">
        <v>270</v>
      </c>
    </row>
    <row r="738" spans="2:65" s="13" customFormat="1" ht="11.25">
      <c r="B738" s="158"/>
      <c r="D738" s="152" t="s">
        <v>279</v>
      </c>
      <c r="E738" s="159" t="s">
        <v>1</v>
      </c>
      <c r="F738" s="160" t="s">
        <v>1117</v>
      </c>
      <c r="H738" s="161">
        <v>134</v>
      </c>
      <c r="I738" s="162"/>
      <c r="L738" s="158"/>
      <c r="M738" s="163"/>
      <c r="T738" s="164"/>
      <c r="AT738" s="159" t="s">
        <v>279</v>
      </c>
      <c r="AU738" s="159" t="s">
        <v>90</v>
      </c>
      <c r="AV738" s="13" t="s">
        <v>179</v>
      </c>
      <c r="AW738" s="13" t="s">
        <v>35</v>
      </c>
      <c r="AX738" s="13" t="s">
        <v>81</v>
      </c>
      <c r="AY738" s="159" t="s">
        <v>270</v>
      </c>
    </row>
    <row r="739" spans="2:65" s="12" customFormat="1" ht="22.5">
      <c r="B739" s="151"/>
      <c r="D739" s="152" t="s">
        <v>279</v>
      </c>
      <c r="E739" s="153" t="s">
        <v>1</v>
      </c>
      <c r="F739" s="154" t="s">
        <v>1118</v>
      </c>
      <c r="H739" s="153" t="s">
        <v>1</v>
      </c>
      <c r="I739" s="155"/>
      <c r="L739" s="151"/>
      <c r="M739" s="156"/>
      <c r="T739" s="157"/>
      <c r="AT739" s="153" t="s">
        <v>279</v>
      </c>
      <c r="AU739" s="153" t="s">
        <v>90</v>
      </c>
      <c r="AV739" s="12" t="s">
        <v>21</v>
      </c>
      <c r="AW739" s="12" t="s">
        <v>35</v>
      </c>
      <c r="AX739" s="12" t="s">
        <v>81</v>
      </c>
      <c r="AY739" s="153" t="s">
        <v>270</v>
      </c>
    </row>
    <row r="740" spans="2:65" s="12" customFormat="1" ht="11.25">
      <c r="B740" s="151"/>
      <c r="D740" s="152" t="s">
        <v>279</v>
      </c>
      <c r="E740" s="153" t="s">
        <v>1</v>
      </c>
      <c r="F740" s="154" t="s">
        <v>1119</v>
      </c>
      <c r="H740" s="153" t="s">
        <v>1</v>
      </c>
      <c r="I740" s="155"/>
      <c r="L740" s="151"/>
      <c r="M740" s="156"/>
      <c r="T740" s="157"/>
      <c r="AT740" s="153" t="s">
        <v>279</v>
      </c>
      <c r="AU740" s="153" t="s">
        <v>90</v>
      </c>
      <c r="AV740" s="12" t="s">
        <v>21</v>
      </c>
      <c r="AW740" s="12" t="s">
        <v>35</v>
      </c>
      <c r="AX740" s="12" t="s">
        <v>81</v>
      </c>
      <c r="AY740" s="153" t="s">
        <v>270</v>
      </c>
    </row>
    <row r="741" spans="2:65" s="14" customFormat="1" ht="11.25">
      <c r="B741" s="165"/>
      <c r="D741" s="152" t="s">
        <v>279</v>
      </c>
      <c r="E741" s="166" t="s">
        <v>1</v>
      </c>
      <c r="F741" s="167" t="s">
        <v>1120</v>
      </c>
      <c r="H741" s="168">
        <v>50</v>
      </c>
      <c r="I741" s="169"/>
      <c r="L741" s="165"/>
      <c r="M741" s="170"/>
      <c r="T741" s="171"/>
      <c r="AT741" s="166" t="s">
        <v>279</v>
      </c>
      <c r="AU741" s="166" t="s">
        <v>90</v>
      </c>
      <c r="AV741" s="14" t="s">
        <v>90</v>
      </c>
      <c r="AW741" s="14" t="s">
        <v>35</v>
      </c>
      <c r="AX741" s="14" t="s">
        <v>81</v>
      </c>
      <c r="AY741" s="166" t="s">
        <v>270</v>
      </c>
    </row>
    <row r="742" spans="2:65" s="14" customFormat="1" ht="11.25">
      <c r="B742" s="165"/>
      <c r="D742" s="152" t="s">
        <v>279</v>
      </c>
      <c r="E742" s="166" t="s">
        <v>1</v>
      </c>
      <c r="F742" s="167" t="s">
        <v>1121</v>
      </c>
      <c r="H742" s="168">
        <v>7</v>
      </c>
      <c r="I742" s="169"/>
      <c r="L742" s="165"/>
      <c r="M742" s="170"/>
      <c r="T742" s="171"/>
      <c r="AT742" s="166" t="s">
        <v>279</v>
      </c>
      <c r="AU742" s="166" t="s">
        <v>90</v>
      </c>
      <c r="AV742" s="14" t="s">
        <v>90</v>
      </c>
      <c r="AW742" s="14" t="s">
        <v>35</v>
      </c>
      <c r="AX742" s="14" t="s">
        <v>81</v>
      </c>
      <c r="AY742" s="166" t="s">
        <v>270</v>
      </c>
    </row>
    <row r="743" spans="2:65" s="14" customFormat="1" ht="11.25">
      <c r="B743" s="165"/>
      <c r="D743" s="152" t="s">
        <v>279</v>
      </c>
      <c r="E743" s="166" t="s">
        <v>1</v>
      </c>
      <c r="F743" s="167" t="s">
        <v>1122</v>
      </c>
      <c r="H743" s="168">
        <v>20</v>
      </c>
      <c r="I743" s="169"/>
      <c r="L743" s="165"/>
      <c r="M743" s="170"/>
      <c r="T743" s="171"/>
      <c r="AT743" s="166" t="s">
        <v>279</v>
      </c>
      <c r="AU743" s="166" t="s">
        <v>90</v>
      </c>
      <c r="AV743" s="14" t="s">
        <v>90</v>
      </c>
      <c r="AW743" s="14" t="s">
        <v>35</v>
      </c>
      <c r="AX743" s="14" t="s">
        <v>81</v>
      </c>
      <c r="AY743" s="166" t="s">
        <v>270</v>
      </c>
    </row>
    <row r="744" spans="2:65" s="13" customFormat="1" ht="11.25">
      <c r="B744" s="158"/>
      <c r="D744" s="152" t="s">
        <v>279</v>
      </c>
      <c r="E744" s="159" t="s">
        <v>1</v>
      </c>
      <c r="F744" s="160" t="s">
        <v>1123</v>
      </c>
      <c r="H744" s="161">
        <v>77</v>
      </c>
      <c r="I744" s="162"/>
      <c r="L744" s="158"/>
      <c r="M744" s="163"/>
      <c r="T744" s="164"/>
      <c r="AT744" s="159" t="s">
        <v>279</v>
      </c>
      <c r="AU744" s="159" t="s">
        <v>90</v>
      </c>
      <c r="AV744" s="13" t="s">
        <v>179</v>
      </c>
      <c r="AW744" s="13" t="s">
        <v>35</v>
      </c>
      <c r="AX744" s="13" t="s">
        <v>81</v>
      </c>
      <c r="AY744" s="159" t="s">
        <v>270</v>
      </c>
    </row>
    <row r="745" spans="2:65" s="15" customFormat="1" ht="11.25">
      <c r="B745" s="172"/>
      <c r="D745" s="152" t="s">
        <v>279</v>
      </c>
      <c r="E745" s="173" t="s">
        <v>1</v>
      </c>
      <c r="F745" s="174" t="s">
        <v>310</v>
      </c>
      <c r="H745" s="175">
        <v>446</v>
      </c>
      <c r="I745" s="176"/>
      <c r="L745" s="172"/>
      <c r="M745" s="177"/>
      <c r="T745" s="178"/>
      <c r="AT745" s="173" t="s">
        <v>279</v>
      </c>
      <c r="AU745" s="173" t="s">
        <v>90</v>
      </c>
      <c r="AV745" s="15" t="s">
        <v>277</v>
      </c>
      <c r="AW745" s="15" t="s">
        <v>35</v>
      </c>
      <c r="AX745" s="15" t="s">
        <v>21</v>
      </c>
      <c r="AY745" s="173" t="s">
        <v>270</v>
      </c>
    </row>
    <row r="746" spans="2:65" s="1" customFormat="1" ht="24.2" customHeight="1">
      <c r="B746" s="32"/>
      <c r="C746" s="138" t="s">
        <v>1124</v>
      </c>
      <c r="D746" s="138" t="s">
        <v>272</v>
      </c>
      <c r="E746" s="139" t="s">
        <v>1125</v>
      </c>
      <c r="F746" s="140" t="s">
        <v>1126</v>
      </c>
      <c r="G746" s="141" t="s">
        <v>876</v>
      </c>
      <c r="H746" s="142">
        <v>2</v>
      </c>
      <c r="I746" s="143"/>
      <c r="J746" s="144">
        <f>ROUND(I746*H746,2)</f>
        <v>0</v>
      </c>
      <c r="K746" s="140" t="s">
        <v>276</v>
      </c>
      <c r="L746" s="32"/>
      <c r="M746" s="145" t="s">
        <v>1</v>
      </c>
      <c r="N746" s="146" t="s">
        <v>46</v>
      </c>
      <c r="P746" s="147">
        <f>O746*H746</f>
        <v>0</v>
      </c>
      <c r="Q746" s="147">
        <v>0</v>
      </c>
      <c r="R746" s="147">
        <f>Q746*H746</f>
        <v>0</v>
      </c>
      <c r="S746" s="147">
        <v>8.2000000000000003E-2</v>
      </c>
      <c r="T746" s="148">
        <f>S746*H746</f>
        <v>0.16400000000000001</v>
      </c>
      <c r="AR746" s="149" t="s">
        <v>277</v>
      </c>
      <c r="AT746" s="149" t="s">
        <v>272</v>
      </c>
      <c r="AU746" s="149" t="s">
        <v>90</v>
      </c>
      <c r="AY746" s="17" t="s">
        <v>270</v>
      </c>
      <c r="BE746" s="150">
        <f>IF(N746="základní",J746,0)</f>
        <v>0</v>
      </c>
      <c r="BF746" s="150">
        <f>IF(N746="snížená",J746,0)</f>
        <v>0</v>
      </c>
      <c r="BG746" s="150">
        <f>IF(N746="zákl. přenesená",J746,0)</f>
        <v>0</v>
      </c>
      <c r="BH746" s="150">
        <f>IF(N746="sníž. přenesená",J746,0)</f>
        <v>0</v>
      </c>
      <c r="BI746" s="150">
        <f>IF(N746="nulová",J746,0)</f>
        <v>0</v>
      </c>
      <c r="BJ746" s="17" t="s">
        <v>21</v>
      </c>
      <c r="BK746" s="150">
        <f>ROUND(I746*H746,2)</f>
        <v>0</v>
      </c>
      <c r="BL746" s="17" t="s">
        <v>277</v>
      </c>
      <c r="BM746" s="149" t="s">
        <v>1127</v>
      </c>
    </row>
    <row r="747" spans="2:65" s="12" customFormat="1" ht="22.5">
      <c r="B747" s="151"/>
      <c r="D747" s="152" t="s">
        <v>279</v>
      </c>
      <c r="E747" s="153" t="s">
        <v>1</v>
      </c>
      <c r="F747" s="154" t="s">
        <v>1128</v>
      </c>
      <c r="H747" s="153" t="s">
        <v>1</v>
      </c>
      <c r="I747" s="155"/>
      <c r="L747" s="151"/>
      <c r="M747" s="156"/>
      <c r="T747" s="157"/>
      <c r="AT747" s="153" t="s">
        <v>279</v>
      </c>
      <c r="AU747" s="153" t="s">
        <v>90</v>
      </c>
      <c r="AV747" s="12" t="s">
        <v>21</v>
      </c>
      <c r="AW747" s="12" t="s">
        <v>35</v>
      </c>
      <c r="AX747" s="12" t="s">
        <v>81</v>
      </c>
      <c r="AY747" s="153" t="s">
        <v>270</v>
      </c>
    </row>
    <row r="748" spans="2:65" s="12" customFormat="1" ht="22.5">
      <c r="B748" s="151"/>
      <c r="D748" s="152" t="s">
        <v>279</v>
      </c>
      <c r="E748" s="153" t="s">
        <v>1</v>
      </c>
      <c r="F748" s="154" t="s">
        <v>1129</v>
      </c>
      <c r="H748" s="153" t="s">
        <v>1</v>
      </c>
      <c r="I748" s="155"/>
      <c r="L748" s="151"/>
      <c r="M748" s="156"/>
      <c r="T748" s="157"/>
      <c r="AT748" s="153" t="s">
        <v>279</v>
      </c>
      <c r="AU748" s="153" t="s">
        <v>90</v>
      </c>
      <c r="AV748" s="12" t="s">
        <v>21</v>
      </c>
      <c r="AW748" s="12" t="s">
        <v>35</v>
      </c>
      <c r="AX748" s="12" t="s">
        <v>81</v>
      </c>
      <c r="AY748" s="153" t="s">
        <v>270</v>
      </c>
    </row>
    <row r="749" spans="2:65" s="12" customFormat="1" ht="22.5">
      <c r="B749" s="151"/>
      <c r="D749" s="152" t="s">
        <v>279</v>
      </c>
      <c r="E749" s="153" t="s">
        <v>1</v>
      </c>
      <c r="F749" s="154" t="s">
        <v>1130</v>
      </c>
      <c r="H749" s="153" t="s">
        <v>1</v>
      </c>
      <c r="I749" s="155"/>
      <c r="L749" s="151"/>
      <c r="M749" s="156"/>
      <c r="T749" s="157"/>
      <c r="AT749" s="153" t="s">
        <v>279</v>
      </c>
      <c r="AU749" s="153" t="s">
        <v>90</v>
      </c>
      <c r="AV749" s="12" t="s">
        <v>21</v>
      </c>
      <c r="AW749" s="12" t="s">
        <v>35</v>
      </c>
      <c r="AX749" s="12" t="s">
        <v>81</v>
      </c>
      <c r="AY749" s="153" t="s">
        <v>270</v>
      </c>
    </row>
    <row r="750" spans="2:65" s="13" customFormat="1" ht="11.25">
      <c r="B750" s="158"/>
      <c r="D750" s="152" t="s">
        <v>279</v>
      </c>
      <c r="E750" s="159" t="s">
        <v>1</v>
      </c>
      <c r="F750" s="160" t="s">
        <v>367</v>
      </c>
      <c r="H750" s="161">
        <v>0</v>
      </c>
      <c r="I750" s="162"/>
      <c r="L750" s="158"/>
      <c r="M750" s="163"/>
      <c r="T750" s="164"/>
      <c r="AT750" s="159" t="s">
        <v>279</v>
      </c>
      <c r="AU750" s="159" t="s">
        <v>90</v>
      </c>
      <c r="AV750" s="13" t="s">
        <v>179</v>
      </c>
      <c r="AW750" s="13" t="s">
        <v>35</v>
      </c>
      <c r="AX750" s="13" t="s">
        <v>81</v>
      </c>
      <c r="AY750" s="159" t="s">
        <v>270</v>
      </c>
    </row>
    <row r="751" spans="2:65" s="12" customFormat="1" ht="22.5">
      <c r="B751" s="151"/>
      <c r="D751" s="152" t="s">
        <v>279</v>
      </c>
      <c r="E751" s="153" t="s">
        <v>1</v>
      </c>
      <c r="F751" s="154" t="s">
        <v>1131</v>
      </c>
      <c r="H751" s="153" t="s">
        <v>1</v>
      </c>
      <c r="I751" s="155"/>
      <c r="L751" s="151"/>
      <c r="M751" s="156"/>
      <c r="T751" s="157"/>
      <c r="AT751" s="153" t="s">
        <v>279</v>
      </c>
      <c r="AU751" s="153" t="s">
        <v>90</v>
      </c>
      <c r="AV751" s="12" t="s">
        <v>21</v>
      </c>
      <c r="AW751" s="12" t="s">
        <v>35</v>
      </c>
      <c r="AX751" s="12" t="s">
        <v>81</v>
      </c>
      <c r="AY751" s="153" t="s">
        <v>270</v>
      </c>
    </row>
    <row r="752" spans="2:65" s="14" customFormat="1" ht="11.25">
      <c r="B752" s="165"/>
      <c r="D752" s="152" t="s">
        <v>279</v>
      </c>
      <c r="E752" s="166" t="s">
        <v>1</v>
      </c>
      <c r="F752" s="167" t="s">
        <v>1132</v>
      </c>
      <c r="H752" s="168">
        <v>2</v>
      </c>
      <c r="I752" s="169"/>
      <c r="L752" s="165"/>
      <c r="M752" s="170"/>
      <c r="T752" s="171"/>
      <c r="AT752" s="166" t="s">
        <v>279</v>
      </c>
      <c r="AU752" s="166" t="s">
        <v>90</v>
      </c>
      <c r="AV752" s="14" t="s">
        <v>90</v>
      </c>
      <c r="AW752" s="14" t="s">
        <v>35</v>
      </c>
      <c r="AX752" s="14" t="s">
        <v>81</v>
      </c>
      <c r="AY752" s="166" t="s">
        <v>270</v>
      </c>
    </row>
    <row r="753" spans="2:65" s="12" customFormat="1" ht="22.5">
      <c r="B753" s="151"/>
      <c r="D753" s="152" t="s">
        <v>279</v>
      </c>
      <c r="E753" s="153" t="s">
        <v>1</v>
      </c>
      <c r="F753" s="154" t="s">
        <v>1133</v>
      </c>
      <c r="H753" s="153" t="s">
        <v>1</v>
      </c>
      <c r="I753" s="155"/>
      <c r="L753" s="151"/>
      <c r="M753" s="156"/>
      <c r="T753" s="157"/>
      <c r="AT753" s="153" t="s">
        <v>279</v>
      </c>
      <c r="AU753" s="153" t="s">
        <v>90</v>
      </c>
      <c r="AV753" s="12" t="s">
        <v>21</v>
      </c>
      <c r="AW753" s="12" t="s">
        <v>35</v>
      </c>
      <c r="AX753" s="12" t="s">
        <v>81</v>
      </c>
      <c r="AY753" s="153" t="s">
        <v>270</v>
      </c>
    </row>
    <row r="754" spans="2:65" s="15" customFormat="1" ht="11.25">
      <c r="B754" s="172"/>
      <c r="D754" s="152" t="s">
        <v>279</v>
      </c>
      <c r="E754" s="173" t="s">
        <v>1</v>
      </c>
      <c r="F754" s="174" t="s">
        <v>310</v>
      </c>
      <c r="H754" s="175">
        <v>2</v>
      </c>
      <c r="I754" s="176"/>
      <c r="L754" s="172"/>
      <c r="M754" s="177"/>
      <c r="T754" s="178"/>
      <c r="AT754" s="173" t="s">
        <v>279</v>
      </c>
      <c r="AU754" s="173" t="s">
        <v>90</v>
      </c>
      <c r="AV754" s="15" t="s">
        <v>277</v>
      </c>
      <c r="AW754" s="15" t="s">
        <v>35</v>
      </c>
      <c r="AX754" s="15" t="s">
        <v>21</v>
      </c>
      <c r="AY754" s="173" t="s">
        <v>270</v>
      </c>
    </row>
    <row r="755" spans="2:65" s="1" customFormat="1" ht="24.2" customHeight="1">
      <c r="B755" s="32"/>
      <c r="C755" s="138" t="s">
        <v>1134</v>
      </c>
      <c r="D755" s="138" t="s">
        <v>272</v>
      </c>
      <c r="E755" s="139" t="s">
        <v>1135</v>
      </c>
      <c r="F755" s="140" t="s">
        <v>1136</v>
      </c>
      <c r="G755" s="141" t="s">
        <v>876</v>
      </c>
      <c r="H755" s="142">
        <v>4</v>
      </c>
      <c r="I755" s="143"/>
      <c r="J755" s="144">
        <f>ROUND(I755*H755,2)</f>
        <v>0</v>
      </c>
      <c r="K755" s="140" t="s">
        <v>276</v>
      </c>
      <c r="L755" s="32"/>
      <c r="M755" s="145" t="s">
        <v>1</v>
      </c>
      <c r="N755" s="146" t="s">
        <v>46</v>
      </c>
      <c r="P755" s="147">
        <f>O755*H755</f>
        <v>0</v>
      </c>
      <c r="Q755" s="147">
        <v>0</v>
      </c>
      <c r="R755" s="147">
        <f>Q755*H755</f>
        <v>0</v>
      </c>
      <c r="S755" s="147">
        <v>4.0000000000000001E-3</v>
      </c>
      <c r="T755" s="148">
        <f>S755*H755</f>
        <v>1.6E-2</v>
      </c>
      <c r="AR755" s="149" t="s">
        <v>277</v>
      </c>
      <c r="AT755" s="149" t="s">
        <v>272</v>
      </c>
      <c r="AU755" s="149" t="s">
        <v>90</v>
      </c>
      <c r="AY755" s="17" t="s">
        <v>270</v>
      </c>
      <c r="BE755" s="150">
        <f>IF(N755="základní",J755,0)</f>
        <v>0</v>
      </c>
      <c r="BF755" s="150">
        <f>IF(N755="snížená",J755,0)</f>
        <v>0</v>
      </c>
      <c r="BG755" s="150">
        <f>IF(N755="zákl. přenesená",J755,0)</f>
        <v>0</v>
      </c>
      <c r="BH755" s="150">
        <f>IF(N755="sníž. přenesená",J755,0)</f>
        <v>0</v>
      </c>
      <c r="BI755" s="150">
        <f>IF(N755="nulová",J755,0)</f>
        <v>0</v>
      </c>
      <c r="BJ755" s="17" t="s">
        <v>21</v>
      </c>
      <c r="BK755" s="150">
        <f>ROUND(I755*H755,2)</f>
        <v>0</v>
      </c>
      <c r="BL755" s="17" t="s">
        <v>277</v>
      </c>
      <c r="BM755" s="149" t="s">
        <v>1137</v>
      </c>
    </row>
    <row r="756" spans="2:65" s="12" customFormat="1" ht="22.5">
      <c r="B756" s="151"/>
      <c r="D756" s="152" t="s">
        <v>279</v>
      </c>
      <c r="E756" s="153" t="s">
        <v>1</v>
      </c>
      <c r="F756" s="154" t="s">
        <v>1138</v>
      </c>
      <c r="H756" s="153" t="s">
        <v>1</v>
      </c>
      <c r="I756" s="155"/>
      <c r="L756" s="151"/>
      <c r="M756" s="156"/>
      <c r="T756" s="157"/>
      <c r="AT756" s="153" t="s">
        <v>279</v>
      </c>
      <c r="AU756" s="153" t="s">
        <v>90</v>
      </c>
      <c r="AV756" s="12" t="s">
        <v>21</v>
      </c>
      <c r="AW756" s="12" t="s">
        <v>35</v>
      </c>
      <c r="AX756" s="12" t="s">
        <v>81</v>
      </c>
      <c r="AY756" s="153" t="s">
        <v>270</v>
      </c>
    </row>
    <row r="757" spans="2:65" s="14" customFormat="1" ht="11.25">
      <c r="B757" s="165"/>
      <c r="D757" s="152" t="s">
        <v>279</v>
      </c>
      <c r="E757" s="166" t="s">
        <v>1</v>
      </c>
      <c r="F757" s="167" t="s">
        <v>1139</v>
      </c>
      <c r="H757" s="168">
        <v>2</v>
      </c>
      <c r="I757" s="169"/>
      <c r="L757" s="165"/>
      <c r="M757" s="170"/>
      <c r="T757" s="171"/>
      <c r="AT757" s="166" t="s">
        <v>279</v>
      </c>
      <c r="AU757" s="166" t="s">
        <v>90</v>
      </c>
      <c r="AV757" s="14" t="s">
        <v>90</v>
      </c>
      <c r="AW757" s="14" t="s">
        <v>35</v>
      </c>
      <c r="AX757" s="14" t="s">
        <v>81</v>
      </c>
      <c r="AY757" s="166" t="s">
        <v>270</v>
      </c>
    </row>
    <row r="758" spans="2:65" s="13" customFormat="1" ht="11.25">
      <c r="B758" s="158"/>
      <c r="D758" s="152" t="s">
        <v>279</v>
      </c>
      <c r="E758" s="159" t="s">
        <v>1</v>
      </c>
      <c r="F758" s="160" t="s">
        <v>367</v>
      </c>
      <c r="H758" s="161">
        <v>2</v>
      </c>
      <c r="I758" s="162"/>
      <c r="L758" s="158"/>
      <c r="M758" s="163"/>
      <c r="T758" s="164"/>
      <c r="AT758" s="159" t="s">
        <v>279</v>
      </c>
      <c r="AU758" s="159" t="s">
        <v>90</v>
      </c>
      <c r="AV758" s="13" t="s">
        <v>179</v>
      </c>
      <c r="AW758" s="13" t="s">
        <v>35</v>
      </c>
      <c r="AX758" s="13" t="s">
        <v>81</v>
      </c>
      <c r="AY758" s="159" t="s">
        <v>270</v>
      </c>
    </row>
    <row r="759" spans="2:65" s="12" customFormat="1" ht="22.5">
      <c r="B759" s="151"/>
      <c r="D759" s="152" t="s">
        <v>279</v>
      </c>
      <c r="E759" s="153" t="s">
        <v>1</v>
      </c>
      <c r="F759" s="154" t="s">
        <v>1140</v>
      </c>
      <c r="H759" s="153" t="s">
        <v>1</v>
      </c>
      <c r="I759" s="155"/>
      <c r="L759" s="151"/>
      <c r="M759" s="156"/>
      <c r="T759" s="157"/>
      <c r="AT759" s="153" t="s">
        <v>279</v>
      </c>
      <c r="AU759" s="153" t="s">
        <v>90</v>
      </c>
      <c r="AV759" s="12" t="s">
        <v>21</v>
      </c>
      <c r="AW759" s="12" t="s">
        <v>35</v>
      </c>
      <c r="AX759" s="12" t="s">
        <v>81</v>
      </c>
      <c r="AY759" s="153" t="s">
        <v>270</v>
      </c>
    </row>
    <row r="760" spans="2:65" s="14" customFormat="1" ht="11.25">
      <c r="B760" s="165"/>
      <c r="D760" s="152" t="s">
        <v>279</v>
      </c>
      <c r="E760" s="166" t="s">
        <v>1</v>
      </c>
      <c r="F760" s="167" t="s">
        <v>1141</v>
      </c>
      <c r="H760" s="168">
        <v>2</v>
      </c>
      <c r="I760" s="169"/>
      <c r="L760" s="165"/>
      <c r="M760" s="170"/>
      <c r="T760" s="171"/>
      <c r="AT760" s="166" t="s">
        <v>279</v>
      </c>
      <c r="AU760" s="166" t="s">
        <v>90</v>
      </c>
      <c r="AV760" s="14" t="s">
        <v>90</v>
      </c>
      <c r="AW760" s="14" t="s">
        <v>35</v>
      </c>
      <c r="AX760" s="14" t="s">
        <v>81</v>
      </c>
      <c r="AY760" s="166" t="s">
        <v>270</v>
      </c>
    </row>
    <row r="761" spans="2:65" s="13" customFormat="1" ht="11.25">
      <c r="B761" s="158"/>
      <c r="D761" s="152" t="s">
        <v>279</v>
      </c>
      <c r="E761" s="159" t="s">
        <v>1</v>
      </c>
      <c r="F761" s="160" t="s">
        <v>367</v>
      </c>
      <c r="H761" s="161">
        <v>2</v>
      </c>
      <c r="I761" s="162"/>
      <c r="L761" s="158"/>
      <c r="M761" s="163"/>
      <c r="T761" s="164"/>
      <c r="AT761" s="159" t="s">
        <v>279</v>
      </c>
      <c r="AU761" s="159" t="s">
        <v>90</v>
      </c>
      <c r="AV761" s="13" t="s">
        <v>179</v>
      </c>
      <c r="AW761" s="13" t="s">
        <v>35</v>
      </c>
      <c r="AX761" s="13" t="s">
        <v>81</v>
      </c>
      <c r="AY761" s="159" t="s">
        <v>270</v>
      </c>
    </row>
    <row r="762" spans="2:65" s="12" customFormat="1" ht="22.5">
      <c r="B762" s="151"/>
      <c r="D762" s="152" t="s">
        <v>279</v>
      </c>
      <c r="E762" s="153" t="s">
        <v>1</v>
      </c>
      <c r="F762" s="154" t="s">
        <v>1133</v>
      </c>
      <c r="H762" s="153" t="s">
        <v>1</v>
      </c>
      <c r="I762" s="155"/>
      <c r="L762" s="151"/>
      <c r="M762" s="156"/>
      <c r="T762" s="157"/>
      <c r="AT762" s="153" t="s">
        <v>279</v>
      </c>
      <c r="AU762" s="153" t="s">
        <v>90</v>
      </c>
      <c r="AV762" s="12" t="s">
        <v>21</v>
      </c>
      <c r="AW762" s="12" t="s">
        <v>35</v>
      </c>
      <c r="AX762" s="12" t="s">
        <v>81</v>
      </c>
      <c r="AY762" s="153" t="s">
        <v>270</v>
      </c>
    </row>
    <row r="763" spans="2:65" s="15" customFormat="1" ht="11.25">
      <c r="B763" s="172"/>
      <c r="D763" s="152" t="s">
        <v>279</v>
      </c>
      <c r="E763" s="173" t="s">
        <v>1</v>
      </c>
      <c r="F763" s="174" t="s">
        <v>310</v>
      </c>
      <c r="H763" s="175">
        <v>4</v>
      </c>
      <c r="I763" s="176"/>
      <c r="L763" s="172"/>
      <c r="M763" s="177"/>
      <c r="T763" s="178"/>
      <c r="AT763" s="173" t="s">
        <v>279</v>
      </c>
      <c r="AU763" s="173" t="s">
        <v>90</v>
      </c>
      <c r="AV763" s="15" t="s">
        <v>277</v>
      </c>
      <c r="AW763" s="15" t="s">
        <v>35</v>
      </c>
      <c r="AX763" s="15" t="s">
        <v>21</v>
      </c>
      <c r="AY763" s="173" t="s">
        <v>270</v>
      </c>
    </row>
    <row r="764" spans="2:65" s="1" customFormat="1" ht="62.65" customHeight="1">
      <c r="B764" s="32"/>
      <c r="C764" s="138" t="s">
        <v>1142</v>
      </c>
      <c r="D764" s="138" t="s">
        <v>272</v>
      </c>
      <c r="E764" s="139" t="s">
        <v>1143</v>
      </c>
      <c r="F764" s="140" t="s">
        <v>1144</v>
      </c>
      <c r="G764" s="141" t="s">
        <v>876</v>
      </c>
      <c r="H764" s="142">
        <v>225</v>
      </c>
      <c r="I764" s="143"/>
      <c r="J764" s="144">
        <f>ROUND(I764*H764,2)</f>
        <v>0</v>
      </c>
      <c r="K764" s="140" t="s">
        <v>341</v>
      </c>
      <c r="L764" s="32"/>
      <c r="M764" s="145" t="s">
        <v>1</v>
      </c>
      <c r="N764" s="146" t="s">
        <v>46</v>
      </c>
      <c r="P764" s="147">
        <f>O764*H764</f>
        <v>0</v>
      </c>
      <c r="Q764" s="147">
        <v>0</v>
      </c>
      <c r="R764" s="147">
        <f>Q764*H764</f>
        <v>0</v>
      </c>
      <c r="S764" s="147">
        <v>2.8000000000000001E-2</v>
      </c>
      <c r="T764" s="148">
        <f>S764*H764</f>
        <v>6.3</v>
      </c>
      <c r="AR764" s="149" t="s">
        <v>277</v>
      </c>
      <c r="AT764" s="149" t="s">
        <v>272</v>
      </c>
      <c r="AU764" s="149" t="s">
        <v>90</v>
      </c>
      <c r="AY764" s="17" t="s">
        <v>270</v>
      </c>
      <c r="BE764" s="150">
        <f>IF(N764="základní",J764,0)</f>
        <v>0</v>
      </c>
      <c r="BF764" s="150">
        <f>IF(N764="snížená",J764,0)</f>
        <v>0</v>
      </c>
      <c r="BG764" s="150">
        <f>IF(N764="zákl. přenesená",J764,0)</f>
        <v>0</v>
      </c>
      <c r="BH764" s="150">
        <f>IF(N764="sníž. přenesená",J764,0)</f>
        <v>0</v>
      </c>
      <c r="BI764" s="150">
        <f>IF(N764="nulová",J764,0)</f>
        <v>0</v>
      </c>
      <c r="BJ764" s="17" t="s">
        <v>21</v>
      </c>
      <c r="BK764" s="150">
        <f>ROUND(I764*H764,2)</f>
        <v>0</v>
      </c>
      <c r="BL764" s="17" t="s">
        <v>277</v>
      </c>
      <c r="BM764" s="149" t="s">
        <v>1145</v>
      </c>
    </row>
    <row r="765" spans="2:65" s="12" customFormat="1" ht="22.5">
      <c r="B765" s="151"/>
      <c r="D765" s="152" t="s">
        <v>279</v>
      </c>
      <c r="E765" s="153" t="s">
        <v>1</v>
      </c>
      <c r="F765" s="154" t="s">
        <v>1146</v>
      </c>
      <c r="H765" s="153" t="s">
        <v>1</v>
      </c>
      <c r="I765" s="155"/>
      <c r="L765" s="151"/>
      <c r="M765" s="156"/>
      <c r="T765" s="157"/>
      <c r="AT765" s="153" t="s">
        <v>279</v>
      </c>
      <c r="AU765" s="153" t="s">
        <v>90</v>
      </c>
      <c r="AV765" s="12" t="s">
        <v>21</v>
      </c>
      <c r="AW765" s="12" t="s">
        <v>35</v>
      </c>
      <c r="AX765" s="12" t="s">
        <v>81</v>
      </c>
      <c r="AY765" s="153" t="s">
        <v>270</v>
      </c>
    </row>
    <row r="766" spans="2:65" s="14" customFormat="1" ht="11.25">
      <c r="B766" s="165"/>
      <c r="D766" s="152" t="s">
        <v>279</v>
      </c>
      <c r="E766" s="166" t="s">
        <v>1</v>
      </c>
      <c r="F766" s="167" t="s">
        <v>1147</v>
      </c>
      <c r="H766" s="168">
        <v>225</v>
      </c>
      <c r="I766" s="169"/>
      <c r="L766" s="165"/>
      <c r="M766" s="170"/>
      <c r="T766" s="171"/>
      <c r="AT766" s="166" t="s">
        <v>279</v>
      </c>
      <c r="AU766" s="166" t="s">
        <v>90</v>
      </c>
      <c r="AV766" s="14" t="s">
        <v>90</v>
      </c>
      <c r="AW766" s="14" t="s">
        <v>35</v>
      </c>
      <c r="AX766" s="14" t="s">
        <v>81</v>
      </c>
      <c r="AY766" s="166" t="s">
        <v>270</v>
      </c>
    </row>
    <row r="767" spans="2:65" s="12" customFormat="1" ht="22.5">
      <c r="B767" s="151"/>
      <c r="D767" s="152" t="s">
        <v>279</v>
      </c>
      <c r="E767" s="153" t="s">
        <v>1</v>
      </c>
      <c r="F767" s="154" t="s">
        <v>1148</v>
      </c>
      <c r="H767" s="153" t="s">
        <v>1</v>
      </c>
      <c r="I767" s="155"/>
      <c r="L767" s="151"/>
      <c r="M767" s="156"/>
      <c r="T767" s="157"/>
      <c r="AT767" s="153" t="s">
        <v>279</v>
      </c>
      <c r="AU767" s="153" t="s">
        <v>90</v>
      </c>
      <c r="AV767" s="12" t="s">
        <v>21</v>
      </c>
      <c r="AW767" s="12" t="s">
        <v>35</v>
      </c>
      <c r="AX767" s="12" t="s">
        <v>81</v>
      </c>
      <c r="AY767" s="153" t="s">
        <v>270</v>
      </c>
    </row>
    <row r="768" spans="2:65" s="15" customFormat="1" ht="11.25">
      <c r="B768" s="172"/>
      <c r="D768" s="152" t="s">
        <v>279</v>
      </c>
      <c r="E768" s="173" t="s">
        <v>1</v>
      </c>
      <c r="F768" s="174" t="s">
        <v>310</v>
      </c>
      <c r="H768" s="175">
        <v>225</v>
      </c>
      <c r="I768" s="176"/>
      <c r="L768" s="172"/>
      <c r="M768" s="177"/>
      <c r="T768" s="178"/>
      <c r="AT768" s="173" t="s">
        <v>279</v>
      </c>
      <c r="AU768" s="173" t="s">
        <v>90</v>
      </c>
      <c r="AV768" s="15" t="s">
        <v>277</v>
      </c>
      <c r="AW768" s="15" t="s">
        <v>35</v>
      </c>
      <c r="AX768" s="15" t="s">
        <v>21</v>
      </c>
      <c r="AY768" s="173" t="s">
        <v>270</v>
      </c>
    </row>
    <row r="769" spans="2:65" s="1" customFormat="1" ht="24.2" customHeight="1">
      <c r="B769" s="32"/>
      <c r="C769" s="138" t="s">
        <v>1149</v>
      </c>
      <c r="D769" s="138" t="s">
        <v>272</v>
      </c>
      <c r="E769" s="139" t="s">
        <v>1150</v>
      </c>
      <c r="F769" s="140" t="s">
        <v>1151</v>
      </c>
      <c r="G769" s="141" t="s">
        <v>876</v>
      </c>
      <c r="H769" s="142">
        <v>2</v>
      </c>
      <c r="I769" s="143"/>
      <c r="J769" s="144">
        <f>ROUND(I769*H769,2)</f>
        <v>0</v>
      </c>
      <c r="K769" s="140" t="s">
        <v>276</v>
      </c>
      <c r="L769" s="32"/>
      <c r="M769" s="145" t="s">
        <v>1</v>
      </c>
      <c r="N769" s="146" t="s">
        <v>46</v>
      </c>
      <c r="P769" s="147">
        <f>O769*H769</f>
        <v>0</v>
      </c>
      <c r="Q769" s="147">
        <v>0</v>
      </c>
      <c r="R769" s="147">
        <f>Q769*H769</f>
        <v>0</v>
      </c>
      <c r="S769" s="147">
        <v>3.5999999999999997E-2</v>
      </c>
      <c r="T769" s="148">
        <f>S769*H769</f>
        <v>7.1999999999999995E-2</v>
      </c>
      <c r="AR769" s="149" t="s">
        <v>277</v>
      </c>
      <c r="AT769" s="149" t="s">
        <v>272</v>
      </c>
      <c r="AU769" s="149" t="s">
        <v>90</v>
      </c>
      <c r="AY769" s="17" t="s">
        <v>270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21</v>
      </c>
      <c r="BK769" s="150">
        <f>ROUND(I769*H769,2)</f>
        <v>0</v>
      </c>
      <c r="BL769" s="17" t="s">
        <v>277</v>
      </c>
      <c r="BM769" s="149" t="s">
        <v>1152</v>
      </c>
    </row>
    <row r="770" spans="2:65" s="14" customFormat="1" ht="22.5">
      <c r="B770" s="165"/>
      <c r="D770" s="152" t="s">
        <v>279</v>
      </c>
      <c r="E770" s="166" t="s">
        <v>1</v>
      </c>
      <c r="F770" s="167" t="s">
        <v>1153</v>
      </c>
      <c r="H770" s="168">
        <v>2</v>
      </c>
      <c r="I770" s="169"/>
      <c r="L770" s="165"/>
      <c r="M770" s="170"/>
      <c r="T770" s="171"/>
      <c r="AT770" s="166" t="s">
        <v>279</v>
      </c>
      <c r="AU770" s="166" t="s">
        <v>90</v>
      </c>
      <c r="AV770" s="14" t="s">
        <v>90</v>
      </c>
      <c r="AW770" s="14" t="s">
        <v>35</v>
      </c>
      <c r="AX770" s="14" t="s">
        <v>81</v>
      </c>
      <c r="AY770" s="166" t="s">
        <v>270</v>
      </c>
    </row>
    <row r="771" spans="2:65" s="12" customFormat="1" ht="22.5">
      <c r="B771" s="151"/>
      <c r="D771" s="152" t="s">
        <v>279</v>
      </c>
      <c r="E771" s="153" t="s">
        <v>1</v>
      </c>
      <c r="F771" s="154" t="s">
        <v>1154</v>
      </c>
      <c r="H771" s="153" t="s">
        <v>1</v>
      </c>
      <c r="I771" s="155"/>
      <c r="L771" s="151"/>
      <c r="M771" s="156"/>
      <c r="T771" s="157"/>
      <c r="AT771" s="153" t="s">
        <v>279</v>
      </c>
      <c r="AU771" s="153" t="s">
        <v>90</v>
      </c>
      <c r="AV771" s="12" t="s">
        <v>21</v>
      </c>
      <c r="AW771" s="12" t="s">
        <v>35</v>
      </c>
      <c r="AX771" s="12" t="s">
        <v>81</v>
      </c>
      <c r="AY771" s="153" t="s">
        <v>270</v>
      </c>
    </row>
    <row r="772" spans="2:65" s="15" customFormat="1" ht="11.25">
      <c r="B772" s="172"/>
      <c r="D772" s="152" t="s">
        <v>279</v>
      </c>
      <c r="E772" s="173" t="s">
        <v>1</v>
      </c>
      <c r="F772" s="174" t="s">
        <v>310</v>
      </c>
      <c r="H772" s="175">
        <v>2</v>
      </c>
      <c r="I772" s="176"/>
      <c r="L772" s="172"/>
      <c r="M772" s="177"/>
      <c r="T772" s="178"/>
      <c r="AT772" s="173" t="s">
        <v>279</v>
      </c>
      <c r="AU772" s="173" t="s">
        <v>90</v>
      </c>
      <c r="AV772" s="15" t="s">
        <v>277</v>
      </c>
      <c r="AW772" s="15" t="s">
        <v>35</v>
      </c>
      <c r="AX772" s="15" t="s">
        <v>21</v>
      </c>
      <c r="AY772" s="173" t="s">
        <v>270</v>
      </c>
    </row>
    <row r="773" spans="2:65" s="1" customFormat="1" ht="21.75" customHeight="1">
      <c r="B773" s="32"/>
      <c r="C773" s="138" t="s">
        <v>1155</v>
      </c>
      <c r="D773" s="138" t="s">
        <v>272</v>
      </c>
      <c r="E773" s="139" t="s">
        <v>1156</v>
      </c>
      <c r="F773" s="140" t="s">
        <v>1157</v>
      </c>
      <c r="G773" s="141" t="s">
        <v>335</v>
      </c>
      <c r="H773" s="142">
        <v>45</v>
      </c>
      <c r="I773" s="143"/>
      <c r="J773" s="144">
        <f>ROUND(I773*H773,2)</f>
        <v>0</v>
      </c>
      <c r="K773" s="140" t="s">
        <v>276</v>
      </c>
      <c r="L773" s="32"/>
      <c r="M773" s="145" t="s">
        <v>1</v>
      </c>
      <c r="N773" s="146" t="s">
        <v>46</v>
      </c>
      <c r="P773" s="147">
        <f>O773*H773</f>
        <v>0</v>
      </c>
      <c r="Q773" s="147">
        <v>0</v>
      </c>
      <c r="R773" s="147">
        <f>Q773*H773</f>
        <v>0</v>
      </c>
      <c r="S773" s="147">
        <v>0</v>
      </c>
      <c r="T773" s="148">
        <f>S773*H773</f>
        <v>0</v>
      </c>
      <c r="AR773" s="149" t="s">
        <v>277</v>
      </c>
      <c r="AT773" s="149" t="s">
        <v>272</v>
      </c>
      <c r="AU773" s="149" t="s">
        <v>90</v>
      </c>
      <c r="AY773" s="17" t="s">
        <v>270</v>
      </c>
      <c r="BE773" s="150">
        <f>IF(N773="základní",J773,0)</f>
        <v>0</v>
      </c>
      <c r="BF773" s="150">
        <f>IF(N773="snížená",J773,0)</f>
        <v>0</v>
      </c>
      <c r="BG773" s="150">
        <f>IF(N773="zákl. přenesená",J773,0)</f>
        <v>0</v>
      </c>
      <c r="BH773" s="150">
        <f>IF(N773="sníž. přenesená",J773,0)</f>
        <v>0</v>
      </c>
      <c r="BI773" s="150">
        <f>IF(N773="nulová",J773,0)</f>
        <v>0</v>
      </c>
      <c r="BJ773" s="17" t="s">
        <v>21</v>
      </c>
      <c r="BK773" s="150">
        <f>ROUND(I773*H773,2)</f>
        <v>0</v>
      </c>
      <c r="BL773" s="17" t="s">
        <v>277</v>
      </c>
      <c r="BM773" s="149" t="s">
        <v>1158</v>
      </c>
    </row>
    <row r="774" spans="2:65" s="12" customFormat="1" ht="22.5">
      <c r="B774" s="151"/>
      <c r="D774" s="152" t="s">
        <v>279</v>
      </c>
      <c r="E774" s="153" t="s">
        <v>1</v>
      </c>
      <c r="F774" s="154" t="s">
        <v>1159</v>
      </c>
      <c r="H774" s="153" t="s">
        <v>1</v>
      </c>
      <c r="I774" s="155"/>
      <c r="L774" s="151"/>
      <c r="M774" s="156"/>
      <c r="T774" s="157"/>
      <c r="AT774" s="153" t="s">
        <v>279</v>
      </c>
      <c r="AU774" s="153" t="s">
        <v>90</v>
      </c>
      <c r="AV774" s="12" t="s">
        <v>21</v>
      </c>
      <c r="AW774" s="12" t="s">
        <v>35</v>
      </c>
      <c r="AX774" s="12" t="s">
        <v>81</v>
      </c>
      <c r="AY774" s="153" t="s">
        <v>270</v>
      </c>
    </row>
    <row r="775" spans="2:65" s="14" customFormat="1" ht="22.5">
      <c r="B775" s="165"/>
      <c r="D775" s="152" t="s">
        <v>279</v>
      </c>
      <c r="E775" s="166" t="s">
        <v>1</v>
      </c>
      <c r="F775" s="167" t="s">
        <v>1160</v>
      </c>
      <c r="H775" s="168">
        <v>5</v>
      </c>
      <c r="I775" s="169"/>
      <c r="L775" s="165"/>
      <c r="M775" s="170"/>
      <c r="T775" s="171"/>
      <c r="AT775" s="166" t="s">
        <v>279</v>
      </c>
      <c r="AU775" s="166" t="s">
        <v>90</v>
      </c>
      <c r="AV775" s="14" t="s">
        <v>90</v>
      </c>
      <c r="AW775" s="14" t="s">
        <v>35</v>
      </c>
      <c r="AX775" s="14" t="s">
        <v>81</v>
      </c>
      <c r="AY775" s="166" t="s">
        <v>270</v>
      </c>
    </row>
    <row r="776" spans="2:65" s="14" customFormat="1" ht="22.5">
      <c r="B776" s="165"/>
      <c r="D776" s="152" t="s">
        <v>279</v>
      </c>
      <c r="E776" s="166" t="s">
        <v>1</v>
      </c>
      <c r="F776" s="167" t="s">
        <v>1161</v>
      </c>
      <c r="H776" s="168">
        <v>40</v>
      </c>
      <c r="I776" s="169"/>
      <c r="L776" s="165"/>
      <c r="M776" s="170"/>
      <c r="T776" s="171"/>
      <c r="AT776" s="166" t="s">
        <v>279</v>
      </c>
      <c r="AU776" s="166" t="s">
        <v>90</v>
      </c>
      <c r="AV776" s="14" t="s">
        <v>90</v>
      </c>
      <c r="AW776" s="14" t="s">
        <v>35</v>
      </c>
      <c r="AX776" s="14" t="s">
        <v>81</v>
      </c>
      <c r="AY776" s="166" t="s">
        <v>270</v>
      </c>
    </row>
    <row r="777" spans="2:65" s="15" customFormat="1" ht="11.25">
      <c r="B777" s="172"/>
      <c r="D777" s="152" t="s">
        <v>279</v>
      </c>
      <c r="E777" s="173" t="s">
        <v>1</v>
      </c>
      <c r="F777" s="174" t="s">
        <v>310</v>
      </c>
      <c r="H777" s="175">
        <v>45</v>
      </c>
      <c r="I777" s="176"/>
      <c r="L777" s="172"/>
      <c r="M777" s="177"/>
      <c r="T777" s="178"/>
      <c r="AT777" s="173" t="s">
        <v>279</v>
      </c>
      <c r="AU777" s="173" t="s">
        <v>90</v>
      </c>
      <c r="AV777" s="15" t="s">
        <v>277</v>
      </c>
      <c r="AW777" s="15" t="s">
        <v>35</v>
      </c>
      <c r="AX777" s="15" t="s">
        <v>21</v>
      </c>
      <c r="AY777" s="173" t="s">
        <v>270</v>
      </c>
    </row>
    <row r="778" spans="2:65" s="11" customFormat="1" ht="22.9" customHeight="1">
      <c r="B778" s="126"/>
      <c r="D778" s="127" t="s">
        <v>80</v>
      </c>
      <c r="E778" s="136" t="s">
        <v>1162</v>
      </c>
      <c r="F778" s="136" t="s">
        <v>1163</v>
      </c>
      <c r="I778" s="129"/>
      <c r="J778" s="137">
        <f>BK778</f>
        <v>0</v>
      </c>
      <c r="L778" s="126"/>
      <c r="M778" s="131"/>
      <c r="P778" s="132">
        <f>SUM(P779:P920)</f>
        <v>0</v>
      </c>
      <c r="R778" s="132">
        <f>SUM(R779:R920)</f>
        <v>1.03284</v>
      </c>
      <c r="T778" s="133">
        <f>SUM(T779:T920)</f>
        <v>0</v>
      </c>
      <c r="AR778" s="127" t="s">
        <v>21</v>
      </c>
      <c r="AT778" s="134" t="s">
        <v>80</v>
      </c>
      <c r="AU778" s="134" t="s">
        <v>21</v>
      </c>
      <c r="AY778" s="127" t="s">
        <v>270</v>
      </c>
      <c r="BK778" s="135">
        <f>SUM(BK779:BK920)</f>
        <v>0</v>
      </c>
    </row>
    <row r="779" spans="2:65" s="1" customFormat="1" ht="24.2" customHeight="1">
      <c r="B779" s="32"/>
      <c r="C779" s="138" t="s">
        <v>1164</v>
      </c>
      <c r="D779" s="138" t="s">
        <v>272</v>
      </c>
      <c r="E779" s="139" t="s">
        <v>1165</v>
      </c>
      <c r="F779" s="140" t="s">
        <v>1166</v>
      </c>
      <c r="G779" s="141" t="s">
        <v>506</v>
      </c>
      <c r="H779" s="142">
        <v>77.745000000000005</v>
      </c>
      <c r="I779" s="143"/>
      <c r="J779" s="144">
        <f>ROUND(I779*H779,2)</f>
        <v>0</v>
      </c>
      <c r="K779" s="140" t="s">
        <v>276</v>
      </c>
      <c r="L779" s="32"/>
      <c r="M779" s="145" t="s">
        <v>1</v>
      </c>
      <c r="N779" s="146" t="s">
        <v>46</v>
      </c>
      <c r="P779" s="147">
        <f>O779*H779</f>
        <v>0</v>
      </c>
      <c r="Q779" s="147">
        <v>0</v>
      </c>
      <c r="R779" s="147">
        <f>Q779*H779</f>
        <v>0</v>
      </c>
      <c r="S779" s="147">
        <v>0</v>
      </c>
      <c r="T779" s="148">
        <f>S779*H779</f>
        <v>0</v>
      </c>
      <c r="AR779" s="149" t="s">
        <v>277</v>
      </c>
      <c r="AT779" s="149" t="s">
        <v>272</v>
      </c>
      <c r="AU779" s="149" t="s">
        <v>90</v>
      </c>
      <c r="AY779" s="17" t="s">
        <v>270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21</v>
      </c>
      <c r="BK779" s="150">
        <f>ROUND(I779*H779,2)</f>
        <v>0</v>
      </c>
      <c r="BL779" s="17" t="s">
        <v>277</v>
      </c>
      <c r="BM779" s="149" t="s">
        <v>1167</v>
      </c>
    </row>
    <row r="780" spans="2:65" s="12" customFormat="1" ht="22.5">
      <c r="B780" s="151"/>
      <c r="D780" s="152" t="s">
        <v>279</v>
      </c>
      <c r="E780" s="153" t="s">
        <v>1</v>
      </c>
      <c r="F780" s="154" t="s">
        <v>1168</v>
      </c>
      <c r="H780" s="153" t="s">
        <v>1</v>
      </c>
      <c r="I780" s="155"/>
      <c r="L780" s="151"/>
      <c r="M780" s="156"/>
      <c r="T780" s="157"/>
      <c r="AT780" s="153" t="s">
        <v>279</v>
      </c>
      <c r="AU780" s="153" t="s">
        <v>90</v>
      </c>
      <c r="AV780" s="12" t="s">
        <v>21</v>
      </c>
      <c r="AW780" s="12" t="s">
        <v>35</v>
      </c>
      <c r="AX780" s="12" t="s">
        <v>81</v>
      </c>
      <c r="AY780" s="153" t="s">
        <v>270</v>
      </c>
    </row>
    <row r="781" spans="2:65" s="12" customFormat="1" ht="11.25">
      <c r="B781" s="151"/>
      <c r="D781" s="152" t="s">
        <v>279</v>
      </c>
      <c r="E781" s="153" t="s">
        <v>1</v>
      </c>
      <c r="F781" s="154" t="s">
        <v>1169</v>
      </c>
      <c r="H781" s="153" t="s">
        <v>1</v>
      </c>
      <c r="I781" s="155"/>
      <c r="L781" s="151"/>
      <c r="M781" s="156"/>
      <c r="T781" s="157"/>
      <c r="AT781" s="153" t="s">
        <v>279</v>
      </c>
      <c r="AU781" s="153" t="s">
        <v>90</v>
      </c>
      <c r="AV781" s="12" t="s">
        <v>21</v>
      </c>
      <c r="AW781" s="12" t="s">
        <v>35</v>
      </c>
      <c r="AX781" s="12" t="s">
        <v>81</v>
      </c>
      <c r="AY781" s="153" t="s">
        <v>270</v>
      </c>
    </row>
    <row r="782" spans="2:65" s="12" customFormat="1" ht="22.5">
      <c r="B782" s="151"/>
      <c r="D782" s="152" t="s">
        <v>279</v>
      </c>
      <c r="E782" s="153" t="s">
        <v>1</v>
      </c>
      <c r="F782" s="154" t="s">
        <v>1170</v>
      </c>
      <c r="H782" s="153" t="s">
        <v>1</v>
      </c>
      <c r="I782" s="155"/>
      <c r="L782" s="151"/>
      <c r="M782" s="156"/>
      <c r="T782" s="157"/>
      <c r="AT782" s="153" t="s">
        <v>279</v>
      </c>
      <c r="AU782" s="153" t="s">
        <v>90</v>
      </c>
      <c r="AV782" s="12" t="s">
        <v>21</v>
      </c>
      <c r="AW782" s="12" t="s">
        <v>35</v>
      </c>
      <c r="AX782" s="12" t="s">
        <v>81</v>
      </c>
      <c r="AY782" s="153" t="s">
        <v>270</v>
      </c>
    </row>
    <row r="783" spans="2:65" s="14" customFormat="1" ht="11.25">
      <c r="B783" s="165"/>
      <c r="D783" s="152" t="s">
        <v>279</v>
      </c>
      <c r="E783" s="166" t="s">
        <v>1</v>
      </c>
      <c r="F783" s="167" t="s">
        <v>1171</v>
      </c>
      <c r="H783" s="168">
        <v>56.363999999999997</v>
      </c>
      <c r="I783" s="169"/>
      <c r="L783" s="165"/>
      <c r="M783" s="170"/>
      <c r="T783" s="171"/>
      <c r="AT783" s="166" t="s">
        <v>279</v>
      </c>
      <c r="AU783" s="166" t="s">
        <v>90</v>
      </c>
      <c r="AV783" s="14" t="s">
        <v>90</v>
      </c>
      <c r="AW783" s="14" t="s">
        <v>35</v>
      </c>
      <c r="AX783" s="14" t="s">
        <v>81</v>
      </c>
      <c r="AY783" s="166" t="s">
        <v>270</v>
      </c>
    </row>
    <row r="784" spans="2:65" s="14" customFormat="1" ht="11.25">
      <c r="B784" s="165"/>
      <c r="D784" s="152" t="s">
        <v>279</v>
      </c>
      <c r="E784" s="166" t="s">
        <v>1</v>
      </c>
      <c r="F784" s="167" t="s">
        <v>1172</v>
      </c>
      <c r="H784" s="168">
        <v>4.3559999999999999</v>
      </c>
      <c r="I784" s="169"/>
      <c r="L784" s="165"/>
      <c r="M784" s="170"/>
      <c r="T784" s="171"/>
      <c r="AT784" s="166" t="s">
        <v>279</v>
      </c>
      <c r="AU784" s="166" t="s">
        <v>90</v>
      </c>
      <c r="AV784" s="14" t="s">
        <v>90</v>
      </c>
      <c r="AW784" s="14" t="s">
        <v>35</v>
      </c>
      <c r="AX784" s="14" t="s">
        <v>81</v>
      </c>
      <c r="AY784" s="166" t="s">
        <v>270</v>
      </c>
    </row>
    <row r="785" spans="2:65" s="14" customFormat="1" ht="22.5">
      <c r="B785" s="165"/>
      <c r="D785" s="152" t="s">
        <v>279</v>
      </c>
      <c r="E785" s="166" t="s">
        <v>1</v>
      </c>
      <c r="F785" s="167" t="s">
        <v>1173</v>
      </c>
      <c r="H785" s="168">
        <v>1.5249999999999999</v>
      </c>
      <c r="I785" s="169"/>
      <c r="L785" s="165"/>
      <c r="M785" s="170"/>
      <c r="T785" s="171"/>
      <c r="AT785" s="166" t="s">
        <v>279</v>
      </c>
      <c r="AU785" s="166" t="s">
        <v>90</v>
      </c>
      <c r="AV785" s="14" t="s">
        <v>90</v>
      </c>
      <c r="AW785" s="14" t="s">
        <v>35</v>
      </c>
      <c r="AX785" s="14" t="s">
        <v>81</v>
      </c>
      <c r="AY785" s="166" t="s">
        <v>270</v>
      </c>
    </row>
    <row r="786" spans="2:65" s="14" customFormat="1" ht="22.5">
      <c r="B786" s="165"/>
      <c r="D786" s="152" t="s">
        <v>279</v>
      </c>
      <c r="E786" s="166" t="s">
        <v>1</v>
      </c>
      <c r="F786" s="167" t="s">
        <v>1174</v>
      </c>
      <c r="H786" s="168">
        <v>9.1999999999999993</v>
      </c>
      <c r="I786" s="169"/>
      <c r="L786" s="165"/>
      <c r="M786" s="170"/>
      <c r="T786" s="171"/>
      <c r="AT786" s="166" t="s">
        <v>279</v>
      </c>
      <c r="AU786" s="166" t="s">
        <v>90</v>
      </c>
      <c r="AV786" s="14" t="s">
        <v>90</v>
      </c>
      <c r="AW786" s="14" t="s">
        <v>35</v>
      </c>
      <c r="AX786" s="14" t="s">
        <v>81</v>
      </c>
      <c r="AY786" s="166" t="s">
        <v>270</v>
      </c>
    </row>
    <row r="787" spans="2:65" s="14" customFormat="1" ht="22.5">
      <c r="B787" s="165"/>
      <c r="D787" s="152" t="s">
        <v>279</v>
      </c>
      <c r="E787" s="166" t="s">
        <v>1</v>
      </c>
      <c r="F787" s="167" t="s">
        <v>1175</v>
      </c>
      <c r="H787" s="168">
        <v>6.3</v>
      </c>
      <c r="I787" s="169"/>
      <c r="L787" s="165"/>
      <c r="M787" s="170"/>
      <c r="T787" s="171"/>
      <c r="AT787" s="166" t="s">
        <v>279</v>
      </c>
      <c r="AU787" s="166" t="s">
        <v>90</v>
      </c>
      <c r="AV787" s="14" t="s">
        <v>90</v>
      </c>
      <c r="AW787" s="14" t="s">
        <v>35</v>
      </c>
      <c r="AX787" s="14" t="s">
        <v>81</v>
      </c>
      <c r="AY787" s="166" t="s">
        <v>270</v>
      </c>
    </row>
    <row r="788" spans="2:65" s="15" customFormat="1" ht="11.25">
      <c r="B788" s="172"/>
      <c r="D788" s="152" t="s">
        <v>279</v>
      </c>
      <c r="E788" s="173" t="s">
        <v>1</v>
      </c>
      <c r="F788" s="174" t="s">
        <v>310</v>
      </c>
      <c r="H788" s="175">
        <v>77.745000000000005</v>
      </c>
      <c r="I788" s="176"/>
      <c r="L788" s="172"/>
      <c r="M788" s="177"/>
      <c r="T788" s="178"/>
      <c r="AT788" s="173" t="s">
        <v>279</v>
      </c>
      <c r="AU788" s="173" t="s">
        <v>90</v>
      </c>
      <c r="AV788" s="15" t="s">
        <v>277</v>
      </c>
      <c r="AW788" s="15" t="s">
        <v>35</v>
      </c>
      <c r="AX788" s="15" t="s">
        <v>21</v>
      </c>
      <c r="AY788" s="173" t="s">
        <v>270</v>
      </c>
    </row>
    <row r="789" spans="2:65" s="1" customFormat="1" ht="24.2" customHeight="1">
      <c r="B789" s="32"/>
      <c r="C789" s="138" t="s">
        <v>1176</v>
      </c>
      <c r="D789" s="138" t="s">
        <v>272</v>
      </c>
      <c r="E789" s="139" t="s">
        <v>1177</v>
      </c>
      <c r="F789" s="140" t="s">
        <v>1178</v>
      </c>
      <c r="G789" s="141" t="s">
        <v>275</v>
      </c>
      <c r="H789" s="142">
        <v>388</v>
      </c>
      <c r="I789" s="143"/>
      <c r="J789" s="144">
        <f>ROUND(I789*H789,2)</f>
        <v>0</v>
      </c>
      <c r="K789" s="140" t="s">
        <v>276</v>
      </c>
      <c r="L789" s="32"/>
      <c r="M789" s="145" t="s">
        <v>1</v>
      </c>
      <c r="N789" s="146" t="s">
        <v>46</v>
      </c>
      <c r="P789" s="147">
        <f>O789*H789</f>
        <v>0</v>
      </c>
      <c r="Q789" s="147">
        <v>0</v>
      </c>
      <c r="R789" s="147">
        <f>Q789*H789</f>
        <v>0</v>
      </c>
      <c r="S789" s="147">
        <v>0</v>
      </c>
      <c r="T789" s="148">
        <f>S789*H789</f>
        <v>0</v>
      </c>
      <c r="AR789" s="149" t="s">
        <v>277</v>
      </c>
      <c r="AT789" s="149" t="s">
        <v>272</v>
      </c>
      <c r="AU789" s="149" t="s">
        <v>90</v>
      </c>
      <c r="AY789" s="17" t="s">
        <v>270</v>
      </c>
      <c r="BE789" s="150">
        <f>IF(N789="základní",J789,0)</f>
        <v>0</v>
      </c>
      <c r="BF789" s="150">
        <f>IF(N789="snížená",J789,0)</f>
        <v>0</v>
      </c>
      <c r="BG789" s="150">
        <f>IF(N789="zákl. přenesená",J789,0)</f>
        <v>0</v>
      </c>
      <c r="BH789" s="150">
        <f>IF(N789="sníž. přenesená",J789,0)</f>
        <v>0</v>
      </c>
      <c r="BI789" s="150">
        <f>IF(N789="nulová",J789,0)</f>
        <v>0</v>
      </c>
      <c r="BJ789" s="17" t="s">
        <v>21</v>
      </c>
      <c r="BK789" s="150">
        <f>ROUND(I789*H789,2)</f>
        <v>0</v>
      </c>
      <c r="BL789" s="17" t="s">
        <v>277</v>
      </c>
      <c r="BM789" s="149" t="s">
        <v>1179</v>
      </c>
    </row>
    <row r="790" spans="2:65" s="12" customFormat="1" ht="22.5">
      <c r="B790" s="151"/>
      <c r="D790" s="152" t="s">
        <v>279</v>
      </c>
      <c r="E790" s="153" t="s">
        <v>1</v>
      </c>
      <c r="F790" s="154" t="s">
        <v>1180</v>
      </c>
      <c r="H790" s="153" t="s">
        <v>1</v>
      </c>
      <c r="I790" s="155"/>
      <c r="L790" s="151"/>
      <c r="M790" s="156"/>
      <c r="T790" s="157"/>
      <c r="AT790" s="153" t="s">
        <v>279</v>
      </c>
      <c r="AU790" s="153" t="s">
        <v>90</v>
      </c>
      <c r="AV790" s="12" t="s">
        <v>21</v>
      </c>
      <c r="AW790" s="12" t="s">
        <v>35</v>
      </c>
      <c r="AX790" s="12" t="s">
        <v>81</v>
      </c>
      <c r="AY790" s="153" t="s">
        <v>270</v>
      </c>
    </row>
    <row r="791" spans="2:65" s="12" customFormat="1" ht="22.5">
      <c r="B791" s="151"/>
      <c r="D791" s="152" t="s">
        <v>279</v>
      </c>
      <c r="E791" s="153" t="s">
        <v>1</v>
      </c>
      <c r="F791" s="154" t="s">
        <v>1181</v>
      </c>
      <c r="H791" s="153" t="s">
        <v>1</v>
      </c>
      <c r="I791" s="155"/>
      <c r="L791" s="151"/>
      <c r="M791" s="156"/>
      <c r="T791" s="157"/>
      <c r="AT791" s="153" t="s">
        <v>279</v>
      </c>
      <c r="AU791" s="153" t="s">
        <v>90</v>
      </c>
      <c r="AV791" s="12" t="s">
        <v>21</v>
      </c>
      <c r="AW791" s="12" t="s">
        <v>35</v>
      </c>
      <c r="AX791" s="12" t="s">
        <v>81</v>
      </c>
      <c r="AY791" s="153" t="s">
        <v>270</v>
      </c>
    </row>
    <row r="792" spans="2:65" s="14" customFormat="1" ht="11.25">
      <c r="B792" s="165"/>
      <c r="D792" s="152" t="s">
        <v>279</v>
      </c>
      <c r="E792" s="166" t="s">
        <v>1</v>
      </c>
      <c r="F792" s="167" t="s">
        <v>1182</v>
      </c>
      <c r="H792" s="168">
        <v>366</v>
      </c>
      <c r="I792" s="169"/>
      <c r="L792" s="165"/>
      <c r="M792" s="170"/>
      <c r="T792" s="171"/>
      <c r="AT792" s="166" t="s">
        <v>279</v>
      </c>
      <c r="AU792" s="166" t="s">
        <v>90</v>
      </c>
      <c r="AV792" s="14" t="s">
        <v>90</v>
      </c>
      <c r="AW792" s="14" t="s">
        <v>35</v>
      </c>
      <c r="AX792" s="14" t="s">
        <v>81</v>
      </c>
      <c r="AY792" s="166" t="s">
        <v>270</v>
      </c>
    </row>
    <row r="793" spans="2:65" s="14" customFormat="1" ht="11.25">
      <c r="B793" s="165"/>
      <c r="D793" s="152" t="s">
        <v>279</v>
      </c>
      <c r="E793" s="166" t="s">
        <v>1</v>
      </c>
      <c r="F793" s="167" t="s">
        <v>1183</v>
      </c>
      <c r="H793" s="168">
        <v>22</v>
      </c>
      <c r="I793" s="169"/>
      <c r="L793" s="165"/>
      <c r="M793" s="170"/>
      <c r="T793" s="171"/>
      <c r="AT793" s="166" t="s">
        <v>279</v>
      </c>
      <c r="AU793" s="166" t="s">
        <v>90</v>
      </c>
      <c r="AV793" s="14" t="s">
        <v>90</v>
      </c>
      <c r="AW793" s="14" t="s">
        <v>35</v>
      </c>
      <c r="AX793" s="14" t="s">
        <v>81</v>
      </c>
      <c r="AY793" s="166" t="s">
        <v>270</v>
      </c>
    </row>
    <row r="794" spans="2:65" s="15" customFormat="1" ht="11.25">
      <c r="B794" s="172"/>
      <c r="D794" s="152" t="s">
        <v>279</v>
      </c>
      <c r="E794" s="173" t="s">
        <v>1</v>
      </c>
      <c r="F794" s="174" t="s">
        <v>310</v>
      </c>
      <c r="H794" s="175">
        <v>388</v>
      </c>
      <c r="I794" s="176"/>
      <c r="L794" s="172"/>
      <c r="M794" s="177"/>
      <c r="T794" s="178"/>
      <c r="AT794" s="173" t="s">
        <v>279</v>
      </c>
      <c r="AU794" s="173" t="s">
        <v>90</v>
      </c>
      <c r="AV794" s="15" t="s">
        <v>277</v>
      </c>
      <c r="AW794" s="15" t="s">
        <v>35</v>
      </c>
      <c r="AX794" s="15" t="s">
        <v>21</v>
      </c>
      <c r="AY794" s="173" t="s">
        <v>270</v>
      </c>
    </row>
    <row r="795" spans="2:65" s="1" customFormat="1" ht="21.75" customHeight="1">
      <c r="B795" s="32"/>
      <c r="C795" s="138" t="s">
        <v>1184</v>
      </c>
      <c r="D795" s="138" t="s">
        <v>272</v>
      </c>
      <c r="E795" s="139" t="s">
        <v>1185</v>
      </c>
      <c r="F795" s="140" t="s">
        <v>1186</v>
      </c>
      <c r="G795" s="141" t="s">
        <v>506</v>
      </c>
      <c r="H795" s="142">
        <v>322.48700000000002</v>
      </c>
      <c r="I795" s="143"/>
      <c r="J795" s="144">
        <f>ROUND(I795*H795,2)</f>
        <v>0</v>
      </c>
      <c r="K795" s="140" t="s">
        <v>276</v>
      </c>
      <c r="L795" s="32"/>
      <c r="M795" s="145" t="s">
        <v>1</v>
      </c>
      <c r="N795" s="146" t="s">
        <v>46</v>
      </c>
      <c r="P795" s="147">
        <f>O795*H795</f>
        <v>0</v>
      </c>
      <c r="Q795" s="147">
        <v>0</v>
      </c>
      <c r="R795" s="147">
        <f>Q795*H795</f>
        <v>0</v>
      </c>
      <c r="S795" s="147">
        <v>0</v>
      </c>
      <c r="T795" s="148">
        <f>S795*H795</f>
        <v>0</v>
      </c>
      <c r="AR795" s="149" t="s">
        <v>277</v>
      </c>
      <c r="AT795" s="149" t="s">
        <v>272</v>
      </c>
      <c r="AU795" s="149" t="s">
        <v>90</v>
      </c>
      <c r="AY795" s="17" t="s">
        <v>270</v>
      </c>
      <c r="BE795" s="150">
        <f>IF(N795="základní",J795,0)</f>
        <v>0</v>
      </c>
      <c r="BF795" s="150">
        <f>IF(N795="snížená",J795,0)</f>
        <v>0</v>
      </c>
      <c r="BG795" s="150">
        <f>IF(N795="zákl. přenesená",J795,0)</f>
        <v>0</v>
      </c>
      <c r="BH795" s="150">
        <f>IF(N795="sníž. přenesená",J795,0)</f>
        <v>0</v>
      </c>
      <c r="BI795" s="150">
        <f>IF(N795="nulová",J795,0)</f>
        <v>0</v>
      </c>
      <c r="BJ795" s="17" t="s">
        <v>21</v>
      </c>
      <c r="BK795" s="150">
        <f>ROUND(I795*H795,2)</f>
        <v>0</v>
      </c>
      <c r="BL795" s="17" t="s">
        <v>277</v>
      </c>
      <c r="BM795" s="149" t="s">
        <v>1187</v>
      </c>
    </row>
    <row r="796" spans="2:65" s="14" customFormat="1" ht="11.25">
      <c r="B796" s="165"/>
      <c r="D796" s="152" t="s">
        <v>279</v>
      </c>
      <c r="E796" s="166" t="s">
        <v>1</v>
      </c>
      <c r="F796" s="167" t="s">
        <v>229</v>
      </c>
      <c r="H796" s="168">
        <v>58.701000000000001</v>
      </c>
      <c r="I796" s="169"/>
      <c r="L796" s="165"/>
      <c r="M796" s="170"/>
      <c r="T796" s="171"/>
      <c r="AT796" s="166" t="s">
        <v>279</v>
      </c>
      <c r="AU796" s="166" t="s">
        <v>90</v>
      </c>
      <c r="AV796" s="14" t="s">
        <v>90</v>
      </c>
      <c r="AW796" s="14" t="s">
        <v>35</v>
      </c>
      <c r="AX796" s="14" t="s">
        <v>81</v>
      </c>
      <c r="AY796" s="166" t="s">
        <v>270</v>
      </c>
    </row>
    <row r="797" spans="2:65" s="14" customFormat="1" ht="11.25">
      <c r="B797" s="165"/>
      <c r="D797" s="152" t="s">
        <v>279</v>
      </c>
      <c r="E797" s="166" t="s">
        <v>1</v>
      </c>
      <c r="F797" s="167" t="s">
        <v>227</v>
      </c>
      <c r="H797" s="168">
        <v>0.151</v>
      </c>
      <c r="I797" s="169"/>
      <c r="L797" s="165"/>
      <c r="M797" s="170"/>
      <c r="T797" s="171"/>
      <c r="AT797" s="166" t="s">
        <v>279</v>
      </c>
      <c r="AU797" s="166" t="s">
        <v>90</v>
      </c>
      <c r="AV797" s="14" t="s">
        <v>90</v>
      </c>
      <c r="AW797" s="14" t="s">
        <v>35</v>
      </c>
      <c r="AX797" s="14" t="s">
        <v>81</v>
      </c>
      <c r="AY797" s="166" t="s">
        <v>270</v>
      </c>
    </row>
    <row r="798" spans="2:65" s="14" customFormat="1" ht="11.25">
      <c r="B798" s="165"/>
      <c r="D798" s="152" t="s">
        <v>279</v>
      </c>
      <c r="E798" s="166" t="s">
        <v>1</v>
      </c>
      <c r="F798" s="167" t="s">
        <v>221</v>
      </c>
      <c r="H798" s="168">
        <v>220.74</v>
      </c>
      <c r="I798" s="169"/>
      <c r="L798" s="165"/>
      <c r="M798" s="170"/>
      <c r="T798" s="171"/>
      <c r="AT798" s="166" t="s">
        <v>279</v>
      </c>
      <c r="AU798" s="166" t="s">
        <v>90</v>
      </c>
      <c r="AV798" s="14" t="s">
        <v>90</v>
      </c>
      <c r="AW798" s="14" t="s">
        <v>35</v>
      </c>
      <c r="AX798" s="14" t="s">
        <v>81</v>
      </c>
      <c r="AY798" s="166" t="s">
        <v>270</v>
      </c>
    </row>
    <row r="799" spans="2:65" s="14" customFormat="1" ht="11.25">
      <c r="B799" s="165"/>
      <c r="D799" s="152" t="s">
        <v>279</v>
      </c>
      <c r="E799" s="166" t="s">
        <v>1</v>
      </c>
      <c r="F799" s="167" t="s">
        <v>223</v>
      </c>
      <c r="H799" s="168">
        <v>42.895000000000003</v>
      </c>
      <c r="I799" s="169"/>
      <c r="L799" s="165"/>
      <c r="M799" s="170"/>
      <c r="T799" s="171"/>
      <c r="AT799" s="166" t="s">
        <v>279</v>
      </c>
      <c r="AU799" s="166" t="s">
        <v>90</v>
      </c>
      <c r="AV799" s="14" t="s">
        <v>90</v>
      </c>
      <c r="AW799" s="14" t="s">
        <v>35</v>
      </c>
      <c r="AX799" s="14" t="s">
        <v>81</v>
      </c>
      <c r="AY799" s="166" t="s">
        <v>270</v>
      </c>
    </row>
    <row r="800" spans="2:65" s="15" customFormat="1" ht="11.25">
      <c r="B800" s="172"/>
      <c r="D800" s="152" t="s">
        <v>279</v>
      </c>
      <c r="E800" s="173" t="s">
        <v>1</v>
      </c>
      <c r="F800" s="174" t="s">
        <v>310</v>
      </c>
      <c r="H800" s="175">
        <v>322.48700000000002</v>
      </c>
      <c r="I800" s="176"/>
      <c r="L800" s="172"/>
      <c r="M800" s="177"/>
      <c r="T800" s="178"/>
      <c r="AT800" s="173" t="s">
        <v>279</v>
      </c>
      <c r="AU800" s="173" t="s">
        <v>90</v>
      </c>
      <c r="AV800" s="15" t="s">
        <v>277</v>
      </c>
      <c r="AW800" s="15" t="s">
        <v>35</v>
      </c>
      <c r="AX800" s="15" t="s">
        <v>21</v>
      </c>
      <c r="AY800" s="173" t="s">
        <v>270</v>
      </c>
    </row>
    <row r="801" spans="2:65" s="1" customFormat="1" ht="24.2" customHeight="1">
      <c r="B801" s="32"/>
      <c r="C801" s="138" t="s">
        <v>1188</v>
      </c>
      <c r="D801" s="138" t="s">
        <v>272</v>
      </c>
      <c r="E801" s="139" t="s">
        <v>1189</v>
      </c>
      <c r="F801" s="140" t="s">
        <v>1190</v>
      </c>
      <c r="G801" s="141" t="s">
        <v>506</v>
      </c>
      <c r="H801" s="142">
        <v>2579.8960000000002</v>
      </c>
      <c r="I801" s="143"/>
      <c r="J801" s="144">
        <f>ROUND(I801*H801,2)</f>
        <v>0</v>
      </c>
      <c r="K801" s="140" t="s">
        <v>276</v>
      </c>
      <c r="L801" s="32"/>
      <c r="M801" s="145" t="s">
        <v>1</v>
      </c>
      <c r="N801" s="146" t="s">
        <v>46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277</v>
      </c>
      <c r="AT801" s="149" t="s">
        <v>272</v>
      </c>
      <c r="AU801" s="149" t="s">
        <v>90</v>
      </c>
      <c r="AY801" s="17" t="s">
        <v>270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21</v>
      </c>
      <c r="BK801" s="150">
        <f>ROUND(I801*H801,2)</f>
        <v>0</v>
      </c>
      <c r="BL801" s="17" t="s">
        <v>277</v>
      </c>
      <c r="BM801" s="149" t="s">
        <v>1191</v>
      </c>
    </row>
    <row r="802" spans="2:65" s="12" customFormat="1" ht="11.25">
      <c r="B802" s="151"/>
      <c r="D802" s="152" t="s">
        <v>279</v>
      </c>
      <c r="E802" s="153" t="s">
        <v>1</v>
      </c>
      <c r="F802" s="154" t="s">
        <v>1192</v>
      </c>
      <c r="H802" s="153" t="s">
        <v>1</v>
      </c>
      <c r="I802" s="155"/>
      <c r="L802" s="151"/>
      <c r="M802" s="156"/>
      <c r="T802" s="157"/>
      <c r="AT802" s="153" t="s">
        <v>279</v>
      </c>
      <c r="AU802" s="153" t="s">
        <v>90</v>
      </c>
      <c r="AV802" s="12" t="s">
        <v>21</v>
      </c>
      <c r="AW802" s="12" t="s">
        <v>35</v>
      </c>
      <c r="AX802" s="12" t="s">
        <v>81</v>
      </c>
      <c r="AY802" s="153" t="s">
        <v>270</v>
      </c>
    </row>
    <row r="803" spans="2:65" s="14" customFormat="1" ht="11.25">
      <c r="B803" s="165"/>
      <c r="D803" s="152" t="s">
        <v>279</v>
      </c>
      <c r="E803" s="166" t="s">
        <v>1</v>
      </c>
      <c r="F803" s="167" t="s">
        <v>1193</v>
      </c>
      <c r="H803" s="168">
        <v>469.608</v>
      </c>
      <c r="I803" s="169"/>
      <c r="L803" s="165"/>
      <c r="M803" s="170"/>
      <c r="T803" s="171"/>
      <c r="AT803" s="166" t="s">
        <v>279</v>
      </c>
      <c r="AU803" s="166" t="s">
        <v>90</v>
      </c>
      <c r="AV803" s="14" t="s">
        <v>90</v>
      </c>
      <c r="AW803" s="14" t="s">
        <v>35</v>
      </c>
      <c r="AX803" s="14" t="s">
        <v>81</v>
      </c>
      <c r="AY803" s="166" t="s">
        <v>270</v>
      </c>
    </row>
    <row r="804" spans="2:65" s="14" customFormat="1" ht="11.25">
      <c r="B804" s="165"/>
      <c r="D804" s="152" t="s">
        <v>279</v>
      </c>
      <c r="E804" s="166" t="s">
        <v>1</v>
      </c>
      <c r="F804" s="167" t="s">
        <v>1194</v>
      </c>
      <c r="H804" s="168">
        <v>1.208</v>
      </c>
      <c r="I804" s="169"/>
      <c r="L804" s="165"/>
      <c r="M804" s="170"/>
      <c r="T804" s="171"/>
      <c r="AT804" s="166" t="s">
        <v>279</v>
      </c>
      <c r="AU804" s="166" t="s">
        <v>90</v>
      </c>
      <c r="AV804" s="14" t="s">
        <v>90</v>
      </c>
      <c r="AW804" s="14" t="s">
        <v>35</v>
      </c>
      <c r="AX804" s="14" t="s">
        <v>81</v>
      </c>
      <c r="AY804" s="166" t="s">
        <v>270</v>
      </c>
    </row>
    <row r="805" spans="2:65" s="12" customFormat="1" ht="22.5">
      <c r="B805" s="151"/>
      <c r="D805" s="152" t="s">
        <v>279</v>
      </c>
      <c r="E805" s="153" t="s">
        <v>1</v>
      </c>
      <c r="F805" s="154" t="s">
        <v>1195</v>
      </c>
      <c r="H805" s="153" t="s">
        <v>1</v>
      </c>
      <c r="I805" s="155"/>
      <c r="L805" s="151"/>
      <c r="M805" s="156"/>
      <c r="T805" s="157"/>
      <c r="AT805" s="153" t="s">
        <v>279</v>
      </c>
      <c r="AU805" s="153" t="s">
        <v>90</v>
      </c>
      <c r="AV805" s="12" t="s">
        <v>21</v>
      </c>
      <c r="AW805" s="12" t="s">
        <v>35</v>
      </c>
      <c r="AX805" s="12" t="s">
        <v>81</v>
      </c>
      <c r="AY805" s="153" t="s">
        <v>270</v>
      </c>
    </row>
    <row r="806" spans="2:65" s="14" customFormat="1" ht="11.25">
      <c r="B806" s="165"/>
      <c r="D806" s="152" t="s">
        <v>279</v>
      </c>
      <c r="E806" s="166" t="s">
        <v>1</v>
      </c>
      <c r="F806" s="167" t="s">
        <v>1196</v>
      </c>
      <c r="H806" s="168">
        <v>1765.92</v>
      </c>
      <c r="I806" s="169"/>
      <c r="L806" s="165"/>
      <c r="M806" s="170"/>
      <c r="T806" s="171"/>
      <c r="AT806" s="166" t="s">
        <v>279</v>
      </c>
      <c r="AU806" s="166" t="s">
        <v>90</v>
      </c>
      <c r="AV806" s="14" t="s">
        <v>90</v>
      </c>
      <c r="AW806" s="14" t="s">
        <v>35</v>
      </c>
      <c r="AX806" s="14" t="s">
        <v>81</v>
      </c>
      <c r="AY806" s="166" t="s">
        <v>270</v>
      </c>
    </row>
    <row r="807" spans="2:65" s="14" customFormat="1" ht="11.25">
      <c r="B807" s="165"/>
      <c r="D807" s="152" t="s">
        <v>279</v>
      </c>
      <c r="E807" s="166" t="s">
        <v>1</v>
      </c>
      <c r="F807" s="167" t="s">
        <v>1197</v>
      </c>
      <c r="H807" s="168">
        <v>343.16</v>
      </c>
      <c r="I807" s="169"/>
      <c r="L807" s="165"/>
      <c r="M807" s="170"/>
      <c r="T807" s="171"/>
      <c r="AT807" s="166" t="s">
        <v>279</v>
      </c>
      <c r="AU807" s="166" t="s">
        <v>90</v>
      </c>
      <c r="AV807" s="14" t="s">
        <v>90</v>
      </c>
      <c r="AW807" s="14" t="s">
        <v>35</v>
      </c>
      <c r="AX807" s="14" t="s">
        <v>81</v>
      </c>
      <c r="AY807" s="166" t="s">
        <v>270</v>
      </c>
    </row>
    <row r="808" spans="2:65" s="15" customFormat="1" ht="11.25">
      <c r="B808" s="172"/>
      <c r="D808" s="152" t="s">
        <v>279</v>
      </c>
      <c r="E808" s="173" t="s">
        <v>1</v>
      </c>
      <c r="F808" s="174" t="s">
        <v>310</v>
      </c>
      <c r="H808" s="175">
        <v>2579.8960000000002</v>
      </c>
      <c r="I808" s="176"/>
      <c r="L808" s="172"/>
      <c r="M808" s="177"/>
      <c r="T808" s="178"/>
      <c r="AT808" s="173" t="s">
        <v>279</v>
      </c>
      <c r="AU808" s="173" t="s">
        <v>90</v>
      </c>
      <c r="AV808" s="15" t="s">
        <v>277</v>
      </c>
      <c r="AW808" s="15" t="s">
        <v>35</v>
      </c>
      <c r="AX808" s="15" t="s">
        <v>21</v>
      </c>
      <c r="AY808" s="173" t="s">
        <v>270</v>
      </c>
    </row>
    <row r="809" spans="2:65" s="1" customFormat="1" ht="21.75" customHeight="1">
      <c r="B809" s="32"/>
      <c r="C809" s="138" t="s">
        <v>1198</v>
      </c>
      <c r="D809" s="138" t="s">
        <v>272</v>
      </c>
      <c r="E809" s="139" t="s">
        <v>1199</v>
      </c>
      <c r="F809" s="140" t="s">
        <v>1200</v>
      </c>
      <c r="G809" s="141" t="s">
        <v>506</v>
      </c>
      <c r="H809" s="142">
        <v>82.408000000000001</v>
      </c>
      <c r="I809" s="143"/>
      <c r="J809" s="144">
        <f>ROUND(I809*H809,2)</f>
        <v>0</v>
      </c>
      <c r="K809" s="140" t="s">
        <v>276</v>
      </c>
      <c r="L809" s="32"/>
      <c r="M809" s="145" t="s">
        <v>1</v>
      </c>
      <c r="N809" s="146" t="s">
        <v>46</v>
      </c>
      <c r="P809" s="147">
        <f>O809*H809</f>
        <v>0</v>
      </c>
      <c r="Q809" s="147">
        <v>0</v>
      </c>
      <c r="R809" s="147">
        <f>Q809*H809</f>
        <v>0</v>
      </c>
      <c r="S809" s="147">
        <v>0</v>
      </c>
      <c r="T809" s="148">
        <f>S809*H809</f>
        <v>0</v>
      </c>
      <c r="AR809" s="149" t="s">
        <v>277</v>
      </c>
      <c r="AT809" s="149" t="s">
        <v>272</v>
      </c>
      <c r="AU809" s="149" t="s">
        <v>90</v>
      </c>
      <c r="AY809" s="17" t="s">
        <v>270</v>
      </c>
      <c r="BE809" s="150">
        <f>IF(N809="základní",J809,0)</f>
        <v>0</v>
      </c>
      <c r="BF809" s="150">
        <f>IF(N809="snížená",J809,0)</f>
        <v>0</v>
      </c>
      <c r="BG809" s="150">
        <f>IF(N809="zákl. přenesená",J809,0)</f>
        <v>0</v>
      </c>
      <c r="BH809" s="150">
        <f>IF(N809="sníž. přenesená",J809,0)</f>
        <v>0</v>
      </c>
      <c r="BI809" s="150">
        <f>IF(N809="nulová",J809,0)</f>
        <v>0</v>
      </c>
      <c r="BJ809" s="17" t="s">
        <v>21</v>
      </c>
      <c r="BK809" s="150">
        <f>ROUND(I809*H809,2)</f>
        <v>0</v>
      </c>
      <c r="BL809" s="17" t="s">
        <v>277</v>
      </c>
      <c r="BM809" s="149" t="s">
        <v>1201</v>
      </c>
    </row>
    <row r="810" spans="2:65" s="12" customFormat="1" ht="11.25">
      <c r="B810" s="151"/>
      <c r="D810" s="152" t="s">
        <v>279</v>
      </c>
      <c r="E810" s="153" t="s">
        <v>1</v>
      </c>
      <c r="F810" s="154" t="s">
        <v>1202</v>
      </c>
      <c r="H810" s="153" t="s">
        <v>1</v>
      </c>
      <c r="I810" s="155"/>
      <c r="L810" s="151"/>
      <c r="M810" s="156"/>
      <c r="T810" s="157"/>
      <c r="AT810" s="153" t="s">
        <v>279</v>
      </c>
      <c r="AU810" s="153" t="s">
        <v>90</v>
      </c>
      <c r="AV810" s="12" t="s">
        <v>21</v>
      </c>
      <c r="AW810" s="12" t="s">
        <v>35</v>
      </c>
      <c r="AX810" s="12" t="s">
        <v>81</v>
      </c>
      <c r="AY810" s="153" t="s">
        <v>270</v>
      </c>
    </row>
    <row r="811" spans="2:65" s="14" customFormat="1" ht="11.25">
      <c r="B811" s="165"/>
      <c r="D811" s="152" t="s">
        <v>279</v>
      </c>
      <c r="E811" s="166" t="s">
        <v>1</v>
      </c>
      <c r="F811" s="167" t="s">
        <v>231</v>
      </c>
      <c r="H811" s="168">
        <v>2.52</v>
      </c>
      <c r="I811" s="169"/>
      <c r="L811" s="165"/>
      <c r="M811" s="170"/>
      <c r="T811" s="171"/>
      <c r="AT811" s="166" t="s">
        <v>279</v>
      </c>
      <c r="AU811" s="166" t="s">
        <v>90</v>
      </c>
      <c r="AV811" s="14" t="s">
        <v>90</v>
      </c>
      <c r="AW811" s="14" t="s">
        <v>35</v>
      </c>
      <c r="AX811" s="14" t="s">
        <v>81</v>
      </c>
      <c r="AY811" s="166" t="s">
        <v>270</v>
      </c>
    </row>
    <row r="812" spans="2:65" s="14" customFormat="1" ht="11.25">
      <c r="B812" s="165"/>
      <c r="D812" s="152" t="s">
        <v>279</v>
      </c>
      <c r="E812" s="166" t="s">
        <v>1</v>
      </c>
      <c r="F812" s="167" t="s">
        <v>225</v>
      </c>
      <c r="H812" s="168">
        <v>79.793999999999997</v>
      </c>
      <c r="I812" s="169"/>
      <c r="L812" s="165"/>
      <c r="M812" s="170"/>
      <c r="T812" s="171"/>
      <c r="AT812" s="166" t="s">
        <v>279</v>
      </c>
      <c r="AU812" s="166" t="s">
        <v>90</v>
      </c>
      <c r="AV812" s="14" t="s">
        <v>90</v>
      </c>
      <c r="AW812" s="14" t="s">
        <v>35</v>
      </c>
      <c r="AX812" s="14" t="s">
        <v>81</v>
      </c>
      <c r="AY812" s="166" t="s">
        <v>270</v>
      </c>
    </row>
    <row r="813" spans="2:65" s="14" customFormat="1" ht="11.25">
      <c r="B813" s="165"/>
      <c r="D813" s="152" t="s">
        <v>279</v>
      </c>
      <c r="E813" s="166" t="s">
        <v>1</v>
      </c>
      <c r="F813" s="167" t="s">
        <v>233</v>
      </c>
      <c r="H813" s="168">
        <v>7.0000000000000001E-3</v>
      </c>
      <c r="I813" s="169"/>
      <c r="L813" s="165"/>
      <c r="M813" s="170"/>
      <c r="T813" s="171"/>
      <c r="AT813" s="166" t="s">
        <v>279</v>
      </c>
      <c r="AU813" s="166" t="s">
        <v>90</v>
      </c>
      <c r="AV813" s="14" t="s">
        <v>90</v>
      </c>
      <c r="AW813" s="14" t="s">
        <v>35</v>
      </c>
      <c r="AX813" s="14" t="s">
        <v>81</v>
      </c>
      <c r="AY813" s="166" t="s">
        <v>270</v>
      </c>
    </row>
    <row r="814" spans="2:65" s="12" customFormat="1" ht="11.25">
      <c r="B814" s="151"/>
      <c r="D814" s="152" t="s">
        <v>279</v>
      </c>
      <c r="E814" s="153" t="s">
        <v>1</v>
      </c>
      <c r="F814" s="154" t="s">
        <v>1203</v>
      </c>
      <c r="H814" s="153" t="s">
        <v>1</v>
      </c>
      <c r="I814" s="155"/>
      <c r="L814" s="151"/>
      <c r="M814" s="156"/>
      <c r="T814" s="157"/>
      <c r="AT814" s="153" t="s">
        <v>279</v>
      </c>
      <c r="AU814" s="153" t="s">
        <v>90</v>
      </c>
      <c r="AV814" s="12" t="s">
        <v>21</v>
      </c>
      <c r="AW814" s="12" t="s">
        <v>35</v>
      </c>
      <c r="AX814" s="12" t="s">
        <v>81</v>
      </c>
      <c r="AY814" s="153" t="s">
        <v>270</v>
      </c>
    </row>
    <row r="815" spans="2:65" s="14" customFormat="1" ht="11.25">
      <c r="B815" s="165"/>
      <c r="D815" s="152" t="s">
        <v>279</v>
      </c>
      <c r="E815" s="166" t="s">
        <v>1</v>
      </c>
      <c r="F815" s="167" t="s">
        <v>186</v>
      </c>
      <c r="H815" s="168">
        <v>8.6999999999999994E-2</v>
      </c>
      <c r="I815" s="169"/>
      <c r="L815" s="165"/>
      <c r="M815" s="170"/>
      <c r="T815" s="171"/>
      <c r="AT815" s="166" t="s">
        <v>279</v>
      </c>
      <c r="AU815" s="166" t="s">
        <v>90</v>
      </c>
      <c r="AV815" s="14" t="s">
        <v>90</v>
      </c>
      <c r="AW815" s="14" t="s">
        <v>35</v>
      </c>
      <c r="AX815" s="14" t="s">
        <v>81</v>
      </c>
      <c r="AY815" s="166" t="s">
        <v>270</v>
      </c>
    </row>
    <row r="816" spans="2:65" s="15" customFormat="1" ht="11.25">
      <c r="B816" s="172"/>
      <c r="D816" s="152" t="s">
        <v>279</v>
      </c>
      <c r="E816" s="173" t="s">
        <v>1</v>
      </c>
      <c r="F816" s="174" t="s">
        <v>310</v>
      </c>
      <c r="H816" s="175">
        <v>82.408000000000001</v>
      </c>
      <c r="I816" s="176"/>
      <c r="L816" s="172"/>
      <c r="M816" s="177"/>
      <c r="T816" s="178"/>
      <c r="AT816" s="173" t="s">
        <v>279</v>
      </c>
      <c r="AU816" s="173" t="s">
        <v>90</v>
      </c>
      <c r="AV816" s="15" t="s">
        <v>277</v>
      </c>
      <c r="AW816" s="15" t="s">
        <v>35</v>
      </c>
      <c r="AX816" s="15" t="s">
        <v>21</v>
      </c>
      <c r="AY816" s="173" t="s">
        <v>270</v>
      </c>
    </row>
    <row r="817" spans="2:65" s="1" customFormat="1" ht="24.2" customHeight="1">
      <c r="B817" s="32"/>
      <c r="C817" s="138" t="s">
        <v>1204</v>
      </c>
      <c r="D817" s="138" t="s">
        <v>272</v>
      </c>
      <c r="E817" s="139" t="s">
        <v>1205</v>
      </c>
      <c r="F817" s="140" t="s">
        <v>1206</v>
      </c>
      <c r="G817" s="141" t="s">
        <v>506</v>
      </c>
      <c r="H817" s="142">
        <v>661.60299999999995</v>
      </c>
      <c r="I817" s="143"/>
      <c r="J817" s="144">
        <f>ROUND(I817*H817,2)</f>
        <v>0</v>
      </c>
      <c r="K817" s="140" t="s">
        <v>276</v>
      </c>
      <c r="L817" s="32"/>
      <c r="M817" s="145" t="s">
        <v>1</v>
      </c>
      <c r="N817" s="146" t="s">
        <v>46</v>
      </c>
      <c r="P817" s="147">
        <f>O817*H817</f>
        <v>0</v>
      </c>
      <c r="Q817" s="147">
        <v>0</v>
      </c>
      <c r="R817" s="147">
        <f>Q817*H817</f>
        <v>0</v>
      </c>
      <c r="S817" s="147">
        <v>0</v>
      </c>
      <c r="T817" s="148">
        <f>S817*H817</f>
        <v>0</v>
      </c>
      <c r="AR817" s="149" t="s">
        <v>277</v>
      </c>
      <c r="AT817" s="149" t="s">
        <v>272</v>
      </c>
      <c r="AU817" s="149" t="s">
        <v>90</v>
      </c>
      <c r="AY817" s="17" t="s">
        <v>270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21</v>
      </c>
      <c r="BK817" s="150">
        <f>ROUND(I817*H817,2)</f>
        <v>0</v>
      </c>
      <c r="BL817" s="17" t="s">
        <v>277</v>
      </c>
      <c r="BM817" s="149" t="s">
        <v>1207</v>
      </c>
    </row>
    <row r="818" spans="2:65" s="12" customFormat="1" ht="11.25">
      <c r="B818" s="151"/>
      <c r="D818" s="152" t="s">
        <v>279</v>
      </c>
      <c r="E818" s="153" t="s">
        <v>1</v>
      </c>
      <c r="F818" s="154" t="s">
        <v>1202</v>
      </c>
      <c r="H818" s="153" t="s">
        <v>1</v>
      </c>
      <c r="I818" s="155"/>
      <c r="L818" s="151"/>
      <c r="M818" s="156"/>
      <c r="T818" s="157"/>
      <c r="AT818" s="153" t="s">
        <v>279</v>
      </c>
      <c r="AU818" s="153" t="s">
        <v>90</v>
      </c>
      <c r="AV818" s="12" t="s">
        <v>21</v>
      </c>
      <c r="AW818" s="12" t="s">
        <v>35</v>
      </c>
      <c r="AX818" s="12" t="s">
        <v>81</v>
      </c>
      <c r="AY818" s="153" t="s">
        <v>270</v>
      </c>
    </row>
    <row r="819" spans="2:65" s="14" customFormat="1" ht="11.25">
      <c r="B819" s="165"/>
      <c r="D819" s="152" t="s">
        <v>279</v>
      </c>
      <c r="E819" s="166" t="s">
        <v>1</v>
      </c>
      <c r="F819" s="167" t="s">
        <v>1208</v>
      </c>
      <c r="H819" s="168">
        <v>22.68</v>
      </c>
      <c r="I819" s="169"/>
      <c r="L819" s="165"/>
      <c r="M819" s="170"/>
      <c r="T819" s="171"/>
      <c r="AT819" s="166" t="s">
        <v>279</v>
      </c>
      <c r="AU819" s="166" t="s">
        <v>90</v>
      </c>
      <c r="AV819" s="14" t="s">
        <v>90</v>
      </c>
      <c r="AW819" s="14" t="s">
        <v>35</v>
      </c>
      <c r="AX819" s="14" t="s">
        <v>81</v>
      </c>
      <c r="AY819" s="166" t="s">
        <v>270</v>
      </c>
    </row>
    <row r="820" spans="2:65" s="14" customFormat="1" ht="11.25">
      <c r="B820" s="165"/>
      <c r="D820" s="152" t="s">
        <v>279</v>
      </c>
      <c r="E820" s="166" t="s">
        <v>1</v>
      </c>
      <c r="F820" s="167" t="s">
        <v>1209</v>
      </c>
      <c r="H820" s="168">
        <v>638.35199999999998</v>
      </c>
      <c r="I820" s="169"/>
      <c r="L820" s="165"/>
      <c r="M820" s="170"/>
      <c r="T820" s="171"/>
      <c r="AT820" s="166" t="s">
        <v>279</v>
      </c>
      <c r="AU820" s="166" t="s">
        <v>90</v>
      </c>
      <c r="AV820" s="14" t="s">
        <v>90</v>
      </c>
      <c r="AW820" s="14" t="s">
        <v>35</v>
      </c>
      <c r="AX820" s="14" t="s">
        <v>81</v>
      </c>
      <c r="AY820" s="166" t="s">
        <v>270</v>
      </c>
    </row>
    <row r="821" spans="2:65" s="14" customFormat="1" ht="11.25">
      <c r="B821" s="165"/>
      <c r="D821" s="152" t="s">
        <v>279</v>
      </c>
      <c r="E821" s="166" t="s">
        <v>1</v>
      </c>
      <c r="F821" s="167" t="s">
        <v>1210</v>
      </c>
      <c r="H821" s="168">
        <v>4.9000000000000002E-2</v>
      </c>
      <c r="I821" s="169"/>
      <c r="L821" s="165"/>
      <c r="M821" s="170"/>
      <c r="T821" s="171"/>
      <c r="AT821" s="166" t="s">
        <v>279</v>
      </c>
      <c r="AU821" s="166" t="s">
        <v>90</v>
      </c>
      <c r="AV821" s="14" t="s">
        <v>90</v>
      </c>
      <c r="AW821" s="14" t="s">
        <v>35</v>
      </c>
      <c r="AX821" s="14" t="s">
        <v>81</v>
      </c>
      <c r="AY821" s="166" t="s">
        <v>270</v>
      </c>
    </row>
    <row r="822" spans="2:65" s="12" customFormat="1" ht="11.25">
      <c r="B822" s="151"/>
      <c r="D822" s="152" t="s">
        <v>279</v>
      </c>
      <c r="E822" s="153" t="s">
        <v>1</v>
      </c>
      <c r="F822" s="154" t="s">
        <v>1203</v>
      </c>
      <c r="H822" s="153" t="s">
        <v>1</v>
      </c>
      <c r="I822" s="155"/>
      <c r="L822" s="151"/>
      <c r="M822" s="156"/>
      <c r="T822" s="157"/>
      <c r="AT822" s="153" t="s">
        <v>279</v>
      </c>
      <c r="AU822" s="153" t="s">
        <v>90</v>
      </c>
      <c r="AV822" s="12" t="s">
        <v>21</v>
      </c>
      <c r="AW822" s="12" t="s">
        <v>35</v>
      </c>
      <c r="AX822" s="12" t="s">
        <v>81</v>
      </c>
      <c r="AY822" s="153" t="s">
        <v>270</v>
      </c>
    </row>
    <row r="823" spans="2:65" s="14" customFormat="1" ht="11.25">
      <c r="B823" s="165"/>
      <c r="D823" s="152" t="s">
        <v>279</v>
      </c>
      <c r="E823" s="166" t="s">
        <v>1</v>
      </c>
      <c r="F823" s="167" t="s">
        <v>1211</v>
      </c>
      <c r="H823" s="168">
        <v>0.52200000000000002</v>
      </c>
      <c r="I823" s="169"/>
      <c r="L823" s="165"/>
      <c r="M823" s="170"/>
      <c r="T823" s="171"/>
      <c r="AT823" s="166" t="s">
        <v>279</v>
      </c>
      <c r="AU823" s="166" t="s">
        <v>90</v>
      </c>
      <c r="AV823" s="14" t="s">
        <v>90</v>
      </c>
      <c r="AW823" s="14" t="s">
        <v>35</v>
      </c>
      <c r="AX823" s="14" t="s">
        <v>81</v>
      </c>
      <c r="AY823" s="166" t="s">
        <v>270</v>
      </c>
    </row>
    <row r="824" spans="2:65" s="15" customFormat="1" ht="11.25">
      <c r="B824" s="172"/>
      <c r="D824" s="152" t="s">
        <v>279</v>
      </c>
      <c r="E824" s="173" t="s">
        <v>1</v>
      </c>
      <c r="F824" s="174" t="s">
        <v>310</v>
      </c>
      <c r="H824" s="175">
        <v>661.60299999999995</v>
      </c>
      <c r="I824" s="176"/>
      <c r="L824" s="172"/>
      <c r="M824" s="177"/>
      <c r="T824" s="178"/>
      <c r="AT824" s="173" t="s">
        <v>279</v>
      </c>
      <c r="AU824" s="173" t="s">
        <v>90</v>
      </c>
      <c r="AV824" s="15" t="s">
        <v>277</v>
      </c>
      <c r="AW824" s="15" t="s">
        <v>35</v>
      </c>
      <c r="AX824" s="15" t="s">
        <v>21</v>
      </c>
      <c r="AY824" s="173" t="s">
        <v>270</v>
      </c>
    </row>
    <row r="825" spans="2:65" s="1" customFormat="1" ht="16.5" customHeight="1">
      <c r="B825" s="32"/>
      <c r="C825" s="138" t="s">
        <v>1212</v>
      </c>
      <c r="D825" s="138" t="s">
        <v>272</v>
      </c>
      <c r="E825" s="139" t="s">
        <v>1213</v>
      </c>
      <c r="F825" s="140" t="s">
        <v>1214</v>
      </c>
      <c r="G825" s="141" t="s">
        <v>506</v>
      </c>
      <c r="H825" s="142">
        <v>54.36</v>
      </c>
      <c r="I825" s="143"/>
      <c r="J825" s="144">
        <f>ROUND(I825*H825,2)</f>
        <v>0</v>
      </c>
      <c r="K825" s="140" t="s">
        <v>276</v>
      </c>
      <c r="L825" s="32"/>
      <c r="M825" s="145" t="s">
        <v>1</v>
      </c>
      <c r="N825" s="146" t="s">
        <v>46</v>
      </c>
      <c r="P825" s="147">
        <f>O825*H825</f>
        <v>0</v>
      </c>
      <c r="Q825" s="147">
        <v>0</v>
      </c>
      <c r="R825" s="147">
        <f>Q825*H825</f>
        <v>0</v>
      </c>
      <c r="S825" s="147">
        <v>0</v>
      </c>
      <c r="T825" s="148">
        <f>S825*H825</f>
        <v>0</v>
      </c>
      <c r="AR825" s="149" t="s">
        <v>277</v>
      </c>
      <c r="AT825" s="149" t="s">
        <v>272</v>
      </c>
      <c r="AU825" s="149" t="s">
        <v>90</v>
      </c>
      <c r="AY825" s="17" t="s">
        <v>270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21</v>
      </c>
      <c r="BK825" s="150">
        <f>ROUND(I825*H825,2)</f>
        <v>0</v>
      </c>
      <c r="BL825" s="17" t="s">
        <v>277</v>
      </c>
      <c r="BM825" s="149" t="s">
        <v>1215</v>
      </c>
    </row>
    <row r="826" spans="2:65" s="12" customFormat="1" ht="22.5">
      <c r="B826" s="151"/>
      <c r="D826" s="152" t="s">
        <v>279</v>
      </c>
      <c r="E826" s="153" t="s">
        <v>1</v>
      </c>
      <c r="F826" s="154" t="s">
        <v>1216</v>
      </c>
      <c r="H826" s="153" t="s">
        <v>1</v>
      </c>
      <c r="I826" s="155"/>
      <c r="L826" s="151"/>
      <c r="M826" s="156"/>
      <c r="T826" s="157"/>
      <c r="AT826" s="153" t="s">
        <v>279</v>
      </c>
      <c r="AU826" s="153" t="s">
        <v>90</v>
      </c>
      <c r="AV826" s="12" t="s">
        <v>21</v>
      </c>
      <c r="AW826" s="12" t="s">
        <v>35</v>
      </c>
      <c r="AX826" s="12" t="s">
        <v>81</v>
      </c>
      <c r="AY826" s="153" t="s">
        <v>270</v>
      </c>
    </row>
    <row r="827" spans="2:65" s="14" customFormat="1" ht="11.25">
      <c r="B827" s="165"/>
      <c r="D827" s="152" t="s">
        <v>279</v>
      </c>
      <c r="E827" s="166" t="s">
        <v>1</v>
      </c>
      <c r="F827" s="167" t="s">
        <v>162</v>
      </c>
      <c r="H827" s="168">
        <v>54.36</v>
      </c>
      <c r="I827" s="169"/>
      <c r="L827" s="165"/>
      <c r="M827" s="170"/>
      <c r="T827" s="171"/>
      <c r="AT827" s="166" t="s">
        <v>279</v>
      </c>
      <c r="AU827" s="166" t="s">
        <v>90</v>
      </c>
      <c r="AV827" s="14" t="s">
        <v>90</v>
      </c>
      <c r="AW827" s="14" t="s">
        <v>35</v>
      </c>
      <c r="AX827" s="14" t="s">
        <v>81</v>
      </c>
      <c r="AY827" s="166" t="s">
        <v>270</v>
      </c>
    </row>
    <row r="828" spans="2:65" s="15" customFormat="1" ht="11.25">
      <c r="B828" s="172"/>
      <c r="D828" s="152" t="s">
        <v>279</v>
      </c>
      <c r="E828" s="173" t="s">
        <v>1</v>
      </c>
      <c r="F828" s="174" t="s">
        <v>310</v>
      </c>
      <c r="H828" s="175">
        <v>54.36</v>
      </c>
      <c r="I828" s="176"/>
      <c r="L828" s="172"/>
      <c r="M828" s="177"/>
      <c r="T828" s="178"/>
      <c r="AT828" s="173" t="s">
        <v>279</v>
      </c>
      <c r="AU828" s="173" t="s">
        <v>90</v>
      </c>
      <c r="AV828" s="15" t="s">
        <v>277</v>
      </c>
      <c r="AW828" s="15" t="s">
        <v>35</v>
      </c>
      <c r="AX828" s="15" t="s">
        <v>21</v>
      </c>
      <c r="AY828" s="173" t="s">
        <v>270</v>
      </c>
    </row>
    <row r="829" spans="2:65" s="1" customFormat="1" ht="24.2" customHeight="1">
      <c r="B829" s="32"/>
      <c r="C829" s="138" t="s">
        <v>1217</v>
      </c>
      <c r="D829" s="138" t="s">
        <v>272</v>
      </c>
      <c r="E829" s="139" t="s">
        <v>1218</v>
      </c>
      <c r="F829" s="140" t="s">
        <v>1219</v>
      </c>
      <c r="G829" s="141" t="s">
        <v>506</v>
      </c>
      <c r="H829" s="142">
        <v>326.16000000000003</v>
      </c>
      <c r="I829" s="143"/>
      <c r="J829" s="144">
        <f>ROUND(I829*H829,2)</f>
        <v>0</v>
      </c>
      <c r="K829" s="140" t="s">
        <v>276</v>
      </c>
      <c r="L829" s="32"/>
      <c r="M829" s="145" t="s">
        <v>1</v>
      </c>
      <c r="N829" s="146" t="s">
        <v>46</v>
      </c>
      <c r="P829" s="147">
        <f>O829*H829</f>
        <v>0</v>
      </c>
      <c r="Q829" s="147">
        <v>0</v>
      </c>
      <c r="R829" s="147">
        <f>Q829*H829</f>
        <v>0</v>
      </c>
      <c r="S829" s="147">
        <v>0</v>
      </c>
      <c r="T829" s="148">
        <f>S829*H829</f>
        <v>0</v>
      </c>
      <c r="AR829" s="149" t="s">
        <v>277</v>
      </c>
      <c r="AT829" s="149" t="s">
        <v>272</v>
      </c>
      <c r="AU829" s="149" t="s">
        <v>90</v>
      </c>
      <c r="AY829" s="17" t="s">
        <v>270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21</v>
      </c>
      <c r="BK829" s="150">
        <f>ROUND(I829*H829,2)</f>
        <v>0</v>
      </c>
      <c r="BL829" s="17" t="s">
        <v>277</v>
      </c>
      <c r="BM829" s="149" t="s">
        <v>1220</v>
      </c>
    </row>
    <row r="830" spans="2:65" s="12" customFormat="1" ht="22.5">
      <c r="B830" s="151"/>
      <c r="D830" s="152" t="s">
        <v>279</v>
      </c>
      <c r="E830" s="153" t="s">
        <v>1</v>
      </c>
      <c r="F830" s="154" t="s">
        <v>1216</v>
      </c>
      <c r="H830" s="153" t="s">
        <v>1</v>
      </c>
      <c r="I830" s="155"/>
      <c r="L830" s="151"/>
      <c r="M830" s="156"/>
      <c r="T830" s="157"/>
      <c r="AT830" s="153" t="s">
        <v>279</v>
      </c>
      <c r="AU830" s="153" t="s">
        <v>90</v>
      </c>
      <c r="AV830" s="12" t="s">
        <v>21</v>
      </c>
      <c r="AW830" s="12" t="s">
        <v>35</v>
      </c>
      <c r="AX830" s="12" t="s">
        <v>81</v>
      </c>
      <c r="AY830" s="153" t="s">
        <v>270</v>
      </c>
    </row>
    <row r="831" spans="2:65" s="14" customFormat="1" ht="11.25">
      <c r="B831" s="165"/>
      <c r="D831" s="152" t="s">
        <v>279</v>
      </c>
      <c r="E831" s="166" t="s">
        <v>1</v>
      </c>
      <c r="F831" s="167" t="s">
        <v>1221</v>
      </c>
      <c r="H831" s="168">
        <v>326.16000000000003</v>
      </c>
      <c r="I831" s="169"/>
      <c r="L831" s="165"/>
      <c r="M831" s="170"/>
      <c r="T831" s="171"/>
      <c r="AT831" s="166" t="s">
        <v>279</v>
      </c>
      <c r="AU831" s="166" t="s">
        <v>90</v>
      </c>
      <c r="AV831" s="14" t="s">
        <v>90</v>
      </c>
      <c r="AW831" s="14" t="s">
        <v>35</v>
      </c>
      <c r="AX831" s="14" t="s">
        <v>21</v>
      </c>
      <c r="AY831" s="166" t="s">
        <v>270</v>
      </c>
    </row>
    <row r="832" spans="2:65" s="1" customFormat="1" ht="24.2" customHeight="1">
      <c r="B832" s="32"/>
      <c r="C832" s="138" t="s">
        <v>1222</v>
      </c>
      <c r="D832" s="138" t="s">
        <v>272</v>
      </c>
      <c r="E832" s="139" t="s">
        <v>1223</v>
      </c>
      <c r="F832" s="140" t="s">
        <v>1224</v>
      </c>
      <c r="G832" s="141" t="s">
        <v>506</v>
      </c>
      <c r="H832" s="142">
        <v>58.851999999999997</v>
      </c>
      <c r="I832" s="143"/>
      <c r="J832" s="144">
        <f>ROUND(I832*H832,2)</f>
        <v>0</v>
      </c>
      <c r="K832" s="140" t="s">
        <v>276</v>
      </c>
      <c r="L832" s="32"/>
      <c r="M832" s="145" t="s">
        <v>1</v>
      </c>
      <c r="N832" s="146" t="s">
        <v>46</v>
      </c>
      <c r="P832" s="147">
        <f>O832*H832</f>
        <v>0</v>
      </c>
      <c r="Q832" s="147">
        <v>0</v>
      </c>
      <c r="R832" s="147">
        <f>Q832*H832</f>
        <v>0</v>
      </c>
      <c r="S832" s="147">
        <v>0</v>
      </c>
      <c r="T832" s="148">
        <f>S832*H832</f>
        <v>0</v>
      </c>
      <c r="AR832" s="149" t="s">
        <v>277</v>
      </c>
      <c r="AT832" s="149" t="s">
        <v>272</v>
      </c>
      <c r="AU832" s="149" t="s">
        <v>90</v>
      </c>
      <c r="AY832" s="17" t="s">
        <v>270</v>
      </c>
      <c r="BE832" s="150">
        <f>IF(N832="základní",J832,0)</f>
        <v>0</v>
      </c>
      <c r="BF832" s="150">
        <f>IF(N832="snížená",J832,0)</f>
        <v>0</v>
      </c>
      <c r="BG832" s="150">
        <f>IF(N832="zákl. přenesená",J832,0)</f>
        <v>0</v>
      </c>
      <c r="BH832" s="150">
        <f>IF(N832="sníž. přenesená",J832,0)</f>
        <v>0</v>
      </c>
      <c r="BI832" s="150">
        <f>IF(N832="nulová",J832,0)</f>
        <v>0</v>
      </c>
      <c r="BJ832" s="17" t="s">
        <v>21</v>
      </c>
      <c r="BK832" s="150">
        <f>ROUND(I832*H832,2)</f>
        <v>0</v>
      </c>
      <c r="BL832" s="17" t="s">
        <v>277</v>
      </c>
      <c r="BM832" s="149" t="s">
        <v>1225</v>
      </c>
    </row>
    <row r="833" spans="2:65" s="12" customFormat="1" ht="11.25">
      <c r="B833" s="151"/>
      <c r="D833" s="152" t="s">
        <v>279</v>
      </c>
      <c r="E833" s="153" t="s">
        <v>1</v>
      </c>
      <c r="F833" s="154" t="s">
        <v>1226</v>
      </c>
      <c r="H833" s="153" t="s">
        <v>1</v>
      </c>
      <c r="I833" s="155"/>
      <c r="L833" s="151"/>
      <c r="M833" s="156"/>
      <c r="T833" s="157"/>
      <c r="AT833" s="153" t="s">
        <v>279</v>
      </c>
      <c r="AU833" s="153" t="s">
        <v>90</v>
      </c>
      <c r="AV833" s="12" t="s">
        <v>21</v>
      </c>
      <c r="AW833" s="12" t="s">
        <v>35</v>
      </c>
      <c r="AX833" s="12" t="s">
        <v>81</v>
      </c>
      <c r="AY833" s="153" t="s">
        <v>270</v>
      </c>
    </row>
    <row r="834" spans="2:65" s="14" customFormat="1" ht="11.25">
      <c r="B834" s="165"/>
      <c r="D834" s="152" t="s">
        <v>279</v>
      </c>
      <c r="E834" s="166" t="s">
        <v>1</v>
      </c>
      <c r="F834" s="167" t="s">
        <v>229</v>
      </c>
      <c r="H834" s="168">
        <v>58.701000000000001</v>
      </c>
      <c r="I834" s="169"/>
      <c r="L834" s="165"/>
      <c r="M834" s="170"/>
      <c r="T834" s="171"/>
      <c r="AT834" s="166" t="s">
        <v>279</v>
      </c>
      <c r="AU834" s="166" t="s">
        <v>90</v>
      </c>
      <c r="AV834" s="14" t="s">
        <v>90</v>
      </c>
      <c r="AW834" s="14" t="s">
        <v>35</v>
      </c>
      <c r="AX834" s="14" t="s">
        <v>81</v>
      </c>
      <c r="AY834" s="166" t="s">
        <v>270</v>
      </c>
    </row>
    <row r="835" spans="2:65" s="14" customFormat="1" ht="11.25">
      <c r="B835" s="165"/>
      <c r="D835" s="152" t="s">
        <v>279</v>
      </c>
      <c r="E835" s="166" t="s">
        <v>1</v>
      </c>
      <c r="F835" s="167" t="s">
        <v>227</v>
      </c>
      <c r="H835" s="168">
        <v>0.151</v>
      </c>
      <c r="I835" s="169"/>
      <c r="L835" s="165"/>
      <c r="M835" s="170"/>
      <c r="T835" s="171"/>
      <c r="AT835" s="166" t="s">
        <v>279</v>
      </c>
      <c r="AU835" s="166" t="s">
        <v>90</v>
      </c>
      <c r="AV835" s="14" t="s">
        <v>90</v>
      </c>
      <c r="AW835" s="14" t="s">
        <v>35</v>
      </c>
      <c r="AX835" s="14" t="s">
        <v>81</v>
      </c>
      <c r="AY835" s="166" t="s">
        <v>270</v>
      </c>
    </row>
    <row r="836" spans="2:65" s="15" customFormat="1" ht="11.25">
      <c r="B836" s="172"/>
      <c r="D836" s="152" t="s">
        <v>279</v>
      </c>
      <c r="E836" s="173" t="s">
        <v>1</v>
      </c>
      <c r="F836" s="174" t="s">
        <v>310</v>
      </c>
      <c r="H836" s="175">
        <v>58.851999999999997</v>
      </c>
      <c r="I836" s="176"/>
      <c r="L836" s="172"/>
      <c r="M836" s="177"/>
      <c r="T836" s="178"/>
      <c r="AT836" s="173" t="s">
        <v>279</v>
      </c>
      <c r="AU836" s="173" t="s">
        <v>90</v>
      </c>
      <c r="AV836" s="15" t="s">
        <v>277</v>
      </c>
      <c r="AW836" s="15" t="s">
        <v>35</v>
      </c>
      <c r="AX836" s="15" t="s">
        <v>21</v>
      </c>
      <c r="AY836" s="173" t="s">
        <v>270</v>
      </c>
    </row>
    <row r="837" spans="2:65" s="1" customFormat="1" ht="24.2" customHeight="1">
      <c r="B837" s="32"/>
      <c r="C837" s="138" t="s">
        <v>1227</v>
      </c>
      <c r="D837" s="138" t="s">
        <v>272</v>
      </c>
      <c r="E837" s="139" t="s">
        <v>1228</v>
      </c>
      <c r="F837" s="140" t="s">
        <v>1229</v>
      </c>
      <c r="G837" s="141" t="s">
        <v>506</v>
      </c>
      <c r="H837" s="142">
        <v>79.888000000000005</v>
      </c>
      <c r="I837" s="143"/>
      <c r="J837" s="144">
        <f>ROUND(I837*H837,2)</f>
        <v>0</v>
      </c>
      <c r="K837" s="140" t="s">
        <v>341</v>
      </c>
      <c r="L837" s="32"/>
      <c r="M837" s="145" t="s">
        <v>1</v>
      </c>
      <c r="N837" s="146" t="s">
        <v>46</v>
      </c>
      <c r="P837" s="147">
        <f>O837*H837</f>
        <v>0</v>
      </c>
      <c r="Q837" s="147">
        <v>0</v>
      </c>
      <c r="R837" s="147">
        <f>Q837*H837</f>
        <v>0</v>
      </c>
      <c r="S837" s="147">
        <v>0</v>
      </c>
      <c r="T837" s="148">
        <f>S837*H837</f>
        <v>0</v>
      </c>
      <c r="AR837" s="149" t="s">
        <v>277</v>
      </c>
      <c r="AT837" s="149" t="s">
        <v>272</v>
      </c>
      <c r="AU837" s="149" t="s">
        <v>90</v>
      </c>
      <c r="AY837" s="17" t="s">
        <v>270</v>
      </c>
      <c r="BE837" s="150">
        <f>IF(N837="základní",J837,0)</f>
        <v>0</v>
      </c>
      <c r="BF837" s="150">
        <f>IF(N837="snížená",J837,0)</f>
        <v>0</v>
      </c>
      <c r="BG837" s="150">
        <f>IF(N837="zákl. přenesená",J837,0)</f>
        <v>0</v>
      </c>
      <c r="BH837" s="150">
        <f>IF(N837="sníž. přenesená",J837,0)</f>
        <v>0</v>
      </c>
      <c r="BI837" s="150">
        <f>IF(N837="nulová",J837,0)</f>
        <v>0</v>
      </c>
      <c r="BJ837" s="17" t="s">
        <v>21</v>
      </c>
      <c r="BK837" s="150">
        <f>ROUND(I837*H837,2)</f>
        <v>0</v>
      </c>
      <c r="BL837" s="17" t="s">
        <v>277</v>
      </c>
      <c r="BM837" s="149" t="s">
        <v>1230</v>
      </c>
    </row>
    <row r="838" spans="2:65" s="12" customFormat="1" ht="11.25">
      <c r="B838" s="151"/>
      <c r="D838" s="152" t="s">
        <v>279</v>
      </c>
      <c r="E838" s="153" t="s">
        <v>1</v>
      </c>
      <c r="F838" s="154" t="s">
        <v>1202</v>
      </c>
      <c r="H838" s="153" t="s">
        <v>1</v>
      </c>
      <c r="I838" s="155"/>
      <c r="L838" s="151"/>
      <c r="M838" s="156"/>
      <c r="T838" s="157"/>
      <c r="AT838" s="153" t="s">
        <v>279</v>
      </c>
      <c r="AU838" s="153" t="s">
        <v>90</v>
      </c>
      <c r="AV838" s="12" t="s">
        <v>21</v>
      </c>
      <c r="AW838" s="12" t="s">
        <v>35</v>
      </c>
      <c r="AX838" s="12" t="s">
        <v>81</v>
      </c>
      <c r="AY838" s="153" t="s">
        <v>270</v>
      </c>
    </row>
    <row r="839" spans="2:65" s="14" customFormat="1" ht="11.25">
      <c r="B839" s="165"/>
      <c r="D839" s="152" t="s">
        <v>279</v>
      </c>
      <c r="E839" s="166" t="s">
        <v>1</v>
      </c>
      <c r="F839" s="167" t="s">
        <v>225</v>
      </c>
      <c r="H839" s="168">
        <v>79.793999999999997</v>
      </c>
      <c r="I839" s="169"/>
      <c r="L839" s="165"/>
      <c r="M839" s="170"/>
      <c r="T839" s="171"/>
      <c r="AT839" s="166" t="s">
        <v>279</v>
      </c>
      <c r="AU839" s="166" t="s">
        <v>90</v>
      </c>
      <c r="AV839" s="14" t="s">
        <v>90</v>
      </c>
      <c r="AW839" s="14" t="s">
        <v>35</v>
      </c>
      <c r="AX839" s="14" t="s">
        <v>81</v>
      </c>
      <c r="AY839" s="166" t="s">
        <v>270</v>
      </c>
    </row>
    <row r="840" spans="2:65" s="14" customFormat="1" ht="11.25">
      <c r="B840" s="165"/>
      <c r="D840" s="152" t="s">
        <v>279</v>
      </c>
      <c r="E840" s="166" t="s">
        <v>1</v>
      </c>
      <c r="F840" s="167" t="s">
        <v>233</v>
      </c>
      <c r="H840" s="168">
        <v>7.0000000000000001E-3</v>
      </c>
      <c r="I840" s="169"/>
      <c r="L840" s="165"/>
      <c r="M840" s="170"/>
      <c r="T840" s="171"/>
      <c r="AT840" s="166" t="s">
        <v>279</v>
      </c>
      <c r="AU840" s="166" t="s">
        <v>90</v>
      </c>
      <c r="AV840" s="14" t="s">
        <v>90</v>
      </c>
      <c r="AW840" s="14" t="s">
        <v>35</v>
      </c>
      <c r="AX840" s="14" t="s">
        <v>81</v>
      </c>
      <c r="AY840" s="166" t="s">
        <v>270</v>
      </c>
    </row>
    <row r="841" spans="2:65" s="12" customFormat="1" ht="11.25">
      <c r="B841" s="151"/>
      <c r="D841" s="152" t="s">
        <v>279</v>
      </c>
      <c r="E841" s="153" t="s">
        <v>1</v>
      </c>
      <c r="F841" s="154" t="s">
        <v>1203</v>
      </c>
      <c r="H841" s="153" t="s">
        <v>1</v>
      </c>
      <c r="I841" s="155"/>
      <c r="L841" s="151"/>
      <c r="M841" s="156"/>
      <c r="T841" s="157"/>
      <c r="AT841" s="153" t="s">
        <v>279</v>
      </c>
      <c r="AU841" s="153" t="s">
        <v>90</v>
      </c>
      <c r="AV841" s="12" t="s">
        <v>21</v>
      </c>
      <c r="AW841" s="12" t="s">
        <v>35</v>
      </c>
      <c r="AX841" s="12" t="s">
        <v>81</v>
      </c>
      <c r="AY841" s="153" t="s">
        <v>270</v>
      </c>
    </row>
    <row r="842" spans="2:65" s="14" customFormat="1" ht="11.25">
      <c r="B842" s="165"/>
      <c r="D842" s="152" t="s">
        <v>279</v>
      </c>
      <c r="E842" s="166" t="s">
        <v>1</v>
      </c>
      <c r="F842" s="167" t="s">
        <v>186</v>
      </c>
      <c r="H842" s="168">
        <v>8.6999999999999994E-2</v>
      </c>
      <c r="I842" s="169"/>
      <c r="L842" s="165"/>
      <c r="M842" s="170"/>
      <c r="T842" s="171"/>
      <c r="AT842" s="166" t="s">
        <v>279</v>
      </c>
      <c r="AU842" s="166" t="s">
        <v>90</v>
      </c>
      <c r="AV842" s="14" t="s">
        <v>90</v>
      </c>
      <c r="AW842" s="14" t="s">
        <v>35</v>
      </c>
      <c r="AX842" s="14" t="s">
        <v>81</v>
      </c>
      <c r="AY842" s="166" t="s">
        <v>270</v>
      </c>
    </row>
    <row r="843" spans="2:65" s="15" customFormat="1" ht="11.25">
      <c r="B843" s="172"/>
      <c r="D843" s="152" t="s">
        <v>279</v>
      </c>
      <c r="E843" s="173" t="s">
        <v>1</v>
      </c>
      <c r="F843" s="174" t="s">
        <v>310</v>
      </c>
      <c r="H843" s="175">
        <v>79.888000000000005</v>
      </c>
      <c r="I843" s="176"/>
      <c r="L843" s="172"/>
      <c r="M843" s="177"/>
      <c r="T843" s="178"/>
      <c r="AT843" s="173" t="s">
        <v>279</v>
      </c>
      <c r="AU843" s="173" t="s">
        <v>90</v>
      </c>
      <c r="AV843" s="15" t="s">
        <v>277</v>
      </c>
      <c r="AW843" s="15" t="s">
        <v>35</v>
      </c>
      <c r="AX843" s="15" t="s">
        <v>21</v>
      </c>
      <c r="AY843" s="173" t="s">
        <v>270</v>
      </c>
    </row>
    <row r="844" spans="2:65" s="1" customFormat="1" ht="24.2" customHeight="1">
      <c r="B844" s="32"/>
      <c r="C844" s="138" t="s">
        <v>1231</v>
      </c>
      <c r="D844" s="138" t="s">
        <v>272</v>
      </c>
      <c r="E844" s="139" t="s">
        <v>1232</v>
      </c>
      <c r="F844" s="140" t="s">
        <v>1233</v>
      </c>
      <c r="G844" s="141" t="s">
        <v>506</v>
      </c>
      <c r="H844" s="142">
        <v>54.36</v>
      </c>
      <c r="I844" s="143"/>
      <c r="J844" s="144">
        <f>ROUND(I844*H844,2)</f>
        <v>0</v>
      </c>
      <c r="K844" s="140" t="s">
        <v>276</v>
      </c>
      <c r="L844" s="32"/>
      <c r="M844" s="145" t="s">
        <v>1</v>
      </c>
      <c r="N844" s="146" t="s">
        <v>46</v>
      </c>
      <c r="P844" s="147">
        <f>O844*H844</f>
        <v>0</v>
      </c>
      <c r="Q844" s="147">
        <v>0</v>
      </c>
      <c r="R844" s="147">
        <f>Q844*H844</f>
        <v>0</v>
      </c>
      <c r="S844" s="147">
        <v>0</v>
      </c>
      <c r="T844" s="148">
        <f>S844*H844</f>
        <v>0</v>
      </c>
      <c r="AR844" s="149" t="s">
        <v>277</v>
      </c>
      <c r="AT844" s="149" t="s">
        <v>272</v>
      </c>
      <c r="AU844" s="149" t="s">
        <v>90</v>
      </c>
      <c r="AY844" s="17" t="s">
        <v>270</v>
      </c>
      <c r="BE844" s="150">
        <f>IF(N844="základní",J844,0)</f>
        <v>0</v>
      </c>
      <c r="BF844" s="150">
        <f>IF(N844="snížená",J844,0)</f>
        <v>0</v>
      </c>
      <c r="BG844" s="150">
        <f>IF(N844="zákl. přenesená",J844,0)</f>
        <v>0</v>
      </c>
      <c r="BH844" s="150">
        <f>IF(N844="sníž. přenesená",J844,0)</f>
        <v>0</v>
      </c>
      <c r="BI844" s="150">
        <f>IF(N844="nulová",J844,0)</f>
        <v>0</v>
      </c>
      <c r="BJ844" s="17" t="s">
        <v>21</v>
      </c>
      <c r="BK844" s="150">
        <f>ROUND(I844*H844,2)</f>
        <v>0</v>
      </c>
      <c r="BL844" s="17" t="s">
        <v>277</v>
      </c>
      <c r="BM844" s="149" t="s">
        <v>1234</v>
      </c>
    </row>
    <row r="845" spans="2:65" s="12" customFormat="1" ht="22.5">
      <c r="B845" s="151"/>
      <c r="D845" s="152" t="s">
        <v>279</v>
      </c>
      <c r="E845" s="153" t="s">
        <v>1</v>
      </c>
      <c r="F845" s="154" t="s">
        <v>1216</v>
      </c>
      <c r="H845" s="153" t="s">
        <v>1</v>
      </c>
      <c r="I845" s="155"/>
      <c r="L845" s="151"/>
      <c r="M845" s="156"/>
      <c r="T845" s="157"/>
      <c r="AT845" s="153" t="s">
        <v>279</v>
      </c>
      <c r="AU845" s="153" t="s">
        <v>90</v>
      </c>
      <c r="AV845" s="12" t="s">
        <v>21</v>
      </c>
      <c r="AW845" s="12" t="s">
        <v>35</v>
      </c>
      <c r="AX845" s="12" t="s">
        <v>81</v>
      </c>
      <c r="AY845" s="153" t="s">
        <v>270</v>
      </c>
    </row>
    <row r="846" spans="2:65" s="14" customFormat="1" ht="11.25">
      <c r="B846" s="165"/>
      <c r="D846" s="152" t="s">
        <v>279</v>
      </c>
      <c r="E846" s="166" t="s">
        <v>1</v>
      </c>
      <c r="F846" s="167" t="s">
        <v>162</v>
      </c>
      <c r="H846" s="168">
        <v>54.36</v>
      </c>
      <c r="I846" s="169"/>
      <c r="L846" s="165"/>
      <c r="M846" s="170"/>
      <c r="T846" s="171"/>
      <c r="AT846" s="166" t="s">
        <v>279</v>
      </c>
      <c r="AU846" s="166" t="s">
        <v>90</v>
      </c>
      <c r="AV846" s="14" t="s">
        <v>90</v>
      </c>
      <c r="AW846" s="14" t="s">
        <v>35</v>
      </c>
      <c r="AX846" s="14" t="s">
        <v>21</v>
      </c>
      <c r="AY846" s="166" t="s">
        <v>270</v>
      </c>
    </row>
    <row r="847" spans="2:65" s="1" customFormat="1" ht="55.5" customHeight="1">
      <c r="B847" s="32"/>
      <c r="C847" s="138" t="s">
        <v>1235</v>
      </c>
      <c r="D847" s="138" t="s">
        <v>272</v>
      </c>
      <c r="E847" s="139" t="s">
        <v>1236</v>
      </c>
      <c r="F847" s="140" t="s">
        <v>1237</v>
      </c>
      <c r="G847" s="141" t="s">
        <v>506</v>
      </c>
      <c r="H847" s="142">
        <v>54.36</v>
      </c>
      <c r="I847" s="143"/>
      <c r="J847" s="144">
        <f>ROUND(I847*H847,2)</f>
        <v>0</v>
      </c>
      <c r="K847" s="140" t="s">
        <v>341</v>
      </c>
      <c r="L847" s="32"/>
      <c r="M847" s="145" t="s">
        <v>1</v>
      </c>
      <c r="N847" s="146" t="s">
        <v>46</v>
      </c>
      <c r="P847" s="147">
        <f>O847*H847</f>
        <v>0</v>
      </c>
      <c r="Q847" s="147">
        <v>1.9E-2</v>
      </c>
      <c r="R847" s="147">
        <f>Q847*H847</f>
        <v>1.03284</v>
      </c>
      <c r="S847" s="147">
        <v>0</v>
      </c>
      <c r="T847" s="148">
        <f>S847*H847</f>
        <v>0</v>
      </c>
      <c r="AR847" s="149" t="s">
        <v>277</v>
      </c>
      <c r="AT847" s="149" t="s">
        <v>272</v>
      </c>
      <c r="AU847" s="149" t="s">
        <v>90</v>
      </c>
      <c r="AY847" s="17" t="s">
        <v>270</v>
      </c>
      <c r="BE847" s="150">
        <f>IF(N847="základní",J847,0)</f>
        <v>0</v>
      </c>
      <c r="BF847" s="150">
        <f>IF(N847="snížená",J847,0)</f>
        <v>0</v>
      </c>
      <c r="BG847" s="150">
        <f>IF(N847="zákl. přenesená",J847,0)</f>
        <v>0</v>
      </c>
      <c r="BH847" s="150">
        <f>IF(N847="sníž. přenesená",J847,0)</f>
        <v>0</v>
      </c>
      <c r="BI847" s="150">
        <f>IF(N847="nulová",J847,0)</f>
        <v>0</v>
      </c>
      <c r="BJ847" s="17" t="s">
        <v>21</v>
      </c>
      <c r="BK847" s="150">
        <f>ROUND(I847*H847,2)</f>
        <v>0</v>
      </c>
      <c r="BL847" s="17" t="s">
        <v>277</v>
      </c>
      <c r="BM847" s="149" t="s">
        <v>1238</v>
      </c>
    </row>
    <row r="848" spans="2:65" s="12" customFormat="1" ht="22.5">
      <c r="B848" s="151"/>
      <c r="D848" s="152" t="s">
        <v>279</v>
      </c>
      <c r="E848" s="153" t="s">
        <v>1</v>
      </c>
      <c r="F848" s="154" t="s">
        <v>1239</v>
      </c>
      <c r="H848" s="153" t="s">
        <v>1</v>
      </c>
      <c r="I848" s="155"/>
      <c r="L848" s="151"/>
      <c r="M848" s="156"/>
      <c r="T848" s="157"/>
      <c r="AT848" s="153" t="s">
        <v>279</v>
      </c>
      <c r="AU848" s="153" t="s">
        <v>90</v>
      </c>
      <c r="AV848" s="12" t="s">
        <v>21</v>
      </c>
      <c r="AW848" s="12" t="s">
        <v>35</v>
      </c>
      <c r="AX848" s="12" t="s">
        <v>81</v>
      </c>
      <c r="AY848" s="153" t="s">
        <v>270</v>
      </c>
    </row>
    <row r="849" spans="2:65" s="14" customFormat="1" ht="11.25">
      <c r="B849" s="165"/>
      <c r="D849" s="152" t="s">
        <v>279</v>
      </c>
      <c r="E849" s="166" t="s">
        <v>1</v>
      </c>
      <c r="F849" s="167" t="s">
        <v>162</v>
      </c>
      <c r="H849" s="168">
        <v>54.36</v>
      </c>
      <c r="I849" s="169"/>
      <c r="L849" s="165"/>
      <c r="M849" s="170"/>
      <c r="T849" s="171"/>
      <c r="AT849" s="166" t="s">
        <v>279</v>
      </c>
      <c r="AU849" s="166" t="s">
        <v>90</v>
      </c>
      <c r="AV849" s="14" t="s">
        <v>90</v>
      </c>
      <c r="AW849" s="14" t="s">
        <v>35</v>
      </c>
      <c r="AX849" s="14" t="s">
        <v>21</v>
      </c>
      <c r="AY849" s="166" t="s">
        <v>270</v>
      </c>
    </row>
    <row r="850" spans="2:65" s="1" customFormat="1" ht="37.9" customHeight="1">
      <c r="B850" s="32"/>
      <c r="C850" s="138" t="s">
        <v>1240</v>
      </c>
      <c r="D850" s="138" t="s">
        <v>272</v>
      </c>
      <c r="E850" s="139" t="s">
        <v>1241</v>
      </c>
      <c r="F850" s="140" t="s">
        <v>1242</v>
      </c>
      <c r="G850" s="141" t="s">
        <v>506</v>
      </c>
      <c r="H850" s="142">
        <v>2.52</v>
      </c>
      <c r="I850" s="143"/>
      <c r="J850" s="144">
        <f>ROUND(I850*H850,2)</f>
        <v>0</v>
      </c>
      <c r="K850" s="140" t="s">
        <v>276</v>
      </c>
      <c r="L850" s="32"/>
      <c r="M850" s="145" t="s">
        <v>1</v>
      </c>
      <c r="N850" s="146" t="s">
        <v>46</v>
      </c>
      <c r="P850" s="147">
        <f>O850*H850</f>
        <v>0</v>
      </c>
      <c r="Q850" s="147">
        <v>0</v>
      </c>
      <c r="R850" s="147">
        <f>Q850*H850</f>
        <v>0</v>
      </c>
      <c r="S850" s="147">
        <v>0</v>
      </c>
      <c r="T850" s="148">
        <f>S850*H850</f>
        <v>0</v>
      </c>
      <c r="AR850" s="149" t="s">
        <v>277</v>
      </c>
      <c r="AT850" s="149" t="s">
        <v>272</v>
      </c>
      <c r="AU850" s="149" t="s">
        <v>90</v>
      </c>
      <c r="AY850" s="17" t="s">
        <v>270</v>
      </c>
      <c r="BE850" s="150">
        <f>IF(N850="základní",J850,0)</f>
        <v>0</v>
      </c>
      <c r="BF850" s="150">
        <f>IF(N850="snížená",J850,0)</f>
        <v>0</v>
      </c>
      <c r="BG850" s="150">
        <f>IF(N850="zákl. přenesená",J850,0)</f>
        <v>0</v>
      </c>
      <c r="BH850" s="150">
        <f>IF(N850="sníž. přenesená",J850,0)</f>
        <v>0</v>
      </c>
      <c r="BI850" s="150">
        <f>IF(N850="nulová",J850,0)</f>
        <v>0</v>
      </c>
      <c r="BJ850" s="17" t="s">
        <v>21</v>
      </c>
      <c r="BK850" s="150">
        <f>ROUND(I850*H850,2)</f>
        <v>0</v>
      </c>
      <c r="BL850" s="17" t="s">
        <v>277</v>
      </c>
      <c r="BM850" s="149" t="s">
        <v>1243</v>
      </c>
    </row>
    <row r="851" spans="2:65" s="14" customFormat="1" ht="22.5">
      <c r="B851" s="165"/>
      <c r="D851" s="152" t="s">
        <v>279</v>
      </c>
      <c r="E851" s="166" t="s">
        <v>1</v>
      </c>
      <c r="F851" s="167" t="s">
        <v>1244</v>
      </c>
      <c r="H851" s="168">
        <v>2.52</v>
      </c>
      <c r="I851" s="169"/>
      <c r="L851" s="165"/>
      <c r="M851" s="170"/>
      <c r="T851" s="171"/>
      <c r="AT851" s="166" t="s">
        <v>279</v>
      </c>
      <c r="AU851" s="166" t="s">
        <v>90</v>
      </c>
      <c r="AV851" s="14" t="s">
        <v>90</v>
      </c>
      <c r="AW851" s="14" t="s">
        <v>35</v>
      </c>
      <c r="AX851" s="14" t="s">
        <v>81</v>
      </c>
      <c r="AY851" s="166" t="s">
        <v>270</v>
      </c>
    </row>
    <row r="852" spans="2:65" s="13" customFormat="1" ht="11.25">
      <c r="B852" s="158"/>
      <c r="D852" s="152" t="s">
        <v>279</v>
      </c>
      <c r="E852" s="159" t="s">
        <v>231</v>
      </c>
      <c r="F852" s="160" t="s">
        <v>367</v>
      </c>
      <c r="H852" s="161">
        <v>2.52</v>
      </c>
      <c r="I852" s="162"/>
      <c r="L852" s="158"/>
      <c r="M852" s="163"/>
      <c r="T852" s="164"/>
      <c r="AT852" s="159" t="s">
        <v>279</v>
      </c>
      <c r="AU852" s="159" t="s">
        <v>90</v>
      </c>
      <c r="AV852" s="13" t="s">
        <v>179</v>
      </c>
      <c r="AW852" s="13" t="s">
        <v>35</v>
      </c>
      <c r="AX852" s="13" t="s">
        <v>21</v>
      </c>
      <c r="AY852" s="159" t="s">
        <v>270</v>
      </c>
    </row>
    <row r="853" spans="2:65" s="1" customFormat="1" ht="37.9" customHeight="1">
      <c r="B853" s="32"/>
      <c r="C853" s="138" t="s">
        <v>1245</v>
      </c>
      <c r="D853" s="138" t="s">
        <v>272</v>
      </c>
      <c r="E853" s="139" t="s">
        <v>510</v>
      </c>
      <c r="F853" s="140" t="s">
        <v>511</v>
      </c>
      <c r="G853" s="141" t="s">
        <v>506</v>
      </c>
      <c r="H853" s="142">
        <v>79.944999999999993</v>
      </c>
      <c r="I853" s="143"/>
      <c r="J853" s="144">
        <f>ROUND(I853*H853,2)</f>
        <v>0</v>
      </c>
      <c r="K853" s="140" t="s">
        <v>341</v>
      </c>
      <c r="L853" s="32"/>
      <c r="M853" s="145" t="s">
        <v>1</v>
      </c>
      <c r="N853" s="146" t="s">
        <v>46</v>
      </c>
      <c r="P853" s="147">
        <f>O853*H853</f>
        <v>0</v>
      </c>
      <c r="Q853" s="147">
        <v>0</v>
      </c>
      <c r="R853" s="147">
        <f>Q853*H853</f>
        <v>0</v>
      </c>
      <c r="S853" s="147">
        <v>0</v>
      </c>
      <c r="T853" s="148">
        <f>S853*H853</f>
        <v>0</v>
      </c>
      <c r="AR853" s="149" t="s">
        <v>277</v>
      </c>
      <c r="AT853" s="149" t="s">
        <v>272</v>
      </c>
      <c r="AU853" s="149" t="s">
        <v>90</v>
      </c>
      <c r="AY853" s="17" t="s">
        <v>270</v>
      </c>
      <c r="BE853" s="150">
        <f>IF(N853="základní",J853,0)</f>
        <v>0</v>
      </c>
      <c r="BF853" s="150">
        <f>IF(N853="snížená",J853,0)</f>
        <v>0</v>
      </c>
      <c r="BG853" s="150">
        <f>IF(N853="zákl. přenesená",J853,0)</f>
        <v>0</v>
      </c>
      <c r="BH853" s="150">
        <f>IF(N853="sníž. přenesená",J853,0)</f>
        <v>0</v>
      </c>
      <c r="BI853" s="150">
        <f>IF(N853="nulová",J853,0)</f>
        <v>0</v>
      </c>
      <c r="BJ853" s="17" t="s">
        <v>21</v>
      </c>
      <c r="BK853" s="150">
        <f>ROUND(I853*H853,2)</f>
        <v>0</v>
      </c>
      <c r="BL853" s="17" t="s">
        <v>277</v>
      </c>
      <c r="BM853" s="149" t="s">
        <v>1246</v>
      </c>
    </row>
    <row r="854" spans="2:65" s="12" customFormat="1" ht="11.25">
      <c r="B854" s="151"/>
      <c r="D854" s="152" t="s">
        <v>279</v>
      </c>
      <c r="E854" s="153" t="s">
        <v>1</v>
      </c>
      <c r="F854" s="154" t="s">
        <v>1247</v>
      </c>
      <c r="H854" s="153" t="s">
        <v>1</v>
      </c>
      <c r="I854" s="155"/>
      <c r="L854" s="151"/>
      <c r="M854" s="156"/>
      <c r="T854" s="157"/>
      <c r="AT854" s="153" t="s">
        <v>279</v>
      </c>
      <c r="AU854" s="153" t="s">
        <v>90</v>
      </c>
      <c r="AV854" s="12" t="s">
        <v>21</v>
      </c>
      <c r="AW854" s="12" t="s">
        <v>35</v>
      </c>
      <c r="AX854" s="12" t="s">
        <v>81</v>
      </c>
      <c r="AY854" s="153" t="s">
        <v>270</v>
      </c>
    </row>
    <row r="855" spans="2:65" s="12" customFormat="1" ht="22.5">
      <c r="B855" s="151"/>
      <c r="D855" s="152" t="s">
        <v>279</v>
      </c>
      <c r="E855" s="153" t="s">
        <v>1</v>
      </c>
      <c r="F855" s="154" t="s">
        <v>1248</v>
      </c>
      <c r="H855" s="153" t="s">
        <v>1</v>
      </c>
      <c r="I855" s="155"/>
      <c r="L855" s="151"/>
      <c r="M855" s="156"/>
      <c r="T855" s="157"/>
      <c r="AT855" s="153" t="s">
        <v>279</v>
      </c>
      <c r="AU855" s="153" t="s">
        <v>90</v>
      </c>
      <c r="AV855" s="12" t="s">
        <v>21</v>
      </c>
      <c r="AW855" s="12" t="s">
        <v>35</v>
      </c>
      <c r="AX855" s="12" t="s">
        <v>81</v>
      </c>
      <c r="AY855" s="153" t="s">
        <v>270</v>
      </c>
    </row>
    <row r="856" spans="2:65" s="14" customFormat="1" ht="11.25">
      <c r="B856" s="165"/>
      <c r="D856" s="152" t="s">
        <v>279</v>
      </c>
      <c r="E856" s="166" t="s">
        <v>1</v>
      </c>
      <c r="F856" s="167" t="s">
        <v>1249</v>
      </c>
      <c r="H856" s="168">
        <v>10.247999999999999</v>
      </c>
      <c r="I856" s="169"/>
      <c r="L856" s="165"/>
      <c r="M856" s="170"/>
      <c r="T856" s="171"/>
      <c r="AT856" s="166" t="s">
        <v>279</v>
      </c>
      <c r="AU856" s="166" t="s">
        <v>90</v>
      </c>
      <c r="AV856" s="14" t="s">
        <v>90</v>
      </c>
      <c r="AW856" s="14" t="s">
        <v>35</v>
      </c>
      <c r="AX856" s="14" t="s">
        <v>81</v>
      </c>
      <c r="AY856" s="166" t="s">
        <v>270</v>
      </c>
    </row>
    <row r="857" spans="2:65" s="14" customFormat="1" ht="11.25">
      <c r="B857" s="165"/>
      <c r="D857" s="152" t="s">
        <v>279</v>
      </c>
      <c r="E857" s="166" t="s">
        <v>1</v>
      </c>
      <c r="F857" s="167" t="s">
        <v>1250</v>
      </c>
      <c r="H857" s="168">
        <v>0.79200000000000004</v>
      </c>
      <c r="I857" s="169"/>
      <c r="L857" s="165"/>
      <c r="M857" s="170"/>
      <c r="T857" s="171"/>
      <c r="AT857" s="166" t="s">
        <v>279</v>
      </c>
      <c r="AU857" s="166" t="s">
        <v>90</v>
      </c>
      <c r="AV857" s="14" t="s">
        <v>90</v>
      </c>
      <c r="AW857" s="14" t="s">
        <v>35</v>
      </c>
      <c r="AX857" s="14" t="s">
        <v>81</v>
      </c>
      <c r="AY857" s="166" t="s">
        <v>270</v>
      </c>
    </row>
    <row r="858" spans="2:65" s="14" customFormat="1" ht="22.5">
      <c r="B858" s="165"/>
      <c r="D858" s="152" t="s">
        <v>279</v>
      </c>
      <c r="E858" s="166" t="s">
        <v>1</v>
      </c>
      <c r="F858" s="167" t="s">
        <v>1251</v>
      </c>
      <c r="H858" s="168">
        <v>0.157</v>
      </c>
      <c r="I858" s="169"/>
      <c r="L858" s="165"/>
      <c r="M858" s="170"/>
      <c r="T858" s="171"/>
      <c r="AT858" s="166" t="s">
        <v>279</v>
      </c>
      <c r="AU858" s="166" t="s">
        <v>90</v>
      </c>
      <c r="AV858" s="14" t="s">
        <v>90</v>
      </c>
      <c r="AW858" s="14" t="s">
        <v>35</v>
      </c>
      <c r="AX858" s="14" t="s">
        <v>81</v>
      </c>
      <c r="AY858" s="166" t="s">
        <v>270</v>
      </c>
    </row>
    <row r="859" spans="2:65" s="14" customFormat="1" ht="22.5">
      <c r="B859" s="165"/>
      <c r="D859" s="152" t="s">
        <v>279</v>
      </c>
      <c r="E859" s="166" t="s">
        <v>1</v>
      </c>
      <c r="F859" s="167" t="s">
        <v>1252</v>
      </c>
      <c r="H859" s="168">
        <v>0.83199999999999996</v>
      </c>
      <c r="I859" s="169"/>
      <c r="L859" s="165"/>
      <c r="M859" s="170"/>
      <c r="T859" s="171"/>
      <c r="AT859" s="166" t="s">
        <v>279</v>
      </c>
      <c r="AU859" s="166" t="s">
        <v>90</v>
      </c>
      <c r="AV859" s="14" t="s">
        <v>90</v>
      </c>
      <c r="AW859" s="14" t="s">
        <v>35</v>
      </c>
      <c r="AX859" s="14" t="s">
        <v>81</v>
      </c>
      <c r="AY859" s="166" t="s">
        <v>270</v>
      </c>
    </row>
    <row r="860" spans="2:65" s="14" customFormat="1" ht="22.5">
      <c r="B860" s="165"/>
      <c r="D860" s="152" t="s">
        <v>279</v>
      </c>
      <c r="E860" s="166" t="s">
        <v>1</v>
      </c>
      <c r="F860" s="167" t="s">
        <v>1253</v>
      </c>
      <c r="H860" s="168">
        <v>22.4</v>
      </c>
      <c r="I860" s="169"/>
      <c r="L860" s="165"/>
      <c r="M860" s="170"/>
      <c r="T860" s="171"/>
      <c r="AT860" s="166" t="s">
        <v>279</v>
      </c>
      <c r="AU860" s="166" t="s">
        <v>90</v>
      </c>
      <c r="AV860" s="14" t="s">
        <v>90</v>
      </c>
      <c r="AW860" s="14" t="s">
        <v>35</v>
      </c>
      <c r="AX860" s="14" t="s">
        <v>81</v>
      </c>
      <c r="AY860" s="166" t="s">
        <v>270</v>
      </c>
    </row>
    <row r="861" spans="2:65" s="14" customFormat="1" ht="22.5">
      <c r="B861" s="165"/>
      <c r="D861" s="152" t="s">
        <v>279</v>
      </c>
      <c r="E861" s="166" t="s">
        <v>1</v>
      </c>
      <c r="F861" s="167" t="s">
        <v>1254</v>
      </c>
      <c r="H861" s="168">
        <v>39.564999999999998</v>
      </c>
      <c r="I861" s="169"/>
      <c r="L861" s="165"/>
      <c r="M861" s="170"/>
      <c r="T861" s="171"/>
      <c r="AT861" s="166" t="s">
        <v>279</v>
      </c>
      <c r="AU861" s="166" t="s">
        <v>90</v>
      </c>
      <c r="AV861" s="14" t="s">
        <v>90</v>
      </c>
      <c r="AW861" s="14" t="s">
        <v>35</v>
      </c>
      <c r="AX861" s="14" t="s">
        <v>81</v>
      </c>
      <c r="AY861" s="166" t="s">
        <v>270</v>
      </c>
    </row>
    <row r="862" spans="2:65" s="14" customFormat="1" ht="22.5">
      <c r="B862" s="165"/>
      <c r="D862" s="152" t="s">
        <v>279</v>
      </c>
      <c r="E862" s="166" t="s">
        <v>1</v>
      </c>
      <c r="F862" s="167" t="s">
        <v>1255</v>
      </c>
      <c r="H862" s="168">
        <v>5.8</v>
      </c>
      <c r="I862" s="169"/>
      <c r="L862" s="165"/>
      <c r="M862" s="170"/>
      <c r="T862" s="171"/>
      <c r="AT862" s="166" t="s">
        <v>279</v>
      </c>
      <c r="AU862" s="166" t="s">
        <v>90</v>
      </c>
      <c r="AV862" s="14" t="s">
        <v>90</v>
      </c>
      <c r="AW862" s="14" t="s">
        <v>35</v>
      </c>
      <c r="AX862" s="14" t="s">
        <v>81</v>
      </c>
      <c r="AY862" s="166" t="s">
        <v>270</v>
      </c>
    </row>
    <row r="863" spans="2:65" s="13" customFormat="1" ht="11.25">
      <c r="B863" s="158"/>
      <c r="D863" s="152" t="s">
        <v>279</v>
      </c>
      <c r="E863" s="159" t="s">
        <v>225</v>
      </c>
      <c r="F863" s="160" t="s">
        <v>367</v>
      </c>
      <c r="H863" s="161">
        <v>79.793999999999997</v>
      </c>
      <c r="I863" s="162"/>
      <c r="L863" s="158"/>
      <c r="M863" s="163"/>
      <c r="T863" s="164"/>
      <c r="AT863" s="159" t="s">
        <v>279</v>
      </c>
      <c r="AU863" s="159" t="s">
        <v>90</v>
      </c>
      <c r="AV863" s="13" t="s">
        <v>179</v>
      </c>
      <c r="AW863" s="13" t="s">
        <v>35</v>
      </c>
      <c r="AX863" s="13" t="s">
        <v>81</v>
      </c>
      <c r="AY863" s="159" t="s">
        <v>270</v>
      </c>
    </row>
    <row r="864" spans="2:65" s="12" customFormat="1" ht="11.25">
      <c r="B864" s="151"/>
      <c r="D864" s="152" t="s">
        <v>279</v>
      </c>
      <c r="E864" s="153" t="s">
        <v>1</v>
      </c>
      <c r="F864" s="154" t="s">
        <v>1256</v>
      </c>
      <c r="H864" s="153" t="s">
        <v>1</v>
      </c>
      <c r="I864" s="155"/>
      <c r="L864" s="151"/>
      <c r="M864" s="156"/>
      <c r="T864" s="157"/>
      <c r="AT864" s="153" t="s">
        <v>279</v>
      </c>
      <c r="AU864" s="153" t="s">
        <v>90</v>
      </c>
      <c r="AV864" s="12" t="s">
        <v>21</v>
      </c>
      <c r="AW864" s="12" t="s">
        <v>35</v>
      </c>
      <c r="AX864" s="12" t="s">
        <v>81</v>
      </c>
      <c r="AY864" s="153" t="s">
        <v>270</v>
      </c>
    </row>
    <row r="865" spans="2:65" s="14" customFormat="1" ht="22.5">
      <c r="B865" s="165"/>
      <c r="D865" s="152" t="s">
        <v>279</v>
      </c>
      <c r="E865" s="166" t="s">
        <v>1</v>
      </c>
      <c r="F865" s="167" t="s">
        <v>1257</v>
      </c>
      <c r="H865" s="168">
        <v>0.151</v>
      </c>
      <c r="I865" s="169"/>
      <c r="L865" s="165"/>
      <c r="M865" s="170"/>
      <c r="T865" s="171"/>
      <c r="AT865" s="166" t="s">
        <v>279</v>
      </c>
      <c r="AU865" s="166" t="s">
        <v>90</v>
      </c>
      <c r="AV865" s="14" t="s">
        <v>90</v>
      </c>
      <c r="AW865" s="14" t="s">
        <v>35</v>
      </c>
      <c r="AX865" s="14" t="s">
        <v>81</v>
      </c>
      <c r="AY865" s="166" t="s">
        <v>270</v>
      </c>
    </row>
    <row r="866" spans="2:65" s="13" customFormat="1" ht="11.25">
      <c r="B866" s="158"/>
      <c r="D866" s="152" t="s">
        <v>279</v>
      </c>
      <c r="E866" s="159" t="s">
        <v>227</v>
      </c>
      <c r="F866" s="160" t="s">
        <v>367</v>
      </c>
      <c r="H866" s="161">
        <v>0.151</v>
      </c>
      <c r="I866" s="162"/>
      <c r="L866" s="158"/>
      <c r="M866" s="163"/>
      <c r="T866" s="164"/>
      <c r="AT866" s="159" t="s">
        <v>279</v>
      </c>
      <c r="AU866" s="159" t="s">
        <v>90</v>
      </c>
      <c r="AV866" s="13" t="s">
        <v>179</v>
      </c>
      <c r="AW866" s="13" t="s">
        <v>35</v>
      </c>
      <c r="AX866" s="13" t="s">
        <v>81</v>
      </c>
      <c r="AY866" s="159" t="s">
        <v>270</v>
      </c>
    </row>
    <row r="867" spans="2:65" s="15" customFormat="1" ht="11.25">
      <c r="B867" s="172"/>
      <c r="D867" s="152" t="s">
        <v>279</v>
      </c>
      <c r="E867" s="173" t="s">
        <v>1</v>
      </c>
      <c r="F867" s="174" t="s">
        <v>310</v>
      </c>
      <c r="H867" s="175">
        <v>79.944999999999993</v>
      </c>
      <c r="I867" s="176"/>
      <c r="L867" s="172"/>
      <c r="M867" s="177"/>
      <c r="T867" s="178"/>
      <c r="AT867" s="173" t="s">
        <v>279</v>
      </c>
      <c r="AU867" s="173" t="s">
        <v>90</v>
      </c>
      <c r="AV867" s="15" t="s">
        <v>277</v>
      </c>
      <c r="AW867" s="15" t="s">
        <v>35</v>
      </c>
      <c r="AX867" s="15" t="s">
        <v>21</v>
      </c>
      <c r="AY867" s="173" t="s">
        <v>270</v>
      </c>
    </row>
    <row r="868" spans="2:65" s="1" customFormat="1" ht="44.25" customHeight="1">
      <c r="B868" s="32"/>
      <c r="C868" s="138" t="s">
        <v>1258</v>
      </c>
      <c r="D868" s="138" t="s">
        <v>272</v>
      </c>
      <c r="E868" s="139" t="s">
        <v>1259</v>
      </c>
      <c r="F868" s="140" t="s">
        <v>1260</v>
      </c>
      <c r="G868" s="141" t="s">
        <v>506</v>
      </c>
      <c r="H868" s="142">
        <v>58.701000000000001</v>
      </c>
      <c r="I868" s="143"/>
      <c r="J868" s="144">
        <f>ROUND(I868*H868,2)</f>
        <v>0</v>
      </c>
      <c r="K868" s="140" t="s">
        <v>341</v>
      </c>
      <c r="L868" s="32"/>
      <c r="M868" s="145" t="s">
        <v>1</v>
      </c>
      <c r="N868" s="146" t="s">
        <v>46</v>
      </c>
      <c r="P868" s="147">
        <f>O868*H868</f>
        <v>0</v>
      </c>
      <c r="Q868" s="147">
        <v>0</v>
      </c>
      <c r="R868" s="147">
        <f>Q868*H868</f>
        <v>0</v>
      </c>
      <c r="S868" s="147">
        <v>0</v>
      </c>
      <c r="T868" s="148">
        <f>S868*H868</f>
        <v>0</v>
      </c>
      <c r="AR868" s="149" t="s">
        <v>277</v>
      </c>
      <c r="AT868" s="149" t="s">
        <v>272</v>
      </c>
      <c r="AU868" s="149" t="s">
        <v>90</v>
      </c>
      <c r="AY868" s="17" t="s">
        <v>270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21</v>
      </c>
      <c r="BK868" s="150">
        <f>ROUND(I868*H868,2)</f>
        <v>0</v>
      </c>
      <c r="BL868" s="17" t="s">
        <v>277</v>
      </c>
      <c r="BM868" s="149" t="s">
        <v>1261</v>
      </c>
    </row>
    <row r="869" spans="2:65" s="14" customFormat="1" ht="11.25">
      <c r="B869" s="165"/>
      <c r="D869" s="152" t="s">
        <v>279</v>
      </c>
      <c r="E869" s="166" t="s">
        <v>1</v>
      </c>
      <c r="F869" s="167" t="s">
        <v>1262</v>
      </c>
      <c r="H869" s="168">
        <v>459.255</v>
      </c>
      <c r="I869" s="169"/>
      <c r="L869" s="165"/>
      <c r="M869" s="170"/>
      <c r="T869" s="171"/>
      <c r="AT869" s="166" t="s">
        <v>279</v>
      </c>
      <c r="AU869" s="166" t="s">
        <v>90</v>
      </c>
      <c r="AV869" s="14" t="s">
        <v>90</v>
      </c>
      <c r="AW869" s="14" t="s">
        <v>35</v>
      </c>
      <c r="AX869" s="14" t="s">
        <v>81</v>
      </c>
      <c r="AY869" s="166" t="s">
        <v>270</v>
      </c>
    </row>
    <row r="870" spans="2:65" s="13" customFormat="1" ht="11.25">
      <c r="B870" s="158"/>
      <c r="D870" s="152" t="s">
        <v>279</v>
      </c>
      <c r="E870" s="159" t="s">
        <v>1</v>
      </c>
      <c r="F870" s="160" t="s">
        <v>367</v>
      </c>
      <c r="H870" s="161">
        <v>459.255</v>
      </c>
      <c r="I870" s="162"/>
      <c r="L870" s="158"/>
      <c r="M870" s="163"/>
      <c r="T870" s="164"/>
      <c r="AT870" s="159" t="s">
        <v>279</v>
      </c>
      <c r="AU870" s="159" t="s">
        <v>90</v>
      </c>
      <c r="AV870" s="13" t="s">
        <v>179</v>
      </c>
      <c r="AW870" s="13" t="s">
        <v>35</v>
      </c>
      <c r="AX870" s="13" t="s">
        <v>81</v>
      </c>
      <c r="AY870" s="159" t="s">
        <v>270</v>
      </c>
    </row>
    <row r="871" spans="2:65" s="12" customFormat="1" ht="11.25">
      <c r="B871" s="151"/>
      <c r="D871" s="152" t="s">
        <v>279</v>
      </c>
      <c r="E871" s="153" t="s">
        <v>1</v>
      </c>
      <c r="F871" s="154" t="s">
        <v>1263</v>
      </c>
      <c r="H871" s="153" t="s">
        <v>1</v>
      </c>
      <c r="I871" s="155"/>
      <c r="L871" s="151"/>
      <c r="M871" s="156"/>
      <c r="T871" s="157"/>
      <c r="AT871" s="153" t="s">
        <v>279</v>
      </c>
      <c r="AU871" s="153" t="s">
        <v>90</v>
      </c>
      <c r="AV871" s="12" t="s">
        <v>21</v>
      </c>
      <c r="AW871" s="12" t="s">
        <v>35</v>
      </c>
      <c r="AX871" s="12" t="s">
        <v>81</v>
      </c>
      <c r="AY871" s="153" t="s">
        <v>270</v>
      </c>
    </row>
    <row r="872" spans="2:65" s="14" customFormat="1" ht="11.25">
      <c r="B872" s="165"/>
      <c r="D872" s="152" t="s">
        <v>279</v>
      </c>
      <c r="E872" s="166" t="s">
        <v>1</v>
      </c>
      <c r="F872" s="167" t="s">
        <v>1264</v>
      </c>
      <c r="H872" s="168">
        <v>-2.52</v>
      </c>
      <c r="I872" s="169"/>
      <c r="L872" s="165"/>
      <c r="M872" s="170"/>
      <c r="T872" s="171"/>
      <c r="AT872" s="166" t="s">
        <v>279</v>
      </c>
      <c r="AU872" s="166" t="s">
        <v>90</v>
      </c>
      <c r="AV872" s="14" t="s">
        <v>90</v>
      </c>
      <c r="AW872" s="14" t="s">
        <v>35</v>
      </c>
      <c r="AX872" s="14" t="s">
        <v>81</v>
      </c>
      <c r="AY872" s="166" t="s">
        <v>270</v>
      </c>
    </row>
    <row r="873" spans="2:65" s="14" customFormat="1" ht="11.25">
      <c r="B873" s="165"/>
      <c r="D873" s="152" t="s">
        <v>279</v>
      </c>
      <c r="E873" s="166" t="s">
        <v>1</v>
      </c>
      <c r="F873" s="167" t="s">
        <v>1265</v>
      </c>
      <c r="H873" s="168">
        <v>-79.793999999999997</v>
      </c>
      <c r="I873" s="169"/>
      <c r="L873" s="165"/>
      <c r="M873" s="170"/>
      <c r="T873" s="171"/>
      <c r="AT873" s="166" t="s">
        <v>279</v>
      </c>
      <c r="AU873" s="166" t="s">
        <v>90</v>
      </c>
      <c r="AV873" s="14" t="s">
        <v>90</v>
      </c>
      <c r="AW873" s="14" t="s">
        <v>35</v>
      </c>
      <c r="AX873" s="14" t="s">
        <v>81</v>
      </c>
      <c r="AY873" s="166" t="s">
        <v>270</v>
      </c>
    </row>
    <row r="874" spans="2:65" s="14" customFormat="1" ht="11.25">
      <c r="B874" s="165"/>
      <c r="D874" s="152" t="s">
        <v>279</v>
      </c>
      <c r="E874" s="166" t="s">
        <v>1</v>
      </c>
      <c r="F874" s="167" t="s">
        <v>1266</v>
      </c>
      <c r="H874" s="168">
        <v>-0.151</v>
      </c>
      <c r="I874" s="169"/>
      <c r="L874" s="165"/>
      <c r="M874" s="170"/>
      <c r="T874" s="171"/>
      <c r="AT874" s="166" t="s">
        <v>279</v>
      </c>
      <c r="AU874" s="166" t="s">
        <v>90</v>
      </c>
      <c r="AV874" s="14" t="s">
        <v>90</v>
      </c>
      <c r="AW874" s="14" t="s">
        <v>35</v>
      </c>
      <c r="AX874" s="14" t="s">
        <v>81</v>
      </c>
      <c r="AY874" s="166" t="s">
        <v>270</v>
      </c>
    </row>
    <row r="875" spans="2:65" s="14" customFormat="1" ht="11.25">
      <c r="B875" s="165"/>
      <c r="D875" s="152" t="s">
        <v>279</v>
      </c>
      <c r="E875" s="166" t="s">
        <v>1</v>
      </c>
      <c r="F875" s="167" t="s">
        <v>1267</v>
      </c>
      <c r="H875" s="168">
        <v>-220.74</v>
      </c>
      <c r="I875" s="169"/>
      <c r="L875" s="165"/>
      <c r="M875" s="170"/>
      <c r="T875" s="171"/>
      <c r="AT875" s="166" t="s">
        <v>279</v>
      </c>
      <c r="AU875" s="166" t="s">
        <v>90</v>
      </c>
      <c r="AV875" s="14" t="s">
        <v>90</v>
      </c>
      <c r="AW875" s="14" t="s">
        <v>35</v>
      </c>
      <c r="AX875" s="14" t="s">
        <v>81</v>
      </c>
      <c r="AY875" s="166" t="s">
        <v>270</v>
      </c>
    </row>
    <row r="876" spans="2:65" s="14" customFormat="1" ht="11.25">
      <c r="B876" s="165"/>
      <c r="D876" s="152" t="s">
        <v>279</v>
      </c>
      <c r="E876" s="166" t="s">
        <v>1</v>
      </c>
      <c r="F876" s="167" t="s">
        <v>1268</v>
      </c>
      <c r="H876" s="168">
        <v>-42.895000000000003</v>
      </c>
      <c r="I876" s="169"/>
      <c r="L876" s="165"/>
      <c r="M876" s="170"/>
      <c r="T876" s="171"/>
      <c r="AT876" s="166" t="s">
        <v>279</v>
      </c>
      <c r="AU876" s="166" t="s">
        <v>90</v>
      </c>
      <c r="AV876" s="14" t="s">
        <v>90</v>
      </c>
      <c r="AW876" s="14" t="s">
        <v>35</v>
      </c>
      <c r="AX876" s="14" t="s">
        <v>81</v>
      </c>
      <c r="AY876" s="166" t="s">
        <v>270</v>
      </c>
    </row>
    <row r="877" spans="2:65" s="14" customFormat="1" ht="11.25">
      <c r="B877" s="165"/>
      <c r="D877" s="152" t="s">
        <v>279</v>
      </c>
      <c r="E877" s="166" t="s">
        <v>1</v>
      </c>
      <c r="F877" s="167" t="s">
        <v>1269</v>
      </c>
      <c r="H877" s="168">
        <v>-7.0000000000000001E-3</v>
      </c>
      <c r="I877" s="169"/>
      <c r="L877" s="165"/>
      <c r="M877" s="170"/>
      <c r="T877" s="171"/>
      <c r="AT877" s="166" t="s">
        <v>279</v>
      </c>
      <c r="AU877" s="166" t="s">
        <v>90</v>
      </c>
      <c r="AV877" s="14" t="s">
        <v>90</v>
      </c>
      <c r="AW877" s="14" t="s">
        <v>35</v>
      </c>
      <c r="AX877" s="14" t="s">
        <v>81</v>
      </c>
      <c r="AY877" s="166" t="s">
        <v>270</v>
      </c>
    </row>
    <row r="878" spans="2:65" s="13" customFormat="1" ht="11.25">
      <c r="B878" s="158"/>
      <c r="D878" s="152" t="s">
        <v>279</v>
      </c>
      <c r="E878" s="159" t="s">
        <v>1</v>
      </c>
      <c r="F878" s="160" t="s">
        <v>1270</v>
      </c>
      <c r="H878" s="161">
        <v>-346.10700000000003</v>
      </c>
      <c r="I878" s="162"/>
      <c r="L878" s="158"/>
      <c r="M878" s="163"/>
      <c r="T878" s="164"/>
      <c r="AT878" s="159" t="s">
        <v>279</v>
      </c>
      <c r="AU878" s="159" t="s">
        <v>90</v>
      </c>
      <c r="AV878" s="13" t="s">
        <v>179</v>
      </c>
      <c r="AW878" s="13" t="s">
        <v>35</v>
      </c>
      <c r="AX878" s="13" t="s">
        <v>81</v>
      </c>
      <c r="AY878" s="159" t="s">
        <v>270</v>
      </c>
    </row>
    <row r="879" spans="2:65" s="12" customFormat="1" ht="22.5">
      <c r="B879" s="151"/>
      <c r="D879" s="152" t="s">
        <v>279</v>
      </c>
      <c r="E879" s="153" t="s">
        <v>1</v>
      </c>
      <c r="F879" s="154" t="s">
        <v>1271</v>
      </c>
      <c r="H879" s="153" t="s">
        <v>1</v>
      </c>
      <c r="I879" s="155"/>
      <c r="L879" s="151"/>
      <c r="M879" s="156"/>
      <c r="T879" s="157"/>
      <c r="AT879" s="153" t="s">
        <v>279</v>
      </c>
      <c r="AU879" s="153" t="s">
        <v>90</v>
      </c>
      <c r="AV879" s="12" t="s">
        <v>21</v>
      </c>
      <c r="AW879" s="12" t="s">
        <v>35</v>
      </c>
      <c r="AX879" s="12" t="s">
        <v>81</v>
      </c>
      <c r="AY879" s="153" t="s">
        <v>270</v>
      </c>
    </row>
    <row r="880" spans="2:65" s="14" customFormat="1" ht="11.25">
      <c r="B880" s="165"/>
      <c r="D880" s="152" t="s">
        <v>279</v>
      </c>
      <c r="E880" s="166" t="s">
        <v>1</v>
      </c>
      <c r="F880" s="167" t="s">
        <v>1272</v>
      </c>
      <c r="H880" s="168">
        <v>-54.36</v>
      </c>
      <c r="I880" s="169"/>
      <c r="L880" s="165"/>
      <c r="M880" s="170"/>
      <c r="T880" s="171"/>
      <c r="AT880" s="166" t="s">
        <v>279</v>
      </c>
      <c r="AU880" s="166" t="s">
        <v>90</v>
      </c>
      <c r="AV880" s="14" t="s">
        <v>90</v>
      </c>
      <c r="AW880" s="14" t="s">
        <v>35</v>
      </c>
      <c r="AX880" s="14" t="s">
        <v>81</v>
      </c>
      <c r="AY880" s="166" t="s">
        <v>270</v>
      </c>
    </row>
    <row r="881" spans="2:65" s="14" customFormat="1" ht="11.25">
      <c r="B881" s="165"/>
      <c r="D881" s="152" t="s">
        <v>279</v>
      </c>
      <c r="E881" s="166" t="s">
        <v>1</v>
      </c>
      <c r="F881" s="167" t="s">
        <v>1273</v>
      </c>
      <c r="H881" s="168">
        <v>-8.6999999999999994E-2</v>
      </c>
      <c r="I881" s="169"/>
      <c r="L881" s="165"/>
      <c r="M881" s="170"/>
      <c r="T881" s="171"/>
      <c r="AT881" s="166" t="s">
        <v>279</v>
      </c>
      <c r="AU881" s="166" t="s">
        <v>90</v>
      </c>
      <c r="AV881" s="14" t="s">
        <v>90</v>
      </c>
      <c r="AW881" s="14" t="s">
        <v>35</v>
      </c>
      <c r="AX881" s="14" t="s">
        <v>81</v>
      </c>
      <c r="AY881" s="166" t="s">
        <v>270</v>
      </c>
    </row>
    <row r="882" spans="2:65" s="13" customFormat="1" ht="22.5">
      <c r="B882" s="158"/>
      <c r="D882" s="152" t="s">
        <v>279</v>
      </c>
      <c r="E882" s="159" t="s">
        <v>1</v>
      </c>
      <c r="F882" s="160" t="s">
        <v>1274</v>
      </c>
      <c r="H882" s="161">
        <v>-54.447000000000003</v>
      </c>
      <c r="I882" s="162"/>
      <c r="L882" s="158"/>
      <c r="M882" s="163"/>
      <c r="T882" s="164"/>
      <c r="AT882" s="159" t="s">
        <v>279</v>
      </c>
      <c r="AU882" s="159" t="s">
        <v>90</v>
      </c>
      <c r="AV882" s="13" t="s">
        <v>179</v>
      </c>
      <c r="AW882" s="13" t="s">
        <v>35</v>
      </c>
      <c r="AX882" s="13" t="s">
        <v>81</v>
      </c>
      <c r="AY882" s="159" t="s">
        <v>270</v>
      </c>
    </row>
    <row r="883" spans="2:65" s="15" customFormat="1" ht="11.25">
      <c r="B883" s="172"/>
      <c r="D883" s="152" t="s">
        <v>279</v>
      </c>
      <c r="E883" s="173" t="s">
        <v>229</v>
      </c>
      <c r="F883" s="174" t="s">
        <v>1275</v>
      </c>
      <c r="H883" s="175">
        <v>58.701000000000001</v>
      </c>
      <c r="I883" s="176"/>
      <c r="L883" s="172"/>
      <c r="M883" s="177"/>
      <c r="T883" s="178"/>
      <c r="AT883" s="173" t="s">
        <v>279</v>
      </c>
      <c r="AU883" s="173" t="s">
        <v>90</v>
      </c>
      <c r="AV883" s="15" t="s">
        <v>277</v>
      </c>
      <c r="AW883" s="15" t="s">
        <v>35</v>
      </c>
      <c r="AX883" s="15" t="s">
        <v>21</v>
      </c>
      <c r="AY883" s="173" t="s">
        <v>270</v>
      </c>
    </row>
    <row r="884" spans="2:65" s="1" customFormat="1" ht="44.25" customHeight="1">
      <c r="B884" s="32"/>
      <c r="C884" s="138" t="s">
        <v>1276</v>
      </c>
      <c r="D884" s="138" t="s">
        <v>272</v>
      </c>
      <c r="E884" s="139" t="s">
        <v>517</v>
      </c>
      <c r="F884" s="140" t="s">
        <v>518</v>
      </c>
      <c r="G884" s="141" t="s">
        <v>506</v>
      </c>
      <c r="H884" s="142">
        <v>220.74</v>
      </c>
      <c r="I884" s="143"/>
      <c r="J884" s="144">
        <f>ROUND(I884*H884,2)</f>
        <v>0</v>
      </c>
      <c r="K884" s="140" t="s">
        <v>341</v>
      </c>
      <c r="L884" s="32"/>
      <c r="M884" s="145" t="s">
        <v>1</v>
      </c>
      <c r="N884" s="146" t="s">
        <v>46</v>
      </c>
      <c r="P884" s="147">
        <f>O884*H884</f>
        <v>0</v>
      </c>
      <c r="Q884" s="147">
        <v>0</v>
      </c>
      <c r="R884" s="147">
        <f>Q884*H884</f>
        <v>0</v>
      </c>
      <c r="S884" s="147">
        <v>0</v>
      </c>
      <c r="T884" s="148">
        <f>S884*H884</f>
        <v>0</v>
      </c>
      <c r="AR884" s="149" t="s">
        <v>277</v>
      </c>
      <c r="AT884" s="149" t="s">
        <v>272</v>
      </c>
      <c r="AU884" s="149" t="s">
        <v>90</v>
      </c>
      <c r="AY884" s="17" t="s">
        <v>270</v>
      </c>
      <c r="BE884" s="150">
        <f>IF(N884="základní",J884,0)</f>
        <v>0</v>
      </c>
      <c r="BF884" s="150">
        <f>IF(N884="snížená",J884,0)</f>
        <v>0</v>
      </c>
      <c r="BG884" s="150">
        <f>IF(N884="zákl. přenesená",J884,0)</f>
        <v>0</v>
      </c>
      <c r="BH884" s="150">
        <f>IF(N884="sníž. přenesená",J884,0)</f>
        <v>0</v>
      </c>
      <c r="BI884" s="150">
        <f>IF(N884="nulová",J884,0)</f>
        <v>0</v>
      </c>
      <c r="BJ884" s="17" t="s">
        <v>21</v>
      </c>
      <c r="BK884" s="150">
        <f>ROUND(I884*H884,2)</f>
        <v>0</v>
      </c>
      <c r="BL884" s="17" t="s">
        <v>277</v>
      </c>
      <c r="BM884" s="149" t="s">
        <v>1277</v>
      </c>
    </row>
    <row r="885" spans="2:65" s="14" customFormat="1" ht="11.25">
      <c r="B885" s="165"/>
      <c r="D885" s="152" t="s">
        <v>279</v>
      </c>
      <c r="E885" s="166" t="s">
        <v>1</v>
      </c>
      <c r="F885" s="167" t="s">
        <v>1278</v>
      </c>
      <c r="H885" s="168">
        <v>5.72</v>
      </c>
      <c r="I885" s="169"/>
      <c r="L885" s="165"/>
      <c r="M885" s="170"/>
      <c r="T885" s="171"/>
      <c r="AT885" s="166" t="s">
        <v>279</v>
      </c>
      <c r="AU885" s="166" t="s">
        <v>90</v>
      </c>
      <c r="AV885" s="14" t="s">
        <v>90</v>
      </c>
      <c r="AW885" s="14" t="s">
        <v>35</v>
      </c>
      <c r="AX885" s="14" t="s">
        <v>81</v>
      </c>
      <c r="AY885" s="166" t="s">
        <v>270</v>
      </c>
    </row>
    <row r="886" spans="2:65" s="14" customFormat="1" ht="11.25">
      <c r="B886" s="165"/>
      <c r="D886" s="152" t="s">
        <v>279</v>
      </c>
      <c r="E886" s="166" t="s">
        <v>1</v>
      </c>
      <c r="F886" s="167" t="s">
        <v>1279</v>
      </c>
      <c r="H886" s="168">
        <v>188.02</v>
      </c>
      <c r="I886" s="169"/>
      <c r="L886" s="165"/>
      <c r="M886" s="170"/>
      <c r="T886" s="171"/>
      <c r="AT886" s="166" t="s">
        <v>279</v>
      </c>
      <c r="AU886" s="166" t="s">
        <v>90</v>
      </c>
      <c r="AV886" s="14" t="s">
        <v>90</v>
      </c>
      <c r="AW886" s="14" t="s">
        <v>35</v>
      </c>
      <c r="AX886" s="14" t="s">
        <v>81</v>
      </c>
      <c r="AY886" s="166" t="s">
        <v>270</v>
      </c>
    </row>
    <row r="887" spans="2:65" s="14" customFormat="1" ht="11.25">
      <c r="B887" s="165"/>
      <c r="D887" s="152" t="s">
        <v>279</v>
      </c>
      <c r="E887" s="166" t="s">
        <v>1</v>
      </c>
      <c r="F887" s="167" t="s">
        <v>1280</v>
      </c>
      <c r="H887" s="168">
        <v>27</v>
      </c>
      <c r="I887" s="169"/>
      <c r="L887" s="165"/>
      <c r="M887" s="170"/>
      <c r="T887" s="171"/>
      <c r="AT887" s="166" t="s">
        <v>279</v>
      </c>
      <c r="AU887" s="166" t="s">
        <v>90</v>
      </c>
      <c r="AV887" s="14" t="s">
        <v>90</v>
      </c>
      <c r="AW887" s="14" t="s">
        <v>35</v>
      </c>
      <c r="AX887" s="14" t="s">
        <v>81</v>
      </c>
      <c r="AY887" s="166" t="s">
        <v>270</v>
      </c>
    </row>
    <row r="888" spans="2:65" s="13" customFormat="1" ht="11.25">
      <c r="B888" s="158"/>
      <c r="D888" s="152" t="s">
        <v>279</v>
      </c>
      <c r="E888" s="159" t="s">
        <v>221</v>
      </c>
      <c r="F888" s="160" t="s">
        <v>367</v>
      </c>
      <c r="H888" s="161">
        <v>220.74</v>
      </c>
      <c r="I888" s="162"/>
      <c r="L888" s="158"/>
      <c r="M888" s="163"/>
      <c r="T888" s="164"/>
      <c r="AT888" s="159" t="s">
        <v>279</v>
      </c>
      <c r="AU888" s="159" t="s">
        <v>90</v>
      </c>
      <c r="AV888" s="13" t="s">
        <v>179</v>
      </c>
      <c r="AW888" s="13" t="s">
        <v>35</v>
      </c>
      <c r="AX888" s="13" t="s">
        <v>21</v>
      </c>
      <c r="AY888" s="159" t="s">
        <v>270</v>
      </c>
    </row>
    <row r="889" spans="2:65" s="1" customFormat="1" ht="49.15" customHeight="1">
      <c r="B889" s="32"/>
      <c r="C889" s="138" t="s">
        <v>1281</v>
      </c>
      <c r="D889" s="138" t="s">
        <v>272</v>
      </c>
      <c r="E889" s="139" t="s">
        <v>1282</v>
      </c>
      <c r="F889" s="140" t="s">
        <v>1283</v>
      </c>
      <c r="G889" s="141" t="s">
        <v>506</v>
      </c>
      <c r="H889" s="142">
        <v>42.895000000000003</v>
      </c>
      <c r="I889" s="143"/>
      <c r="J889" s="144">
        <f>ROUND(I889*H889,2)</f>
        <v>0</v>
      </c>
      <c r="K889" s="140" t="s">
        <v>341</v>
      </c>
      <c r="L889" s="32"/>
      <c r="M889" s="145" t="s">
        <v>1</v>
      </c>
      <c r="N889" s="146" t="s">
        <v>46</v>
      </c>
      <c r="P889" s="147">
        <f>O889*H889</f>
        <v>0</v>
      </c>
      <c r="Q889" s="147">
        <v>0</v>
      </c>
      <c r="R889" s="147">
        <f>Q889*H889</f>
        <v>0</v>
      </c>
      <c r="S889" s="147">
        <v>0</v>
      </c>
      <c r="T889" s="148">
        <f>S889*H889</f>
        <v>0</v>
      </c>
      <c r="AR889" s="149" t="s">
        <v>277</v>
      </c>
      <c r="AT889" s="149" t="s">
        <v>272</v>
      </c>
      <c r="AU889" s="149" t="s">
        <v>90</v>
      </c>
      <c r="AY889" s="17" t="s">
        <v>270</v>
      </c>
      <c r="BE889" s="150">
        <f>IF(N889="základní",J889,0)</f>
        <v>0</v>
      </c>
      <c r="BF889" s="150">
        <f>IF(N889="snížená",J889,0)</f>
        <v>0</v>
      </c>
      <c r="BG889" s="150">
        <f>IF(N889="zákl. přenesená",J889,0)</f>
        <v>0</v>
      </c>
      <c r="BH889" s="150">
        <f>IF(N889="sníž. přenesená",J889,0)</f>
        <v>0</v>
      </c>
      <c r="BI889" s="150">
        <f>IF(N889="nulová",J889,0)</f>
        <v>0</v>
      </c>
      <c r="BJ889" s="17" t="s">
        <v>21</v>
      </c>
      <c r="BK889" s="150">
        <f>ROUND(I889*H889,2)</f>
        <v>0</v>
      </c>
      <c r="BL889" s="17" t="s">
        <v>277</v>
      </c>
      <c r="BM889" s="149" t="s">
        <v>1284</v>
      </c>
    </row>
    <row r="890" spans="2:65" s="14" customFormat="1" ht="22.5">
      <c r="B890" s="165"/>
      <c r="D890" s="152" t="s">
        <v>279</v>
      </c>
      <c r="E890" s="166" t="s">
        <v>1</v>
      </c>
      <c r="F890" s="167" t="s">
        <v>1285</v>
      </c>
      <c r="H890" s="168">
        <v>42.895000000000003</v>
      </c>
      <c r="I890" s="169"/>
      <c r="L890" s="165"/>
      <c r="M890" s="170"/>
      <c r="T890" s="171"/>
      <c r="AT890" s="166" t="s">
        <v>279</v>
      </c>
      <c r="AU890" s="166" t="s">
        <v>90</v>
      </c>
      <c r="AV890" s="14" t="s">
        <v>90</v>
      </c>
      <c r="AW890" s="14" t="s">
        <v>35</v>
      </c>
      <c r="AX890" s="14" t="s">
        <v>81</v>
      </c>
      <c r="AY890" s="166" t="s">
        <v>270</v>
      </c>
    </row>
    <row r="891" spans="2:65" s="13" customFormat="1" ht="11.25">
      <c r="B891" s="158"/>
      <c r="D891" s="152" t="s">
        <v>279</v>
      </c>
      <c r="E891" s="159" t="s">
        <v>223</v>
      </c>
      <c r="F891" s="160" t="s">
        <v>367</v>
      </c>
      <c r="H891" s="161">
        <v>42.895000000000003</v>
      </c>
      <c r="I891" s="162"/>
      <c r="L891" s="158"/>
      <c r="M891" s="163"/>
      <c r="T891" s="164"/>
      <c r="AT891" s="159" t="s">
        <v>279</v>
      </c>
      <c r="AU891" s="159" t="s">
        <v>90</v>
      </c>
      <c r="AV891" s="13" t="s">
        <v>179</v>
      </c>
      <c r="AW891" s="13" t="s">
        <v>35</v>
      </c>
      <c r="AX891" s="13" t="s">
        <v>21</v>
      </c>
      <c r="AY891" s="159" t="s">
        <v>270</v>
      </c>
    </row>
    <row r="892" spans="2:65" s="1" customFormat="1" ht="44.25" customHeight="1">
      <c r="B892" s="32"/>
      <c r="C892" s="138" t="s">
        <v>1286</v>
      </c>
      <c r="D892" s="138" t="s">
        <v>272</v>
      </c>
      <c r="E892" s="139" t="s">
        <v>1287</v>
      </c>
      <c r="F892" s="140" t="s">
        <v>1288</v>
      </c>
      <c r="G892" s="141" t="s">
        <v>506</v>
      </c>
      <c r="H892" s="142">
        <v>54.447000000000003</v>
      </c>
      <c r="I892" s="143"/>
      <c r="J892" s="144">
        <f>ROUND(I892*H892,2)</f>
        <v>0</v>
      </c>
      <c r="K892" s="140" t="s">
        <v>341</v>
      </c>
      <c r="L892" s="32"/>
      <c r="M892" s="145" t="s">
        <v>1</v>
      </c>
      <c r="N892" s="146" t="s">
        <v>46</v>
      </c>
      <c r="P892" s="147">
        <f>O892*H892</f>
        <v>0</v>
      </c>
      <c r="Q892" s="147">
        <v>0</v>
      </c>
      <c r="R892" s="147">
        <f>Q892*H892</f>
        <v>0</v>
      </c>
      <c r="S892" s="147">
        <v>0</v>
      </c>
      <c r="T892" s="148">
        <f>S892*H892</f>
        <v>0</v>
      </c>
      <c r="AR892" s="149" t="s">
        <v>277</v>
      </c>
      <c r="AT892" s="149" t="s">
        <v>272</v>
      </c>
      <c r="AU892" s="149" t="s">
        <v>90</v>
      </c>
      <c r="AY892" s="17" t="s">
        <v>270</v>
      </c>
      <c r="BE892" s="150">
        <f>IF(N892="základní",J892,0)</f>
        <v>0</v>
      </c>
      <c r="BF892" s="150">
        <f>IF(N892="snížená",J892,0)</f>
        <v>0</v>
      </c>
      <c r="BG892" s="150">
        <f>IF(N892="zákl. přenesená",J892,0)</f>
        <v>0</v>
      </c>
      <c r="BH892" s="150">
        <f>IF(N892="sníž. přenesená",J892,0)</f>
        <v>0</v>
      </c>
      <c r="BI892" s="150">
        <f>IF(N892="nulová",J892,0)</f>
        <v>0</v>
      </c>
      <c r="BJ892" s="17" t="s">
        <v>21</v>
      </c>
      <c r="BK892" s="150">
        <f>ROUND(I892*H892,2)</f>
        <v>0</v>
      </c>
      <c r="BL892" s="17" t="s">
        <v>277</v>
      </c>
      <c r="BM892" s="149" t="s">
        <v>1289</v>
      </c>
    </row>
    <row r="893" spans="2:65" s="12" customFormat="1" ht="22.5">
      <c r="B893" s="151"/>
      <c r="D893" s="152" t="s">
        <v>279</v>
      </c>
      <c r="E893" s="153" t="s">
        <v>1</v>
      </c>
      <c r="F893" s="154" t="s">
        <v>1290</v>
      </c>
      <c r="H893" s="153" t="s">
        <v>1</v>
      </c>
      <c r="I893" s="155"/>
      <c r="L893" s="151"/>
      <c r="M893" s="156"/>
      <c r="T893" s="157"/>
      <c r="AT893" s="153" t="s">
        <v>279</v>
      </c>
      <c r="AU893" s="153" t="s">
        <v>90</v>
      </c>
      <c r="AV893" s="12" t="s">
        <v>21</v>
      </c>
      <c r="AW893" s="12" t="s">
        <v>35</v>
      </c>
      <c r="AX893" s="12" t="s">
        <v>81</v>
      </c>
      <c r="AY893" s="153" t="s">
        <v>270</v>
      </c>
    </row>
    <row r="894" spans="2:65" s="12" customFormat="1" ht="22.5">
      <c r="B894" s="151"/>
      <c r="D894" s="152" t="s">
        <v>279</v>
      </c>
      <c r="E894" s="153" t="s">
        <v>1</v>
      </c>
      <c r="F894" s="154" t="s">
        <v>289</v>
      </c>
      <c r="H894" s="153" t="s">
        <v>1</v>
      </c>
      <c r="I894" s="155"/>
      <c r="L894" s="151"/>
      <c r="M894" s="156"/>
      <c r="T894" s="157"/>
      <c r="AT894" s="153" t="s">
        <v>279</v>
      </c>
      <c r="AU894" s="153" t="s">
        <v>90</v>
      </c>
      <c r="AV894" s="12" t="s">
        <v>21</v>
      </c>
      <c r="AW894" s="12" t="s">
        <v>35</v>
      </c>
      <c r="AX894" s="12" t="s">
        <v>81</v>
      </c>
      <c r="AY894" s="153" t="s">
        <v>270</v>
      </c>
    </row>
    <row r="895" spans="2:65" s="12" customFormat="1" ht="22.5">
      <c r="B895" s="151"/>
      <c r="D895" s="152" t="s">
        <v>279</v>
      </c>
      <c r="E895" s="153" t="s">
        <v>1</v>
      </c>
      <c r="F895" s="154" t="s">
        <v>1291</v>
      </c>
      <c r="H895" s="153" t="s">
        <v>1</v>
      </c>
      <c r="I895" s="155"/>
      <c r="L895" s="151"/>
      <c r="M895" s="156"/>
      <c r="T895" s="157"/>
      <c r="AT895" s="153" t="s">
        <v>279</v>
      </c>
      <c r="AU895" s="153" t="s">
        <v>90</v>
      </c>
      <c r="AV895" s="12" t="s">
        <v>21</v>
      </c>
      <c r="AW895" s="12" t="s">
        <v>35</v>
      </c>
      <c r="AX895" s="12" t="s">
        <v>81</v>
      </c>
      <c r="AY895" s="153" t="s">
        <v>270</v>
      </c>
    </row>
    <row r="896" spans="2:65" s="12" customFormat="1" ht="11.25">
      <c r="B896" s="151"/>
      <c r="D896" s="152" t="s">
        <v>279</v>
      </c>
      <c r="E896" s="153" t="s">
        <v>1</v>
      </c>
      <c r="F896" s="154" t="s">
        <v>1292</v>
      </c>
      <c r="H896" s="153" t="s">
        <v>1</v>
      </c>
      <c r="I896" s="155"/>
      <c r="L896" s="151"/>
      <c r="M896" s="156"/>
      <c r="T896" s="157"/>
      <c r="AT896" s="153" t="s">
        <v>279</v>
      </c>
      <c r="AU896" s="153" t="s">
        <v>90</v>
      </c>
      <c r="AV896" s="12" t="s">
        <v>21</v>
      </c>
      <c r="AW896" s="12" t="s">
        <v>35</v>
      </c>
      <c r="AX896" s="12" t="s">
        <v>81</v>
      </c>
      <c r="AY896" s="153" t="s">
        <v>270</v>
      </c>
    </row>
    <row r="897" spans="2:51" s="12" customFormat="1" ht="11.25">
      <c r="B897" s="151"/>
      <c r="D897" s="152" t="s">
        <v>279</v>
      </c>
      <c r="E897" s="153" t="s">
        <v>1</v>
      </c>
      <c r="F897" s="154" t="s">
        <v>1293</v>
      </c>
      <c r="H897" s="153" t="s">
        <v>1</v>
      </c>
      <c r="I897" s="155"/>
      <c r="L897" s="151"/>
      <c r="M897" s="156"/>
      <c r="T897" s="157"/>
      <c r="AT897" s="153" t="s">
        <v>279</v>
      </c>
      <c r="AU897" s="153" t="s">
        <v>90</v>
      </c>
      <c r="AV897" s="12" t="s">
        <v>21</v>
      </c>
      <c r="AW897" s="12" t="s">
        <v>35</v>
      </c>
      <c r="AX897" s="12" t="s">
        <v>81</v>
      </c>
      <c r="AY897" s="153" t="s">
        <v>270</v>
      </c>
    </row>
    <row r="898" spans="2:51" s="12" customFormat="1" ht="22.5">
      <c r="B898" s="151"/>
      <c r="D898" s="152" t="s">
        <v>279</v>
      </c>
      <c r="E898" s="153" t="s">
        <v>1</v>
      </c>
      <c r="F898" s="154" t="s">
        <v>1294</v>
      </c>
      <c r="H898" s="153" t="s">
        <v>1</v>
      </c>
      <c r="I898" s="155"/>
      <c r="L898" s="151"/>
      <c r="M898" s="156"/>
      <c r="T898" s="157"/>
      <c r="AT898" s="153" t="s">
        <v>279</v>
      </c>
      <c r="AU898" s="153" t="s">
        <v>90</v>
      </c>
      <c r="AV898" s="12" t="s">
        <v>21</v>
      </c>
      <c r="AW898" s="12" t="s">
        <v>35</v>
      </c>
      <c r="AX898" s="12" t="s">
        <v>81</v>
      </c>
      <c r="AY898" s="153" t="s">
        <v>270</v>
      </c>
    </row>
    <row r="899" spans="2:51" s="12" customFormat="1" ht="11.25">
      <c r="B899" s="151"/>
      <c r="D899" s="152" t="s">
        <v>279</v>
      </c>
      <c r="E899" s="153" t="s">
        <v>1</v>
      </c>
      <c r="F899" s="154" t="s">
        <v>1295</v>
      </c>
      <c r="H899" s="153" t="s">
        <v>1</v>
      </c>
      <c r="I899" s="155"/>
      <c r="L899" s="151"/>
      <c r="M899" s="156"/>
      <c r="T899" s="157"/>
      <c r="AT899" s="153" t="s">
        <v>279</v>
      </c>
      <c r="AU899" s="153" t="s">
        <v>90</v>
      </c>
      <c r="AV899" s="12" t="s">
        <v>21</v>
      </c>
      <c r="AW899" s="12" t="s">
        <v>35</v>
      </c>
      <c r="AX899" s="12" t="s">
        <v>81</v>
      </c>
      <c r="AY899" s="153" t="s">
        <v>270</v>
      </c>
    </row>
    <row r="900" spans="2:51" s="13" customFormat="1" ht="11.25">
      <c r="B900" s="158"/>
      <c r="D900" s="152" t="s">
        <v>279</v>
      </c>
      <c r="E900" s="159" t="s">
        <v>1</v>
      </c>
      <c r="F900" s="160" t="s">
        <v>367</v>
      </c>
      <c r="H900" s="161">
        <v>0</v>
      </c>
      <c r="I900" s="162"/>
      <c r="L900" s="158"/>
      <c r="M900" s="163"/>
      <c r="T900" s="164"/>
      <c r="AT900" s="159" t="s">
        <v>279</v>
      </c>
      <c r="AU900" s="159" t="s">
        <v>90</v>
      </c>
      <c r="AV900" s="13" t="s">
        <v>179</v>
      </c>
      <c r="AW900" s="13" t="s">
        <v>35</v>
      </c>
      <c r="AX900" s="13" t="s">
        <v>81</v>
      </c>
      <c r="AY900" s="159" t="s">
        <v>270</v>
      </c>
    </row>
    <row r="901" spans="2:51" s="12" customFormat="1" ht="22.5">
      <c r="B901" s="151"/>
      <c r="D901" s="152" t="s">
        <v>279</v>
      </c>
      <c r="E901" s="153" t="s">
        <v>1</v>
      </c>
      <c r="F901" s="154" t="s">
        <v>1170</v>
      </c>
      <c r="H901" s="153" t="s">
        <v>1</v>
      </c>
      <c r="I901" s="155"/>
      <c r="L901" s="151"/>
      <c r="M901" s="156"/>
      <c r="T901" s="157"/>
      <c r="AT901" s="153" t="s">
        <v>279</v>
      </c>
      <c r="AU901" s="153" t="s">
        <v>90</v>
      </c>
      <c r="AV901" s="12" t="s">
        <v>21</v>
      </c>
      <c r="AW901" s="12" t="s">
        <v>35</v>
      </c>
      <c r="AX901" s="12" t="s">
        <v>81</v>
      </c>
      <c r="AY901" s="153" t="s">
        <v>270</v>
      </c>
    </row>
    <row r="902" spans="2:51" s="14" customFormat="1" ht="11.25">
      <c r="B902" s="165"/>
      <c r="D902" s="152" t="s">
        <v>279</v>
      </c>
      <c r="E902" s="166" t="s">
        <v>1</v>
      </c>
      <c r="F902" s="167" t="s">
        <v>1296</v>
      </c>
      <c r="H902" s="168">
        <v>43.456000000000003</v>
      </c>
      <c r="I902" s="169"/>
      <c r="L902" s="165"/>
      <c r="M902" s="170"/>
      <c r="T902" s="171"/>
      <c r="AT902" s="166" t="s">
        <v>279</v>
      </c>
      <c r="AU902" s="166" t="s">
        <v>90</v>
      </c>
      <c r="AV902" s="14" t="s">
        <v>90</v>
      </c>
      <c r="AW902" s="14" t="s">
        <v>35</v>
      </c>
      <c r="AX902" s="14" t="s">
        <v>81</v>
      </c>
      <c r="AY902" s="166" t="s">
        <v>270</v>
      </c>
    </row>
    <row r="903" spans="2:51" s="14" customFormat="1" ht="11.25">
      <c r="B903" s="165"/>
      <c r="D903" s="152" t="s">
        <v>279</v>
      </c>
      <c r="E903" s="166" t="s">
        <v>1</v>
      </c>
      <c r="F903" s="167" t="s">
        <v>1297</v>
      </c>
      <c r="H903" s="168">
        <v>3.1680000000000001</v>
      </c>
      <c r="I903" s="169"/>
      <c r="L903" s="165"/>
      <c r="M903" s="170"/>
      <c r="T903" s="171"/>
      <c r="AT903" s="166" t="s">
        <v>279</v>
      </c>
      <c r="AU903" s="166" t="s">
        <v>90</v>
      </c>
      <c r="AV903" s="14" t="s">
        <v>90</v>
      </c>
      <c r="AW903" s="14" t="s">
        <v>35</v>
      </c>
      <c r="AX903" s="14" t="s">
        <v>81</v>
      </c>
      <c r="AY903" s="166" t="s">
        <v>270</v>
      </c>
    </row>
    <row r="904" spans="2:51" s="14" customFormat="1" ht="22.5">
      <c r="B904" s="165"/>
      <c r="D904" s="152" t="s">
        <v>279</v>
      </c>
      <c r="E904" s="166" t="s">
        <v>1</v>
      </c>
      <c r="F904" s="167" t="s">
        <v>1298</v>
      </c>
      <c r="H904" s="168">
        <v>0.628</v>
      </c>
      <c r="I904" s="169"/>
      <c r="L904" s="165"/>
      <c r="M904" s="170"/>
      <c r="T904" s="171"/>
      <c r="AT904" s="166" t="s">
        <v>279</v>
      </c>
      <c r="AU904" s="166" t="s">
        <v>90</v>
      </c>
      <c r="AV904" s="14" t="s">
        <v>90</v>
      </c>
      <c r="AW904" s="14" t="s">
        <v>35</v>
      </c>
      <c r="AX904" s="14" t="s">
        <v>81</v>
      </c>
      <c r="AY904" s="166" t="s">
        <v>270</v>
      </c>
    </row>
    <row r="905" spans="2:51" s="14" customFormat="1" ht="22.5">
      <c r="B905" s="165"/>
      <c r="D905" s="152" t="s">
        <v>279</v>
      </c>
      <c r="E905" s="166" t="s">
        <v>1</v>
      </c>
      <c r="F905" s="167" t="s">
        <v>1299</v>
      </c>
      <c r="H905" s="168">
        <v>3.3279999999999998</v>
      </c>
      <c r="I905" s="169"/>
      <c r="L905" s="165"/>
      <c r="M905" s="170"/>
      <c r="T905" s="171"/>
      <c r="AT905" s="166" t="s">
        <v>279</v>
      </c>
      <c r="AU905" s="166" t="s">
        <v>90</v>
      </c>
      <c r="AV905" s="14" t="s">
        <v>90</v>
      </c>
      <c r="AW905" s="14" t="s">
        <v>35</v>
      </c>
      <c r="AX905" s="14" t="s">
        <v>81</v>
      </c>
      <c r="AY905" s="166" t="s">
        <v>270</v>
      </c>
    </row>
    <row r="906" spans="2:51" s="14" customFormat="1" ht="22.5">
      <c r="B906" s="165"/>
      <c r="D906" s="152" t="s">
        <v>279</v>
      </c>
      <c r="E906" s="166" t="s">
        <v>1</v>
      </c>
      <c r="F906" s="167" t="s">
        <v>1300</v>
      </c>
      <c r="H906" s="168">
        <v>3.78</v>
      </c>
      <c r="I906" s="169"/>
      <c r="L906" s="165"/>
      <c r="M906" s="170"/>
      <c r="T906" s="171"/>
      <c r="AT906" s="166" t="s">
        <v>279</v>
      </c>
      <c r="AU906" s="166" t="s">
        <v>90</v>
      </c>
      <c r="AV906" s="14" t="s">
        <v>90</v>
      </c>
      <c r="AW906" s="14" t="s">
        <v>35</v>
      </c>
      <c r="AX906" s="14" t="s">
        <v>81</v>
      </c>
      <c r="AY906" s="166" t="s">
        <v>270</v>
      </c>
    </row>
    <row r="907" spans="2:51" s="13" customFormat="1" ht="11.25">
      <c r="B907" s="158"/>
      <c r="D907" s="152" t="s">
        <v>279</v>
      </c>
      <c r="E907" s="159" t="s">
        <v>162</v>
      </c>
      <c r="F907" s="160" t="s">
        <v>1301</v>
      </c>
      <c r="H907" s="161">
        <v>54.36</v>
      </c>
      <c r="I907" s="162"/>
      <c r="L907" s="158"/>
      <c r="M907" s="163"/>
      <c r="T907" s="164"/>
      <c r="AT907" s="159" t="s">
        <v>279</v>
      </c>
      <c r="AU907" s="159" t="s">
        <v>90</v>
      </c>
      <c r="AV907" s="13" t="s">
        <v>179</v>
      </c>
      <c r="AW907" s="13" t="s">
        <v>35</v>
      </c>
      <c r="AX907" s="13" t="s">
        <v>81</v>
      </c>
      <c r="AY907" s="159" t="s">
        <v>270</v>
      </c>
    </row>
    <row r="908" spans="2:51" s="12" customFormat="1" ht="11.25">
      <c r="B908" s="151"/>
      <c r="D908" s="152" t="s">
        <v>279</v>
      </c>
      <c r="E908" s="153" t="s">
        <v>1</v>
      </c>
      <c r="F908" s="154" t="s">
        <v>1302</v>
      </c>
      <c r="H908" s="153" t="s">
        <v>1</v>
      </c>
      <c r="I908" s="155"/>
      <c r="L908" s="151"/>
      <c r="M908" s="156"/>
      <c r="T908" s="157"/>
      <c r="AT908" s="153" t="s">
        <v>279</v>
      </c>
      <c r="AU908" s="153" t="s">
        <v>90</v>
      </c>
      <c r="AV908" s="12" t="s">
        <v>21</v>
      </c>
      <c r="AW908" s="12" t="s">
        <v>35</v>
      </c>
      <c r="AX908" s="12" t="s">
        <v>81</v>
      </c>
      <c r="AY908" s="153" t="s">
        <v>270</v>
      </c>
    </row>
    <row r="909" spans="2:51" s="14" customFormat="1" ht="22.5">
      <c r="B909" s="165"/>
      <c r="D909" s="152" t="s">
        <v>279</v>
      </c>
      <c r="E909" s="166" t="s">
        <v>1</v>
      </c>
      <c r="F909" s="167" t="s">
        <v>1303</v>
      </c>
      <c r="H909" s="168">
        <v>4.0000000000000001E-3</v>
      </c>
      <c r="I909" s="169"/>
      <c r="L909" s="165"/>
      <c r="M909" s="170"/>
      <c r="T909" s="171"/>
      <c r="AT909" s="166" t="s">
        <v>279</v>
      </c>
      <c r="AU909" s="166" t="s">
        <v>90</v>
      </c>
      <c r="AV909" s="14" t="s">
        <v>90</v>
      </c>
      <c r="AW909" s="14" t="s">
        <v>35</v>
      </c>
      <c r="AX909" s="14" t="s">
        <v>81</v>
      </c>
      <c r="AY909" s="166" t="s">
        <v>270</v>
      </c>
    </row>
    <row r="910" spans="2:51" s="14" customFormat="1" ht="22.5">
      <c r="B910" s="165"/>
      <c r="D910" s="152" t="s">
        <v>279</v>
      </c>
      <c r="E910" s="166" t="s">
        <v>1</v>
      </c>
      <c r="F910" s="167" t="s">
        <v>1304</v>
      </c>
      <c r="H910" s="168">
        <v>1.0999999999999999E-2</v>
      </c>
      <c r="I910" s="169"/>
      <c r="L910" s="165"/>
      <c r="M910" s="170"/>
      <c r="T910" s="171"/>
      <c r="AT910" s="166" t="s">
        <v>279</v>
      </c>
      <c r="AU910" s="166" t="s">
        <v>90</v>
      </c>
      <c r="AV910" s="14" t="s">
        <v>90</v>
      </c>
      <c r="AW910" s="14" t="s">
        <v>35</v>
      </c>
      <c r="AX910" s="14" t="s">
        <v>81</v>
      </c>
      <c r="AY910" s="166" t="s">
        <v>270</v>
      </c>
    </row>
    <row r="911" spans="2:51" s="14" customFormat="1" ht="22.5">
      <c r="B911" s="165"/>
      <c r="D911" s="152" t="s">
        <v>279</v>
      </c>
      <c r="E911" s="166" t="s">
        <v>1</v>
      </c>
      <c r="F911" s="167" t="s">
        <v>1305</v>
      </c>
      <c r="H911" s="168">
        <v>7.1999999999999995E-2</v>
      </c>
      <c r="I911" s="169"/>
      <c r="L911" s="165"/>
      <c r="M911" s="170"/>
      <c r="T911" s="171"/>
      <c r="AT911" s="166" t="s">
        <v>279</v>
      </c>
      <c r="AU911" s="166" t="s">
        <v>90</v>
      </c>
      <c r="AV911" s="14" t="s">
        <v>90</v>
      </c>
      <c r="AW911" s="14" t="s">
        <v>35</v>
      </c>
      <c r="AX911" s="14" t="s">
        <v>81</v>
      </c>
      <c r="AY911" s="166" t="s">
        <v>270</v>
      </c>
    </row>
    <row r="912" spans="2:51" s="13" customFormat="1" ht="11.25">
      <c r="B912" s="158"/>
      <c r="D912" s="152" t="s">
        <v>279</v>
      </c>
      <c r="E912" s="159" t="s">
        <v>186</v>
      </c>
      <c r="F912" s="160" t="s">
        <v>367</v>
      </c>
      <c r="H912" s="161">
        <v>8.6999999999999994E-2</v>
      </c>
      <c r="I912" s="162"/>
      <c r="L912" s="158"/>
      <c r="M912" s="163"/>
      <c r="T912" s="164"/>
      <c r="AT912" s="159" t="s">
        <v>279</v>
      </c>
      <c r="AU912" s="159" t="s">
        <v>90</v>
      </c>
      <c r="AV912" s="13" t="s">
        <v>179</v>
      </c>
      <c r="AW912" s="13" t="s">
        <v>35</v>
      </c>
      <c r="AX912" s="13" t="s">
        <v>81</v>
      </c>
      <c r="AY912" s="159" t="s">
        <v>270</v>
      </c>
    </row>
    <row r="913" spans="2:65" s="15" customFormat="1" ht="11.25">
      <c r="B913" s="172"/>
      <c r="D913" s="152" t="s">
        <v>279</v>
      </c>
      <c r="E913" s="173" t="s">
        <v>1</v>
      </c>
      <c r="F913" s="174" t="s">
        <v>310</v>
      </c>
      <c r="H913" s="175">
        <v>54.447000000000003</v>
      </c>
      <c r="I913" s="176"/>
      <c r="L913" s="172"/>
      <c r="M913" s="177"/>
      <c r="T913" s="178"/>
      <c r="AT913" s="173" t="s">
        <v>279</v>
      </c>
      <c r="AU913" s="173" t="s">
        <v>90</v>
      </c>
      <c r="AV913" s="15" t="s">
        <v>277</v>
      </c>
      <c r="AW913" s="15" t="s">
        <v>35</v>
      </c>
      <c r="AX913" s="15" t="s">
        <v>21</v>
      </c>
      <c r="AY913" s="173" t="s">
        <v>270</v>
      </c>
    </row>
    <row r="914" spans="2:65" s="1" customFormat="1" ht="24.2" customHeight="1">
      <c r="B914" s="32"/>
      <c r="C914" s="138" t="s">
        <v>1306</v>
      </c>
      <c r="D914" s="138" t="s">
        <v>272</v>
      </c>
      <c r="E914" s="139" t="s">
        <v>1307</v>
      </c>
      <c r="F914" s="140" t="s">
        <v>1308</v>
      </c>
      <c r="G914" s="141" t="s">
        <v>506</v>
      </c>
      <c r="H914" s="142">
        <v>-7.0000000000000001E-3</v>
      </c>
      <c r="I914" s="143"/>
      <c r="J914" s="144">
        <f>ROUND(I914*H914,2)</f>
        <v>0</v>
      </c>
      <c r="K914" s="140" t="s">
        <v>341</v>
      </c>
      <c r="L914" s="32"/>
      <c r="M914" s="145" t="s">
        <v>1</v>
      </c>
      <c r="N914" s="146" t="s">
        <v>46</v>
      </c>
      <c r="P914" s="147">
        <f>O914*H914</f>
        <v>0</v>
      </c>
      <c r="Q914" s="147">
        <v>0</v>
      </c>
      <c r="R914" s="147">
        <f>Q914*H914</f>
        <v>0</v>
      </c>
      <c r="S914" s="147">
        <v>0</v>
      </c>
      <c r="T914" s="148">
        <f>S914*H914</f>
        <v>0</v>
      </c>
      <c r="AR914" s="149" t="s">
        <v>277</v>
      </c>
      <c r="AT914" s="149" t="s">
        <v>272</v>
      </c>
      <c r="AU914" s="149" t="s">
        <v>90</v>
      </c>
      <c r="AY914" s="17" t="s">
        <v>270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21</v>
      </c>
      <c r="BK914" s="150">
        <f>ROUND(I914*H914,2)</f>
        <v>0</v>
      </c>
      <c r="BL914" s="17" t="s">
        <v>277</v>
      </c>
      <c r="BM914" s="149" t="s">
        <v>1309</v>
      </c>
    </row>
    <row r="915" spans="2:65" s="12" customFormat="1" ht="11.25">
      <c r="B915" s="151"/>
      <c r="D915" s="152" t="s">
        <v>279</v>
      </c>
      <c r="E915" s="153" t="s">
        <v>1</v>
      </c>
      <c r="F915" s="154" t="s">
        <v>1310</v>
      </c>
      <c r="H915" s="153" t="s">
        <v>1</v>
      </c>
      <c r="I915" s="155"/>
      <c r="L915" s="151"/>
      <c r="M915" s="156"/>
      <c r="T915" s="157"/>
      <c r="AT915" s="153" t="s">
        <v>279</v>
      </c>
      <c r="AU915" s="153" t="s">
        <v>90</v>
      </c>
      <c r="AV915" s="12" t="s">
        <v>21</v>
      </c>
      <c r="AW915" s="12" t="s">
        <v>35</v>
      </c>
      <c r="AX915" s="12" t="s">
        <v>81</v>
      </c>
      <c r="AY915" s="153" t="s">
        <v>270</v>
      </c>
    </row>
    <row r="916" spans="2:65" s="14" customFormat="1" ht="22.5">
      <c r="B916" s="165"/>
      <c r="D916" s="152" t="s">
        <v>279</v>
      </c>
      <c r="E916" s="166" t="s">
        <v>1</v>
      </c>
      <c r="F916" s="167" t="s">
        <v>1311</v>
      </c>
      <c r="H916" s="168">
        <v>2E-3</v>
      </c>
      <c r="I916" s="169"/>
      <c r="L916" s="165"/>
      <c r="M916" s="170"/>
      <c r="T916" s="171"/>
      <c r="AT916" s="166" t="s">
        <v>279</v>
      </c>
      <c r="AU916" s="166" t="s">
        <v>90</v>
      </c>
      <c r="AV916" s="14" t="s">
        <v>90</v>
      </c>
      <c r="AW916" s="14" t="s">
        <v>35</v>
      </c>
      <c r="AX916" s="14" t="s">
        <v>81</v>
      </c>
      <c r="AY916" s="166" t="s">
        <v>270</v>
      </c>
    </row>
    <row r="917" spans="2:65" s="14" customFormat="1" ht="22.5">
      <c r="B917" s="165"/>
      <c r="D917" s="152" t="s">
        <v>279</v>
      </c>
      <c r="E917" s="166" t="s">
        <v>1</v>
      </c>
      <c r="F917" s="167" t="s">
        <v>1312</v>
      </c>
      <c r="H917" s="168">
        <v>5.0000000000000001E-3</v>
      </c>
      <c r="I917" s="169"/>
      <c r="L917" s="165"/>
      <c r="M917" s="170"/>
      <c r="T917" s="171"/>
      <c r="AT917" s="166" t="s">
        <v>279</v>
      </c>
      <c r="AU917" s="166" t="s">
        <v>90</v>
      </c>
      <c r="AV917" s="14" t="s">
        <v>90</v>
      </c>
      <c r="AW917" s="14" t="s">
        <v>35</v>
      </c>
      <c r="AX917" s="14" t="s">
        <v>81</v>
      </c>
      <c r="AY917" s="166" t="s">
        <v>270</v>
      </c>
    </row>
    <row r="918" spans="2:65" s="13" customFormat="1" ht="11.25">
      <c r="B918" s="158"/>
      <c r="D918" s="152" t="s">
        <v>279</v>
      </c>
      <c r="E918" s="159" t="s">
        <v>233</v>
      </c>
      <c r="F918" s="160" t="s">
        <v>1313</v>
      </c>
      <c r="H918" s="161">
        <v>7.0000000000000001E-3</v>
      </c>
      <c r="I918" s="162"/>
      <c r="L918" s="158"/>
      <c r="M918" s="163"/>
      <c r="T918" s="164"/>
      <c r="AT918" s="159" t="s">
        <v>279</v>
      </c>
      <c r="AU918" s="159" t="s">
        <v>90</v>
      </c>
      <c r="AV918" s="13" t="s">
        <v>179</v>
      </c>
      <c r="AW918" s="13" t="s">
        <v>35</v>
      </c>
      <c r="AX918" s="13" t="s">
        <v>81</v>
      </c>
      <c r="AY918" s="159" t="s">
        <v>270</v>
      </c>
    </row>
    <row r="919" spans="2:65" s="12" customFormat="1" ht="11.25">
      <c r="B919" s="151"/>
      <c r="D919" s="152" t="s">
        <v>279</v>
      </c>
      <c r="E919" s="153" t="s">
        <v>1</v>
      </c>
      <c r="F919" s="154" t="s">
        <v>1314</v>
      </c>
      <c r="H919" s="153" t="s">
        <v>1</v>
      </c>
      <c r="I919" s="155"/>
      <c r="L919" s="151"/>
      <c r="M919" s="156"/>
      <c r="T919" s="157"/>
      <c r="AT919" s="153" t="s">
        <v>279</v>
      </c>
      <c r="AU919" s="153" t="s">
        <v>90</v>
      </c>
      <c r="AV919" s="12" t="s">
        <v>21</v>
      </c>
      <c r="AW919" s="12" t="s">
        <v>35</v>
      </c>
      <c r="AX919" s="12" t="s">
        <v>81</v>
      </c>
      <c r="AY919" s="153" t="s">
        <v>270</v>
      </c>
    </row>
    <row r="920" spans="2:65" s="14" customFormat="1" ht="11.25">
      <c r="B920" s="165"/>
      <c r="D920" s="152" t="s">
        <v>279</v>
      </c>
      <c r="E920" s="166" t="s">
        <v>1</v>
      </c>
      <c r="F920" s="167" t="s">
        <v>1315</v>
      </c>
      <c r="H920" s="168">
        <v>-7.0000000000000001E-3</v>
      </c>
      <c r="I920" s="169"/>
      <c r="L920" s="165"/>
      <c r="M920" s="170"/>
      <c r="T920" s="171"/>
      <c r="AT920" s="166" t="s">
        <v>279</v>
      </c>
      <c r="AU920" s="166" t="s">
        <v>90</v>
      </c>
      <c r="AV920" s="14" t="s">
        <v>90</v>
      </c>
      <c r="AW920" s="14" t="s">
        <v>35</v>
      </c>
      <c r="AX920" s="14" t="s">
        <v>21</v>
      </c>
      <c r="AY920" s="166" t="s">
        <v>270</v>
      </c>
    </row>
    <row r="921" spans="2:65" s="11" customFormat="1" ht="22.9" customHeight="1">
      <c r="B921" s="126"/>
      <c r="D921" s="127" t="s">
        <v>80</v>
      </c>
      <c r="E921" s="136" t="s">
        <v>1316</v>
      </c>
      <c r="F921" s="136" t="s">
        <v>1317</v>
      </c>
      <c r="I921" s="129"/>
      <c r="J921" s="137">
        <f>BK921</f>
        <v>0</v>
      </c>
      <c r="L921" s="126"/>
      <c r="M921" s="131"/>
      <c r="P921" s="132">
        <f>P922</f>
        <v>0</v>
      </c>
      <c r="R921" s="132">
        <f>R922</f>
        <v>0</v>
      </c>
      <c r="T921" s="133">
        <f>T922</f>
        <v>0</v>
      </c>
      <c r="AR921" s="127" t="s">
        <v>21</v>
      </c>
      <c r="AT921" s="134" t="s">
        <v>80</v>
      </c>
      <c r="AU921" s="134" t="s">
        <v>21</v>
      </c>
      <c r="AY921" s="127" t="s">
        <v>270</v>
      </c>
      <c r="BK921" s="135">
        <f>BK922</f>
        <v>0</v>
      </c>
    </row>
    <row r="922" spans="2:65" s="1" customFormat="1" ht="24.2" customHeight="1">
      <c r="B922" s="32"/>
      <c r="C922" s="138" t="s">
        <v>1318</v>
      </c>
      <c r="D922" s="138" t="s">
        <v>272</v>
      </c>
      <c r="E922" s="139" t="s">
        <v>1319</v>
      </c>
      <c r="F922" s="140" t="s">
        <v>1320</v>
      </c>
      <c r="G922" s="141" t="s">
        <v>506</v>
      </c>
      <c r="H922" s="142">
        <v>601.11500000000001</v>
      </c>
      <c r="I922" s="143"/>
      <c r="J922" s="144">
        <f>ROUND(I922*H922,2)</f>
        <v>0</v>
      </c>
      <c r="K922" s="140" t="s">
        <v>276</v>
      </c>
      <c r="L922" s="32"/>
      <c r="M922" s="189" t="s">
        <v>1</v>
      </c>
      <c r="N922" s="190" t="s">
        <v>46</v>
      </c>
      <c r="O922" s="191"/>
      <c r="P922" s="192">
        <f>O922*H922</f>
        <v>0</v>
      </c>
      <c r="Q922" s="192">
        <v>0</v>
      </c>
      <c r="R922" s="192">
        <f>Q922*H922</f>
        <v>0</v>
      </c>
      <c r="S922" s="192">
        <v>0</v>
      </c>
      <c r="T922" s="193">
        <f>S922*H922</f>
        <v>0</v>
      </c>
      <c r="AR922" s="149" t="s">
        <v>277</v>
      </c>
      <c r="AT922" s="149" t="s">
        <v>272</v>
      </c>
      <c r="AU922" s="149" t="s">
        <v>90</v>
      </c>
      <c r="AY922" s="17" t="s">
        <v>270</v>
      </c>
      <c r="BE922" s="150">
        <f>IF(N922="základní",J922,0)</f>
        <v>0</v>
      </c>
      <c r="BF922" s="150">
        <f>IF(N922="snížená",J922,0)</f>
        <v>0</v>
      </c>
      <c r="BG922" s="150">
        <f>IF(N922="zákl. přenesená",J922,0)</f>
        <v>0</v>
      </c>
      <c r="BH922" s="150">
        <f>IF(N922="sníž. přenesená",J922,0)</f>
        <v>0</v>
      </c>
      <c r="BI922" s="150">
        <f>IF(N922="nulová",J922,0)</f>
        <v>0</v>
      </c>
      <c r="BJ922" s="17" t="s">
        <v>21</v>
      </c>
      <c r="BK922" s="150">
        <f>ROUND(I922*H922,2)</f>
        <v>0</v>
      </c>
      <c r="BL922" s="17" t="s">
        <v>277</v>
      </c>
      <c r="BM922" s="149" t="s">
        <v>1321</v>
      </c>
    </row>
    <row r="923" spans="2:65" s="1" customFormat="1" ht="6.95" customHeight="1">
      <c r="B923" s="44"/>
      <c r="C923" s="45"/>
      <c r="D923" s="45"/>
      <c r="E923" s="45"/>
      <c r="F923" s="45"/>
      <c r="G923" s="45"/>
      <c r="H923" s="45"/>
      <c r="I923" s="45"/>
      <c r="J923" s="45"/>
      <c r="K923" s="45"/>
      <c r="L923" s="32"/>
    </row>
  </sheetData>
  <sheetProtection algorithmName="SHA-512" hashValue="iKHpFs6RRn6MPSqTy2r15CBAXdcN90kDE5EWPklAPkzjgaiNRsRWnY7scrbALwuPtovkZouZ9kFS6wbpILocLg==" saltValue="AgNabA9ggIyF/s6HtvB2R4NcFy3NhK4oJjKggtUHXXl4wybzeROutJwRdtEd3c2ZlR19L99liAToGZR90nMbiQ==" spinCount="100000" sheet="1" objects="1" scenarios="1" formatColumns="0" formatRows="0" autoFilter="0"/>
  <autoFilter ref="C128:K922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2:BM101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98</v>
      </c>
      <c r="AZ2" s="93" t="s">
        <v>1322</v>
      </c>
      <c r="BA2" s="93" t="s">
        <v>1</v>
      </c>
      <c r="BB2" s="93" t="s">
        <v>1</v>
      </c>
      <c r="BC2" s="93" t="s">
        <v>1323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1324</v>
      </c>
      <c r="BA3" s="93" t="s">
        <v>1</v>
      </c>
      <c r="BB3" s="93" t="s">
        <v>1</v>
      </c>
      <c r="BC3" s="93" t="s">
        <v>1325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1326</v>
      </c>
      <c r="BA4" s="93" t="s">
        <v>1</v>
      </c>
      <c r="BB4" s="93" t="s">
        <v>1</v>
      </c>
      <c r="BC4" s="93" t="s">
        <v>1327</v>
      </c>
      <c r="BD4" s="93" t="s">
        <v>90</v>
      </c>
    </row>
    <row r="5" spans="2:56" ht="6.95" customHeight="1">
      <c r="B5" s="20"/>
      <c r="L5" s="20"/>
      <c r="AZ5" s="93" t="s">
        <v>1328</v>
      </c>
      <c r="BA5" s="93" t="s">
        <v>1</v>
      </c>
      <c r="BB5" s="93" t="s">
        <v>1</v>
      </c>
      <c r="BC5" s="93" t="s">
        <v>1329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1330</v>
      </c>
      <c r="BA6" s="93" t="s">
        <v>1</v>
      </c>
      <c r="BB6" s="93" t="s">
        <v>1</v>
      </c>
      <c r="BC6" s="93" t="s">
        <v>1331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1332</v>
      </c>
      <c r="BA7" s="93" t="s">
        <v>1</v>
      </c>
      <c r="BB7" s="93" t="s">
        <v>1</v>
      </c>
      <c r="BC7" s="93" t="s">
        <v>1333</v>
      </c>
      <c r="BD7" s="93" t="s">
        <v>90</v>
      </c>
    </row>
    <row r="8" spans="2:56" ht="12" customHeight="1">
      <c r="B8" s="20"/>
      <c r="D8" s="27" t="s">
        <v>164</v>
      </c>
      <c r="L8" s="20"/>
      <c r="AZ8" s="93" t="s">
        <v>1334</v>
      </c>
      <c r="BA8" s="93" t="s">
        <v>1</v>
      </c>
      <c r="BB8" s="93" t="s">
        <v>1</v>
      </c>
      <c r="BC8" s="93" t="s">
        <v>531</v>
      </c>
      <c r="BD8" s="93" t="s">
        <v>90</v>
      </c>
    </row>
    <row r="9" spans="2:56" s="1" customFormat="1" ht="16.5" customHeight="1">
      <c r="B9" s="32"/>
      <c r="E9" s="246" t="s">
        <v>167</v>
      </c>
      <c r="F9" s="248"/>
      <c r="G9" s="248"/>
      <c r="H9" s="248"/>
      <c r="L9" s="32"/>
      <c r="AZ9" s="93" t="s">
        <v>1335</v>
      </c>
      <c r="BA9" s="93" t="s">
        <v>1</v>
      </c>
      <c r="BB9" s="93" t="s">
        <v>1</v>
      </c>
      <c r="BC9" s="93" t="s">
        <v>780</v>
      </c>
      <c r="BD9" s="93" t="s">
        <v>90</v>
      </c>
    </row>
    <row r="10" spans="2:56" s="1" customFormat="1" ht="12" customHeight="1">
      <c r="B10" s="32"/>
      <c r="D10" s="27" t="s">
        <v>170</v>
      </c>
      <c r="L10" s="32"/>
      <c r="AZ10" s="93" t="s">
        <v>1336</v>
      </c>
      <c r="BA10" s="93" t="s">
        <v>1</v>
      </c>
      <c r="BB10" s="93" t="s">
        <v>1</v>
      </c>
      <c r="BC10" s="93" t="s">
        <v>1337</v>
      </c>
      <c r="BD10" s="93" t="s">
        <v>90</v>
      </c>
    </row>
    <row r="11" spans="2:56" s="1" customFormat="1" ht="16.5" customHeight="1">
      <c r="B11" s="32"/>
      <c r="E11" s="209" t="s">
        <v>1338</v>
      </c>
      <c r="F11" s="248"/>
      <c r="G11" s="248"/>
      <c r="H11" s="248"/>
      <c r="L11" s="32"/>
      <c r="AZ11" s="93" t="s">
        <v>1339</v>
      </c>
      <c r="BA11" s="93" t="s">
        <v>1</v>
      </c>
      <c r="BB11" s="93" t="s">
        <v>1</v>
      </c>
      <c r="BC11" s="93" t="s">
        <v>1340</v>
      </c>
      <c r="BD11" s="93" t="s">
        <v>90</v>
      </c>
    </row>
    <row r="12" spans="2:56" s="1" customFormat="1" ht="11.25">
      <c r="B12" s="32"/>
      <c r="L12" s="32"/>
      <c r="AZ12" s="93" t="s">
        <v>1341</v>
      </c>
      <c r="BA12" s="93" t="s">
        <v>1</v>
      </c>
      <c r="BB12" s="93" t="s">
        <v>1</v>
      </c>
      <c r="BC12" s="93" t="s">
        <v>332</v>
      </c>
      <c r="BD12" s="93" t="s">
        <v>90</v>
      </c>
    </row>
    <row r="13" spans="2:5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1342</v>
      </c>
      <c r="BA13" s="93" t="s">
        <v>1</v>
      </c>
      <c r="BB13" s="93" t="s">
        <v>1</v>
      </c>
      <c r="BC13" s="93" t="s">
        <v>375</v>
      </c>
      <c r="BD13" s="93" t="s">
        <v>90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  <c r="AZ14" s="93" t="s">
        <v>1343</v>
      </c>
      <c r="BA14" s="93" t="s">
        <v>1</v>
      </c>
      <c r="BB14" s="93" t="s">
        <v>1</v>
      </c>
      <c r="BC14" s="93" t="s">
        <v>1344</v>
      </c>
      <c r="BD14" s="93" t="s">
        <v>90</v>
      </c>
    </row>
    <row r="15" spans="2:56" s="1" customFormat="1" ht="10.9" customHeight="1">
      <c r="B15" s="32"/>
      <c r="L15" s="32"/>
      <c r="AZ15" s="93" t="s">
        <v>1345</v>
      </c>
      <c r="BA15" s="93" t="s">
        <v>1</v>
      </c>
      <c r="BB15" s="93" t="s">
        <v>1</v>
      </c>
      <c r="BC15" s="93" t="s">
        <v>1346</v>
      </c>
      <c r="BD15" s="93" t="s">
        <v>90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1347</v>
      </c>
      <c r="BA16" s="93" t="s">
        <v>1</v>
      </c>
      <c r="BB16" s="93" t="s">
        <v>1</v>
      </c>
      <c r="BC16" s="93" t="s">
        <v>1348</v>
      </c>
      <c r="BD16" s="93" t="s">
        <v>90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1349</v>
      </c>
      <c r="BA17" s="93" t="s">
        <v>1</v>
      </c>
      <c r="BB17" s="93" t="s">
        <v>1</v>
      </c>
      <c r="BC17" s="93" t="s">
        <v>1350</v>
      </c>
      <c r="BD17" s="93" t="s">
        <v>90</v>
      </c>
    </row>
    <row r="18" spans="2:56" s="1" customFormat="1" ht="6.95" customHeight="1">
      <c r="B18" s="32"/>
      <c r="L18" s="32"/>
      <c r="AZ18" s="93" t="s">
        <v>1351</v>
      </c>
      <c r="BA18" s="93" t="s">
        <v>1</v>
      </c>
      <c r="BB18" s="93" t="s">
        <v>1</v>
      </c>
      <c r="BC18" s="93" t="s">
        <v>1327</v>
      </c>
      <c r="BD18" s="93" t="s">
        <v>90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1352</v>
      </c>
      <c r="BA19" s="93" t="s">
        <v>1</v>
      </c>
      <c r="BB19" s="93" t="s">
        <v>1</v>
      </c>
      <c r="BC19" s="93" t="s">
        <v>1329</v>
      </c>
      <c r="BD19" s="93" t="s">
        <v>90</v>
      </c>
    </row>
    <row r="20" spans="2:56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  <c r="AZ20" s="93" t="s">
        <v>1353</v>
      </c>
      <c r="BA20" s="93" t="s">
        <v>1</v>
      </c>
      <c r="BB20" s="93" t="s">
        <v>1</v>
      </c>
      <c r="BC20" s="93" t="s">
        <v>1354</v>
      </c>
      <c r="BD20" s="93" t="s">
        <v>90</v>
      </c>
    </row>
    <row r="21" spans="2:56" s="1" customFormat="1" ht="6.95" customHeight="1">
      <c r="B21" s="32"/>
      <c r="L21" s="32"/>
      <c r="AZ21" s="93" t="s">
        <v>1355</v>
      </c>
      <c r="BA21" s="93" t="s">
        <v>1</v>
      </c>
      <c r="BB21" s="93" t="s">
        <v>1</v>
      </c>
      <c r="BC21" s="93" t="s">
        <v>1356</v>
      </c>
      <c r="BD21" s="93" t="s">
        <v>90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1357</v>
      </c>
      <c r="BA22" s="93" t="s">
        <v>1</v>
      </c>
      <c r="BB22" s="93" t="s">
        <v>1</v>
      </c>
      <c r="BC22" s="93" t="s">
        <v>1358</v>
      </c>
      <c r="BD22" s="93" t="s">
        <v>90</v>
      </c>
    </row>
    <row r="23" spans="2:56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  <c r="AZ23" s="93" t="s">
        <v>1359</v>
      </c>
      <c r="BA23" s="93" t="s">
        <v>1</v>
      </c>
      <c r="BB23" s="93" t="s">
        <v>1</v>
      </c>
      <c r="BC23" s="93" t="s">
        <v>1360</v>
      </c>
      <c r="BD23" s="93" t="s">
        <v>90</v>
      </c>
    </row>
    <row r="24" spans="2:56" s="1" customFormat="1" ht="6.95" customHeight="1">
      <c r="B24" s="32"/>
      <c r="L24" s="32"/>
      <c r="AZ24" s="93" t="s">
        <v>1361</v>
      </c>
      <c r="BA24" s="93" t="s">
        <v>1</v>
      </c>
      <c r="BB24" s="93" t="s">
        <v>1</v>
      </c>
      <c r="BC24" s="93" t="s">
        <v>1362</v>
      </c>
      <c r="BD24" s="93" t="s">
        <v>90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1363</v>
      </c>
      <c r="BA25" s="93" t="s">
        <v>1</v>
      </c>
      <c r="BB25" s="93" t="s">
        <v>1</v>
      </c>
      <c r="BC25" s="93" t="s">
        <v>1364</v>
      </c>
      <c r="BD25" s="93" t="s">
        <v>90</v>
      </c>
    </row>
    <row r="26" spans="2:56" s="1" customFormat="1" ht="18" customHeight="1">
      <c r="B26" s="32"/>
      <c r="E26" s="25" t="s">
        <v>202</v>
      </c>
      <c r="I26" s="27" t="s">
        <v>31</v>
      </c>
      <c r="J26" s="25" t="s">
        <v>1</v>
      </c>
      <c r="L26" s="32"/>
      <c r="AZ26" s="93" t="s">
        <v>1365</v>
      </c>
      <c r="BA26" s="93" t="s">
        <v>1</v>
      </c>
      <c r="BB26" s="93" t="s">
        <v>1</v>
      </c>
      <c r="BC26" s="93" t="s">
        <v>1366</v>
      </c>
      <c r="BD26" s="93" t="s">
        <v>90</v>
      </c>
    </row>
    <row r="27" spans="2:56" s="1" customFormat="1" ht="6.95" customHeight="1">
      <c r="B27" s="32"/>
      <c r="L27" s="32"/>
      <c r="AZ27" s="93" t="s">
        <v>1367</v>
      </c>
      <c r="BA27" s="93" t="s">
        <v>1</v>
      </c>
      <c r="BB27" s="93" t="s">
        <v>1</v>
      </c>
      <c r="BC27" s="93" t="s">
        <v>1368</v>
      </c>
      <c r="BD27" s="93" t="s">
        <v>90</v>
      </c>
    </row>
    <row r="28" spans="2:56" s="1" customFormat="1" ht="12" customHeight="1">
      <c r="B28" s="32"/>
      <c r="D28" s="27" t="s">
        <v>39</v>
      </c>
      <c r="L28" s="32"/>
      <c r="AZ28" s="93" t="s">
        <v>1369</v>
      </c>
      <c r="BA28" s="93" t="s">
        <v>1</v>
      </c>
      <c r="BB28" s="93" t="s">
        <v>1</v>
      </c>
      <c r="BC28" s="93" t="s">
        <v>1370</v>
      </c>
      <c r="BD28" s="93" t="s">
        <v>90</v>
      </c>
    </row>
    <row r="29" spans="2:56" s="7" customFormat="1" ht="16.5" customHeight="1">
      <c r="B29" s="95"/>
      <c r="E29" s="220" t="s">
        <v>1</v>
      </c>
      <c r="F29" s="220"/>
      <c r="G29" s="220"/>
      <c r="H29" s="220"/>
      <c r="L29" s="95"/>
      <c r="AZ29" s="96" t="s">
        <v>1371</v>
      </c>
      <c r="BA29" s="96" t="s">
        <v>1</v>
      </c>
      <c r="BB29" s="96" t="s">
        <v>1</v>
      </c>
      <c r="BC29" s="96" t="s">
        <v>1372</v>
      </c>
      <c r="BD29" s="96" t="s">
        <v>90</v>
      </c>
    </row>
    <row r="30" spans="2:56" s="1" customFormat="1" ht="6.95" customHeight="1">
      <c r="B30" s="32"/>
      <c r="L30" s="32"/>
      <c r="AZ30" s="93" t="s">
        <v>1373</v>
      </c>
      <c r="BA30" s="93" t="s">
        <v>1</v>
      </c>
      <c r="BB30" s="93" t="s">
        <v>1</v>
      </c>
      <c r="BC30" s="93" t="s">
        <v>1374</v>
      </c>
      <c r="BD30" s="93" t="s">
        <v>90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1375</v>
      </c>
      <c r="BA31" s="93" t="s">
        <v>1</v>
      </c>
      <c r="BB31" s="93" t="s">
        <v>1</v>
      </c>
      <c r="BC31" s="93" t="s">
        <v>1354</v>
      </c>
      <c r="BD31" s="93" t="s">
        <v>90</v>
      </c>
    </row>
    <row r="32" spans="2:56" s="1" customFormat="1" ht="25.35" customHeight="1">
      <c r="B32" s="32"/>
      <c r="D32" s="97" t="s">
        <v>41</v>
      </c>
      <c r="J32" s="66">
        <f>ROUND(J131, 2)</f>
        <v>0</v>
      </c>
      <c r="L32" s="32"/>
      <c r="AZ32" s="93" t="s">
        <v>1376</v>
      </c>
      <c r="BA32" s="93" t="s">
        <v>1</v>
      </c>
      <c r="BB32" s="93" t="s">
        <v>1</v>
      </c>
      <c r="BC32" s="93" t="s">
        <v>1377</v>
      </c>
      <c r="BD32" s="93" t="s">
        <v>90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1378</v>
      </c>
      <c r="BA33" s="93" t="s">
        <v>1</v>
      </c>
      <c r="BB33" s="93" t="s">
        <v>1</v>
      </c>
      <c r="BC33" s="93" t="s">
        <v>1379</v>
      </c>
      <c r="BD33" s="93" t="s">
        <v>90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93" t="s">
        <v>1380</v>
      </c>
      <c r="BA34" s="93" t="s">
        <v>1</v>
      </c>
      <c r="BB34" s="93" t="s">
        <v>1</v>
      </c>
      <c r="BC34" s="93" t="s">
        <v>1381</v>
      </c>
      <c r="BD34" s="93" t="s">
        <v>90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ROUND((SUM(BE131:BE1016)),  2)</f>
        <v>0</v>
      </c>
      <c r="I35" s="98">
        <v>0.21</v>
      </c>
      <c r="J35" s="86">
        <f>ROUND(((SUM(BE131:BE1016))*I35),  2)</f>
        <v>0</v>
      </c>
      <c r="L35" s="32"/>
      <c r="AZ35" s="93" t="s">
        <v>1382</v>
      </c>
      <c r="BA35" s="93" t="s">
        <v>1</v>
      </c>
      <c r="BB35" s="93" t="s">
        <v>1</v>
      </c>
      <c r="BC35" s="93" t="s">
        <v>1383</v>
      </c>
      <c r="BD35" s="93" t="s">
        <v>90</v>
      </c>
    </row>
    <row r="36" spans="2:56" s="1" customFormat="1" ht="14.45" customHeight="1">
      <c r="B36" s="32"/>
      <c r="E36" s="27" t="s">
        <v>47</v>
      </c>
      <c r="F36" s="86">
        <f>ROUND((SUM(BF131:BF1016)),  2)</f>
        <v>0</v>
      </c>
      <c r="I36" s="98">
        <v>0.12</v>
      </c>
      <c r="J36" s="86">
        <f>ROUND(((SUM(BF131:BF1016))*I36),  2)</f>
        <v>0</v>
      </c>
      <c r="L36" s="32"/>
      <c r="AZ36" s="93" t="s">
        <v>1384</v>
      </c>
      <c r="BA36" s="93" t="s">
        <v>1</v>
      </c>
      <c r="BB36" s="93" t="s">
        <v>1</v>
      </c>
      <c r="BC36" s="93" t="s">
        <v>1385</v>
      </c>
      <c r="BD36" s="93" t="s">
        <v>90</v>
      </c>
    </row>
    <row r="37" spans="2:56" s="1" customFormat="1" ht="14.45" hidden="1" customHeight="1">
      <c r="B37" s="32"/>
      <c r="E37" s="27" t="s">
        <v>48</v>
      </c>
      <c r="F37" s="86">
        <f>ROUND((SUM(BG131:BG1016)),  2)</f>
        <v>0</v>
      </c>
      <c r="I37" s="98">
        <v>0.21</v>
      </c>
      <c r="J37" s="86">
        <f>0</f>
        <v>0</v>
      </c>
      <c r="L37" s="32"/>
      <c r="AZ37" s="93" t="s">
        <v>1386</v>
      </c>
      <c r="BA37" s="93" t="s">
        <v>1</v>
      </c>
      <c r="BB37" s="93" t="s">
        <v>1</v>
      </c>
      <c r="BC37" s="93" t="s">
        <v>1387</v>
      </c>
      <c r="BD37" s="93" t="s">
        <v>90</v>
      </c>
    </row>
    <row r="38" spans="2:56" s="1" customFormat="1" ht="14.45" hidden="1" customHeight="1">
      <c r="B38" s="32"/>
      <c r="E38" s="27" t="s">
        <v>49</v>
      </c>
      <c r="F38" s="86">
        <f>ROUND((SUM(BH131:BH1016)),  2)</f>
        <v>0</v>
      </c>
      <c r="I38" s="98">
        <v>0.12</v>
      </c>
      <c r="J38" s="86">
        <f>0</f>
        <v>0</v>
      </c>
      <c r="L38" s="32"/>
      <c r="AZ38" s="93" t="s">
        <v>1388</v>
      </c>
      <c r="BA38" s="93" t="s">
        <v>1</v>
      </c>
      <c r="BB38" s="93" t="s">
        <v>1</v>
      </c>
      <c r="BC38" s="93" t="s">
        <v>1389</v>
      </c>
      <c r="BD38" s="93" t="s">
        <v>90</v>
      </c>
    </row>
    <row r="39" spans="2:56" s="1" customFormat="1" ht="14.45" hidden="1" customHeight="1">
      <c r="B39" s="32"/>
      <c r="E39" s="27" t="s">
        <v>50</v>
      </c>
      <c r="F39" s="86">
        <f>ROUND((SUM(BI131:BI1016)),  2)</f>
        <v>0</v>
      </c>
      <c r="I39" s="98">
        <v>0</v>
      </c>
      <c r="J39" s="86">
        <f>0</f>
        <v>0</v>
      </c>
      <c r="L39" s="32"/>
      <c r="AZ39" s="93" t="s">
        <v>1390</v>
      </c>
      <c r="BA39" s="93" t="s">
        <v>1</v>
      </c>
      <c r="BB39" s="93" t="s">
        <v>1</v>
      </c>
      <c r="BC39" s="93" t="s">
        <v>1391</v>
      </c>
      <c r="BD39" s="93" t="s">
        <v>90</v>
      </c>
    </row>
    <row r="40" spans="2:56" s="1" customFormat="1" ht="6.95" customHeight="1">
      <c r="B40" s="32"/>
      <c r="L40" s="32"/>
      <c r="AZ40" s="93" t="s">
        <v>1392</v>
      </c>
      <c r="BA40" s="93" t="s">
        <v>1</v>
      </c>
      <c r="BB40" s="93" t="s">
        <v>1</v>
      </c>
      <c r="BC40" s="93" t="s">
        <v>1393</v>
      </c>
      <c r="BD40" s="93" t="s">
        <v>90</v>
      </c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  <c r="AZ41" s="93" t="s">
        <v>1394</v>
      </c>
      <c r="BA41" s="93" t="s">
        <v>1</v>
      </c>
      <c r="BB41" s="93" t="s">
        <v>1</v>
      </c>
      <c r="BC41" s="93" t="s">
        <v>1395</v>
      </c>
      <c r="BD41" s="93" t="s">
        <v>90</v>
      </c>
    </row>
    <row r="42" spans="2:56" s="1" customFormat="1" ht="14.45" customHeight="1">
      <c r="B42" s="32"/>
      <c r="L42" s="32"/>
      <c r="AZ42" s="93" t="s">
        <v>1396</v>
      </c>
      <c r="BA42" s="93" t="s">
        <v>1</v>
      </c>
      <c r="BB42" s="93" t="s">
        <v>1</v>
      </c>
      <c r="BC42" s="93" t="s">
        <v>753</v>
      </c>
      <c r="BD42" s="93" t="s">
        <v>90</v>
      </c>
    </row>
    <row r="43" spans="2:56" ht="14.45" customHeight="1">
      <c r="B43" s="20"/>
      <c r="L43" s="20"/>
      <c r="AZ43" s="93" t="s">
        <v>1397</v>
      </c>
      <c r="BA43" s="93" t="s">
        <v>1</v>
      </c>
      <c r="BB43" s="93" t="s">
        <v>1</v>
      </c>
      <c r="BC43" s="93" t="s">
        <v>1398</v>
      </c>
      <c r="BD43" s="93" t="s">
        <v>90</v>
      </c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167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101.2 - komunikace a zpevněné plochy - ETAPA 2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Obrtelová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J131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247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248</v>
      </c>
      <c r="E101" s="116"/>
      <c r="F101" s="116"/>
      <c r="G101" s="116"/>
      <c r="H101" s="116"/>
      <c r="I101" s="116"/>
      <c r="J101" s="117">
        <f>J340</f>
        <v>0</v>
      </c>
      <c r="L101" s="114"/>
    </row>
    <row r="102" spans="2:47" s="9" customFormat="1" ht="19.899999999999999" customHeight="1">
      <c r="B102" s="114"/>
      <c r="D102" s="115" t="s">
        <v>249</v>
      </c>
      <c r="E102" s="116"/>
      <c r="F102" s="116"/>
      <c r="G102" s="116"/>
      <c r="H102" s="116"/>
      <c r="I102" s="116"/>
      <c r="J102" s="117">
        <f>J421</f>
        <v>0</v>
      </c>
      <c r="L102" s="114"/>
    </row>
    <row r="103" spans="2:47" s="9" customFormat="1" ht="19.899999999999999" customHeight="1">
      <c r="B103" s="114"/>
      <c r="D103" s="115" t="s">
        <v>250</v>
      </c>
      <c r="E103" s="116"/>
      <c r="F103" s="116"/>
      <c r="G103" s="116"/>
      <c r="H103" s="116"/>
      <c r="I103" s="116"/>
      <c r="J103" s="117">
        <f>J449</f>
        <v>0</v>
      </c>
      <c r="L103" s="114"/>
    </row>
    <row r="104" spans="2:47" s="9" customFormat="1" ht="19.899999999999999" customHeight="1">
      <c r="B104" s="114"/>
      <c r="D104" s="115" t="s">
        <v>251</v>
      </c>
      <c r="E104" s="116"/>
      <c r="F104" s="116"/>
      <c r="G104" s="116"/>
      <c r="H104" s="116"/>
      <c r="I104" s="116"/>
      <c r="J104" s="117">
        <f>J460</f>
        <v>0</v>
      </c>
      <c r="L104" s="114"/>
    </row>
    <row r="105" spans="2:47" s="9" customFormat="1" ht="19.899999999999999" customHeight="1">
      <c r="B105" s="114"/>
      <c r="D105" s="115" t="s">
        <v>1399</v>
      </c>
      <c r="E105" s="116"/>
      <c r="F105" s="116"/>
      <c r="G105" s="116"/>
      <c r="H105" s="116"/>
      <c r="I105" s="116"/>
      <c r="J105" s="117">
        <f>J531</f>
        <v>0</v>
      </c>
      <c r="L105" s="114"/>
    </row>
    <row r="106" spans="2:47" s="9" customFormat="1" ht="19.899999999999999" customHeight="1">
      <c r="B106" s="114"/>
      <c r="D106" s="115" t="s">
        <v>252</v>
      </c>
      <c r="E106" s="116"/>
      <c r="F106" s="116"/>
      <c r="G106" s="116"/>
      <c r="H106" s="116"/>
      <c r="I106" s="116"/>
      <c r="J106" s="117">
        <f>J542</f>
        <v>0</v>
      </c>
      <c r="L106" s="114"/>
    </row>
    <row r="107" spans="2:47" s="9" customFormat="1" ht="19.899999999999999" customHeight="1">
      <c r="B107" s="114"/>
      <c r="D107" s="115" t="s">
        <v>1400</v>
      </c>
      <c r="E107" s="116"/>
      <c r="F107" s="116"/>
      <c r="G107" s="116"/>
      <c r="H107" s="116"/>
      <c r="I107" s="116"/>
      <c r="J107" s="117">
        <f>J794</f>
        <v>0</v>
      </c>
      <c r="L107" s="114"/>
    </row>
    <row r="108" spans="2:47" s="9" customFormat="1" ht="19.899999999999999" customHeight="1">
      <c r="B108" s="114"/>
      <c r="D108" s="115" t="s">
        <v>253</v>
      </c>
      <c r="E108" s="116"/>
      <c r="F108" s="116"/>
      <c r="G108" s="116"/>
      <c r="H108" s="116"/>
      <c r="I108" s="116"/>
      <c r="J108" s="117">
        <f>J881</f>
        <v>0</v>
      </c>
      <c r="L108" s="114"/>
    </row>
    <row r="109" spans="2:47" s="9" customFormat="1" ht="19.899999999999999" customHeight="1">
      <c r="B109" s="114"/>
      <c r="D109" s="115" t="s">
        <v>254</v>
      </c>
      <c r="E109" s="116"/>
      <c r="F109" s="116"/>
      <c r="G109" s="116"/>
      <c r="H109" s="116"/>
      <c r="I109" s="116"/>
      <c r="J109" s="117">
        <f>J1015</f>
        <v>0</v>
      </c>
      <c r="L109" s="114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255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6" t="str">
        <f>E7</f>
        <v>BRNO, HLINKY - REKONSTRUKCE VODOVODU, AKTUALIZACE PROJEKTOVÉ DOKUMENTACE</v>
      </c>
      <c r="F119" s="247"/>
      <c r="G119" s="247"/>
      <c r="H119" s="247"/>
      <c r="L119" s="32"/>
    </row>
    <row r="120" spans="2:12" ht="12" customHeight="1">
      <c r="B120" s="20"/>
      <c r="C120" s="27" t="s">
        <v>164</v>
      </c>
      <c r="L120" s="20"/>
    </row>
    <row r="121" spans="2:12" s="1" customFormat="1" ht="16.5" customHeight="1">
      <c r="B121" s="32"/>
      <c r="E121" s="246" t="s">
        <v>167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170</v>
      </c>
      <c r="L122" s="32"/>
    </row>
    <row r="123" spans="2:12" s="1" customFormat="1" ht="16.5" customHeight="1">
      <c r="B123" s="32"/>
      <c r="E123" s="209" t="str">
        <f>E11</f>
        <v>SO 101.2 - komunikace a zpevněné plochy - ETAPA 2</v>
      </c>
      <c r="F123" s="248"/>
      <c r="G123" s="248"/>
      <c r="H123" s="248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BRNO</v>
      </c>
      <c r="I125" s="27" t="s">
        <v>24</v>
      </c>
      <c r="J125" s="52" t="str">
        <f>IF(J14="","",J14)</f>
        <v>3. 12. 2024</v>
      </c>
      <c r="L125" s="32"/>
    </row>
    <row r="126" spans="2:12" s="1" customFormat="1" ht="6.95" customHeight="1">
      <c r="B126" s="32"/>
      <c r="L126" s="32"/>
    </row>
    <row r="127" spans="2:12" s="1" customFormat="1" ht="40.15" customHeight="1">
      <c r="B127" s="32"/>
      <c r="C127" s="27" t="s">
        <v>28</v>
      </c>
      <c r="F127" s="25" t="str">
        <f>E17</f>
        <v>Statutární město Brno</v>
      </c>
      <c r="I127" s="27" t="s">
        <v>34</v>
      </c>
      <c r="J127" s="30" t="str">
        <f>E23</f>
        <v>AQUA PROCON s.r.o.Palackého tř. 12, 612 00 Brno</v>
      </c>
      <c r="L127" s="32"/>
    </row>
    <row r="128" spans="2:12" s="1" customFormat="1" ht="15.2" customHeight="1">
      <c r="B128" s="32"/>
      <c r="C128" s="27" t="s">
        <v>32</v>
      </c>
      <c r="F128" s="25" t="str">
        <f>IF(E20="","",E20)</f>
        <v>Vyplň údaj</v>
      </c>
      <c r="I128" s="27" t="s">
        <v>37</v>
      </c>
      <c r="J128" s="30" t="str">
        <f>E26</f>
        <v>Obrtelová M.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256</v>
      </c>
      <c r="D130" s="120" t="s">
        <v>66</v>
      </c>
      <c r="E130" s="120" t="s">
        <v>62</v>
      </c>
      <c r="F130" s="120" t="s">
        <v>63</v>
      </c>
      <c r="G130" s="120" t="s">
        <v>257</v>
      </c>
      <c r="H130" s="120" t="s">
        <v>258</v>
      </c>
      <c r="I130" s="120" t="s">
        <v>259</v>
      </c>
      <c r="J130" s="120" t="s">
        <v>243</v>
      </c>
      <c r="K130" s="121" t="s">
        <v>260</v>
      </c>
      <c r="L130" s="118"/>
      <c r="M130" s="59" t="s">
        <v>1</v>
      </c>
      <c r="N130" s="60" t="s">
        <v>45</v>
      </c>
      <c r="O130" s="60" t="s">
        <v>261</v>
      </c>
      <c r="P130" s="60" t="s">
        <v>262</v>
      </c>
      <c r="Q130" s="60" t="s">
        <v>263</v>
      </c>
      <c r="R130" s="60" t="s">
        <v>264</v>
      </c>
      <c r="S130" s="60" t="s">
        <v>265</v>
      </c>
      <c r="T130" s="61" t="s">
        <v>266</v>
      </c>
    </row>
    <row r="131" spans="2:65" s="1" customFormat="1" ht="22.9" customHeight="1">
      <c r="B131" s="32"/>
      <c r="C131" s="64" t="s">
        <v>267</v>
      </c>
      <c r="J131" s="122">
        <f>BK131</f>
        <v>0</v>
      </c>
      <c r="L131" s="32"/>
      <c r="M131" s="62"/>
      <c r="N131" s="53"/>
      <c r="O131" s="53"/>
      <c r="P131" s="123">
        <f>P132</f>
        <v>0</v>
      </c>
      <c r="Q131" s="53"/>
      <c r="R131" s="123">
        <f>R132</f>
        <v>1047.8046193600001</v>
      </c>
      <c r="S131" s="53"/>
      <c r="T131" s="124">
        <f>T132</f>
        <v>1711.8419999999999</v>
      </c>
      <c r="AT131" s="17" t="s">
        <v>80</v>
      </c>
      <c r="AU131" s="17" t="s">
        <v>245</v>
      </c>
      <c r="BK131" s="125">
        <f>BK132</f>
        <v>0</v>
      </c>
    </row>
    <row r="132" spans="2:65" s="11" customFormat="1" ht="25.9" customHeight="1">
      <c r="B132" s="126"/>
      <c r="D132" s="127" t="s">
        <v>80</v>
      </c>
      <c r="E132" s="128" t="s">
        <v>268</v>
      </c>
      <c r="F132" s="128" t="s">
        <v>269</v>
      </c>
      <c r="I132" s="129"/>
      <c r="J132" s="130">
        <f>BK132</f>
        <v>0</v>
      </c>
      <c r="L132" s="126"/>
      <c r="M132" s="131"/>
      <c r="P132" s="132">
        <f>P133+P340+P421+P449+P460+P531+P542+P794+P881+P1015</f>
        <v>0</v>
      </c>
      <c r="R132" s="132">
        <f>R133+R340+R421+R449+R460+R531+R542+R794+R881+R1015</f>
        <v>1047.8046193600001</v>
      </c>
      <c r="T132" s="133">
        <f>T133+T340+T421+T449+T460+T531+T542+T794+T881+T1015</f>
        <v>1711.8419999999999</v>
      </c>
      <c r="AR132" s="127" t="s">
        <v>21</v>
      </c>
      <c r="AT132" s="134" t="s">
        <v>80</v>
      </c>
      <c r="AU132" s="134" t="s">
        <v>81</v>
      </c>
      <c r="AY132" s="127" t="s">
        <v>270</v>
      </c>
      <c r="BK132" s="135">
        <f>BK133+BK340+BK421+BK449+BK460+BK531+BK542+BK794+BK881+BK1015</f>
        <v>0</v>
      </c>
    </row>
    <row r="133" spans="2:65" s="11" customFormat="1" ht="22.9" customHeight="1">
      <c r="B133" s="126"/>
      <c r="D133" s="127" t="s">
        <v>80</v>
      </c>
      <c r="E133" s="136" t="s">
        <v>21</v>
      </c>
      <c r="F133" s="136" t="s">
        <v>271</v>
      </c>
      <c r="I133" s="129"/>
      <c r="J133" s="137">
        <f>BK133</f>
        <v>0</v>
      </c>
      <c r="L133" s="126"/>
      <c r="M133" s="131"/>
      <c r="P133" s="132">
        <f>SUM(P134:P339)</f>
        <v>0</v>
      </c>
      <c r="R133" s="132">
        <f>SUM(R134:R339)</f>
        <v>7.9500000000000001E-2</v>
      </c>
      <c r="T133" s="133">
        <f>SUM(T134:T339)</f>
        <v>1628.3</v>
      </c>
      <c r="AR133" s="127" t="s">
        <v>21</v>
      </c>
      <c r="AT133" s="134" t="s">
        <v>80</v>
      </c>
      <c r="AU133" s="134" t="s">
        <v>21</v>
      </c>
      <c r="AY133" s="127" t="s">
        <v>270</v>
      </c>
      <c r="BK133" s="135">
        <f>SUM(BK134:BK339)</f>
        <v>0</v>
      </c>
    </row>
    <row r="134" spans="2:65" s="1" customFormat="1" ht="24.2" customHeight="1">
      <c r="B134" s="32"/>
      <c r="C134" s="138" t="s">
        <v>21</v>
      </c>
      <c r="D134" s="138" t="s">
        <v>272</v>
      </c>
      <c r="E134" s="139" t="s">
        <v>273</v>
      </c>
      <c r="F134" s="140" t="s">
        <v>274</v>
      </c>
      <c r="G134" s="141" t="s">
        <v>275</v>
      </c>
      <c r="H134" s="142">
        <v>20</v>
      </c>
      <c r="I134" s="143"/>
      <c r="J134" s="144">
        <f>ROUND(I134*H134,2)</f>
        <v>0</v>
      </c>
      <c r="K134" s="140" t="s">
        <v>276</v>
      </c>
      <c r="L134" s="32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0.26</v>
      </c>
      <c r="T134" s="148">
        <f>S134*H134</f>
        <v>5.2</v>
      </c>
      <c r="AR134" s="149" t="s">
        <v>277</v>
      </c>
      <c r="AT134" s="149" t="s">
        <v>272</v>
      </c>
      <c r="AU134" s="149" t="s">
        <v>90</v>
      </c>
      <c r="AY134" s="17" t="s">
        <v>270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21</v>
      </c>
      <c r="BK134" s="150">
        <f>ROUND(I134*H134,2)</f>
        <v>0</v>
      </c>
      <c r="BL134" s="17" t="s">
        <v>277</v>
      </c>
      <c r="BM134" s="149" t="s">
        <v>278</v>
      </c>
    </row>
    <row r="135" spans="2:65" s="12" customFormat="1" ht="11.25">
      <c r="B135" s="151"/>
      <c r="D135" s="152" t="s">
        <v>279</v>
      </c>
      <c r="E135" s="153" t="s">
        <v>1</v>
      </c>
      <c r="F135" s="154" t="s">
        <v>280</v>
      </c>
      <c r="H135" s="153" t="s">
        <v>1</v>
      </c>
      <c r="I135" s="155"/>
      <c r="L135" s="151"/>
      <c r="M135" s="156"/>
      <c r="T135" s="157"/>
      <c r="AT135" s="153" t="s">
        <v>279</v>
      </c>
      <c r="AU135" s="153" t="s">
        <v>90</v>
      </c>
      <c r="AV135" s="12" t="s">
        <v>21</v>
      </c>
      <c r="AW135" s="12" t="s">
        <v>35</v>
      </c>
      <c r="AX135" s="12" t="s">
        <v>81</v>
      </c>
      <c r="AY135" s="153" t="s">
        <v>270</v>
      </c>
    </row>
    <row r="136" spans="2:65" s="12" customFormat="1" ht="11.25">
      <c r="B136" s="151"/>
      <c r="D136" s="152" t="s">
        <v>279</v>
      </c>
      <c r="E136" s="153" t="s">
        <v>1</v>
      </c>
      <c r="F136" s="154" t="s">
        <v>281</v>
      </c>
      <c r="H136" s="153" t="s">
        <v>1</v>
      </c>
      <c r="I136" s="155"/>
      <c r="L136" s="151"/>
      <c r="M136" s="156"/>
      <c r="T136" s="157"/>
      <c r="AT136" s="153" t="s">
        <v>279</v>
      </c>
      <c r="AU136" s="153" t="s">
        <v>90</v>
      </c>
      <c r="AV136" s="12" t="s">
        <v>21</v>
      </c>
      <c r="AW136" s="12" t="s">
        <v>35</v>
      </c>
      <c r="AX136" s="12" t="s">
        <v>81</v>
      </c>
      <c r="AY136" s="153" t="s">
        <v>270</v>
      </c>
    </row>
    <row r="137" spans="2:65" s="12" customFormat="1" ht="22.5">
      <c r="B137" s="151"/>
      <c r="D137" s="152" t="s">
        <v>279</v>
      </c>
      <c r="E137" s="153" t="s">
        <v>1</v>
      </c>
      <c r="F137" s="154" t="s">
        <v>1401</v>
      </c>
      <c r="H137" s="153" t="s">
        <v>1</v>
      </c>
      <c r="I137" s="155"/>
      <c r="L137" s="151"/>
      <c r="M137" s="156"/>
      <c r="T137" s="157"/>
      <c r="AT137" s="153" t="s">
        <v>279</v>
      </c>
      <c r="AU137" s="153" t="s">
        <v>90</v>
      </c>
      <c r="AV137" s="12" t="s">
        <v>21</v>
      </c>
      <c r="AW137" s="12" t="s">
        <v>35</v>
      </c>
      <c r="AX137" s="12" t="s">
        <v>81</v>
      </c>
      <c r="AY137" s="153" t="s">
        <v>270</v>
      </c>
    </row>
    <row r="138" spans="2:65" s="12" customFormat="1" ht="22.5">
      <c r="B138" s="151"/>
      <c r="D138" s="152" t="s">
        <v>279</v>
      </c>
      <c r="E138" s="153" t="s">
        <v>1</v>
      </c>
      <c r="F138" s="154" t="s">
        <v>1402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90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2" customFormat="1" ht="22.5">
      <c r="B139" s="151"/>
      <c r="D139" s="152" t="s">
        <v>279</v>
      </c>
      <c r="E139" s="153" t="s">
        <v>1</v>
      </c>
      <c r="F139" s="154" t="s">
        <v>1403</v>
      </c>
      <c r="H139" s="153" t="s">
        <v>1</v>
      </c>
      <c r="I139" s="155"/>
      <c r="L139" s="151"/>
      <c r="M139" s="156"/>
      <c r="T139" s="157"/>
      <c r="AT139" s="153" t="s">
        <v>279</v>
      </c>
      <c r="AU139" s="153" t="s">
        <v>90</v>
      </c>
      <c r="AV139" s="12" t="s">
        <v>21</v>
      </c>
      <c r="AW139" s="12" t="s">
        <v>35</v>
      </c>
      <c r="AX139" s="12" t="s">
        <v>81</v>
      </c>
      <c r="AY139" s="153" t="s">
        <v>270</v>
      </c>
    </row>
    <row r="140" spans="2:65" s="12" customFormat="1" ht="22.5">
      <c r="B140" s="151"/>
      <c r="D140" s="152" t="s">
        <v>279</v>
      </c>
      <c r="E140" s="153" t="s">
        <v>1</v>
      </c>
      <c r="F140" s="154" t="s">
        <v>1404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90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2" customFormat="1" ht="22.5">
      <c r="B141" s="151"/>
      <c r="D141" s="152" t="s">
        <v>279</v>
      </c>
      <c r="E141" s="153" t="s">
        <v>1</v>
      </c>
      <c r="F141" s="154" t="s">
        <v>286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90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3" customFormat="1" ht="11.25">
      <c r="B142" s="158"/>
      <c r="D142" s="152" t="s">
        <v>279</v>
      </c>
      <c r="E142" s="159" t="s">
        <v>1</v>
      </c>
      <c r="F142" s="160" t="s">
        <v>287</v>
      </c>
      <c r="H142" s="161">
        <v>0</v>
      </c>
      <c r="I142" s="162"/>
      <c r="L142" s="158"/>
      <c r="M142" s="163"/>
      <c r="T142" s="164"/>
      <c r="AT142" s="159" t="s">
        <v>279</v>
      </c>
      <c r="AU142" s="159" t="s">
        <v>90</v>
      </c>
      <c r="AV142" s="13" t="s">
        <v>179</v>
      </c>
      <c r="AW142" s="13" t="s">
        <v>35</v>
      </c>
      <c r="AX142" s="13" t="s">
        <v>81</v>
      </c>
      <c r="AY142" s="159" t="s">
        <v>270</v>
      </c>
    </row>
    <row r="143" spans="2:65" s="12" customFormat="1" ht="33.75">
      <c r="B143" s="151"/>
      <c r="D143" s="152" t="s">
        <v>279</v>
      </c>
      <c r="E143" s="153" t="s">
        <v>1</v>
      </c>
      <c r="F143" s="154" t="s">
        <v>288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90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2" customFormat="1" ht="22.5">
      <c r="B144" s="151"/>
      <c r="D144" s="152" t="s">
        <v>279</v>
      </c>
      <c r="E144" s="153" t="s">
        <v>1</v>
      </c>
      <c r="F144" s="154" t="s">
        <v>289</v>
      </c>
      <c r="H144" s="153" t="s">
        <v>1</v>
      </c>
      <c r="I144" s="155"/>
      <c r="L144" s="151"/>
      <c r="M144" s="156"/>
      <c r="T144" s="157"/>
      <c r="AT144" s="153" t="s">
        <v>279</v>
      </c>
      <c r="AU144" s="153" t="s">
        <v>90</v>
      </c>
      <c r="AV144" s="12" t="s">
        <v>21</v>
      </c>
      <c r="AW144" s="12" t="s">
        <v>35</v>
      </c>
      <c r="AX144" s="12" t="s">
        <v>81</v>
      </c>
      <c r="AY144" s="153" t="s">
        <v>270</v>
      </c>
    </row>
    <row r="145" spans="2:65" s="12" customFormat="1" ht="22.5">
      <c r="B145" s="151"/>
      <c r="D145" s="152" t="s">
        <v>279</v>
      </c>
      <c r="E145" s="153" t="s">
        <v>1</v>
      </c>
      <c r="F145" s="154" t="s">
        <v>290</v>
      </c>
      <c r="H145" s="153" t="s">
        <v>1</v>
      </c>
      <c r="I145" s="155"/>
      <c r="L145" s="151"/>
      <c r="M145" s="156"/>
      <c r="T145" s="157"/>
      <c r="AT145" s="153" t="s">
        <v>279</v>
      </c>
      <c r="AU145" s="153" t="s">
        <v>90</v>
      </c>
      <c r="AV145" s="12" t="s">
        <v>21</v>
      </c>
      <c r="AW145" s="12" t="s">
        <v>35</v>
      </c>
      <c r="AX145" s="12" t="s">
        <v>81</v>
      </c>
      <c r="AY145" s="153" t="s">
        <v>270</v>
      </c>
    </row>
    <row r="146" spans="2:65" s="13" customFormat="1" ht="22.5">
      <c r="B146" s="158"/>
      <c r="D146" s="152" t="s">
        <v>279</v>
      </c>
      <c r="E146" s="159" t="s">
        <v>1</v>
      </c>
      <c r="F146" s="160" t="s">
        <v>291</v>
      </c>
      <c r="H146" s="161">
        <v>0</v>
      </c>
      <c r="I146" s="162"/>
      <c r="L146" s="158"/>
      <c r="M146" s="163"/>
      <c r="T146" s="164"/>
      <c r="AT146" s="159" t="s">
        <v>279</v>
      </c>
      <c r="AU146" s="159" t="s">
        <v>90</v>
      </c>
      <c r="AV146" s="13" t="s">
        <v>179</v>
      </c>
      <c r="AW146" s="13" t="s">
        <v>35</v>
      </c>
      <c r="AX146" s="13" t="s">
        <v>81</v>
      </c>
      <c r="AY146" s="159" t="s">
        <v>270</v>
      </c>
    </row>
    <row r="147" spans="2:65" s="12" customFormat="1" ht="22.5">
      <c r="B147" s="151"/>
      <c r="D147" s="152" t="s">
        <v>279</v>
      </c>
      <c r="E147" s="153" t="s">
        <v>1</v>
      </c>
      <c r="F147" s="154" t="s">
        <v>1405</v>
      </c>
      <c r="H147" s="153" t="s">
        <v>1</v>
      </c>
      <c r="I147" s="155"/>
      <c r="L147" s="151"/>
      <c r="M147" s="156"/>
      <c r="T147" s="157"/>
      <c r="AT147" s="153" t="s">
        <v>279</v>
      </c>
      <c r="AU147" s="153" t="s">
        <v>90</v>
      </c>
      <c r="AV147" s="12" t="s">
        <v>21</v>
      </c>
      <c r="AW147" s="12" t="s">
        <v>35</v>
      </c>
      <c r="AX147" s="12" t="s">
        <v>81</v>
      </c>
      <c r="AY147" s="153" t="s">
        <v>270</v>
      </c>
    </row>
    <row r="148" spans="2:65" s="12" customFormat="1" ht="22.5">
      <c r="B148" s="151"/>
      <c r="D148" s="152" t="s">
        <v>279</v>
      </c>
      <c r="E148" s="153" t="s">
        <v>1</v>
      </c>
      <c r="F148" s="154" t="s">
        <v>293</v>
      </c>
      <c r="H148" s="153" t="s">
        <v>1</v>
      </c>
      <c r="I148" s="155"/>
      <c r="L148" s="151"/>
      <c r="M148" s="156"/>
      <c r="T148" s="157"/>
      <c r="AT148" s="153" t="s">
        <v>279</v>
      </c>
      <c r="AU148" s="153" t="s">
        <v>90</v>
      </c>
      <c r="AV148" s="12" t="s">
        <v>21</v>
      </c>
      <c r="AW148" s="12" t="s">
        <v>35</v>
      </c>
      <c r="AX148" s="12" t="s">
        <v>81</v>
      </c>
      <c r="AY148" s="153" t="s">
        <v>270</v>
      </c>
    </row>
    <row r="149" spans="2:65" s="14" customFormat="1" ht="11.25">
      <c r="B149" s="165"/>
      <c r="D149" s="152" t="s">
        <v>279</v>
      </c>
      <c r="E149" s="166" t="s">
        <v>1</v>
      </c>
      <c r="F149" s="167" t="s">
        <v>1406</v>
      </c>
      <c r="H149" s="168">
        <v>20</v>
      </c>
      <c r="I149" s="169"/>
      <c r="L149" s="165"/>
      <c r="M149" s="170"/>
      <c r="T149" s="171"/>
      <c r="AT149" s="166" t="s">
        <v>279</v>
      </c>
      <c r="AU149" s="166" t="s">
        <v>90</v>
      </c>
      <c r="AV149" s="14" t="s">
        <v>90</v>
      </c>
      <c r="AW149" s="14" t="s">
        <v>35</v>
      </c>
      <c r="AX149" s="14" t="s">
        <v>81</v>
      </c>
      <c r="AY149" s="166" t="s">
        <v>270</v>
      </c>
    </row>
    <row r="150" spans="2:65" s="15" customFormat="1" ht="11.25">
      <c r="B150" s="172"/>
      <c r="D150" s="152" t="s">
        <v>279</v>
      </c>
      <c r="E150" s="173" t="s">
        <v>1407</v>
      </c>
      <c r="F150" s="174" t="s">
        <v>1408</v>
      </c>
      <c r="H150" s="175">
        <v>20</v>
      </c>
      <c r="I150" s="176"/>
      <c r="L150" s="172"/>
      <c r="M150" s="177"/>
      <c r="T150" s="178"/>
      <c r="AT150" s="173" t="s">
        <v>279</v>
      </c>
      <c r="AU150" s="173" t="s">
        <v>90</v>
      </c>
      <c r="AV150" s="15" t="s">
        <v>277</v>
      </c>
      <c r="AW150" s="15" t="s">
        <v>35</v>
      </c>
      <c r="AX150" s="15" t="s">
        <v>21</v>
      </c>
      <c r="AY150" s="173" t="s">
        <v>270</v>
      </c>
    </row>
    <row r="151" spans="2:65" s="1" customFormat="1" ht="24.2" customHeight="1">
      <c r="B151" s="32"/>
      <c r="C151" s="138" t="s">
        <v>90</v>
      </c>
      <c r="D151" s="138" t="s">
        <v>272</v>
      </c>
      <c r="E151" s="139" t="s">
        <v>1409</v>
      </c>
      <c r="F151" s="140" t="s">
        <v>1410</v>
      </c>
      <c r="G151" s="141" t="s">
        <v>275</v>
      </c>
      <c r="H151" s="142">
        <v>152</v>
      </c>
      <c r="I151" s="143"/>
      <c r="J151" s="144">
        <f>ROUND(I151*H151,2)</f>
        <v>0</v>
      </c>
      <c r="K151" s="140" t="s">
        <v>276</v>
      </c>
      <c r="L151" s="32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0.32500000000000001</v>
      </c>
      <c r="T151" s="148">
        <f>S151*H151</f>
        <v>49.4</v>
      </c>
      <c r="AR151" s="149" t="s">
        <v>277</v>
      </c>
      <c r="AT151" s="149" t="s">
        <v>272</v>
      </c>
      <c r="AU151" s="149" t="s">
        <v>90</v>
      </c>
      <c r="AY151" s="17" t="s">
        <v>270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21</v>
      </c>
      <c r="BK151" s="150">
        <f>ROUND(I151*H151,2)</f>
        <v>0</v>
      </c>
      <c r="BL151" s="17" t="s">
        <v>277</v>
      </c>
      <c r="BM151" s="149" t="s">
        <v>1411</v>
      </c>
    </row>
    <row r="152" spans="2:65" s="12" customFormat="1" ht="22.5">
      <c r="B152" s="151"/>
      <c r="D152" s="152" t="s">
        <v>279</v>
      </c>
      <c r="E152" s="153" t="s">
        <v>1</v>
      </c>
      <c r="F152" s="154" t="s">
        <v>1412</v>
      </c>
      <c r="H152" s="153" t="s">
        <v>1</v>
      </c>
      <c r="I152" s="155"/>
      <c r="L152" s="151"/>
      <c r="M152" s="156"/>
      <c r="T152" s="157"/>
      <c r="AT152" s="153" t="s">
        <v>279</v>
      </c>
      <c r="AU152" s="153" t="s">
        <v>90</v>
      </c>
      <c r="AV152" s="12" t="s">
        <v>21</v>
      </c>
      <c r="AW152" s="12" t="s">
        <v>35</v>
      </c>
      <c r="AX152" s="12" t="s">
        <v>81</v>
      </c>
      <c r="AY152" s="153" t="s">
        <v>270</v>
      </c>
    </row>
    <row r="153" spans="2:65" s="14" customFormat="1" ht="22.5">
      <c r="B153" s="165"/>
      <c r="D153" s="152" t="s">
        <v>279</v>
      </c>
      <c r="E153" s="166" t="s">
        <v>1</v>
      </c>
      <c r="F153" s="167" t="s">
        <v>1413</v>
      </c>
      <c r="H153" s="168">
        <v>90</v>
      </c>
      <c r="I153" s="169"/>
      <c r="L153" s="165"/>
      <c r="M153" s="170"/>
      <c r="T153" s="171"/>
      <c r="AT153" s="166" t="s">
        <v>279</v>
      </c>
      <c r="AU153" s="166" t="s">
        <v>90</v>
      </c>
      <c r="AV153" s="14" t="s">
        <v>90</v>
      </c>
      <c r="AW153" s="14" t="s">
        <v>35</v>
      </c>
      <c r="AX153" s="14" t="s">
        <v>81</v>
      </c>
      <c r="AY153" s="166" t="s">
        <v>270</v>
      </c>
    </row>
    <row r="154" spans="2:65" s="13" customFormat="1" ht="11.25">
      <c r="B154" s="158"/>
      <c r="D154" s="152" t="s">
        <v>279</v>
      </c>
      <c r="E154" s="159" t="s">
        <v>1</v>
      </c>
      <c r="F154" s="160" t="s">
        <v>367</v>
      </c>
      <c r="H154" s="161">
        <v>90</v>
      </c>
      <c r="I154" s="162"/>
      <c r="L154" s="158"/>
      <c r="M154" s="163"/>
      <c r="T154" s="164"/>
      <c r="AT154" s="159" t="s">
        <v>279</v>
      </c>
      <c r="AU154" s="159" t="s">
        <v>90</v>
      </c>
      <c r="AV154" s="13" t="s">
        <v>179</v>
      </c>
      <c r="AW154" s="13" t="s">
        <v>35</v>
      </c>
      <c r="AX154" s="13" t="s">
        <v>81</v>
      </c>
      <c r="AY154" s="159" t="s">
        <v>270</v>
      </c>
    </row>
    <row r="155" spans="2:65" s="12" customFormat="1" ht="22.5">
      <c r="B155" s="151"/>
      <c r="D155" s="152" t="s">
        <v>279</v>
      </c>
      <c r="E155" s="153" t="s">
        <v>1</v>
      </c>
      <c r="F155" s="154" t="s">
        <v>1414</v>
      </c>
      <c r="H155" s="153" t="s">
        <v>1</v>
      </c>
      <c r="I155" s="155"/>
      <c r="L155" s="151"/>
      <c r="M155" s="156"/>
      <c r="T155" s="157"/>
      <c r="AT155" s="153" t="s">
        <v>279</v>
      </c>
      <c r="AU155" s="153" t="s">
        <v>90</v>
      </c>
      <c r="AV155" s="12" t="s">
        <v>21</v>
      </c>
      <c r="AW155" s="12" t="s">
        <v>35</v>
      </c>
      <c r="AX155" s="12" t="s">
        <v>81</v>
      </c>
      <c r="AY155" s="153" t="s">
        <v>270</v>
      </c>
    </row>
    <row r="156" spans="2:65" s="14" customFormat="1" ht="22.5">
      <c r="B156" s="165"/>
      <c r="D156" s="152" t="s">
        <v>279</v>
      </c>
      <c r="E156" s="166" t="s">
        <v>1</v>
      </c>
      <c r="F156" s="167" t="s">
        <v>1415</v>
      </c>
      <c r="H156" s="168">
        <v>62</v>
      </c>
      <c r="I156" s="169"/>
      <c r="L156" s="165"/>
      <c r="M156" s="170"/>
      <c r="T156" s="171"/>
      <c r="AT156" s="166" t="s">
        <v>279</v>
      </c>
      <c r="AU156" s="166" t="s">
        <v>90</v>
      </c>
      <c r="AV156" s="14" t="s">
        <v>90</v>
      </c>
      <c r="AW156" s="14" t="s">
        <v>35</v>
      </c>
      <c r="AX156" s="14" t="s">
        <v>81</v>
      </c>
      <c r="AY156" s="166" t="s">
        <v>270</v>
      </c>
    </row>
    <row r="157" spans="2:65" s="13" customFormat="1" ht="11.25">
      <c r="B157" s="158"/>
      <c r="D157" s="152" t="s">
        <v>279</v>
      </c>
      <c r="E157" s="159" t="s">
        <v>1</v>
      </c>
      <c r="F157" s="160" t="s">
        <v>367</v>
      </c>
      <c r="H157" s="161">
        <v>62</v>
      </c>
      <c r="I157" s="162"/>
      <c r="L157" s="158"/>
      <c r="M157" s="163"/>
      <c r="T157" s="164"/>
      <c r="AT157" s="159" t="s">
        <v>279</v>
      </c>
      <c r="AU157" s="159" t="s">
        <v>90</v>
      </c>
      <c r="AV157" s="13" t="s">
        <v>179</v>
      </c>
      <c r="AW157" s="13" t="s">
        <v>35</v>
      </c>
      <c r="AX157" s="13" t="s">
        <v>81</v>
      </c>
      <c r="AY157" s="159" t="s">
        <v>270</v>
      </c>
    </row>
    <row r="158" spans="2:65" s="15" customFormat="1" ht="11.25">
      <c r="B158" s="172"/>
      <c r="D158" s="152" t="s">
        <v>279</v>
      </c>
      <c r="E158" s="173" t="s">
        <v>1</v>
      </c>
      <c r="F158" s="174" t="s">
        <v>310</v>
      </c>
      <c r="H158" s="175">
        <v>152</v>
      </c>
      <c r="I158" s="176"/>
      <c r="L158" s="172"/>
      <c r="M158" s="177"/>
      <c r="T158" s="178"/>
      <c r="AT158" s="173" t="s">
        <v>279</v>
      </c>
      <c r="AU158" s="173" t="s">
        <v>90</v>
      </c>
      <c r="AV158" s="15" t="s">
        <v>277</v>
      </c>
      <c r="AW158" s="15" t="s">
        <v>35</v>
      </c>
      <c r="AX158" s="15" t="s">
        <v>21</v>
      </c>
      <c r="AY158" s="173" t="s">
        <v>270</v>
      </c>
    </row>
    <row r="159" spans="2:65" s="1" customFormat="1" ht="33" customHeight="1">
      <c r="B159" s="32"/>
      <c r="C159" s="138" t="s">
        <v>179</v>
      </c>
      <c r="D159" s="138" t="s">
        <v>272</v>
      </c>
      <c r="E159" s="139" t="s">
        <v>1416</v>
      </c>
      <c r="F159" s="140" t="s">
        <v>1417</v>
      </c>
      <c r="G159" s="141" t="s">
        <v>275</v>
      </c>
      <c r="H159" s="142">
        <v>170</v>
      </c>
      <c r="I159" s="143"/>
      <c r="J159" s="144">
        <f>ROUND(I159*H159,2)</f>
        <v>0</v>
      </c>
      <c r="K159" s="140" t="s">
        <v>276</v>
      </c>
      <c r="L159" s="32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0.93</v>
      </c>
      <c r="T159" s="148">
        <f>S159*H159</f>
        <v>158.1</v>
      </c>
      <c r="AR159" s="149" t="s">
        <v>277</v>
      </c>
      <c r="AT159" s="149" t="s">
        <v>272</v>
      </c>
      <c r="AU159" s="149" t="s">
        <v>90</v>
      </c>
      <c r="AY159" s="17" t="s">
        <v>270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21</v>
      </c>
      <c r="BK159" s="150">
        <f>ROUND(I159*H159,2)</f>
        <v>0</v>
      </c>
      <c r="BL159" s="17" t="s">
        <v>277</v>
      </c>
      <c r="BM159" s="149" t="s">
        <v>1418</v>
      </c>
    </row>
    <row r="160" spans="2:65" s="12" customFormat="1" ht="22.5">
      <c r="B160" s="151"/>
      <c r="D160" s="152" t="s">
        <v>279</v>
      </c>
      <c r="E160" s="153" t="s">
        <v>1</v>
      </c>
      <c r="F160" s="154" t="s">
        <v>1419</v>
      </c>
      <c r="H160" s="153" t="s">
        <v>1</v>
      </c>
      <c r="I160" s="155"/>
      <c r="L160" s="151"/>
      <c r="M160" s="156"/>
      <c r="T160" s="157"/>
      <c r="AT160" s="153" t="s">
        <v>279</v>
      </c>
      <c r="AU160" s="153" t="s">
        <v>90</v>
      </c>
      <c r="AV160" s="12" t="s">
        <v>21</v>
      </c>
      <c r="AW160" s="12" t="s">
        <v>35</v>
      </c>
      <c r="AX160" s="12" t="s">
        <v>81</v>
      </c>
      <c r="AY160" s="153" t="s">
        <v>270</v>
      </c>
    </row>
    <row r="161" spans="2:65" s="12" customFormat="1" ht="22.5">
      <c r="B161" s="151"/>
      <c r="D161" s="152" t="s">
        <v>279</v>
      </c>
      <c r="E161" s="153" t="s">
        <v>1</v>
      </c>
      <c r="F161" s="154" t="s">
        <v>1420</v>
      </c>
      <c r="H161" s="153" t="s">
        <v>1</v>
      </c>
      <c r="I161" s="155"/>
      <c r="L161" s="151"/>
      <c r="M161" s="156"/>
      <c r="T161" s="157"/>
      <c r="AT161" s="153" t="s">
        <v>279</v>
      </c>
      <c r="AU161" s="153" t="s">
        <v>90</v>
      </c>
      <c r="AV161" s="12" t="s">
        <v>21</v>
      </c>
      <c r="AW161" s="12" t="s">
        <v>35</v>
      </c>
      <c r="AX161" s="12" t="s">
        <v>81</v>
      </c>
      <c r="AY161" s="153" t="s">
        <v>270</v>
      </c>
    </row>
    <row r="162" spans="2:65" s="12" customFormat="1" ht="22.5">
      <c r="B162" s="151"/>
      <c r="D162" s="152" t="s">
        <v>279</v>
      </c>
      <c r="E162" s="153" t="s">
        <v>1</v>
      </c>
      <c r="F162" s="154" t="s">
        <v>1421</v>
      </c>
      <c r="H162" s="153" t="s">
        <v>1</v>
      </c>
      <c r="I162" s="155"/>
      <c r="L162" s="151"/>
      <c r="M162" s="156"/>
      <c r="T162" s="157"/>
      <c r="AT162" s="153" t="s">
        <v>279</v>
      </c>
      <c r="AU162" s="153" t="s">
        <v>90</v>
      </c>
      <c r="AV162" s="12" t="s">
        <v>21</v>
      </c>
      <c r="AW162" s="12" t="s">
        <v>35</v>
      </c>
      <c r="AX162" s="12" t="s">
        <v>81</v>
      </c>
      <c r="AY162" s="153" t="s">
        <v>270</v>
      </c>
    </row>
    <row r="163" spans="2:65" s="12" customFormat="1" ht="22.5">
      <c r="B163" s="151"/>
      <c r="D163" s="152" t="s">
        <v>279</v>
      </c>
      <c r="E163" s="153" t="s">
        <v>1</v>
      </c>
      <c r="F163" s="154" t="s">
        <v>1422</v>
      </c>
      <c r="H163" s="153" t="s">
        <v>1</v>
      </c>
      <c r="I163" s="155"/>
      <c r="L163" s="151"/>
      <c r="M163" s="156"/>
      <c r="T163" s="157"/>
      <c r="AT163" s="153" t="s">
        <v>279</v>
      </c>
      <c r="AU163" s="153" t="s">
        <v>90</v>
      </c>
      <c r="AV163" s="12" t="s">
        <v>21</v>
      </c>
      <c r="AW163" s="12" t="s">
        <v>35</v>
      </c>
      <c r="AX163" s="12" t="s">
        <v>81</v>
      </c>
      <c r="AY163" s="153" t="s">
        <v>270</v>
      </c>
    </row>
    <row r="164" spans="2:65" s="14" customFormat="1" ht="22.5">
      <c r="B164" s="165"/>
      <c r="D164" s="152" t="s">
        <v>279</v>
      </c>
      <c r="E164" s="166" t="s">
        <v>1</v>
      </c>
      <c r="F164" s="167" t="s">
        <v>1423</v>
      </c>
      <c r="H164" s="168">
        <v>170</v>
      </c>
      <c r="I164" s="169"/>
      <c r="L164" s="165"/>
      <c r="M164" s="170"/>
      <c r="T164" s="171"/>
      <c r="AT164" s="166" t="s">
        <v>279</v>
      </c>
      <c r="AU164" s="166" t="s">
        <v>90</v>
      </c>
      <c r="AV164" s="14" t="s">
        <v>90</v>
      </c>
      <c r="AW164" s="14" t="s">
        <v>35</v>
      </c>
      <c r="AX164" s="14" t="s">
        <v>81</v>
      </c>
      <c r="AY164" s="166" t="s">
        <v>270</v>
      </c>
    </row>
    <row r="165" spans="2:65" s="15" customFormat="1" ht="11.25">
      <c r="B165" s="172"/>
      <c r="D165" s="152" t="s">
        <v>279</v>
      </c>
      <c r="E165" s="173" t="s">
        <v>1</v>
      </c>
      <c r="F165" s="174" t="s">
        <v>310</v>
      </c>
      <c r="H165" s="175">
        <v>170</v>
      </c>
      <c r="I165" s="176"/>
      <c r="L165" s="172"/>
      <c r="M165" s="177"/>
      <c r="T165" s="178"/>
      <c r="AT165" s="173" t="s">
        <v>279</v>
      </c>
      <c r="AU165" s="173" t="s">
        <v>90</v>
      </c>
      <c r="AV165" s="15" t="s">
        <v>277</v>
      </c>
      <c r="AW165" s="15" t="s">
        <v>35</v>
      </c>
      <c r="AX165" s="15" t="s">
        <v>21</v>
      </c>
      <c r="AY165" s="173" t="s">
        <v>270</v>
      </c>
    </row>
    <row r="166" spans="2:65" s="1" customFormat="1" ht="33" customHeight="1">
      <c r="B166" s="32"/>
      <c r="C166" s="138" t="s">
        <v>277</v>
      </c>
      <c r="D166" s="138" t="s">
        <v>272</v>
      </c>
      <c r="E166" s="139" t="s">
        <v>1424</v>
      </c>
      <c r="F166" s="140" t="s">
        <v>1425</v>
      </c>
      <c r="G166" s="141" t="s">
        <v>275</v>
      </c>
      <c r="H166" s="142">
        <v>167</v>
      </c>
      <c r="I166" s="143"/>
      <c r="J166" s="144">
        <f>ROUND(I166*H166,2)</f>
        <v>0</v>
      </c>
      <c r="K166" s="140" t="s">
        <v>276</v>
      </c>
      <c r="L166" s="32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0.63</v>
      </c>
      <c r="T166" s="148">
        <f>S166*H166</f>
        <v>105.21</v>
      </c>
      <c r="AR166" s="149" t="s">
        <v>277</v>
      </c>
      <c r="AT166" s="149" t="s">
        <v>272</v>
      </c>
      <c r="AU166" s="149" t="s">
        <v>90</v>
      </c>
      <c r="AY166" s="17" t="s">
        <v>270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21</v>
      </c>
      <c r="BK166" s="150">
        <f>ROUND(I166*H166,2)</f>
        <v>0</v>
      </c>
      <c r="BL166" s="17" t="s">
        <v>277</v>
      </c>
      <c r="BM166" s="149" t="s">
        <v>1426</v>
      </c>
    </row>
    <row r="167" spans="2:65" s="12" customFormat="1" ht="22.5">
      <c r="B167" s="151"/>
      <c r="D167" s="152" t="s">
        <v>279</v>
      </c>
      <c r="E167" s="153" t="s">
        <v>1</v>
      </c>
      <c r="F167" s="154" t="s">
        <v>1427</v>
      </c>
      <c r="H167" s="153" t="s">
        <v>1</v>
      </c>
      <c r="I167" s="155"/>
      <c r="L167" s="151"/>
      <c r="M167" s="156"/>
      <c r="T167" s="157"/>
      <c r="AT167" s="153" t="s">
        <v>279</v>
      </c>
      <c r="AU167" s="153" t="s">
        <v>90</v>
      </c>
      <c r="AV167" s="12" t="s">
        <v>21</v>
      </c>
      <c r="AW167" s="12" t="s">
        <v>35</v>
      </c>
      <c r="AX167" s="12" t="s">
        <v>81</v>
      </c>
      <c r="AY167" s="153" t="s">
        <v>270</v>
      </c>
    </row>
    <row r="168" spans="2:65" s="14" customFormat="1" ht="22.5">
      <c r="B168" s="165"/>
      <c r="D168" s="152" t="s">
        <v>279</v>
      </c>
      <c r="E168" s="166" t="s">
        <v>1</v>
      </c>
      <c r="F168" s="167" t="s">
        <v>1428</v>
      </c>
      <c r="H168" s="168">
        <v>167</v>
      </c>
      <c r="I168" s="169"/>
      <c r="L168" s="165"/>
      <c r="M168" s="170"/>
      <c r="T168" s="171"/>
      <c r="AT168" s="166" t="s">
        <v>279</v>
      </c>
      <c r="AU168" s="166" t="s">
        <v>90</v>
      </c>
      <c r="AV168" s="14" t="s">
        <v>90</v>
      </c>
      <c r="AW168" s="14" t="s">
        <v>35</v>
      </c>
      <c r="AX168" s="14" t="s">
        <v>81</v>
      </c>
      <c r="AY168" s="166" t="s">
        <v>270</v>
      </c>
    </row>
    <row r="169" spans="2:65" s="15" customFormat="1" ht="11.25">
      <c r="B169" s="172"/>
      <c r="D169" s="152" t="s">
        <v>279</v>
      </c>
      <c r="E169" s="173" t="s">
        <v>1</v>
      </c>
      <c r="F169" s="174" t="s">
        <v>310</v>
      </c>
      <c r="H169" s="175">
        <v>167</v>
      </c>
      <c r="I169" s="176"/>
      <c r="L169" s="172"/>
      <c r="M169" s="177"/>
      <c r="T169" s="178"/>
      <c r="AT169" s="173" t="s">
        <v>279</v>
      </c>
      <c r="AU169" s="173" t="s">
        <v>90</v>
      </c>
      <c r="AV169" s="15" t="s">
        <v>277</v>
      </c>
      <c r="AW169" s="15" t="s">
        <v>35</v>
      </c>
      <c r="AX169" s="15" t="s">
        <v>21</v>
      </c>
      <c r="AY169" s="173" t="s">
        <v>270</v>
      </c>
    </row>
    <row r="170" spans="2:65" s="1" customFormat="1" ht="24.2" customHeight="1">
      <c r="B170" s="32"/>
      <c r="C170" s="138" t="s">
        <v>317</v>
      </c>
      <c r="D170" s="138" t="s">
        <v>272</v>
      </c>
      <c r="E170" s="139" t="s">
        <v>1429</v>
      </c>
      <c r="F170" s="140" t="s">
        <v>1430</v>
      </c>
      <c r="G170" s="141" t="s">
        <v>275</v>
      </c>
      <c r="H170" s="142">
        <v>2830</v>
      </c>
      <c r="I170" s="143"/>
      <c r="J170" s="144">
        <f>ROUND(I170*H170,2)</f>
        <v>0</v>
      </c>
      <c r="K170" s="140" t="s">
        <v>276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0.22</v>
      </c>
      <c r="T170" s="148">
        <f>S170*H170</f>
        <v>622.6</v>
      </c>
      <c r="AR170" s="149" t="s">
        <v>277</v>
      </c>
      <c r="AT170" s="149" t="s">
        <v>272</v>
      </c>
      <c r="AU170" s="149" t="s">
        <v>90</v>
      </c>
      <c r="AY170" s="17" t="s">
        <v>270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277</v>
      </c>
      <c r="BM170" s="149" t="s">
        <v>313</v>
      </c>
    </row>
    <row r="171" spans="2:65" s="12" customFormat="1" ht="22.5">
      <c r="B171" s="151"/>
      <c r="D171" s="152" t="s">
        <v>279</v>
      </c>
      <c r="E171" s="153" t="s">
        <v>1</v>
      </c>
      <c r="F171" s="154" t="s">
        <v>1431</v>
      </c>
      <c r="H171" s="153" t="s">
        <v>1</v>
      </c>
      <c r="I171" s="155"/>
      <c r="L171" s="151"/>
      <c r="M171" s="156"/>
      <c r="T171" s="157"/>
      <c r="AT171" s="153" t="s">
        <v>279</v>
      </c>
      <c r="AU171" s="153" t="s">
        <v>90</v>
      </c>
      <c r="AV171" s="12" t="s">
        <v>21</v>
      </c>
      <c r="AW171" s="12" t="s">
        <v>35</v>
      </c>
      <c r="AX171" s="12" t="s">
        <v>81</v>
      </c>
      <c r="AY171" s="153" t="s">
        <v>270</v>
      </c>
    </row>
    <row r="172" spans="2:65" s="14" customFormat="1" ht="22.5">
      <c r="B172" s="165"/>
      <c r="D172" s="152" t="s">
        <v>279</v>
      </c>
      <c r="E172" s="166" t="s">
        <v>1</v>
      </c>
      <c r="F172" s="167" t="s">
        <v>1432</v>
      </c>
      <c r="H172" s="168">
        <v>2830</v>
      </c>
      <c r="I172" s="169"/>
      <c r="L172" s="165"/>
      <c r="M172" s="170"/>
      <c r="T172" s="171"/>
      <c r="AT172" s="166" t="s">
        <v>279</v>
      </c>
      <c r="AU172" s="166" t="s">
        <v>90</v>
      </c>
      <c r="AV172" s="14" t="s">
        <v>90</v>
      </c>
      <c r="AW172" s="14" t="s">
        <v>35</v>
      </c>
      <c r="AX172" s="14" t="s">
        <v>81</v>
      </c>
      <c r="AY172" s="166" t="s">
        <v>270</v>
      </c>
    </row>
    <row r="173" spans="2:65" s="15" customFormat="1" ht="11.25">
      <c r="B173" s="172"/>
      <c r="D173" s="152" t="s">
        <v>279</v>
      </c>
      <c r="E173" s="173" t="s">
        <v>1</v>
      </c>
      <c r="F173" s="174" t="s">
        <v>310</v>
      </c>
      <c r="H173" s="175">
        <v>2830</v>
      </c>
      <c r="I173" s="176"/>
      <c r="L173" s="172"/>
      <c r="M173" s="177"/>
      <c r="T173" s="178"/>
      <c r="AT173" s="173" t="s">
        <v>279</v>
      </c>
      <c r="AU173" s="173" t="s">
        <v>90</v>
      </c>
      <c r="AV173" s="15" t="s">
        <v>277</v>
      </c>
      <c r="AW173" s="15" t="s">
        <v>35</v>
      </c>
      <c r="AX173" s="15" t="s">
        <v>21</v>
      </c>
      <c r="AY173" s="173" t="s">
        <v>270</v>
      </c>
    </row>
    <row r="174" spans="2:65" s="1" customFormat="1" ht="24.2" customHeight="1">
      <c r="B174" s="32"/>
      <c r="C174" s="138" t="s">
        <v>324</v>
      </c>
      <c r="D174" s="138" t="s">
        <v>272</v>
      </c>
      <c r="E174" s="139" t="s">
        <v>1433</v>
      </c>
      <c r="F174" s="140" t="s">
        <v>1434</v>
      </c>
      <c r="G174" s="141" t="s">
        <v>275</v>
      </c>
      <c r="H174" s="142">
        <v>2650</v>
      </c>
      <c r="I174" s="143"/>
      <c r="J174" s="144">
        <f>ROUND(I174*H174,2)</f>
        <v>0</v>
      </c>
      <c r="K174" s="140" t="s">
        <v>276</v>
      </c>
      <c r="L174" s="32"/>
      <c r="M174" s="145" t="s">
        <v>1</v>
      </c>
      <c r="N174" s="146" t="s">
        <v>46</v>
      </c>
      <c r="P174" s="147">
        <f>O174*H174</f>
        <v>0</v>
      </c>
      <c r="Q174" s="147">
        <v>3.0000000000000001E-5</v>
      </c>
      <c r="R174" s="147">
        <f>Q174*H174</f>
        <v>7.9500000000000001E-2</v>
      </c>
      <c r="S174" s="147">
        <v>0.23</v>
      </c>
      <c r="T174" s="148">
        <f>S174*H174</f>
        <v>609.5</v>
      </c>
      <c r="AR174" s="149" t="s">
        <v>277</v>
      </c>
      <c r="AT174" s="149" t="s">
        <v>272</v>
      </c>
      <c r="AU174" s="149" t="s">
        <v>90</v>
      </c>
      <c r="AY174" s="17" t="s">
        <v>270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21</v>
      </c>
      <c r="BK174" s="150">
        <f>ROUND(I174*H174,2)</f>
        <v>0</v>
      </c>
      <c r="BL174" s="17" t="s">
        <v>277</v>
      </c>
      <c r="BM174" s="149" t="s">
        <v>1435</v>
      </c>
    </row>
    <row r="175" spans="2:65" s="12" customFormat="1" ht="22.5">
      <c r="B175" s="151"/>
      <c r="D175" s="152" t="s">
        <v>279</v>
      </c>
      <c r="E175" s="153" t="s">
        <v>1</v>
      </c>
      <c r="F175" s="154" t="s">
        <v>1436</v>
      </c>
      <c r="H175" s="153" t="s">
        <v>1</v>
      </c>
      <c r="I175" s="155"/>
      <c r="L175" s="151"/>
      <c r="M175" s="156"/>
      <c r="T175" s="157"/>
      <c r="AT175" s="153" t="s">
        <v>279</v>
      </c>
      <c r="AU175" s="153" t="s">
        <v>90</v>
      </c>
      <c r="AV175" s="12" t="s">
        <v>21</v>
      </c>
      <c r="AW175" s="12" t="s">
        <v>35</v>
      </c>
      <c r="AX175" s="12" t="s">
        <v>81</v>
      </c>
      <c r="AY175" s="153" t="s">
        <v>270</v>
      </c>
    </row>
    <row r="176" spans="2:65" s="14" customFormat="1" ht="22.5">
      <c r="B176" s="165"/>
      <c r="D176" s="152" t="s">
        <v>279</v>
      </c>
      <c r="E176" s="166" t="s">
        <v>1</v>
      </c>
      <c r="F176" s="167" t="s">
        <v>1437</v>
      </c>
      <c r="H176" s="168">
        <v>2650</v>
      </c>
      <c r="I176" s="169"/>
      <c r="L176" s="165"/>
      <c r="M176" s="170"/>
      <c r="T176" s="171"/>
      <c r="AT176" s="166" t="s">
        <v>279</v>
      </c>
      <c r="AU176" s="166" t="s">
        <v>90</v>
      </c>
      <c r="AV176" s="14" t="s">
        <v>90</v>
      </c>
      <c r="AW176" s="14" t="s">
        <v>35</v>
      </c>
      <c r="AX176" s="14" t="s">
        <v>21</v>
      </c>
      <c r="AY176" s="166" t="s">
        <v>270</v>
      </c>
    </row>
    <row r="177" spans="2:65" s="1" customFormat="1" ht="24.2" customHeight="1">
      <c r="B177" s="32"/>
      <c r="C177" s="138" t="s">
        <v>332</v>
      </c>
      <c r="D177" s="138" t="s">
        <v>272</v>
      </c>
      <c r="E177" s="139" t="s">
        <v>346</v>
      </c>
      <c r="F177" s="140" t="s">
        <v>347</v>
      </c>
      <c r="G177" s="141" t="s">
        <v>335</v>
      </c>
      <c r="H177" s="142">
        <v>16</v>
      </c>
      <c r="I177" s="143"/>
      <c r="J177" s="144">
        <f>ROUND(I177*H177,2)</f>
        <v>0</v>
      </c>
      <c r="K177" s="140" t="s">
        <v>341</v>
      </c>
      <c r="L177" s="32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0.56000000000000005</v>
      </c>
      <c r="T177" s="148">
        <f>S177*H177</f>
        <v>8.9600000000000009</v>
      </c>
      <c r="AR177" s="149" t="s">
        <v>277</v>
      </c>
      <c r="AT177" s="149" t="s">
        <v>272</v>
      </c>
      <c r="AU177" s="149" t="s">
        <v>90</v>
      </c>
      <c r="AY177" s="17" t="s">
        <v>270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21</v>
      </c>
      <c r="BK177" s="150">
        <f>ROUND(I177*H177,2)</f>
        <v>0</v>
      </c>
      <c r="BL177" s="17" t="s">
        <v>277</v>
      </c>
      <c r="BM177" s="149" t="s">
        <v>348</v>
      </c>
    </row>
    <row r="178" spans="2:65" s="12" customFormat="1" ht="22.5">
      <c r="B178" s="151"/>
      <c r="D178" s="152" t="s">
        <v>279</v>
      </c>
      <c r="E178" s="153" t="s">
        <v>1</v>
      </c>
      <c r="F178" s="154" t="s">
        <v>1438</v>
      </c>
      <c r="H178" s="153" t="s">
        <v>1</v>
      </c>
      <c r="I178" s="155"/>
      <c r="L178" s="151"/>
      <c r="M178" s="156"/>
      <c r="T178" s="157"/>
      <c r="AT178" s="153" t="s">
        <v>279</v>
      </c>
      <c r="AU178" s="153" t="s">
        <v>90</v>
      </c>
      <c r="AV178" s="12" t="s">
        <v>21</v>
      </c>
      <c r="AW178" s="12" t="s">
        <v>35</v>
      </c>
      <c r="AX178" s="12" t="s">
        <v>81</v>
      </c>
      <c r="AY178" s="153" t="s">
        <v>270</v>
      </c>
    </row>
    <row r="179" spans="2:65" s="14" customFormat="1" ht="22.5">
      <c r="B179" s="165"/>
      <c r="D179" s="152" t="s">
        <v>279</v>
      </c>
      <c r="E179" s="166" t="s">
        <v>1</v>
      </c>
      <c r="F179" s="167" t="s">
        <v>1439</v>
      </c>
      <c r="H179" s="168">
        <v>16</v>
      </c>
      <c r="I179" s="169"/>
      <c r="L179" s="165"/>
      <c r="M179" s="170"/>
      <c r="T179" s="171"/>
      <c r="AT179" s="166" t="s">
        <v>279</v>
      </c>
      <c r="AU179" s="166" t="s">
        <v>90</v>
      </c>
      <c r="AV179" s="14" t="s">
        <v>90</v>
      </c>
      <c r="AW179" s="14" t="s">
        <v>35</v>
      </c>
      <c r="AX179" s="14" t="s">
        <v>81</v>
      </c>
      <c r="AY179" s="166" t="s">
        <v>270</v>
      </c>
    </row>
    <row r="180" spans="2:65" s="12" customFormat="1" ht="22.5">
      <c r="B180" s="151"/>
      <c r="D180" s="152" t="s">
        <v>279</v>
      </c>
      <c r="E180" s="153" t="s">
        <v>1</v>
      </c>
      <c r="F180" s="154" t="s">
        <v>1440</v>
      </c>
      <c r="H180" s="153" t="s">
        <v>1</v>
      </c>
      <c r="I180" s="155"/>
      <c r="L180" s="151"/>
      <c r="M180" s="156"/>
      <c r="T180" s="157"/>
      <c r="AT180" s="153" t="s">
        <v>279</v>
      </c>
      <c r="AU180" s="153" t="s">
        <v>90</v>
      </c>
      <c r="AV180" s="12" t="s">
        <v>21</v>
      </c>
      <c r="AW180" s="12" t="s">
        <v>35</v>
      </c>
      <c r="AX180" s="12" t="s">
        <v>81</v>
      </c>
      <c r="AY180" s="153" t="s">
        <v>270</v>
      </c>
    </row>
    <row r="181" spans="2:65" s="15" customFormat="1" ht="11.25">
      <c r="B181" s="172"/>
      <c r="D181" s="152" t="s">
        <v>279</v>
      </c>
      <c r="E181" s="173" t="s">
        <v>1</v>
      </c>
      <c r="F181" s="174" t="s">
        <v>310</v>
      </c>
      <c r="H181" s="175">
        <v>16</v>
      </c>
      <c r="I181" s="176"/>
      <c r="L181" s="172"/>
      <c r="M181" s="177"/>
      <c r="T181" s="178"/>
      <c r="AT181" s="173" t="s">
        <v>279</v>
      </c>
      <c r="AU181" s="173" t="s">
        <v>90</v>
      </c>
      <c r="AV181" s="15" t="s">
        <v>277</v>
      </c>
      <c r="AW181" s="15" t="s">
        <v>35</v>
      </c>
      <c r="AX181" s="15" t="s">
        <v>21</v>
      </c>
      <c r="AY181" s="173" t="s">
        <v>270</v>
      </c>
    </row>
    <row r="182" spans="2:65" s="1" customFormat="1" ht="16.5" customHeight="1">
      <c r="B182" s="32"/>
      <c r="C182" s="138" t="s">
        <v>338</v>
      </c>
      <c r="D182" s="138" t="s">
        <v>272</v>
      </c>
      <c r="E182" s="139" t="s">
        <v>351</v>
      </c>
      <c r="F182" s="140" t="s">
        <v>352</v>
      </c>
      <c r="G182" s="141" t="s">
        <v>335</v>
      </c>
      <c r="H182" s="142">
        <v>226</v>
      </c>
      <c r="I182" s="143"/>
      <c r="J182" s="144">
        <f>ROUND(I182*H182,2)</f>
        <v>0</v>
      </c>
      <c r="K182" s="140" t="s">
        <v>276</v>
      </c>
      <c r="L182" s="32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0.20499999999999999</v>
      </c>
      <c r="T182" s="148">
        <f>S182*H182</f>
        <v>46.33</v>
      </c>
      <c r="AR182" s="149" t="s">
        <v>277</v>
      </c>
      <c r="AT182" s="149" t="s">
        <v>272</v>
      </c>
      <c r="AU182" s="149" t="s">
        <v>90</v>
      </c>
      <c r="AY182" s="17" t="s">
        <v>270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21</v>
      </c>
      <c r="BK182" s="150">
        <f>ROUND(I182*H182,2)</f>
        <v>0</v>
      </c>
      <c r="BL182" s="17" t="s">
        <v>277</v>
      </c>
      <c r="BM182" s="149" t="s">
        <v>353</v>
      </c>
    </row>
    <row r="183" spans="2:65" s="14" customFormat="1" ht="22.5">
      <c r="B183" s="165"/>
      <c r="D183" s="152" t="s">
        <v>279</v>
      </c>
      <c r="E183" s="166" t="s">
        <v>1</v>
      </c>
      <c r="F183" s="167" t="s">
        <v>1441</v>
      </c>
      <c r="H183" s="168">
        <v>226</v>
      </c>
      <c r="I183" s="169"/>
      <c r="L183" s="165"/>
      <c r="M183" s="170"/>
      <c r="T183" s="171"/>
      <c r="AT183" s="166" t="s">
        <v>279</v>
      </c>
      <c r="AU183" s="166" t="s">
        <v>90</v>
      </c>
      <c r="AV183" s="14" t="s">
        <v>90</v>
      </c>
      <c r="AW183" s="14" t="s">
        <v>35</v>
      </c>
      <c r="AX183" s="14" t="s">
        <v>21</v>
      </c>
      <c r="AY183" s="166" t="s">
        <v>270</v>
      </c>
    </row>
    <row r="184" spans="2:65" s="1" customFormat="1" ht="24.2" customHeight="1">
      <c r="B184" s="32"/>
      <c r="C184" s="138" t="s">
        <v>345</v>
      </c>
      <c r="D184" s="138" t="s">
        <v>272</v>
      </c>
      <c r="E184" s="139" t="s">
        <v>356</v>
      </c>
      <c r="F184" s="140" t="s">
        <v>357</v>
      </c>
      <c r="G184" s="141" t="s">
        <v>335</v>
      </c>
      <c r="H184" s="142">
        <v>100</v>
      </c>
      <c r="I184" s="143"/>
      <c r="J184" s="144">
        <f>ROUND(I184*H184,2)</f>
        <v>0</v>
      </c>
      <c r="K184" s="140" t="s">
        <v>341</v>
      </c>
      <c r="L184" s="32"/>
      <c r="M184" s="145" t="s">
        <v>1</v>
      </c>
      <c r="N184" s="146" t="s">
        <v>46</v>
      </c>
      <c r="P184" s="147">
        <f>O184*H184</f>
        <v>0</v>
      </c>
      <c r="Q184" s="147">
        <v>0</v>
      </c>
      <c r="R184" s="147">
        <f>Q184*H184</f>
        <v>0</v>
      </c>
      <c r="S184" s="147">
        <v>0.23</v>
      </c>
      <c r="T184" s="148">
        <f>S184*H184</f>
        <v>23</v>
      </c>
      <c r="AR184" s="149" t="s">
        <v>277</v>
      </c>
      <c r="AT184" s="149" t="s">
        <v>272</v>
      </c>
      <c r="AU184" s="149" t="s">
        <v>90</v>
      </c>
      <c r="AY184" s="17" t="s">
        <v>270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21</v>
      </c>
      <c r="BK184" s="150">
        <f>ROUND(I184*H184,2)</f>
        <v>0</v>
      </c>
      <c r="BL184" s="17" t="s">
        <v>277</v>
      </c>
      <c r="BM184" s="149" t="s">
        <v>358</v>
      </c>
    </row>
    <row r="185" spans="2:65" s="14" customFormat="1" ht="22.5">
      <c r="B185" s="165"/>
      <c r="D185" s="152" t="s">
        <v>279</v>
      </c>
      <c r="E185" s="166" t="s">
        <v>1</v>
      </c>
      <c r="F185" s="167" t="s">
        <v>1442</v>
      </c>
      <c r="H185" s="168">
        <v>100</v>
      </c>
      <c r="I185" s="169"/>
      <c r="L185" s="165"/>
      <c r="M185" s="170"/>
      <c r="T185" s="171"/>
      <c r="AT185" s="166" t="s">
        <v>279</v>
      </c>
      <c r="AU185" s="166" t="s">
        <v>90</v>
      </c>
      <c r="AV185" s="14" t="s">
        <v>90</v>
      </c>
      <c r="AW185" s="14" t="s">
        <v>35</v>
      </c>
      <c r="AX185" s="14" t="s">
        <v>81</v>
      </c>
      <c r="AY185" s="166" t="s">
        <v>270</v>
      </c>
    </row>
    <row r="186" spans="2:65" s="12" customFormat="1" ht="22.5">
      <c r="B186" s="151"/>
      <c r="D186" s="152" t="s">
        <v>279</v>
      </c>
      <c r="E186" s="153" t="s">
        <v>1</v>
      </c>
      <c r="F186" s="154" t="s">
        <v>344</v>
      </c>
      <c r="H186" s="153" t="s">
        <v>1</v>
      </c>
      <c r="I186" s="155"/>
      <c r="L186" s="151"/>
      <c r="M186" s="156"/>
      <c r="T186" s="157"/>
      <c r="AT186" s="153" t="s">
        <v>279</v>
      </c>
      <c r="AU186" s="153" t="s">
        <v>90</v>
      </c>
      <c r="AV186" s="12" t="s">
        <v>21</v>
      </c>
      <c r="AW186" s="12" t="s">
        <v>35</v>
      </c>
      <c r="AX186" s="12" t="s">
        <v>81</v>
      </c>
      <c r="AY186" s="153" t="s">
        <v>270</v>
      </c>
    </row>
    <row r="187" spans="2:65" s="15" customFormat="1" ht="11.25">
      <c r="B187" s="172"/>
      <c r="D187" s="152" t="s">
        <v>279</v>
      </c>
      <c r="E187" s="173" t="s">
        <v>1</v>
      </c>
      <c r="F187" s="174" t="s">
        <v>310</v>
      </c>
      <c r="H187" s="175">
        <v>100</v>
      </c>
      <c r="I187" s="176"/>
      <c r="L187" s="172"/>
      <c r="M187" s="177"/>
      <c r="T187" s="178"/>
      <c r="AT187" s="173" t="s">
        <v>279</v>
      </c>
      <c r="AU187" s="173" t="s">
        <v>90</v>
      </c>
      <c r="AV187" s="15" t="s">
        <v>277</v>
      </c>
      <c r="AW187" s="15" t="s">
        <v>35</v>
      </c>
      <c r="AX187" s="15" t="s">
        <v>21</v>
      </c>
      <c r="AY187" s="173" t="s">
        <v>270</v>
      </c>
    </row>
    <row r="188" spans="2:65" s="1" customFormat="1" ht="49.15" customHeight="1">
      <c r="B188" s="32"/>
      <c r="C188" s="138" t="s">
        <v>26</v>
      </c>
      <c r="D188" s="138" t="s">
        <v>272</v>
      </c>
      <c r="E188" s="139" t="s">
        <v>1443</v>
      </c>
      <c r="F188" s="140" t="s">
        <v>1444</v>
      </c>
      <c r="G188" s="141" t="s">
        <v>275</v>
      </c>
      <c r="H188" s="142">
        <v>75</v>
      </c>
      <c r="I188" s="143"/>
      <c r="J188" s="144">
        <f>ROUND(I188*H188,2)</f>
        <v>0</v>
      </c>
      <c r="K188" s="140" t="s">
        <v>341</v>
      </c>
      <c r="L188" s="32"/>
      <c r="M188" s="145" t="s">
        <v>1</v>
      </c>
      <c r="N188" s="146" t="s">
        <v>46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277</v>
      </c>
      <c r="AT188" s="149" t="s">
        <v>272</v>
      </c>
      <c r="AU188" s="149" t="s">
        <v>90</v>
      </c>
      <c r="AY188" s="17" t="s">
        <v>270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21</v>
      </c>
      <c r="BK188" s="150">
        <f>ROUND(I188*H188,2)</f>
        <v>0</v>
      </c>
      <c r="BL188" s="17" t="s">
        <v>277</v>
      </c>
      <c r="BM188" s="149" t="s">
        <v>378</v>
      </c>
    </row>
    <row r="189" spans="2:65" s="14" customFormat="1" ht="22.5">
      <c r="B189" s="165"/>
      <c r="D189" s="152" t="s">
        <v>279</v>
      </c>
      <c r="E189" s="166" t="s">
        <v>1</v>
      </c>
      <c r="F189" s="167" t="s">
        <v>1445</v>
      </c>
      <c r="H189" s="168">
        <v>75</v>
      </c>
      <c r="I189" s="169"/>
      <c r="L189" s="165"/>
      <c r="M189" s="170"/>
      <c r="T189" s="171"/>
      <c r="AT189" s="166" t="s">
        <v>279</v>
      </c>
      <c r="AU189" s="166" t="s">
        <v>90</v>
      </c>
      <c r="AV189" s="14" t="s">
        <v>90</v>
      </c>
      <c r="AW189" s="14" t="s">
        <v>35</v>
      </c>
      <c r="AX189" s="14" t="s">
        <v>81</v>
      </c>
      <c r="AY189" s="166" t="s">
        <v>270</v>
      </c>
    </row>
    <row r="190" spans="2:65" s="13" customFormat="1" ht="11.25">
      <c r="B190" s="158"/>
      <c r="D190" s="152" t="s">
        <v>279</v>
      </c>
      <c r="E190" s="159" t="s">
        <v>1335</v>
      </c>
      <c r="F190" s="160" t="s">
        <v>367</v>
      </c>
      <c r="H190" s="161">
        <v>75</v>
      </c>
      <c r="I190" s="162"/>
      <c r="L190" s="158"/>
      <c r="M190" s="163"/>
      <c r="T190" s="164"/>
      <c r="AT190" s="159" t="s">
        <v>279</v>
      </c>
      <c r="AU190" s="159" t="s">
        <v>90</v>
      </c>
      <c r="AV190" s="13" t="s">
        <v>179</v>
      </c>
      <c r="AW190" s="13" t="s">
        <v>35</v>
      </c>
      <c r="AX190" s="13" t="s">
        <v>21</v>
      </c>
      <c r="AY190" s="159" t="s">
        <v>270</v>
      </c>
    </row>
    <row r="191" spans="2:65" s="1" customFormat="1" ht="24.2" customHeight="1">
      <c r="B191" s="32"/>
      <c r="C191" s="138" t="s">
        <v>355</v>
      </c>
      <c r="D191" s="138" t="s">
        <v>272</v>
      </c>
      <c r="E191" s="139" t="s">
        <v>382</v>
      </c>
      <c r="F191" s="140" t="s">
        <v>383</v>
      </c>
      <c r="G191" s="141" t="s">
        <v>371</v>
      </c>
      <c r="H191" s="142">
        <v>1.5069999999999999</v>
      </c>
      <c r="I191" s="143"/>
      <c r="J191" s="144">
        <f>ROUND(I191*H191,2)</f>
        <v>0</v>
      </c>
      <c r="K191" s="140" t="s">
        <v>276</v>
      </c>
      <c r="L191" s="32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277</v>
      </c>
      <c r="AT191" s="149" t="s">
        <v>272</v>
      </c>
      <c r="AU191" s="149" t="s">
        <v>90</v>
      </c>
      <c r="AY191" s="17" t="s">
        <v>270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21</v>
      </c>
      <c r="BK191" s="150">
        <f>ROUND(I191*H191,2)</f>
        <v>0</v>
      </c>
      <c r="BL191" s="17" t="s">
        <v>277</v>
      </c>
      <c r="BM191" s="149" t="s">
        <v>384</v>
      </c>
    </row>
    <row r="192" spans="2:65" s="12" customFormat="1" ht="11.25">
      <c r="B192" s="151"/>
      <c r="D192" s="152" t="s">
        <v>279</v>
      </c>
      <c r="E192" s="153" t="s">
        <v>1</v>
      </c>
      <c r="F192" s="154" t="s">
        <v>385</v>
      </c>
      <c r="H192" s="153" t="s">
        <v>1</v>
      </c>
      <c r="I192" s="155"/>
      <c r="L192" s="151"/>
      <c r="M192" s="156"/>
      <c r="T192" s="157"/>
      <c r="AT192" s="153" t="s">
        <v>279</v>
      </c>
      <c r="AU192" s="153" t="s">
        <v>90</v>
      </c>
      <c r="AV192" s="12" t="s">
        <v>21</v>
      </c>
      <c r="AW192" s="12" t="s">
        <v>35</v>
      </c>
      <c r="AX192" s="12" t="s">
        <v>81</v>
      </c>
      <c r="AY192" s="153" t="s">
        <v>270</v>
      </c>
    </row>
    <row r="193" spans="2:65" s="12" customFormat="1" ht="11.25">
      <c r="B193" s="151"/>
      <c r="D193" s="152" t="s">
        <v>279</v>
      </c>
      <c r="E193" s="153" t="s">
        <v>1</v>
      </c>
      <c r="F193" s="154" t="s">
        <v>386</v>
      </c>
      <c r="H193" s="153" t="s">
        <v>1</v>
      </c>
      <c r="I193" s="155"/>
      <c r="L193" s="151"/>
      <c r="M193" s="156"/>
      <c r="T193" s="157"/>
      <c r="AT193" s="153" t="s">
        <v>279</v>
      </c>
      <c r="AU193" s="153" t="s">
        <v>90</v>
      </c>
      <c r="AV193" s="12" t="s">
        <v>21</v>
      </c>
      <c r="AW193" s="12" t="s">
        <v>35</v>
      </c>
      <c r="AX193" s="12" t="s">
        <v>81</v>
      </c>
      <c r="AY193" s="153" t="s">
        <v>270</v>
      </c>
    </row>
    <row r="194" spans="2:65" s="12" customFormat="1" ht="11.25">
      <c r="B194" s="151"/>
      <c r="D194" s="152" t="s">
        <v>279</v>
      </c>
      <c r="E194" s="153" t="s">
        <v>1</v>
      </c>
      <c r="F194" s="154" t="s">
        <v>1446</v>
      </c>
      <c r="H194" s="153" t="s">
        <v>1</v>
      </c>
      <c r="I194" s="155"/>
      <c r="L194" s="151"/>
      <c r="M194" s="156"/>
      <c r="T194" s="157"/>
      <c r="AT194" s="153" t="s">
        <v>279</v>
      </c>
      <c r="AU194" s="153" t="s">
        <v>90</v>
      </c>
      <c r="AV194" s="12" t="s">
        <v>21</v>
      </c>
      <c r="AW194" s="12" t="s">
        <v>35</v>
      </c>
      <c r="AX194" s="12" t="s">
        <v>81</v>
      </c>
      <c r="AY194" s="153" t="s">
        <v>270</v>
      </c>
    </row>
    <row r="195" spans="2:65" s="12" customFormat="1" ht="11.25">
      <c r="B195" s="151"/>
      <c r="D195" s="152" t="s">
        <v>279</v>
      </c>
      <c r="E195" s="153" t="s">
        <v>1</v>
      </c>
      <c r="F195" s="154" t="s">
        <v>388</v>
      </c>
      <c r="H195" s="153" t="s">
        <v>1</v>
      </c>
      <c r="I195" s="155"/>
      <c r="L195" s="151"/>
      <c r="M195" s="156"/>
      <c r="T195" s="157"/>
      <c r="AT195" s="153" t="s">
        <v>279</v>
      </c>
      <c r="AU195" s="153" t="s">
        <v>90</v>
      </c>
      <c r="AV195" s="12" t="s">
        <v>21</v>
      </c>
      <c r="AW195" s="12" t="s">
        <v>35</v>
      </c>
      <c r="AX195" s="12" t="s">
        <v>81</v>
      </c>
      <c r="AY195" s="153" t="s">
        <v>270</v>
      </c>
    </row>
    <row r="196" spans="2:65" s="12" customFormat="1" ht="22.5">
      <c r="B196" s="151"/>
      <c r="D196" s="152" t="s">
        <v>279</v>
      </c>
      <c r="E196" s="153" t="s">
        <v>1</v>
      </c>
      <c r="F196" s="154" t="s">
        <v>1447</v>
      </c>
      <c r="H196" s="153" t="s">
        <v>1</v>
      </c>
      <c r="I196" s="155"/>
      <c r="L196" s="151"/>
      <c r="M196" s="156"/>
      <c r="T196" s="157"/>
      <c r="AT196" s="153" t="s">
        <v>279</v>
      </c>
      <c r="AU196" s="153" t="s">
        <v>90</v>
      </c>
      <c r="AV196" s="12" t="s">
        <v>21</v>
      </c>
      <c r="AW196" s="12" t="s">
        <v>35</v>
      </c>
      <c r="AX196" s="12" t="s">
        <v>81</v>
      </c>
      <c r="AY196" s="153" t="s">
        <v>270</v>
      </c>
    </row>
    <row r="197" spans="2:65" s="14" customFormat="1" ht="11.25">
      <c r="B197" s="165"/>
      <c r="D197" s="152" t="s">
        <v>279</v>
      </c>
      <c r="E197" s="166" t="s">
        <v>1</v>
      </c>
      <c r="F197" s="167" t="s">
        <v>1448</v>
      </c>
      <c r="H197" s="168">
        <v>1.5069999999999999</v>
      </c>
      <c r="I197" s="169"/>
      <c r="L197" s="165"/>
      <c r="M197" s="170"/>
      <c r="T197" s="171"/>
      <c r="AT197" s="166" t="s">
        <v>279</v>
      </c>
      <c r="AU197" s="166" t="s">
        <v>90</v>
      </c>
      <c r="AV197" s="14" t="s">
        <v>90</v>
      </c>
      <c r="AW197" s="14" t="s">
        <v>35</v>
      </c>
      <c r="AX197" s="14" t="s">
        <v>81</v>
      </c>
      <c r="AY197" s="166" t="s">
        <v>270</v>
      </c>
    </row>
    <row r="198" spans="2:65" s="15" customFormat="1" ht="11.25">
      <c r="B198" s="172"/>
      <c r="D198" s="152" t="s">
        <v>279</v>
      </c>
      <c r="E198" s="173" t="s">
        <v>1367</v>
      </c>
      <c r="F198" s="174" t="s">
        <v>391</v>
      </c>
      <c r="H198" s="175">
        <v>1.5069999999999999</v>
      </c>
      <c r="I198" s="176"/>
      <c r="L198" s="172"/>
      <c r="M198" s="177"/>
      <c r="T198" s="178"/>
      <c r="AT198" s="173" t="s">
        <v>279</v>
      </c>
      <c r="AU198" s="173" t="s">
        <v>90</v>
      </c>
      <c r="AV198" s="15" t="s">
        <v>277</v>
      </c>
      <c r="AW198" s="15" t="s">
        <v>35</v>
      </c>
      <c r="AX198" s="15" t="s">
        <v>21</v>
      </c>
      <c r="AY198" s="173" t="s">
        <v>270</v>
      </c>
    </row>
    <row r="199" spans="2:65" s="1" customFormat="1" ht="37.9" customHeight="1">
      <c r="B199" s="32"/>
      <c r="C199" s="138" t="s">
        <v>8</v>
      </c>
      <c r="D199" s="138" t="s">
        <v>272</v>
      </c>
      <c r="E199" s="139" t="s">
        <v>1449</v>
      </c>
      <c r="F199" s="140" t="s">
        <v>1450</v>
      </c>
      <c r="G199" s="141" t="s">
        <v>371</v>
      </c>
      <c r="H199" s="142">
        <v>7.4930000000000003</v>
      </c>
      <c r="I199" s="143"/>
      <c r="J199" s="144">
        <f>ROUND(I199*H199,2)</f>
        <v>0</v>
      </c>
      <c r="K199" s="140" t="s">
        <v>276</v>
      </c>
      <c r="L199" s="32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277</v>
      </c>
      <c r="AT199" s="149" t="s">
        <v>272</v>
      </c>
      <c r="AU199" s="149" t="s">
        <v>90</v>
      </c>
      <c r="AY199" s="17" t="s">
        <v>270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21</v>
      </c>
      <c r="BK199" s="150">
        <f>ROUND(I199*H199,2)</f>
        <v>0</v>
      </c>
      <c r="BL199" s="17" t="s">
        <v>277</v>
      </c>
      <c r="BM199" s="149" t="s">
        <v>395</v>
      </c>
    </row>
    <row r="200" spans="2:65" s="12" customFormat="1" ht="22.5">
      <c r="B200" s="151"/>
      <c r="D200" s="152" t="s">
        <v>279</v>
      </c>
      <c r="E200" s="153" t="s">
        <v>1</v>
      </c>
      <c r="F200" s="154" t="s">
        <v>396</v>
      </c>
      <c r="H200" s="153" t="s">
        <v>1</v>
      </c>
      <c r="I200" s="155"/>
      <c r="L200" s="151"/>
      <c r="M200" s="156"/>
      <c r="T200" s="157"/>
      <c r="AT200" s="153" t="s">
        <v>279</v>
      </c>
      <c r="AU200" s="153" t="s">
        <v>90</v>
      </c>
      <c r="AV200" s="12" t="s">
        <v>21</v>
      </c>
      <c r="AW200" s="12" t="s">
        <v>35</v>
      </c>
      <c r="AX200" s="12" t="s">
        <v>81</v>
      </c>
      <c r="AY200" s="153" t="s">
        <v>270</v>
      </c>
    </row>
    <row r="201" spans="2:65" s="14" customFormat="1" ht="11.25">
      <c r="B201" s="165"/>
      <c r="D201" s="152" t="s">
        <v>279</v>
      </c>
      <c r="E201" s="166" t="s">
        <v>1</v>
      </c>
      <c r="F201" s="167" t="s">
        <v>1451</v>
      </c>
      <c r="H201" s="168">
        <v>9</v>
      </c>
      <c r="I201" s="169"/>
      <c r="L201" s="165"/>
      <c r="M201" s="170"/>
      <c r="T201" s="171"/>
      <c r="AT201" s="166" t="s">
        <v>279</v>
      </c>
      <c r="AU201" s="166" t="s">
        <v>90</v>
      </c>
      <c r="AV201" s="14" t="s">
        <v>90</v>
      </c>
      <c r="AW201" s="14" t="s">
        <v>35</v>
      </c>
      <c r="AX201" s="14" t="s">
        <v>81</v>
      </c>
      <c r="AY201" s="166" t="s">
        <v>270</v>
      </c>
    </row>
    <row r="202" spans="2:65" s="13" customFormat="1" ht="11.25">
      <c r="B202" s="158"/>
      <c r="D202" s="152" t="s">
        <v>279</v>
      </c>
      <c r="E202" s="159" t="s">
        <v>1</v>
      </c>
      <c r="F202" s="160" t="s">
        <v>367</v>
      </c>
      <c r="H202" s="161">
        <v>9</v>
      </c>
      <c r="I202" s="162"/>
      <c r="L202" s="158"/>
      <c r="M202" s="163"/>
      <c r="T202" s="164"/>
      <c r="AT202" s="159" t="s">
        <v>279</v>
      </c>
      <c r="AU202" s="159" t="s">
        <v>90</v>
      </c>
      <c r="AV202" s="13" t="s">
        <v>179</v>
      </c>
      <c r="AW202" s="13" t="s">
        <v>35</v>
      </c>
      <c r="AX202" s="13" t="s">
        <v>81</v>
      </c>
      <c r="AY202" s="159" t="s">
        <v>270</v>
      </c>
    </row>
    <row r="203" spans="2:65" s="12" customFormat="1" ht="11.25">
      <c r="B203" s="151"/>
      <c r="D203" s="152" t="s">
        <v>279</v>
      </c>
      <c r="E203" s="153" t="s">
        <v>1</v>
      </c>
      <c r="F203" s="154" t="s">
        <v>398</v>
      </c>
      <c r="H203" s="153" t="s">
        <v>1</v>
      </c>
      <c r="I203" s="155"/>
      <c r="L203" s="151"/>
      <c r="M203" s="156"/>
      <c r="T203" s="157"/>
      <c r="AT203" s="153" t="s">
        <v>279</v>
      </c>
      <c r="AU203" s="153" t="s">
        <v>90</v>
      </c>
      <c r="AV203" s="12" t="s">
        <v>21</v>
      </c>
      <c r="AW203" s="12" t="s">
        <v>35</v>
      </c>
      <c r="AX203" s="12" t="s">
        <v>81</v>
      </c>
      <c r="AY203" s="153" t="s">
        <v>270</v>
      </c>
    </row>
    <row r="204" spans="2:65" s="14" customFormat="1" ht="11.25">
      <c r="B204" s="165"/>
      <c r="D204" s="152" t="s">
        <v>279</v>
      </c>
      <c r="E204" s="166" t="s">
        <v>1</v>
      </c>
      <c r="F204" s="167" t="s">
        <v>1452</v>
      </c>
      <c r="H204" s="168">
        <v>-1.5069999999999999</v>
      </c>
      <c r="I204" s="169"/>
      <c r="L204" s="165"/>
      <c r="M204" s="170"/>
      <c r="T204" s="171"/>
      <c r="AT204" s="166" t="s">
        <v>279</v>
      </c>
      <c r="AU204" s="166" t="s">
        <v>90</v>
      </c>
      <c r="AV204" s="14" t="s">
        <v>90</v>
      </c>
      <c r="AW204" s="14" t="s">
        <v>35</v>
      </c>
      <c r="AX204" s="14" t="s">
        <v>81</v>
      </c>
      <c r="AY204" s="166" t="s">
        <v>270</v>
      </c>
    </row>
    <row r="205" spans="2:65" s="15" customFormat="1" ht="11.25">
      <c r="B205" s="172"/>
      <c r="D205" s="152" t="s">
        <v>279</v>
      </c>
      <c r="E205" s="173" t="s">
        <v>1376</v>
      </c>
      <c r="F205" s="174" t="s">
        <v>401</v>
      </c>
      <c r="H205" s="175">
        <v>7.4930000000000003</v>
      </c>
      <c r="I205" s="176"/>
      <c r="L205" s="172"/>
      <c r="M205" s="177"/>
      <c r="T205" s="178"/>
      <c r="AT205" s="173" t="s">
        <v>279</v>
      </c>
      <c r="AU205" s="173" t="s">
        <v>90</v>
      </c>
      <c r="AV205" s="15" t="s">
        <v>277</v>
      </c>
      <c r="AW205" s="15" t="s">
        <v>35</v>
      </c>
      <c r="AX205" s="15" t="s">
        <v>21</v>
      </c>
      <c r="AY205" s="173" t="s">
        <v>270</v>
      </c>
    </row>
    <row r="206" spans="2:65" s="1" customFormat="1" ht="24.2" customHeight="1">
      <c r="B206" s="32"/>
      <c r="C206" s="138" t="s">
        <v>368</v>
      </c>
      <c r="D206" s="138" t="s">
        <v>272</v>
      </c>
      <c r="E206" s="139" t="s">
        <v>403</v>
      </c>
      <c r="F206" s="140" t="s">
        <v>404</v>
      </c>
      <c r="G206" s="141" t="s">
        <v>371</v>
      </c>
      <c r="H206" s="142">
        <v>105.345</v>
      </c>
      <c r="I206" s="143"/>
      <c r="J206" s="144">
        <f>ROUND(I206*H206,2)</f>
        <v>0</v>
      </c>
      <c r="K206" s="140" t="s">
        <v>276</v>
      </c>
      <c r="L206" s="32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277</v>
      </c>
      <c r="AT206" s="149" t="s">
        <v>272</v>
      </c>
      <c r="AU206" s="149" t="s">
        <v>90</v>
      </c>
      <c r="AY206" s="17" t="s">
        <v>270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21</v>
      </c>
      <c r="BK206" s="150">
        <f>ROUND(I206*H206,2)</f>
        <v>0</v>
      </c>
      <c r="BL206" s="17" t="s">
        <v>277</v>
      </c>
      <c r="BM206" s="149" t="s">
        <v>405</v>
      </c>
    </row>
    <row r="207" spans="2:65" s="12" customFormat="1" ht="22.5">
      <c r="B207" s="151"/>
      <c r="D207" s="152" t="s">
        <v>279</v>
      </c>
      <c r="E207" s="153" t="s">
        <v>1</v>
      </c>
      <c r="F207" s="154" t="s">
        <v>1453</v>
      </c>
      <c r="H207" s="153" t="s">
        <v>1</v>
      </c>
      <c r="I207" s="155"/>
      <c r="L207" s="151"/>
      <c r="M207" s="156"/>
      <c r="T207" s="157"/>
      <c r="AT207" s="153" t="s">
        <v>279</v>
      </c>
      <c r="AU207" s="153" t="s">
        <v>90</v>
      </c>
      <c r="AV207" s="12" t="s">
        <v>21</v>
      </c>
      <c r="AW207" s="12" t="s">
        <v>35</v>
      </c>
      <c r="AX207" s="12" t="s">
        <v>81</v>
      </c>
      <c r="AY207" s="153" t="s">
        <v>270</v>
      </c>
    </row>
    <row r="208" spans="2:65" s="12" customFormat="1" ht="22.5">
      <c r="B208" s="151"/>
      <c r="D208" s="152" t="s">
        <v>279</v>
      </c>
      <c r="E208" s="153" t="s">
        <v>1</v>
      </c>
      <c r="F208" s="154" t="s">
        <v>407</v>
      </c>
      <c r="H208" s="153" t="s">
        <v>1</v>
      </c>
      <c r="I208" s="155"/>
      <c r="L208" s="151"/>
      <c r="M208" s="156"/>
      <c r="T208" s="157"/>
      <c r="AT208" s="153" t="s">
        <v>279</v>
      </c>
      <c r="AU208" s="153" t="s">
        <v>90</v>
      </c>
      <c r="AV208" s="12" t="s">
        <v>21</v>
      </c>
      <c r="AW208" s="12" t="s">
        <v>35</v>
      </c>
      <c r="AX208" s="12" t="s">
        <v>81</v>
      </c>
      <c r="AY208" s="153" t="s">
        <v>270</v>
      </c>
    </row>
    <row r="209" spans="2:65" s="12" customFormat="1" ht="22.5">
      <c r="B209" s="151"/>
      <c r="D209" s="152" t="s">
        <v>279</v>
      </c>
      <c r="E209" s="153" t="s">
        <v>1</v>
      </c>
      <c r="F209" s="154" t="s">
        <v>1454</v>
      </c>
      <c r="H209" s="153" t="s">
        <v>1</v>
      </c>
      <c r="I209" s="155"/>
      <c r="L209" s="151"/>
      <c r="M209" s="156"/>
      <c r="T209" s="157"/>
      <c r="AT209" s="153" t="s">
        <v>279</v>
      </c>
      <c r="AU209" s="153" t="s">
        <v>90</v>
      </c>
      <c r="AV209" s="12" t="s">
        <v>21</v>
      </c>
      <c r="AW209" s="12" t="s">
        <v>35</v>
      </c>
      <c r="AX209" s="12" t="s">
        <v>81</v>
      </c>
      <c r="AY209" s="153" t="s">
        <v>270</v>
      </c>
    </row>
    <row r="210" spans="2:65" s="12" customFormat="1" ht="22.5">
      <c r="B210" s="151"/>
      <c r="D210" s="152" t="s">
        <v>279</v>
      </c>
      <c r="E210" s="153" t="s">
        <v>1</v>
      </c>
      <c r="F210" s="154" t="s">
        <v>1447</v>
      </c>
      <c r="H210" s="153" t="s">
        <v>1</v>
      </c>
      <c r="I210" s="155"/>
      <c r="L210" s="151"/>
      <c r="M210" s="156"/>
      <c r="T210" s="157"/>
      <c r="AT210" s="153" t="s">
        <v>279</v>
      </c>
      <c r="AU210" s="153" t="s">
        <v>90</v>
      </c>
      <c r="AV210" s="12" t="s">
        <v>21</v>
      </c>
      <c r="AW210" s="12" t="s">
        <v>35</v>
      </c>
      <c r="AX210" s="12" t="s">
        <v>81</v>
      </c>
      <c r="AY210" s="153" t="s">
        <v>270</v>
      </c>
    </row>
    <row r="211" spans="2:65" s="14" customFormat="1" ht="11.25">
      <c r="B211" s="165"/>
      <c r="D211" s="152" t="s">
        <v>279</v>
      </c>
      <c r="E211" s="166" t="s">
        <v>1</v>
      </c>
      <c r="F211" s="167" t="s">
        <v>1455</v>
      </c>
      <c r="H211" s="168">
        <v>73.844999999999999</v>
      </c>
      <c r="I211" s="169"/>
      <c r="L211" s="165"/>
      <c r="M211" s="170"/>
      <c r="T211" s="171"/>
      <c r="AT211" s="166" t="s">
        <v>279</v>
      </c>
      <c r="AU211" s="166" t="s">
        <v>90</v>
      </c>
      <c r="AV211" s="14" t="s">
        <v>90</v>
      </c>
      <c r="AW211" s="14" t="s">
        <v>35</v>
      </c>
      <c r="AX211" s="14" t="s">
        <v>81</v>
      </c>
      <c r="AY211" s="166" t="s">
        <v>270</v>
      </c>
    </row>
    <row r="212" spans="2:65" s="12" customFormat="1" ht="22.5">
      <c r="B212" s="151"/>
      <c r="D212" s="152" t="s">
        <v>279</v>
      </c>
      <c r="E212" s="153" t="s">
        <v>1</v>
      </c>
      <c r="F212" s="154" t="s">
        <v>1456</v>
      </c>
      <c r="H212" s="153" t="s">
        <v>1</v>
      </c>
      <c r="I212" s="155"/>
      <c r="L212" s="151"/>
      <c r="M212" s="156"/>
      <c r="T212" s="157"/>
      <c r="AT212" s="153" t="s">
        <v>279</v>
      </c>
      <c r="AU212" s="153" t="s">
        <v>90</v>
      </c>
      <c r="AV212" s="12" t="s">
        <v>21</v>
      </c>
      <c r="AW212" s="12" t="s">
        <v>35</v>
      </c>
      <c r="AX212" s="12" t="s">
        <v>81</v>
      </c>
      <c r="AY212" s="153" t="s">
        <v>270</v>
      </c>
    </row>
    <row r="213" spans="2:65" s="14" customFormat="1" ht="22.5">
      <c r="B213" s="165"/>
      <c r="D213" s="152" t="s">
        <v>279</v>
      </c>
      <c r="E213" s="166" t="s">
        <v>1</v>
      </c>
      <c r="F213" s="167" t="s">
        <v>1457</v>
      </c>
      <c r="H213" s="168">
        <v>31.5</v>
      </c>
      <c r="I213" s="169"/>
      <c r="L213" s="165"/>
      <c r="M213" s="170"/>
      <c r="T213" s="171"/>
      <c r="AT213" s="166" t="s">
        <v>279</v>
      </c>
      <c r="AU213" s="166" t="s">
        <v>90</v>
      </c>
      <c r="AV213" s="14" t="s">
        <v>90</v>
      </c>
      <c r="AW213" s="14" t="s">
        <v>35</v>
      </c>
      <c r="AX213" s="14" t="s">
        <v>81</v>
      </c>
      <c r="AY213" s="166" t="s">
        <v>270</v>
      </c>
    </row>
    <row r="214" spans="2:65" s="15" customFormat="1" ht="11.25">
      <c r="B214" s="172"/>
      <c r="D214" s="152" t="s">
        <v>279</v>
      </c>
      <c r="E214" s="173" t="s">
        <v>1361</v>
      </c>
      <c r="F214" s="174" t="s">
        <v>310</v>
      </c>
      <c r="H214" s="175">
        <v>105.345</v>
      </c>
      <c r="I214" s="176"/>
      <c r="L214" s="172"/>
      <c r="M214" s="177"/>
      <c r="T214" s="178"/>
      <c r="AT214" s="173" t="s">
        <v>279</v>
      </c>
      <c r="AU214" s="173" t="s">
        <v>90</v>
      </c>
      <c r="AV214" s="15" t="s">
        <v>277</v>
      </c>
      <c r="AW214" s="15" t="s">
        <v>35</v>
      </c>
      <c r="AX214" s="15" t="s">
        <v>21</v>
      </c>
      <c r="AY214" s="173" t="s">
        <v>270</v>
      </c>
    </row>
    <row r="215" spans="2:65" s="1" customFormat="1" ht="37.9" customHeight="1">
      <c r="B215" s="32"/>
      <c r="C215" s="138" t="s">
        <v>375</v>
      </c>
      <c r="D215" s="138" t="s">
        <v>272</v>
      </c>
      <c r="E215" s="139" t="s">
        <v>1458</v>
      </c>
      <c r="F215" s="140" t="s">
        <v>1459</v>
      </c>
      <c r="G215" s="141" t="s">
        <v>371</v>
      </c>
      <c r="H215" s="142">
        <v>272.255</v>
      </c>
      <c r="I215" s="143"/>
      <c r="J215" s="144">
        <f>ROUND(I215*H215,2)</f>
        <v>0</v>
      </c>
      <c r="K215" s="140" t="s">
        <v>341</v>
      </c>
      <c r="L215" s="32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277</v>
      </c>
      <c r="AT215" s="149" t="s">
        <v>272</v>
      </c>
      <c r="AU215" s="149" t="s">
        <v>90</v>
      </c>
      <c r="AY215" s="17" t="s">
        <v>270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21</v>
      </c>
      <c r="BK215" s="150">
        <f>ROUND(I215*H215,2)</f>
        <v>0</v>
      </c>
      <c r="BL215" s="17" t="s">
        <v>277</v>
      </c>
      <c r="BM215" s="149" t="s">
        <v>413</v>
      </c>
    </row>
    <row r="216" spans="2:65" s="12" customFormat="1" ht="22.5">
      <c r="B216" s="151"/>
      <c r="D216" s="152" t="s">
        <v>279</v>
      </c>
      <c r="E216" s="153" t="s">
        <v>1</v>
      </c>
      <c r="F216" s="154" t="s">
        <v>1456</v>
      </c>
      <c r="H216" s="153" t="s">
        <v>1</v>
      </c>
      <c r="I216" s="155"/>
      <c r="L216" s="151"/>
      <c r="M216" s="156"/>
      <c r="T216" s="157"/>
      <c r="AT216" s="153" t="s">
        <v>279</v>
      </c>
      <c r="AU216" s="153" t="s">
        <v>90</v>
      </c>
      <c r="AV216" s="12" t="s">
        <v>21</v>
      </c>
      <c r="AW216" s="12" t="s">
        <v>35</v>
      </c>
      <c r="AX216" s="12" t="s">
        <v>81</v>
      </c>
      <c r="AY216" s="153" t="s">
        <v>270</v>
      </c>
    </row>
    <row r="217" spans="2:65" s="14" customFormat="1" ht="11.25">
      <c r="B217" s="165"/>
      <c r="D217" s="152" t="s">
        <v>279</v>
      </c>
      <c r="E217" s="166" t="s">
        <v>1</v>
      </c>
      <c r="F217" s="167" t="s">
        <v>1460</v>
      </c>
      <c r="H217" s="168">
        <v>6</v>
      </c>
      <c r="I217" s="169"/>
      <c r="L217" s="165"/>
      <c r="M217" s="170"/>
      <c r="T217" s="171"/>
      <c r="AT217" s="166" t="s">
        <v>279</v>
      </c>
      <c r="AU217" s="166" t="s">
        <v>90</v>
      </c>
      <c r="AV217" s="14" t="s">
        <v>90</v>
      </c>
      <c r="AW217" s="14" t="s">
        <v>35</v>
      </c>
      <c r="AX217" s="14" t="s">
        <v>81</v>
      </c>
      <c r="AY217" s="166" t="s">
        <v>270</v>
      </c>
    </row>
    <row r="218" spans="2:65" s="14" customFormat="1" ht="11.25">
      <c r="B218" s="165"/>
      <c r="D218" s="152" t="s">
        <v>279</v>
      </c>
      <c r="E218" s="166" t="s">
        <v>1</v>
      </c>
      <c r="F218" s="167" t="s">
        <v>1461</v>
      </c>
      <c r="H218" s="168">
        <v>265</v>
      </c>
      <c r="I218" s="169"/>
      <c r="L218" s="165"/>
      <c r="M218" s="170"/>
      <c r="T218" s="171"/>
      <c r="AT218" s="166" t="s">
        <v>279</v>
      </c>
      <c r="AU218" s="166" t="s">
        <v>90</v>
      </c>
      <c r="AV218" s="14" t="s">
        <v>90</v>
      </c>
      <c r="AW218" s="14" t="s">
        <v>35</v>
      </c>
      <c r="AX218" s="14" t="s">
        <v>81</v>
      </c>
      <c r="AY218" s="166" t="s">
        <v>270</v>
      </c>
    </row>
    <row r="219" spans="2:65" s="14" customFormat="1" ht="11.25">
      <c r="B219" s="165"/>
      <c r="D219" s="152" t="s">
        <v>279</v>
      </c>
      <c r="E219" s="166" t="s">
        <v>1</v>
      </c>
      <c r="F219" s="167" t="s">
        <v>1462</v>
      </c>
      <c r="H219" s="168">
        <v>42.5</v>
      </c>
      <c r="I219" s="169"/>
      <c r="L219" s="165"/>
      <c r="M219" s="170"/>
      <c r="T219" s="171"/>
      <c r="AT219" s="166" t="s">
        <v>279</v>
      </c>
      <c r="AU219" s="166" t="s">
        <v>90</v>
      </c>
      <c r="AV219" s="14" t="s">
        <v>90</v>
      </c>
      <c r="AW219" s="14" t="s">
        <v>35</v>
      </c>
      <c r="AX219" s="14" t="s">
        <v>81</v>
      </c>
      <c r="AY219" s="166" t="s">
        <v>270</v>
      </c>
    </row>
    <row r="220" spans="2:65" s="14" customFormat="1" ht="11.25">
      <c r="B220" s="165"/>
      <c r="D220" s="152" t="s">
        <v>279</v>
      </c>
      <c r="E220" s="166" t="s">
        <v>1</v>
      </c>
      <c r="F220" s="167" t="s">
        <v>1463</v>
      </c>
      <c r="H220" s="168">
        <v>32.6</v>
      </c>
      <c r="I220" s="169"/>
      <c r="L220" s="165"/>
      <c r="M220" s="170"/>
      <c r="T220" s="171"/>
      <c r="AT220" s="166" t="s">
        <v>279</v>
      </c>
      <c r="AU220" s="166" t="s">
        <v>90</v>
      </c>
      <c r="AV220" s="14" t="s">
        <v>90</v>
      </c>
      <c r="AW220" s="14" t="s">
        <v>35</v>
      </c>
      <c r="AX220" s="14" t="s">
        <v>81</v>
      </c>
      <c r="AY220" s="166" t="s">
        <v>270</v>
      </c>
    </row>
    <row r="221" spans="2:65" s="14" customFormat="1" ht="11.25">
      <c r="B221" s="165"/>
      <c r="D221" s="152" t="s">
        <v>279</v>
      </c>
      <c r="E221" s="166" t="s">
        <v>1</v>
      </c>
      <c r="F221" s="167" t="s">
        <v>1464</v>
      </c>
      <c r="H221" s="168">
        <v>31.5</v>
      </c>
      <c r="I221" s="169"/>
      <c r="L221" s="165"/>
      <c r="M221" s="170"/>
      <c r="T221" s="171"/>
      <c r="AT221" s="166" t="s">
        <v>279</v>
      </c>
      <c r="AU221" s="166" t="s">
        <v>90</v>
      </c>
      <c r="AV221" s="14" t="s">
        <v>90</v>
      </c>
      <c r="AW221" s="14" t="s">
        <v>35</v>
      </c>
      <c r="AX221" s="14" t="s">
        <v>81</v>
      </c>
      <c r="AY221" s="166" t="s">
        <v>270</v>
      </c>
    </row>
    <row r="222" spans="2:65" s="13" customFormat="1" ht="11.25">
      <c r="B222" s="158"/>
      <c r="D222" s="152" t="s">
        <v>279</v>
      </c>
      <c r="E222" s="159" t="s">
        <v>1465</v>
      </c>
      <c r="F222" s="160" t="s">
        <v>1466</v>
      </c>
      <c r="H222" s="161">
        <v>377.6</v>
      </c>
      <c r="I222" s="162"/>
      <c r="L222" s="158"/>
      <c r="M222" s="163"/>
      <c r="T222" s="164"/>
      <c r="AT222" s="159" t="s">
        <v>279</v>
      </c>
      <c r="AU222" s="159" t="s">
        <v>90</v>
      </c>
      <c r="AV222" s="13" t="s">
        <v>179</v>
      </c>
      <c r="AW222" s="13" t="s">
        <v>35</v>
      </c>
      <c r="AX222" s="13" t="s">
        <v>81</v>
      </c>
      <c r="AY222" s="159" t="s">
        <v>270</v>
      </c>
    </row>
    <row r="223" spans="2:65" s="12" customFormat="1" ht="22.5">
      <c r="B223" s="151"/>
      <c r="D223" s="152" t="s">
        <v>279</v>
      </c>
      <c r="E223" s="153" t="s">
        <v>1</v>
      </c>
      <c r="F223" s="154" t="s">
        <v>1467</v>
      </c>
      <c r="H223" s="153" t="s">
        <v>1</v>
      </c>
      <c r="I223" s="155"/>
      <c r="L223" s="151"/>
      <c r="M223" s="156"/>
      <c r="T223" s="157"/>
      <c r="AT223" s="153" t="s">
        <v>279</v>
      </c>
      <c r="AU223" s="153" t="s">
        <v>90</v>
      </c>
      <c r="AV223" s="12" t="s">
        <v>21</v>
      </c>
      <c r="AW223" s="12" t="s">
        <v>35</v>
      </c>
      <c r="AX223" s="12" t="s">
        <v>81</v>
      </c>
      <c r="AY223" s="153" t="s">
        <v>270</v>
      </c>
    </row>
    <row r="224" spans="2:65" s="14" customFormat="1" ht="11.25">
      <c r="B224" s="165"/>
      <c r="D224" s="152" t="s">
        <v>279</v>
      </c>
      <c r="E224" s="166" t="s">
        <v>1</v>
      </c>
      <c r="F224" s="167" t="s">
        <v>1468</v>
      </c>
      <c r="H224" s="168">
        <v>-105.345</v>
      </c>
      <c r="I224" s="169"/>
      <c r="L224" s="165"/>
      <c r="M224" s="170"/>
      <c r="T224" s="171"/>
      <c r="AT224" s="166" t="s">
        <v>279</v>
      </c>
      <c r="AU224" s="166" t="s">
        <v>90</v>
      </c>
      <c r="AV224" s="14" t="s">
        <v>90</v>
      </c>
      <c r="AW224" s="14" t="s">
        <v>35</v>
      </c>
      <c r="AX224" s="14" t="s">
        <v>81</v>
      </c>
      <c r="AY224" s="166" t="s">
        <v>270</v>
      </c>
    </row>
    <row r="225" spans="2:65" s="15" customFormat="1" ht="11.25">
      <c r="B225" s="172"/>
      <c r="D225" s="152" t="s">
        <v>279</v>
      </c>
      <c r="E225" s="173" t="s">
        <v>1369</v>
      </c>
      <c r="F225" s="174" t="s">
        <v>391</v>
      </c>
      <c r="H225" s="175">
        <v>272.255</v>
      </c>
      <c r="I225" s="176"/>
      <c r="L225" s="172"/>
      <c r="M225" s="177"/>
      <c r="T225" s="178"/>
      <c r="AT225" s="173" t="s">
        <v>279</v>
      </c>
      <c r="AU225" s="173" t="s">
        <v>90</v>
      </c>
      <c r="AV225" s="15" t="s">
        <v>277</v>
      </c>
      <c r="AW225" s="15" t="s">
        <v>35</v>
      </c>
      <c r="AX225" s="15" t="s">
        <v>21</v>
      </c>
      <c r="AY225" s="173" t="s">
        <v>270</v>
      </c>
    </row>
    <row r="226" spans="2:65" s="1" customFormat="1" ht="37.9" customHeight="1">
      <c r="B226" s="32"/>
      <c r="C226" s="138" t="s">
        <v>381</v>
      </c>
      <c r="D226" s="138" t="s">
        <v>272</v>
      </c>
      <c r="E226" s="139" t="s">
        <v>1469</v>
      </c>
      <c r="F226" s="140" t="s">
        <v>1470</v>
      </c>
      <c r="G226" s="141" t="s">
        <v>371</v>
      </c>
      <c r="H226" s="142">
        <v>695.1</v>
      </c>
      <c r="I226" s="143"/>
      <c r="J226" s="144">
        <f>ROUND(I226*H226,2)</f>
        <v>0</v>
      </c>
      <c r="K226" s="140" t="s">
        <v>341</v>
      </c>
      <c r="L226" s="32"/>
      <c r="M226" s="145" t="s">
        <v>1</v>
      </c>
      <c r="N226" s="146" t="s">
        <v>46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277</v>
      </c>
      <c r="AT226" s="149" t="s">
        <v>272</v>
      </c>
      <c r="AU226" s="149" t="s">
        <v>90</v>
      </c>
      <c r="AY226" s="17" t="s">
        <v>270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21</v>
      </c>
      <c r="BK226" s="150">
        <f>ROUND(I226*H226,2)</f>
        <v>0</v>
      </c>
      <c r="BL226" s="17" t="s">
        <v>277</v>
      </c>
      <c r="BM226" s="149" t="s">
        <v>426</v>
      </c>
    </row>
    <row r="227" spans="2:65" s="12" customFormat="1" ht="33.75">
      <c r="B227" s="151"/>
      <c r="D227" s="152" t="s">
        <v>279</v>
      </c>
      <c r="E227" s="153" t="s">
        <v>1</v>
      </c>
      <c r="F227" s="154" t="s">
        <v>1471</v>
      </c>
      <c r="H227" s="153" t="s">
        <v>1</v>
      </c>
      <c r="I227" s="155"/>
      <c r="L227" s="151"/>
      <c r="M227" s="156"/>
      <c r="T227" s="157"/>
      <c r="AT227" s="153" t="s">
        <v>279</v>
      </c>
      <c r="AU227" s="153" t="s">
        <v>90</v>
      </c>
      <c r="AV227" s="12" t="s">
        <v>21</v>
      </c>
      <c r="AW227" s="12" t="s">
        <v>35</v>
      </c>
      <c r="AX227" s="12" t="s">
        <v>81</v>
      </c>
      <c r="AY227" s="153" t="s">
        <v>270</v>
      </c>
    </row>
    <row r="228" spans="2:65" s="14" customFormat="1" ht="11.25">
      <c r="B228" s="165"/>
      <c r="D228" s="152" t="s">
        <v>279</v>
      </c>
      <c r="E228" s="166" t="s">
        <v>1</v>
      </c>
      <c r="F228" s="167" t="s">
        <v>1472</v>
      </c>
      <c r="H228" s="168">
        <v>662.5</v>
      </c>
      <c r="I228" s="169"/>
      <c r="L228" s="165"/>
      <c r="M228" s="170"/>
      <c r="T228" s="171"/>
      <c r="AT228" s="166" t="s">
        <v>279</v>
      </c>
      <c r="AU228" s="166" t="s">
        <v>90</v>
      </c>
      <c r="AV228" s="14" t="s">
        <v>90</v>
      </c>
      <c r="AW228" s="14" t="s">
        <v>35</v>
      </c>
      <c r="AX228" s="14" t="s">
        <v>81</v>
      </c>
      <c r="AY228" s="166" t="s">
        <v>270</v>
      </c>
    </row>
    <row r="229" spans="2:65" s="14" customFormat="1" ht="11.25">
      <c r="B229" s="165"/>
      <c r="D229" s="152" t="s">
        <v>279</v>
      </c>
      <c r="E229" s="166" t="s">
        <v>1</v>
      </c>
      <c r="F229" s="167" t="s">
        <v>1473</v>
      </c>
      <c r="H229" s="168">
        <v>42.5</v>
      </c>
      <c r="I229" s="169"/>
      <c r="L229" s="165"/>
      <c r="M229" s="170"/>
      <c r="T229" s="171"/>
      <c r="AT229" s="166" t="s">
        <v>279</v>
      </c>
      <c r="AU229" s="166" t="s">
        <v>90</v>
      </c>
      <c r="AV229" s="14" t="s">
        <v>90</v>
      </c>
      <c r="AW229" s="14" t="s">
        <v>35</v>
      </c>
      <c r="AX229" s="14" t="s">
        <v>81</v>
      </c>
      <c r="AY229" s="166" t="s">
        <v>270</v>
      </c>
    </row>
    <row r="230" spans="2:65" s="14" customFormat="1" ht="11.25">
      <c r="B230" s="165"/>
      <c r="D230" s="152" t="s">
        <v>279</v>
      </c>
      <c r="E230" s="166" t="s">
        <v>1</v>
      </c>
      <c r="F230" s="167" t="s">
        <v>1463</v>
      </c>
      <c r="H230" s="168">
        <v>32.6</v>
      </c>
      <c r="I230" s="169"/>
      <c r="L230" s="165"/>
      <c r="M230" s="170"/>
      <c r="T230" s="171"/>
      <c r="AT230" s="166" t="s">
        <v>279</v>
      </c>
      <c r="AU230" s="166" t="s">
        <v>90</v>
      </c>
      <c r="AV230" s="14" t="s">
        <v>90</v>
      </c>
      <c r="AW230" s="14" t="s">
        <v>35</v>
      </c>
      <c r="AX230" s="14" t="s">
        <v>81</v>
      </c>
      <c r="AY230" s="166" t="s">
        <v>270</v>
      </c>
    </row>
    <row r="231" spans="2:65" s="13" customFormat="1" ht="11.25">
      <c r="B231" s="158"/>
      <c r="D231" s="152" t="s">
        <v>279</v>
      </c>
      <c r="E231" s="159" t="s">
        <v>1</v>
      </c>
      <c r="F231" s="160" t="s">
        <v>1474</v>
      </c>
      <c r="H231" s="161">
        <v>737.6</v>
      </c>
      <c r="I231" s="162"/>
      <c r="L231" s="158"/>
      <c r="M231" s="163"/>
      <c r="T231" s="164"/>
      <c r="AT231" s="159" t="s">
        <v>279</v>
      </c>
      <c r="AU231" s="159" t="s">
        <v>90</v>
      </c>
      <c r="AV231" s="13" t="s">
        <v>179</v>
      </c>
      <c r="AW231" s="13" t="s">
        <v>35</v>
      </c>
      <c r="AX231" s="13" t="s">
        <v>81</v>
      </c>
      <c r="AY231" s="159" t="s">
        <v>270</v>
      </c>
    </row>
    <row r="232" spans="2:65" s="12" customFormat="1" ht="22.5">
      <c r="B232" s="151"/>
      <c r="D232" s="152" t="s">
        <v>279</v>
      </c>
      <c r="E232" s="153" t="s">
        <v>1</v>
      </c>
      <c r="F232" s="154" t="s">
        <v>1475</v>
      </c>
      <c r="H232" s="153" t="s">
        <v>1</v>
      </c>
      <c r="I232" s="155"/>
      <c r="L232" s="151"/>
      <c r="M232" s="156"/>
      <c r="T232" s="157"/>
      <c r="AT232" s="153" t="s">
        <v>279</v>
      </c>
      <c r="AU232" s="153" t="s">
        <v>90</v>
      </c>
      <c r="AV232" s="12" t="s">
        <v>21</v>
      </c>
      <c r="AW232" s="12" t="s">
        <v>35</v>
      </c>
      <c r="AX232" s="12" t="s">
        <v>81</v>
      </c>
      <c r="AY232" s="153" t="s">
        <v>270</v>
      </c>
    </row>
    <row r="233" spans="2:65" s="14" customFormat="1" ht="11.25">
      <c r="B233" s="165"/>
      <c r="D233" s="152" t="s">
        <v>279</v>
      </c>
      <c r="E233" s="166" t="s">
        <v>1</v>
      </c>
      <c r="F233" s="167" t="s">
        <v>1476</v>
      </c>
      <c r="H233" s="168">
        <v>-42.5</v>
      </c>
      <c r="I233" s="169"/>
      <c r="L233" s="165"/>
      <c r="M233" s="170"/>
      <c r="T233" s="171"/>
      <c r="AT233" s="166" t="s">
        <v>279</v>
      </c>
      <c r="AU233" s="166" t="s">
        <v>90</v>
      </c>
      <c r="AV233" s="14" t="s">
        <v>90</v>
      </c>
      <c r="AW233" s="14" t="s">
        <v>35</v>
      </c>
      <c r="AX233" s="14" t="s">
        <v>81</v>
      </c>
      <c r="AY233" s="166" t="s">
        <v>270</v>
      </c>
    </row>
    <row r="234" spans="2:65" s="15" customFormat="1" ht="11.25">
      <c r="B234" s="172"/>
      <c r="D234" s="152" t="s">
        <v>279</v>
      </c>
      <c r="E234" s="173" t="s">
        <v>1375</v>
      </c>
      <c r="F234" s="174" t="s">
        <v>310</v>
      </c>
      <c r="H234" s="175">
        <v>695.1</v>
      </c>
      <c r="I234" s="176"/>
      <c r="L234" s="172"/>
      <c r="M234" s="177"/>
      <c r="T234" s="178"/>
      <c r="AT234" s="173" t="s">
        <v>279</v>
      </c>
      <c r="AU234" s="173" t="s">
        <v>90</v>
      </c>
      <c r="AV234" s="15" t="s">
        <v>277</v>
      </c>
      <c r="AW234" s="15" t="s">
        <v>35</v>
      </c>
      <c r="AX234" s="15" t="s">
        <v>21</v>
      </c>
      <c r="AY234" s="173" t="s">
        <v>270</v>
      </c>
    </row>
    <row r="235" spans="2:65" s="1" customFormat="1" ht="24.2" customHeight="1">
      <c r="B235" s="32"/>
      <c r="C235" s="138" t="s">
        <v>392</v>
      </c>
      <c r="D235" s="138" t="s">
        <v>272</v>
      </c>
      <c r="E235" s="139" t="s">
        <v>433</v>
      </c>
      <c r="F235" s="140" t="s">
        <v>434</v>
      </c>
      <c r="G235" s="141" t="s">
        <v>371</v>
      </c>
      <c r="H235" s="142">
        <v>251.17400000000001</v>
      </c>
      <c r="I235" s="143"/>
      <c r="J235" s="144">
        <f>ROUND(I235*H235,2)</f>
        <v>0</v>
      </c>
      <c r="K235" s="140" t="s">
        <v>276</v>
      </c>
      <c r="L235" s="32"/>
      <c r="M235" s="145" t="s">
        <v>1</v>
      </c>
      <c r="N235" s="146" t="s">
        <v>46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277</v>
      </c>
      <c r="AT235" s="149" t="s">
        <v>272</v>
      </c>
      <c r="AU235" s="149" t="s">
        <v>90</v>
      </c>
      <c r="AY235" s="17" t="s">
        <v>270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21</v>
      </c>
      <c r="BK235" s="150">
        <f>ROUND(I235*H235,2)</f>
        <v>0</v>
      </c>
      <c r="BL235" s="17" t="s">
        <v>277</v>
      </c>
      <c r="BM235" s="149" t="s">
        <v>435</v>
      </c>
    </row>
    <row r="236" spans="2:65" s="12" customFormat="1" ht="22.5">
      <c r="B236" s="151"/>
      <c r="D236" s="152" t="s">
        <v>279</v>
      </c>
      <c r="E236" s="153" t="s">
        <v>1</v>
      </c>
      <c r="F236" s="154" t="s">
        <v>1477</v>
      </c>
      <c r="H236" s="153" t="s">
        <v>1</v>
      </c>
      <c r="I236" s="155"/>
      <c r="L236" s="151"/>
      <c r="M236" s="156"/>
      <c r="T236" s="157"/>
      <c r="AT236" s="153" t="s">
        <v>279</v>
      </c>
      <c r="AU236" s="153" t="s">
        <v>90</v>
      </c>
      <c r="AV236" s="12" t="s">
        <v>21</v>
      </c>
      <c r="AW236" s="12" t="s">
        <v>35</v>
      </c>
      <c r="AX236" s="12" t="s">
        <v>81</v>
      </c>
      <c r="AY236" s="153" t="s">
        <v>270</v>
      </c>
    </row>
    <row r="237" spans="2:65" s="12" customFormat="1" ht="22.5">
      <c r="B237" s="151"/>
      <c r="D237" s="152" t="s">
        <v>279</v>
      </c>
      <c r="E237" s="153" t="s">
        <v>1</v>
      </c>
      <c r="F237" s="154" t="s">
        <v>437</v>
      </c>
      <c r="H237" s="153" t="s">
        <v>1</v>
      </c>
      <c r="I237" s="155"/>
      <c r="L237" s="151"/>
      <c r="M237" s="156"/>
      <c r="T237" s="157"/>
      <c r="AT237" s="153" t="s">
        <v>279</v>
      </c>
      <c r="AU237" s="153" t="s">
        <v>90</v>
      </c>
      <c r="AV237" s="12" t="s">
        <v>21</v>
      </c>
      <c r="AW237" s="12" t="s">
        <v>35</v>
      </c>
      <c r="AX237" s="12" t="s">
        <v>81</v>
      </c>
      <c r="AY237" s="153" t="s">
        <v>270</v>
      </c>
    </row>
    <row r="238" spans="2:65" s="12" customFormat="1" ht="11.25">
      <c r="B238" s="151"/>
      <c r="D238" s="152" t="s">
        <v>279</v>
      </c>
      <c r="E238" s="153" t="s">
        <v>1</v>
      </c>
      <c r="F238" s="154" t="s">
        <v>1478</v>
      </c>
      <c r="H238" s="153" t="s">
        <v>1</v>
      </c>
      <c r="I238" s="155"/>
      <c r="L238" s="151"/>
      <c r="M238" s="156"/>
      <c r="T238" s="157"/>
      <c r="AT238" s="153" t="s">
        <v>279</v>
      </c>
      <c r="AU238" s="153" t="s">
        <v>90</v>
      </c>
      <c r="AV238" s="12" t="s">
        <v>21</v>
      </c>
      <c r="AW238" s="12" t="s">
        <v>35</v>
      </c>
      <c r="AX238" s="12" t="s">
        <v>81</v>
      </c>
      <c r="AY238" s="153" t="s">
        <v>270</v>
      </c>
    </row>
    <row r="239" spans="2:65" s="14" customFormat="1" ht="11.25">
      <c r="B239" s="165"/>
      <c r="D239" s="152" t="s">
        <v>279</v>
      </c>
      <c r="E239" s="166" t="s">
        <v>1</v>
      </c>
      <c r="F239" s="167" t="s">
        <v>1479</v>
      </c>
      <c r="H239" s="168">
        <v>3.3</v>
      </c>
      <c r="I239" s="169"/>
      <c r="L239" s="165"/>
      <c r="M239" s="170"/>
      <c r="T239" s="171"/>
      <c r="AT239" s="166" t="s">
        <v>279</v>
      </c>
      <c r="AU239" s="166" t="s">
        <v>90</v>
      </c>
      <c r="AV239" s="14" t="s">
        <v>90</v>
      </c>
      <c r="AW239" s="14" t="s">
        <v>35</v>
      </c>
      <c r="AX239" s="14" t="s">
        <v>81</v>
      </c>
      <c r="AY239" s="166" t="s">
        <v>270</v>
      </c>
    </row>
    <row r="240" spans="2:65" s="14" customFormat="1" ht="11.25">
      <c r="B240" s="165"/>
      <c r="D240" s="152" t="s">
        <v>279</v>
      </c>
      <c r="E240" s="166" t="s">
        <v>1</v>
      </c>
      <c r="F240" s="167" t="s">
        <v>1480</v>
      </c>
      <c r="H240" s="168">
        <v>4.59</v>
      </c>
      <c r="I240" s="169"/>
      <c r="L240" s="165"/>
      <c r="M240" s="170"/>
      <c r="T240" s="171"/>
      <c r="AT240" s="166" t="s">
        <v>279</v>
      </c>
      <c r="AU240" s="166" t="s">
        <v>90</v>
      </c>
      <c r="AV240" s="14" t="s">
        <v>90</v>
      </c>
      <c r="AW240" s="14" t="s">
        <v>35</v>
      </c>
      <c r="AX240" s="14" t="s">
        <v>81</v>
      </c>
      <c r="AY240" s="166" t="s">
        <v>270</v>
      </c>
    </row>
    <row r="241" spans="2:51" s="14" customFormat="1" ht="11.25">
      <c r="B241" s="165"/>
      <c r="D241" s="152" t="s">
        <v>279</v>
      </c>
      <c r="E241" s="166" t="s">
        <v>1</v>
      </c>
      <c r="F241" s="167" t="s">
        <v>1481</v>
      </c>
      <c r="H241" s="168">
        <v>7.8</v>
      </c>
      <c r="I241" s="169"/>
      <c r="L241" s="165"/>
      <c r="M241" s="170"/>
      <c r="T241" s="171"/>
      <c r="AT241" s="166" t="s">
        <v>279</v>
      </c>
      <c r="AU241" s="166" t="s">
        <v>90</v>
      </c>
      <c r="AV241" s="14" t="s">
        <v>90</v>
      </c>
      <c r="AW241" s="14" t="s">
        <v>35</v>
      </c>
      <c r="AX241" s="14" t="s">
        <v>81</v>
      </c>
      <c r="AY241" s="166" t="s">
        <v>270</v>
      </c>
    </row>
    <row r="242" spans="2:51" s="14" customFormat="1" ht="11.25">
      <c r="B242" s="165"/>
      <c r="D242" s="152" t="s">
        <v>279</v>
      </c>
      <c r="E242" s="166" t="s">
        <v>1</v>
      </c>
      <c r="F242" s="167" t="s">
        <v>1482</v>
      </c>
      <c r="H242" s="168">
        <v>33</v>
      </c>
      <c r="I242" s="169"/>
      <c r="L242" s="165"/>
      <c r="M242" s="170"/>
      <c r="T242" s="171"/>
      <c r="AT242" s="166" t="s">
        <v>279</v>
      </c>
      <c r="AU242" s="166" t="s">
        <v>90</v>
      </c>
      <c r="AV242" s="14" t="s">
        <v>90</v>
      </c>
      <c r="AW242" s="14" t="s">
        <v>35</v>
      </c>
      <c r="AX242" s="14" t="s">
        <v>81</v>
      </c>
      <c r="AY242" s="166" t="s">
        <v>270</v>
      </c>
    </row>
    <row r="243" spans="2:51" s="14" customFormat="1" ht="11.25">
      <c r="B243" s="165"/>
      <c r="D243" s="152" t="s">
        <v>279</v>
      </c>
      <c r="E243" s="166" t="s">
        <v>1</v>
      </c>
      <c r="F243" s="167" t="s">
        <v>1483</v>
      </c>
      <c r="H243" s="168">
        <v>102.75</v>
      </c>
      <c r="I243" s="169"/>
      <c r="L243" s="165"/>
      <c r="M243" s="170"/>
      <c r="T243" s="171"/>
      <c r="AT243" s="166" t="s">
        <v>279</v>
      </c>
      <c r="AU243" s="166" t="s">
        <v>90</v>
      </c>
      <c r="AV243" s="14" t="s">
        <v>90</v>
      </c>
      <c r="AW243" s="14" t="s">
        <v>35</v>
      </c>
      <c r="AX243" s="14" t="s">
        <v>81</v>
      </c>
      <c r="AY243" s="166" t="s">
        <v>270</v>
      </c>
    </row>
    <row r="244" spans="2:51" s="14" customFormat="1" ht="11.25">
      <c r="B244" s="165"/>
      <c r="D244" s="152" t="s">
        <v>279</v>
      </c>
      <c r="E244" s="166" t="s">
        <v>1</v>
      </c>
      <c r="F244" s="167" t="s">
        <v>1484</v>
      </c>
      <c r="H244" s="168">
        <v>36.75</v>
      </c>
      <c r="I244" s="169"/>
      <c r="L244" s="165"/>
      <c r="M244" s="170"/>
      <c r="T244" s="171"/>
      <c r="AT244" s="166" t="s">
        <v>279</v>
      </c>
      <c r="AU244" s="166" t="s">
        <v>90</v>
      </c>
      <c r="AV244" s="14" t="s">
        <v>90</v>
      </c>
      <c r="AW244" s="14" t="s">
        <v>35</v>
      </c>
      <c r="AX244" s="14" t="s">
        <v>81</v>
      </c>
      <c r="AY244" s="166" t="s">
        <v>270</v>
      </c>
    </row>
    <row r="245" spans="2:51" s="14" customFormat="1" ht="11.25">
      <c r="B245" s="165"/>
      <c r="D245" s="152" t="s">
        <v>279</v>
      </c>
      <c r="E245" s="166" t="s">
        <v>1</v>
      </c>
      <c r="F245" s="167" t="s">
        <v>1485</v>
      </c>
      <c r="H245" s="168">
        <v>30</v>
      </c>
      <c r="I245" s="169"/>
      <c r="L245" s="165"/>
      <c r="M245" s="170"/>
      <c r="T245" s="171"/>
      <c r="AT245" s="166" t="s">
        <v>279</v>
      </c>
      <c r="AU245" s="166" t="s">
        <v>90</v>
      </c>
      <c r="AV245" s="14" t="s">
        <v>90</v>
      </c>
      <c r="AW245" s="14" t="s">
        <v>35</v>
      </c>
      <c r="AX245" s="14" t="s">
        <v>81</v>
      </c>
      <c r="AY245" s="166" t="s">
        <v>270</v>
      </c>
    </row>
    <row r="246" spans="2:51" s="12" customFormat="1" ht="22.5">
      <c r="B246" s="151"/>
      <c r="D246" s="152" t="s">
        <v>279</v>
      </c>
      <c r="E246" s="153" t="s">
        <v>1</v>
      </c>
      <c r="F246" s="154" t="s">
        <v>1486</v>
      </c>
      <c r="H246" s="153" t="s">
        <v>1</v>
      </c>
      <c r="I246" s="155"/>
      <c r="L246" s="151"/>
      <c r="M246" s="156"/>
      <c r="T246" s="157"/>
      <c r="AT246" s="153" t="s">
        <v>279</v>
      </c>
      <c r="AU246" s="153" t="s">
        <v>90</v>
      </c>
      <c r="AV246" s="12" t="s">
        <v>21</v>
      </c>
      <c r="AW246" s="12" t="s">
        <v>35</v>
      </c>
      <c r="AX246" s="12" t="s">
        <v>81</v>
      </c>
      <c r="AY246" s="153" t="s">
        <v>270</v>
      </c>
    </row>
    <row r="247" spans="2:51" s="14" customFormat="1" ht="11.25">
      <c r="B247" s="165"/>
      <c r="D247" s="152" t="s">
        <v>279</v>
      </c>
      <c r="E247" s="166" t="s">
        <v>1</v>
      </c>
      <c r="F247" s="167" t="s">
        <v>1487</v>
      </c>
      <c r="H247" s="168">
        <v>1.125</v>
      </c>
      <c r="I247" s="169"/>
      <c r="L247" s="165"/>
      <c r="M247" s="170"/>
      <c r="T247" s="171"/>
      <c r="AT247" s="166" t="s">
        <v>279</v>
      </c>
      <c r="AU247" s="166" t="s">
        <v>90</v>
      </c>
      <c r="AV247" s="14" t="s">
        <v>90</v>
      </c>
      <c r="AW247" s="14" t="s">
        <v>35</v>
      </c>
      <c r="AX247" s="14" t="s">
        <v>81</v>
      </c>
      <c r="AY247" s="166" t="s">
        <v>270</v>
      </c>
    </row>
    <row r="248" spans="2:51" s="12" customFormat="1" ht="11.25">
      <c r="B248" s="151"/>
      <c r="D248" s="152" t="s">
        <v>279</v>
      </c>
      <c r="E248" s="153" t="s">
        <v>1</v>
      </c>
      <c r="F248" s="154" t="s">
        <v>1488</v>
      </c>
      <c r="H248" s="153" t="s">
        <v>1</v>
      </c>
      <c r="I248" s="155"/>
      <c r="L248" s="151"/>
      <c r="M248" s="156"/>
      <c r="T248" s="157"/>
      <c r="AT248" s="153" t="s">
        <v>279</v>
      </c>
      <c r="AU248" s="153" t="s">
        <v>90</v>
      </c>
      <c r="AV248" s="12" t="s">
        <v>21</v>
      </c>
      <c r="AW248" s="12" t="s">
        <v>35</v>
      </c>
      <c r="AX248" s="12" t="s">
        <v>81</v>
      </c>
      <c r="AY248" s="153" t="s">
        <v>270</v>
      </c>
    </row>
    <row r="249" spans="2:51" s="14" customFormat="1" ht="11.25">
      <c r="B249" s="165"/>
      <c r="D249" s="152" t="s">
        <v>279</v>
      </c>
      <c r="E249" s="166" t="s">
        <v>1</v>
      </c>
      <c r="F249" s="167" t="s">
        <v>1489</v>
      </c>
      <c r="H249" s="168">
        <v>3.4</v>
      </c>
      <c r="I249" s="169"/>
      <c r="L249" s="165"/>
      <c r="M249" s="170"/>
      <c r="T249" s="171"/>
      <c r="AT249" s="166" t="s">
        <v>279</v>
      </c>
      <c r="AU249" s="166" t="s">
        <v>90</v>
      </c>
      <c r="AV249" s="14" t="s">
        <v>90</v>
      </c>
      <c r="AW249" s="14" t="s">
        <v>35</v>
      </c>
      <c r="AX249" s="14" t="s">
        <v>81</v>
      </c>
      <c r="AY249" s="166" t="s">
        <v>270</v>
      </c>
    </row>
    <row r="250" spans="2:51" s="12" customFormat="1" ht="22.5">
      <c r="B250" s="151"/>
      <c r="D250" s="152" t="s">
        <v>279</v>
      </c>
      <c r="E250" s="153" t="s">
        <v>1</v>
      </c>
      <c r="F250" s="154" t="s">
        <v>1490</v>
      </c>
      <c r="H250" s="153" t="s">
        <v>1</v>
      </c>
      <c r="I250" s="155"/>
      <c r="L250" s="151"/>
      <c r="M250" s="156"/>
      <c r="T250" s="157"/>
      <c r="AT250" s="153" t="s">
        <v>279</v>
      </c>
      <c r="AU250" s="153" t="s">
        <v>90</v>
      </c>
      <c r="AV250" s="12" t="s">
        <v>21</v>
      </c>
      <c r="AW250" s="12" t="s">
        <v>35</v>
      </c>
      <c r="AX250" s="12" t="s">
        <v>81</v>
      </c>
      <c r="AY250" s="153" t="s">
        <v>270</v>
      </c>
    </row>
    <row r="251" spans="2:51" s="14" customFormat="1" ht="11.25">
      <c r="B251" s="165"/>
      <c r="D251" s="152" t="s">
        <v>279</v>
      </c>
      <c r="E251" s="166" t="s">
        <v>1</v>
      </c>
      <c r="F251" s="167" t="s">
        <v>81</v>
      </c>
      <c r="H251" s="168">
        <v>0</v>
      </c>
      <c r="I251" s="169"/>
      <c r="L251" s="165"/>
      <c r="M251" s="170"/>
      <c r="T251" s="171"/>
      <c r="AT251" s="166" t="s">
        <v>279</v>
      </c>
      <c r="AU251" s="166" t="s">
        <v>90</v>
      </c>
      <c r="AV251" s="14" t="s">
        <v>90</v>
      </c>
      <c r="AW251" s="14" t="s">
        <v>35</v>
      </c>
      <c r="AX251" s="14" t="s">
        <v>81</v>
      </c>
      <c r="AY251" s="166" t="s">
        <v>270</v>
      </c>
    </row>
    <row r="252" spans="2:51" s="12" customFormat="1" ht="11.25">
      <c r="B252" s="151"/>
      <c r="D252" s="152" t="s">
        <v>279</v>
      </c>
      <c r="E252" s="153" t="s">
        <v>1</v>
      </c>
      <c r="F252" s="154" t="s">
        <v>1491</v>
      </c>
      <c r="H252" s="153" t="s">
        <v>1</v>
      </c>
      <c r="I252" s="155"/>
      <c r="L252" s="151"/>
      <c r="M252" s="156"/>
      <c r="T252" s="157"/>
      <c r="AT252" s="153" t="s">
        <v>279</v>
      </c>
      <c r="AU252" s="153" t="s">
        <v>90</v>
      </c>
      <c r="AV252" s="12" t="s">
        <v>21</v>
      </c>
      <c r="AW252" s="12" t="s">
        <v>35</v>
      </c>
      <c r="AX252" s="12" t="s">
        <v>81</v>
      </c>
      <c r="AY252" s="153" t="s">
        <v>270</v>
      </c>
    </row>
    <row r="253" spans="2:51" s="14" customFormat="1" ht="11.25">
      <c r="B253" s="165"/>
      <c r="D253" s="152" t="s">
        <v>279</v>
      </c>
      <c r="E253" s="166" t="s">
        <v>1</v>
      </c>
      <c r="F253" s="167" t="s">
        <v>1492</v>
      </c>
      <c r="H253" s="168">
        <v>5.625</v>
      </c>
      <c r="I253" s="169"/>
      <c r="L253" s="165"/>
      <c r="M253" s="170"/>
      <c r="T253" s="171"/>
      <c r="AT253" s="166" t="s">
        <v>279</v>
      </c>
      <c r="AU253" s="166" t="s">
        <v>90</v>
      </c>
      <c r="AV253" s="14" t="s">
        <v>90</v>
      </c>
      <c r="AW253" s="14" t="s">
        <v>35</v>
      </c>
      <c r="AX253" s="14" t="s">
        <v>81</v>
      </c>
      <c r="AY253" s="166" t="s">
        <v>270</v>
      </c>
    </row>
    <row r="254" spans="2:51" s="13" customFormat="1" ht="11.25">
      <c r="B254" s="158"/>
      <c r="D254" s="152" t="s">
        <v>279</v>
      </c>
      <c r="E254" s="159" t="s">
        <v>1355</v>
      </c>
      <c r="F254" s="160" t="s">
        <v>448</v>
      </c>
      <c r="H254" s="161">
        <v>228.34</v>
      </c>
      <c r="I254" s="162"/>
      <c r="L254" s="158"/>
      <c r="M254" s="163"/>
      <c r="T254" s="164"/>
      <c r="AT254" s="159" t="s">
        <v>279</v>
      </c>
      <c r="AU254" s="159" t="s">
        <v>90</v>
      </c>
      <c r="AV254" s="13" t="s">
        <v>179</v>
      </c>
      <c r="AW254" s="13" t="s">
        <v>35</v>
      </c>
      <c r="AX254" s="13" t="s">
        <v>81</v>
      </c>
      <c r="AY254" s="159" t="s">
        <v>270</v>
      </c>
    </row>
    <row r="255" spans="2:51" s="14" customFormat="1" ht="11.25">
      <c r="B255" s="165"/>
      <c r="D255" s="152" t="s">
        <v>279</v>
      </c>
      <c r="E255" s="166" t="s">
        <v>1</v>
      </c>
      <c r="F255" s="167" t="s">
        <v>1493</v>
      </c>
      <c r="H255" s="168">
        <v>22.834</v>
      </c>
      <c r="I255" s="169"/>
      <c r="L255" s="165"/>
      <c r="M255" s="170"/>
      <c r="T255" s="171"/>
      <c r="AT255" s="166" t="s">
        <v>279</v>
      </c>
      <c r="AU255" s="166" t="s">
        <v>90</v>
      </c>
      <c r="AV255" s="14" t="s">
        <v>90</v>
      </c>
      <c r="AW255" s="14" t="s">
        <v>35</v>
      </c>
      <c r="AX255" s="14" t="s">
        <v>81</v>
      </c>
      <c r="AY255" s="166" t="s">
        <v>270</v>
      </c>
    </row>
    <row r="256" spans="2:51" s="15" customFormat="1" ht="11.25">
      <c r="B256" s="172"/>
      <c r="D256" s="152" t="s">
        <v>279</v>
      </c>
      <c r="E256" s="173" t="s">
        <v>1322</v>
      </c>
      <c r="F256" s="174" t="s">
        <v>450</v>
      </c>
      <c r="H256" s="175">
        <v>251.17400000000001</v>
      </c>
      <c r="I256" s="176"/>
      <c r="L256" s="172"/>
      <c r="M256" s="177"/>
      <c r="T256" s="178"/>
      <c r="AT256" s="173" t="s">
        <v>279</v>
      </c>
      <c r="AU256" s="173" t="s">
        <v>90</v>
      </c>
      <c r="AV256" s="15" t="s">
        <v>277</v>
      </c>
      <c r="AW256" s="15" t="s">
        <v>35</v>
      </c>
      <c r="AX256" s="15" t="s">
        <v>21</v>
      </c>
      <c r="AY256" s="173" t="s">
        <v>270</v>
      </c>
    </row>
    <row r="257" spans="2:65" s="1" customFormat="1" ht="24.2" customHeight="1">
      <c r="B257" s="32"/>
      <c r="C257" s="138" t="s">
        <v>402</v>
      </c>
      <c r="D257" s="138" t="s">
        <v>272</v>
      </c>
      <c r="E257" s="139" t="s">
        <v>451</v>
      </c>
      <c r="F257" s="140" t="s">
        <v>452</v>
      </c>
      <c r="G257" s="141" t="s">
        <v>371</v>
      </c>
      <c r="H257" s="142">
        <v>3.1</v>
      </c>
      <c r="I257" s="143"/>
      <c r="J257" s="144">
        <f>ROUND(I257*H257,2)</f>
        <v>0</v>
      </c>
      <c r="K257" s="140" t="s">
        <v>276</v>
      </c>
      <c r="L257" s="32"/>
      <c r="M257" s="145" t="s">
        <v>1</v>
      </c>
      <c r="N257" s="146" t="s">
        <v>46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277</v>
      </c>
      <c r="AT257" s="149" t="s">
        <v>272</v>
      </c>
      <c r="AU257" s="149" t="s">
        <v>90</v>
      </c>
      <c r="AY257" s="17" t="s">
        <v>270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21</v>
      </c>
      <c r="BK257" s="150">
        <f>ROUND(I257*H257,2)</f>
        <v>0</v>
      </c>
      <c r="BL257" s="17" t="s">
        <v>277</v>
      </c>
      <c r="BM257" s="149" t="s">
        <v>453</v>
      </c>
    </row>
    <row r="258" spans="2:65" s="12" customFormat="1" ht="11.25">
      <c r="B258" s="151"/>
      <c r="D258" s="152" t="s">
        <v>279</v>
      </c>
      <c r="E258" s="153" t="s">
        <v>1</v>
      </c>
      <c r="F258" s="154" t="s">
        <v>1494</v>
      </c>
      <c r="H258" s="153" t="s">
        <v>1</v>
      </c>
      <c r="I258" s="155"/>
      <c r="L258" s="151"/>
      <c r="M258" s="156"/>
      <c r="T258" s="157"/>
      <c r="AT258" s="153" t="s">
        <v>279</v>
      </c>
      <c r="AU258" s="153" t="s">
        <v>90</v>
      </c>
      <c r="AV258" s="12" t="s">
        <v>21</v>
      </c>
      <c r="AW258" s="12" t="s">
        <v>35</v>
      </c>
      <c r="AX258" s="12" t="s">
        <v>81</v>
      </c>
      <c r="AY258" s="153" t="s">
        <v>270</v>
      </c>
    </row>
    <row r="259" spans="2:65" s="14" customFormat="1" ht="22.5">
      <c r="B259" s="165"/>
      <c r="D259" s="152" t="s">
        <v>279</v>
      </c>
      <c r="E259" s="166" t="s">
        <v>1</v>
      </c>
      <c r="F259" s="167" t="s">
        <v>1495</v>
      </c>
      <c r="H259" s="168">
        <v>3.1</v>
      </c>
      <c r="I259" s="169"/>
      <c r="L259" s="165"/>
      <c r="M259" s="170"/>
      <c r="T259" s="171"/>
      <c r="AT259" s="166" t="s">
        <v>279</v>
      </c>
      <c r="AU259" s="166" t="s">
        <v>90</v>
      </c>
      <c r="AV259" s="14" t="s">
        <v>90</v>
      </c>
      <c r="AW259" s="14" t="s">
        <v>35</v>
      </c>
      <c r="AX259" s="14" t="s">
        <v>81</v>
      </c>
      <c r="AY259" s="166" t="s">
        <v>270</v>
      </c>
    </row>
    <row r="260" spans="2:65" s="15" customFormat="1" ht="11.25">
      <c r="B260" s="172"/>
      <c r="D260" s="152" t="s">
        <v>279</v>
      </c>
      <c r="E260" s="173" t="s">
        <v>1336</v>
      </c>
      <c r="F260" s="174" t="s">
        <v>310</v>
      </c>
      <c r="H260" s="175">
        <v>3.1</v>
      </c>
      <c r="I260" s="176"/>
      <c r="L260" s="172"/>
      <c r="M260" s="177"/>
      <c r="T260" s="178"/>
      <c r="AT260" s="173" t="s">
        <v>279</v>
      </c>
      <c r="AU260" s="173" t="s">
        <v>90</v>
      </c>
      <c r="AV260" s="15" t="s">
        <v>277</v>
      </c>
      <c r="AW260" s="15" t="s">
        <v>35</v>
      </c>
      <c r="AX260" s="15" t="s">
        <v>21</v>
      </c>
      <c r="AY260" s="173" t="s">
        <v>270</v>
      </c>
    </row>
    <row r="261" spans="2:65" s="1" customFormat="1" ht="44.25" customHeight="1">
      <c r="B261" s="32"/>
      <c r="C261" s="138" t="s">
        <v>410</v>
      </c>
      <c r="D261" s="138" t="s">
        <v>272</v>
      </c>
      <c r="E261" s="139" t="s">
        <v>465</v>
      </c>
      <c r="F261" s="140" t="s">
        <v>466</v>
      </c>
      <c r="G261" s="141" t="s">
        <v>371</v>
      </c>
      <c r="H261" s="142">
        <v>38.75</v>
      </c>
      <c r="I261" s="143"/>
      <c r="J261" s="144">
        <f>ROUND(I261*H261,2)</f>
        <v>0</v>
      </c>
      <c r="K261" s="140" t="s">
        <v>341</v>
      </c>
      <c r="L261" s="32"/>
      <c r="M261" s="145" t="s">
        <v>1</v>
      </c>
      <c r="N261" s="146" t="s">
        <v>46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277</v>
      </c>
      <c r="AT261" s="149" t="s">
        <v>272</v>
      </c>
      <c r="AU261" s="149" t="s">
        <v>90</v>
      </c>
      <c r="AY261" s="17" t="s">
        <v>270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21</v>
      </c>
      <c r="BK261" s="150">
        <f>ROUND(I261*H261,2)</f>
        <v>0</v>
      </c>
      <c r="BL261" s="17" t="s">
        <v>277</v>
      </c>
      <c r="BM261" s="149" t="s">
        <v>467</v>
      </c>
    </row>
    <row r="262" spans="2:65" s="12" customFormat="1" ht="22.5">
      <c r="B262" s="151"/>
      <c r="D262" s="152" t="s">
        <v>279</v>
      </c>
      <c r="E262" s="153" t="s">
        <v>1</v>
      </c>
      <c r="F262" s="154" t="s">
        <v>1496</v>
      </c>
      <c r="H262" s="153" t="s">
        <v>1</v>
      </c>
      <c r="I262" s="155"/>
      <c r="L262" s="151"/>
      <c r="M262" s="156"/>
      <c r="T262" s="157"/>
      <c r="AT262" s="153" t="s">
        <v>279</v>
      </c>
      <c r="AU262" s="153" t="s">
        <v>90</v>
      </c>
      <c r="AV262" s="12" t="s">
        <v>21</v>
      </c>
      <c r="AW262" s="12" t="s">
        <v>35</v>
      </c>
      <c r="AX262" s="12" t="s">
        <v>81</v>
      </c>
      <c r="AY262" s="153" t="s">
        <v>270</v>
      </c>
    </row>
    <row r="263" spans="2:65" s="12" customFormat="1" ht="22.5">
      <c r="B263" s="151"/>
      <c r="D263" s="152" t="s">
        <v>279</v>
      </c>
      <c r="E263" s="153" t="s">
        <v>1</v>
      </c>
      <c r="F263" s="154" t="s">
        <v>1497</v>
      </c>
      <c r="H263" s="153" t="s">
        <v>1</v>
      </c>
      <c r="I263" s="155"/>
      <c r="L263" s="151"/>
      <c r="M263" s="156"/>
      <c r="T263" s="157"/>
      <c r="AT263" s="153" t="s">
        <v>279</v>
      </c>
      <c r="AU263" s="153" t="s">
        <v>90</v>
      </c>
      <c r="AV263" s="12" t="s">
        <v>21</v>
      </c>
      <c r="AW263" s="12" t="s">
        <v>35</v>
      </c>
      <c r="AX263" s="12" t="s">
        <v>81</v>
      </c>
      <c r="AY263" s="153" t="s">
        <v>270</v>
      </c>
    </row>
    <row r="264" spans="2:65" s="12" customFormat="1" ht="22.5">
      <c r="B264" s="151"/>
      <c r="D264" s="152" t="s">
        <v>279</v>
      </c>
      <c r="E264" s="153" t="s">
        <v>1</v>
      </c>
      <c r="F264" s="154" t="s">
        <v>1498</v>
      </c>
      <c r="H264" s="153" t="s">
        <v>1</v>
      </c>
      <c r="I264" s="155"/>
      <c r="L264" s="151"/>
      <c r="M264" s="156"/>
      <c r="T264" s="157"/>
      <c r="AT264" s="153" t="s">
        <v>279</v>
      </c>
      <c r="AU264" s="153" t="s">
        <v>90</v>
      </c>
      <c r="AV264" s="12" t="s">
        <v>21</v>
      </c>
      <c r="AW264" s="12" t="s">
        <v>35</v>
      </c>
      <c r="AX264" s="12" t="s">
        <v>81</v>
      </c>
      <c r="AY264" s="153" t="s">
        <v>270</v>
      </c>
    </row>
    <row r="265" spans="2:65" s="14" customFormat="1" ht="11.25">
      <c r="B265" s="165"/>
      <c r="D265" s="152" t="s">
        <v>279</v>
      </c>
      <c r="E265" s="166" t="s">
        <v>1</v>
      </c>
      <c r="F265" s="167" t="s">
        <v>1330</v>
      </c>
      <c r="H265" s="168">
        <v>38.75</v>
      </c>
      <c r="I265" s="169"/>
      <c r="L265" s="165"/>
      <c r="M265" s="170"/>
      <c r="T265" s="171"/>
      <c r="AT265" s="166" t="s">
        <v>279</v>
      </c>
      <c r="AU265" s="166" t="s">
        <v>90</v>
      </c>
      <c r="AV265" s="14" t="s">
        <v>90</v>
      </c>
      <c r="AW265" s="14" t="s">
        <v>35</v>
      </c>
      <c r="AX265" s="14" t="s">
        <v>21</v>
      </c>
      <c r="AY265" s="166" t="s">
        <v>270</v>
      </c>
    </row>
    <row r="266" spans="2:65" s="1" customFormat="1" ht="49.15" customHeight="1">
      <c r="B266" s="32"/>
      <c r="C266" s="138" t="s">
        <v>423</v>
      </c>
      <c r="D266" s="138" t="s">
        <v>272</v>
      </c>
      <c r="E266" s="139" t="s">
        <v>471</v>
      </c>
      <c r="F266" s="140" t="s">
        <v>472</v>
      </c>
      <c r="G266" s="141" t="s">
        <v>371</v>
      </c>
      <c r="H266" s="142">
        <v>38.75</v>
      </c>
      <c r="I266" s="143"/>
      <c r="J266" s="144">
        <f>ROUND(I266*H266,2)</f>
        <v>0</v>
      </c>
      <c r="K266" s="140" t="s">
        <v>341</v>
      </c>
      <c r="L266" s="32"/>
      <c r="M266" s="145" t="s">
        <v>1</v>
      </c>
      <c r="N266" s="146" t="s">
        <v>46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277</v>
      </c>
      <c r="AT266" s="149" t="s">
        <v>272</v>
      </c>
      <c r="AU266" s="149" t="s">
        <v>90</v>
      </c>
      <c r="AY266" s="17" t="s">
        <v>270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21</v>
      </c>
      <c r="BK266" s="150">
        <f>ROUND(I266*H266,2)</f>
        <v>0</v>
      </c>
      <c r="BL266" s="17" t="s">
        <v>277</v>
      </c>
      <c r="BM266" s="149" t="s">
        <v>473</v>
      </c>
    </row>
    <row r="267" spans="2:65" s="12" customFormat="1" ht="22.5">
      <c r="B267" s="151"/>
      <c r="D267" s="152" t="s">
        <v>279</v>
      </c>
      <c r="E267" s="153" t="s">
        <v>1</v>
      </c>
      <c r="F267" s="154" t="s">
        <v>474</v>
      </c>
      <c r="H267" s="153" t="s">
        <v>1</v>
      </c>
      <c r="I267" s="155"/>
      <c r="L267" s="151"/>
      <c r="M267" s="156"/>
      <c r="T267" s="157"/>
      <c r="AT267" s="153" t="s">
        <v>279</v>
      </c>
      <c r="AU267" s="153" t="s">
        <v>90</v>
      </c>
      <c r="AV267" s="12" t="s">
        <v>21</v>
      </c>
      <c r="AW267" s="12" t="s">
        <v>35</v>
      </c>
      <c r="AX267" s="12" t="s">
        <v>81</v>
      </c>
      <c r="AY267" s="153" t="s">
        <v>270</v>
      </c>
    </row>
    <row r="268" spans="2:65" s="12" customFormat="1" ht="22.5">
      <c r="B268" s="151"/>
      <c r="D268" s="152" t="s">
        <v>279</v>
      </c>
      <c r="E268" s="153" t="s">
        <v>1</v>
      </c>
      <c r="F268" s="154" t="s">
        <v>475</v>
      </c>
      <c r="H268" s="153" t="s">
        <v>1</v>
      </c>
      <c r="I268" s="155"/>
      <c r="L268" s="151"/>
      <c r="M268" s="156"/>
      <c r="T268" s="157"/>
      <c r="AT268" s="153" t="s">
        <v>279</v>
      </c>
      <c r="AU268" s="153" t="s">
        <v>90</v>
      </c>
      <c r="AV268" s="12" t="s">
        <v>21</v>
      </c>
      <c r="AW268" s="12" t="s">
        <v>35</v>
      </c>
      <c r="AX268" s="12" t="s">
        <v>81</v>
      </c>
      <c r="AY268" s="153" t="s">
        <v>270</v>
      </c>
    </row>
    <row r="269" spans="2:65" s="14" customFormat="1" ht="11.25">
      <c r="B269" s="165"/>
      <c r="D269" s="152" t="s">
        <v>279</v>
      </c>
      <c r="E269" s="166" t="s">
        <v>1</v>
      </c>
      <c r="F269" s="167" t="s">
        <v>1330</v>
      </c>
      <c r="H269" s="168">
        <v>38.75</v>
      </c>
      <c r="I269" s="169"/>
      <c r="L269" s="165"/>
      <c r="M269" s="170"/>
      <c r="T269" s="171"/>
      <c r="AT269" s="166" t="s">
        <v>279</v>
      </c>
      <c r="AU269" s="166" t="s">
        <v>90</v>
      </c>
      <c r="AV269" s="14" t="s">
        <v>90</v>
      </c>
      <c r="AW269" s="14" t="s">
        <v>35</v>
      </c>
      <c r="AX269" s="14" t="s">
        <v>21</v>
      </c>
      <c r="AY269" s="166" t="s">
        <v>270</v>
      </c>
    </row>
    <row r="270" spans="2:65" s="1" customFormat="1" ht="37.9" customHeight="1">
      <c r="B270" s="32"/>
      <c r="C270" s="138" t="s">
        <v>432</v>
      </c>
      <c r="D270" s="138" t="s">
        <v>272</v>
      </c>
      <c r="E270" s="139" t="s">
        <v>476</v>
      </c>
      <c r="F270" s="140" t="s">
        <v>477</v>
      </c>
      <c r="G270" s="141" t="s">
        <v>371</v>
      </c>
      <c r="H270" s="142">
        <v>11.25</v>
      </c>
      <c r="I270" s="143"/>
      <c r="J270" s="144">
        <f>ROUND(I270*H270,2)</f>
        <v>0</v>
      </c>
      <c r="K270" s="140" t="s">
        <v>276</v>
      </c>
      <c r="L270" s="32"/>
      <c r="M270" s="145" t="s">
        <v>1</v>
      </c>
      <c r="N270" s="146" t="s">
        <v>46</v>
      </c>
      <c r="P270" s="147">
        <f>O270*H270</f>
        <v>0</v>
      </c>
      <c r="Q270" s="147">
        <v>0</v>
      </c>
      <c r="R270" s="147">
        <f>Q270*H270</f>
        <v>0</v>
      </c>
      <c r="S270" s="147">
        <v>0</v>
      </c>
      <c r="T270" s="148">
        <f>S270*H270</f>
        <v>0</v>
      </c>
      <c r="AR270" s="149" t="s">
        <v>277</v>
      </c>
      <c r="AT270" s="149" t="s">
        <v>272</v>
      </c>
      <c r="AU270" s="149" t="s">
        <v>90</v>
      </c>
      <c r="AY270" s="17" t="s">
        <v>270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21</v>
      </c>
      <c r="BK270" s="150">
        <f>ROUND(I270*H270,2)</f>
        <v>0</v>
      </c>
      <c r="BL270" s="17" t="s">
        <v>277</v>
      </c>
      <c r="BM270" s="149" t="s">
        <v>478</v>
      </c>
    </row>
    <row r="271" spans="2:65" s="12" customFormat="1" ht="11.25">
      <c r="B271" s="151"/>
      <c r="D271" s="152" t="s">
        <v>279</v>
      </c>
      <c r="E271" s="153" t="s">
        <v>1</v>
      </c>
      <c r="F271" s="154" t="s">
        <v>479</v>
      </c>
      <c r="H271" s="153" t="s">
        <v>1</v>
      </c>
      <c r="I271" s="155"/>
      <c r="L271" s="151"/>
      <c r="M271" s="156"/>
      <c r="T271" s="157"/>
      <c r="AT271" s="153" t="s">
        <v>279</v>
      </c>
      <c r="AU271" s="153" t="s">
        <v>90</v>
      </c>
      <c r="AV271" s="12" t="s">
        <v>21</v>
      </c>
      <c r="AW271" s="12" t="s">
        <v>35</v>
      </c>
      <c r="AX271" s="12" t="s">
        <v>81</v>
      </c>
      <c r="AY271" s="153" t="s">
        <v>270</v>
      </c>
    </row>
    <row r="272" spans="2:65" s="14" customFormat="1" ht="11.25">
      <c r="B272" s="165"/>
      <c r="D272" s="152" t="s">
        <v>279</v>
      </c>
      <c r="E272" s="166" t="s">
        <v>1</v>
      </c>
      <c r="F272" s="167" t="s">
        <v>1499</v>
      </c>
      <c r="H272" s="168">
        <v>11.25</v>
      </c>
      <c r="I272" s="169"/>
      <c r="L272" s="165"/>
      <c r="M272" s="170"/>
      <c r="T272" s="171"/>
      <c r="AT272" s="166" t="s">
        <v>279</v>
      </c>
      <c r="AU272" s="166" t="s">
        <v>90</v>
      </c>
      <c r="AV272" s="14" t="s">
        <v>90</v>
      </c>
      <c r="AW272" s="14" t="s">
        <v>35</v>
      </c>
      <c r="AX272" s="14" t="s">
        <v>81</v>
      </c>
      <c r="AY272" s="166" t="s">
        <v>270</v>
      </c>
    </row>
    <row r="273" spans="2:65" s="13" customFormat="1" ht="11.25">
      <c r="B273" s="158"/>
      <c r="D273" s="152" t="s">
        <v>279</v>
      </c>
      <c r="E273" s="159" t="s">
        <v>1347</v>
      </c>
      <c r="F273" s="160" t="s">
        <v>481</v>
      </c>
      <c r="H273" s="161">
        <v>11.25</v>
      </c>
      <c r="I273" s="162"/>
      <c r="L273" s="158"/>
      <c r="M273" s="163"/>
      <c r="T273" s="164"/>
      <c r="AT273" s="159" t="s">
        <v>279</v>
      </c>
      <c r="AU273" s="159" t="s">
        <v>90</v>
      </c>
      <c r="AV273" s="13" t="s">
        <v>179</v>
      </c>
      <c r="AW273" s="13" t="s">
        <v>35</v>
      </c>
      <c r="AX273" s="13" t="s">
        <v>81</v>
      </c>
      <c r="AY273" s="159" t="s">
        <v>270</v>
      </c>
    </row>
    <row r="274" spans="2:65" s="12" customFormat="1" ht="11.25">
      <c r="B274" s="151"/>
      <c r="D274" s="152" t="s">
        <v>279</v>
      </c>
      <c r="E274" s="153" t="s">
        <v>1</v>
      </c>
      <c r="F274" s="154" t="s">
        <v>1500</v>
      </c>
      <c r="H274" s="153" t="s">
        <v>1</v>
      </c>
      <c r="I274" s="155"/>
      <c r="L274" s="151"/>
      <c r="M274" s="156"/>
      <c r="T274" s="157"/>
      <c r="AT274" s="153" t="s">
        <v>279</v>
      </c>
      <c r="AU274" s="153" t="s">
        <v>90</v>
      </c>
      <c r="AV274" s="12" t="s">
        <v>21</v>
      </c>
      <c r="AW274" s="12" t="s">
        <v>35</v>
      </c>
      <c r="AX274" s="12" t="s">
        <v>81</v>
      </c>
      <c r="AY274" s="153" t="s">
        <v>270</v>
      </c>
    </row>
    <row r="275" spans="2:65" s="12" customFormat="1" ht="11.25">
      <c r="B275" s="151"/>
      <c r="D275" s="152" t="s">
        <v>279</v>
      </c>
      <c r="E275" s="153" t="s">
        <v>1</v>
      </c>
      <c r="F275" s="154" t="s">
        <v>1501</v>
      </c>
      <c r="H275" s="153" t="s">
        <v>1</v>
      </c>
      <c r="I275" s="155"/>
      <c r="L275" s="151"/>
      <c r="M275" s="156"/>
      <c r="T275" s="157"/>
      <c r="AT275" s="153" t="s">
        <v>279</v>
      </c>
      <c r="AU275" s="153" t="s">
        <v>90</v>
      </c>
      <c r="AV275" s="12" t="s">
        <v>21</v>
      </c>
      <c r="AW275" s="12" t="s">
        <v>35</v>
      </c>
      <c r="AX275" s="12" t="s">
        <v>81</v>
      </c>
      <c r="AY275" s="153" t="s">
        <v>270</v>
      </c>
    </row>
    <row r="276" spans="2:65" s="14" customFormat="1" ht="11.25">
      <c r="B276" s="165"/>
      <c r="D276" s="152" t="s">
        <v>279</v>
      </c>
      <c r="E276" s="166" t="s">
        <v>1</v>
      </c>
      <c r="F276" s="167" t="s">
        <v>1367</v>
      </c>
      <c r="H276" s="168">
        <v>1.5069999999999999</v>
      </c>
      <c r="I276" s="169"/>
      <c r="L276" s="165"/>
      <c r="M276" s="170"/>
      <c r="T276" s="171"/>
      <c r="AT276" s="166" t="s">
        <v>279</v>
      </c>
      <c r="AU276" s="166" t="s">
        <v>90</v>
      </c>
      <c r="AV276" s="14" t="s">
        <v>90</v>
      </c>
      <c r="AW276" s="14" t="s">
        <v>35</v>
      </c>
      <c r="AX276" s="14" t="s">
        <v>81</v>
      </c>
      <c r="AY276" s="166" t="s">
        <v>270</v>
      </c>
    </row>
    <row r="277" spans="2:65" s="14" customFormat="1" ht="11.25">
      <c r="B277" s="165"/>
      <c r="D277" s="152" t="s">
        <v>279</v>
      </c>
      <c r="E277" s="166" t="s">
        <v>1</v>
      </c>
      <c r="F277" s="167" t="s">
        <v>1376</v>
      </c>
      <c r="H277" s="168">
        <v>7.4930000000000003</v>
      </c>
      <c r="I277" s="169"/>
      <c r="L277" s="165"/>
      <c r="M277" s="170"/>
      <c r="T277" s="171"/>
      <c r="AT277" s="166" t="s">
        <v>279</v>
      </c>
      <c r="AU277" s="166" t="s">
        <v>90</v>
      </c>
      <c r="AV277" s="14" t="s">
        <v>90</v>
      </c>
      <c r="AW277" s="14" t="s">
        <v>35</v>
      </c>
      <c r="AX277" s="14" t="s">
        <v>81</v>
      </c>
      <c r="AY277" s="166" t="s">
        <v>270</v>
      </c>
    </row>
    <row r="278" spans="2:65" s="12" customFormat="1" ht="22.5">
      <c r="B278" s="151"/>
      <c r="D278" s="152" t="s">
        <v>279</v>
      </c>
      <c r="E278" s="153" t="s">
        <v>1</v>
      </c>
      <c r="F278" s="154" t="s">
        <v>1502</v>
      </c>
      <c r="H278" s="153" t="s">
        <v>1</v>
      </c>
      <c r="I278" s="155"/>
      <c r="L278" s="151"/>
      <c r="M278" s="156"/>
      <c r="T278" s="157"/>
      <c r="AT278" s="153" t="s">
        <v>279</v>
      </c>
      <c r="AU278" s="153" t="s">
        <v>90</v>
      </c>
      <c r="AV278" s="12" t="s">
        <v>21</v>
      </c>
      <c r="AW278" s="12" t="s">
        <v>35</v>
      </c>
      <c r="AX278" s="12" t="s">
        <v>81</v>
      </c>
      <c r="AY278" s="153" t="s">
        <v>270</v>
      </c>
    </row>
    <row r="279" spans="2:65" s="14" customFormat="1" ht="22.5">
      <c r="B279" s="165"/>
      <c r="D279" s="152" t="s">
        <v>279</v>
      </c>
      <c r="E279" s="166" t="s">
        <v>1</v>
      </c>
      <c r="F279" s="167" t="s">
        <v>1503</v>
      </c>
      <c r="H279" s="168">
        <v>-9</v>
      </c>
      <c r="I279" s="169"/>
      <c r="L279" s="165"/>
      <c r="M279" s="170"/>
      <c r="T279" s="171"/>
      <c r="AT279" s="166" t="s">
        <v>279</v>
      </c>
      <c r="AU279" s="166" t="s">
        <v>90</v>
      </c>
      <c r="AV279" s="14" t="s">
        <v>90</v>
      </c>
      <c r="AW279" s="14" t="s">
        <v>35</v>
      </c>
      <c r="AX279" s="14" t="s">
        <v>81</v>
      </c>
      <c r="AY279" s="166" t="s">
        <v>270</v>
      </c>
    </row>
    <row r="280" spans="2:65" s="13" customFormat="1" ht="11.25">
      <c r="B280" s="158"/>
      <c r="D280" s="152" t="s">
        <v>279</v>
      </c>
      <c r="E280" s="159" t="s">
        <v>1504</v>
      </c>
      <c r="F280" s="160" t="s">
        <v>1505</v>
      </c>
      <c r="H280" s="161">
        <v>0</v>
      </c>
      <c r="I280" s="162"/>
      <c r="L280" s="158"/>
      <c r="M280" s="163"/>
      <c r="T280" s="164"/>
      <c r="AT280" s="159" t="s">
        <v>279</v>
      </c>
      <c r="AU280" s="159" t="s">
        <v>90</v>
      </c>
      <c r="AV280" s="13" t="s">
        <v>179</v>
      </c>
      <c r="AW280" s="13" t="s">
        <v>35</v>
      </c>
      <c r="AX280" s="13" t="s">
        <v>81</v>
      </c>
      <c r="AY280" s="159" t="s">
        <v>270</v>
      </c>
    </row>
    <row r="281" spans="2:65" s="15" customFormat="1" ht="11.25">
      <c r="B281" s="172"/>
      <c r="D281" s="152" t="s">
        <v>279</v>
      </c>
      <c r="E281" s="173" t="s">
        <v>1</v>
      </c>
      <c r="F281" s="174" t="s">
        <v>310</v>
      </c>
      <c r="H281" s="175">
        <v>11.25</v>
      </c>
      <c r="I281" s="176"/>
      <c r="L281" s="172"/>
      <c r="M281" s="177"/>
      <c r="T281" s="178"/>
      <c r="AT281" s="173" t="s">
        <v>279</v>
      </c>
      <c r="AU281" s="173" t="s">
        <v>90</v>
      </c>
      <c r="AV281" s="15" t="s">
        <v>277</v>
      </c>
      <c r="AW281" s="15" t="s">
        <v>35</v>
      </c>
      <c r="AX281" s="15" t="s">
        <v>21</v>
      </c>
      <c r="AY281" s="173" t="s">
        <v>270</v>
      </c>
    </row>
    <row r="282" spans="2:65" s="1" customFormat="1" ht="37.9" customHeight="1">
      <c r="B282" s="32"/>
      <c r="C282" s="138" t="s">
        <v>7</v>
      </c>
      <c r="D282" s="138" t="s">
        <v>272</v>
      </c>
      <c r="E282" s="139" t="s">
        <v>483</v>
      </c>
      <c r="F282" s="140" t="s">
        <v>484</v>
      </c>
      <c r="G282" s="141" t="s">
        <v>371</v>
      </c>
      <c r="H282" s="142">
        <v>1042.95</v>
      </c>
      <c r="I282" s="143"/>
      <c r="J282" s="144">
        <f>ROUND(I282*H282,2)</f>
        <v>0</v>
      </c>
      <c r="K282" s="140" t="s">
        <v>276</v>
      </c>
      <c r="L282" s="32"/>
      <c r="M282" s="145" t="s">
        <v>1</v>
      </c>
      <c r="N282" s="146" t="s">
        <v>46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277</v>
      </c>
      <c r="AT282" s="149" t="s">
        <v>272</v>
      </c>
      <c r="AU282" s="149" t="s">
        <v>90</v>
      </c>
      <c r="AY282" s="17" t="s">
        <v>270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21</v>
      </c>
      <c r="BK282" s="150">
        <f>ROUND(I282*H282,2)</f>
        <v>0</v>
      </c>
      <c r="BL282" s="17" t="s">
        <v>277</v>
      </c>
      <c r="BM282" s="149" t="s">
        <v>485</v>
      </c>
    </row>
    <row r="283" spans="2:65" s="12" customFormat="1" ht="11.25">
      <c r="B283" s="151"/>
      <c r="D283" s="152" t="s">
        <v>279</v>
      </c>
      <c r="E283" s="153" t="s">
        <v>1</v>
      </c>
      <c r="F283" s="154" t="s">
        <v>486</v>
      </c>
      <c r="H283" s="153" t="s">
        <v>1</v>
      </c>
      <c r="I283" s="155"/>
      <c r="L283" s="151"/>
      <c r="M283" s="156"/>
      <c r="T283" s="157"/>
      <c r="AT283" s="153" t="s">
        <v>279</v>
      </c>
      <c r="AU283" s="153" t="s">
        <v>90</v>
      </c>
      <c r="AV283" s="12" t="s">
        <v>21</v>
      </c>
      <c r="AW283" s="12" t="s">
        <v>35</v>
      </c>
      <c r="AX283" s="12" t="s">
        <v>81</v>
      </c>
      <c r="AY283" s="153" t="s">
        <v>270</v>
      </c>
    </row>
    <row r="284" spans="2:65" s="14" customFormat="1" ht="11.25">
      <c r="B284" s="165"/>
      <c r="D284" s="152" t="s">
        <v>279</v>
      </c>
      <c r="E284" s="166" t="s">
        <v>1</v>
      </c>
      <c r="F284" s="167" t="s">
        <v>1361</v>
      </c>
      <c r="H284" s="168">
        <v>105.345</v>
      </c>
      <c r="I284" s="169"/>
      <c r="L284" s="165"/>
      <c r="M284" s="170"/>
      <c r="T284" s="171"/>
      <c r="AT284" s="166" t="s">
        <v>279</v>
      </c>
      <c r="AU284" s="166" t="s">
        <v>90</v>
      </c>
      <c r="AV284" s="14" t="s">
        <v>90</v>
      </c>
      <c r="AW284" s="14" t="s">
        <v>35</v>
      </c>
      <c r="AX284" s="14" t="s">
        <v>81</v>
      </c>
      <c r="AY284" s="166" t="s">
        <v>270</v>
      </c>
    </row>
    <row r="285" spans="2:65" s="14" customFormat="1" ht="11.25">
      <c r="B285" s="165"/>
      <c r="D285" s="152" t="s">
        <v>279</v>
      </c>
      <c r="E285" s="166" t="s">
        <v>1</v>
      </c>
      <c r="F285" s="167" t="s">
        <v>1369</v>
      </c>
      <c r="H285" s="168">
        <v>272.255</v>
      </c>
      <c r="I285" s="169"/>
      <c r="L285" s="165"/>
      <c r="M285" s="170"/>
      <c r="T285" s="171"/>
      <c r="AT285" s="166" t="s">
        <v>279</v>
      </c>
      <c r="AU285" s="166" t="s">
        <v>90</v>
      </c>
      <c r="AV285" s="14" t="s">
        <v>90</v>
      </c>
      <c r="AW285" s="14" t="s">
        <v>35</v>
      </c>
      <c r="AX285" s="14" t="s">
        <v>81</v>
      </c>
      <c r="AY285" s="166" t="s">
        <v>270</v>
      </c>
    </row>
    <row r="286" spans="2:65" s="12" customFormat="1" ht="22.5">
      <c r="B286" s="151"/>
      <c r="D286" s="152" t="s">
        <v>279</v>
      </c>
      <c r="E286" s="153" t="s">
        <v>1</v>
      </c>
      <c r="F286" s="154" t="s">
        <v>1506</v>
      </c>
      <c r="H286" s="153" t="s">
        <v>1</v>
      </c>
      <c r="I286" s="155"/>
      <c r="L286" s="151"/>
      <c r="M286" s="156"/>
      <c r="T286" s="157"/>
      <c r="AT286" s="153" t="s">
        <v>279</v>
      </c>
      <c r="AU286" s="153" t="s">
        <v>90</v>
      </c>
      <c r="AV286" s="12" t="s">
        <v>21</v>
      </c>
      <c r="AW286" s="12" t="s">
        <v>35</v>
      </c>
      <c r="AX286" s="12" t="s">
        <v>81</v>
      </c>
      <c r="AY286" s="153" t="s">
        <v>270</v>
      </c>
    </row>
    <row r="287" spans="2:65" s="14" customFormat="1" ht="22.5">
      <c r="B287" s="165"/>
      <c r="D287" s="152" t="s">
        <v>279</v>
      </c>
      <c r="E287" s="166" t="s">
        <v>1</v>
      </c>
      <c r="F287" s="167" t="s">
        <v>1507</v>
      </c>
      <c r="H287" s="168">
        <v>-29.75</v>
      </c>
      <c r="I287" s="169"/>
      <c r="L287" s="165"/>
      <c r="M287" s="170"/>
      <c r="T287" s="171"/>
      <c r="AT287" s="166" t="s">
        <v>279</v>
      </c>
      <c r="AU287" s="166" t="s">
        <v>90</v>
      </c>
      <c r="AV287" s="14" t="s">
        <v>90</v>
      </c>
      <c r="AW287" s="14" t="s">
        <v>35</v>
      </c>
      <c r="AX287" s="14" t="s">
        <v>81</v>
      </c>
      <c r="AY287" s="166" t="s">
        <v>270</v>
      </c>
    </row>
    <row r="288" spans="2:65" s="13" customFormat="1" ht="11.25">
      <c r="B288" s="158"/>
      <c r="D288" s="152" t="s">
        <v>279</v>
      </c>
      <c r="E288" s="159" t="s">
        <v>1349</v>
      </c>
      <c r="F288" s="160" t="s">
        <v>487</v>
      </c>
      <c r="H288" s="161">
        <v>347.85</v>
      </c>
      <c r="I288" s="162"/>
      <c r="L288" s="158"/>
      <c r="M288" s="163"/>
      <c r="T288" s="164"/>
      <c r="AT288" s="159" t="s">
        <v>279</v>
      </c>
      <c r="AU288" s="159" t="s">
        <v>90</v>
      </c>
      <c r="AV288" s="13" t="s">
        <v>179</v>
      </c>
      <c r="AW288" s="13" t="s">
        <v>35</v>
      </c>
      <c r="AX288" s="13" t="s">
        <v>81</v>
      </c>
      <c r="AY288" s="159" t="s">
        <v>270</v>
      </c>
    </row>
    <row r="289" spans="2:65" s="14" customFormat="1" ht="11.25">
      <c r="B289" s="165"/>
      <c r="D289" s="152" t="s">
        <v>279</v>
      </c>
      <c r="E289" s="166" t="s">
        <v>1</v>
      </c>
      <c r="F289" s="167" t="s">
        <v>1375</v>
      </c>
      <c r="H289" s="168">
        <v>695.1</v>
      </c>
      <c r="I289" s="169"/>
      <c r="L289" s="165"/>
      <c r="M289" s="170"/>
      <c r="T289" s="171"/>
      <c r="AT289" s="166" t="s">
        <v>279</v>
      </c>
      <c r="AU289" s="166" t="s">
        <v>90</v>
      </c>
      <c r="AV289" s="14" t="s">
        <v>90</v>
      </c>
      <c r="AW289" s="14" t="s">
        <v>35</v>
      </c>
      <c r="AX289" s="14" t="s">
        <v>81</v>
      </c>
      <c r="AY289" s="166" t="s">
        <v>270</v>
      </c>
    </row>
    <row r="290" spans="2:65" s="13" customFormat="1" ht="22.5">
      <c r="B290" s="158"/>
      <c r="D290" s="152" t="s">
        <v>279</v>
      </c>
      <c r="E290" s="159" t="s">
        <v>1353</v>
      </c>
      <c r="F290" s="160" t="s">
        <v>1508</v>
      </c>
      <c r="H290" s="161">
        <v>695.1</v>
      </c>
      <c r="I290" s="162"/>
      <c r="L290" s="158"/>
      <c r="M290" s="163"/>
      <c r="T290" s="164"/>
      <c r="AT290" s="159" t="s">
        <v>279</v>
      </c>
      <c r="AU290" s="159" t="s">
        <v>90</v>
      </c>
      <c r="AV290" s="13" t="s">
        <v>179</v>
      </c>
      <c r="AW290" s="13" t="s">
        <v>35</v>
      </c>
      <c r="AX290" s="13" t="s">
        <v>81</v>
      </c>
      <c r="AY290" s="159" t="s">
        <v>270</v>
      </c>
    </row>
    <row r="291" spans="2:65" s="15" customFormat="1" ht="11.25">
      <c r="B291" s="172"/>
      <c r="D291" s="152" t="s">
        <v>279</v>
      </c>
      <c r="E291" s="173" t="s">
        <v>1</v>
      </c>
      <c r="F291" s="174" t="s">
        <v>310</v>
      </c>
      <c r="H291" s="175">
        <v>1042.95</v>
      </c>
      <c r="I291" s="176"/>
      <c r="L291" s="172"/>
      <c r="M291" s="177"/>
      <c r="T291" s="178"/>
      <c r="AT291" s="173" t="s">
        <v>279</v>
      </c>
      <c r="AU291" s="173" t="s">
        <v>90</v>
      </c>
      <c r="AV291" s="15" t="s">
        <v>277</v>
      </c>
      <c r="AW291" s="15" t="s">
        <v>35</v>
      </c>
      <c r="AX291" s="15" t="s">
        <v>21</v>
      </c>
      <c r="AY291" s="173" t="s">
        <v>270</v>
      </c>
    </row>
    <row r="292" spans="2:65" s="1" customFormat="1" ht="37.9" customHeight="1">
      <c r="B292" s="32"/>
      <c r="C292" s="138" t="s">
        <v>457</v>
      </c>
      <c r="D292" s="138" t="s">
        <v>272</v>
      </c>
      <c r="E292" s="139" t="s">
        <v>491</v>
      </c>
      <c r="F292" s="140" t="s">
        <v>492</v>
      </c>
      <c r="G292" s="141" t="s">
        <v>371</v>
      </c>
      <c r="H292" s="142">
        <v>3.1</v>
      </c>
      <c r="I292" s="143"/>
      <c r="J292" s="144">
        <f>ROUND(I292*H292,2)</f>
        <v>0</v>
      </c>
      <c r="K292" s="140" t="s">
        <v>276</v>
      </c>
      <c r="L292" s="32"/>
      <c r="M292" s="145" t="s">
        <v>1</v>
      </c>
      <c r="N292" s="146" t="s">
        <v>46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277</v>
      </c>
      <c r="AT292" s="149" t="s">
        <v>272</v>
      </c>
      <c r="AU292" s="149" t="s">
        <v>90</v>
      </c>
      <c r="AY292" s="17" t="s">
        <v>270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21</v>
      </c>
      <c r="BK292" s="150">
        <f>ROUND(I292*H292,2)</f>
        <v>0</v>
      </c>
      <c r="BL292" s="17" t="s">
        <v>277</v>
      </c>
      <c r="BM292" s="149" t="s">
        <v>493</v>
      </c>
    </row>
    <row r="293" spans="2:65" s="12" customFormat="1" ht="11.25">
      <c r="B293" s="151"/>
      <c r="D293" s="152" t="s">
        <v>279</v>
      </c>
      <c r="E293" s="153" t="s">
        <v>1</v>
      </c>
      <c r="F293" s="154" t="s">
        <v>486</v>
      </c>
      <c r="H293" s="153" t="s">
        <v>1</v>
      </c>
      <c r="I293" s="155"/>
      <c r="L293" s="151"/>
      <c r="M293" s="156"/>
      <c r="T293" s="157"/>
      <c r="AT293" s="153" t="s">
        <v>279</v>
      </c>
      <c r="AU293" s="153" t="s">
        <v>90</v>
      </c>
      <c r="AV293" s="12" t="s">
        <v>21</v>
      </c>
      <c r="AW293" s="12" t="s">
        <v>35</v>
      </c>
      <c r="AX293" s="12" t="s">
        <v>81</v>
      </c>
      <c r="AY293" s="153" t="s">
        <v>270</v>
      </c>
    </row>
    <row r="294" spans="2:65" s="14" customFormat="1" ht="11.25">
      <c r="B294" s="165"/>
      <c r="D294" s="152" t="s">
        <v>279</v>
      </c>
      <c r="E294" s="166" t="s">
        <v>1</v>
      </c>
      <c r="F294" s="167" t="s">
        <v>1336</v>
      </c>
      <c r="H294" s="168">
        <v>3.1</v>
      </c>
      <c r="I294" s="169"/>
      <c r="L294" s="165"/>
      <c r="M294" s="170"/>
      <c r="T294" s="171"/>
      <c r="AT294" s="166" t="s">
        <v>279</v>
      </c>
      <c r="AU294" s="166" t="s">
        <v>90</v>
      </c>
      <c r="AV294" s="14" t="s">
        <v>90</v>
      </c>
      <c r="AW294" s="14" t="s">
        <v>35</v>
      </c>
      <c r="AX294" s="14" t="s">
        <v>21</v>
      </c>
      <c r="AY294" s="166" t="s">
        <v>270</v>
      </c>
    </row>
    <row r="295" spans="2:65" s="1" customFormat="1" ht="24.2" customHeight="1">
      <c r="B295" s="32"/>
      <c r="C295" s="138" t="s">
        <v>464</v>
      </c>
      <c r="D295" s="138" t="s">
        <v>272</v>
      </c>
      <c r="E295" s="139" t="s">
        <v>495</v>
      </c>
      <c r="F295" s="140" t="s">
        <v>496</v>
      </c>
      <c r="G295" s="141" t="s">
        <v>371</v>
      </c>
      <c r="H295" s="142">
        <v>105.345</v>
      </c>
      <c r="I295" s="143"/>
      <c r="J295" s="144">
        <f>ROUND(I295*H295,2)</f>
        <v>0</v>
      </c>
      <c r="K295" s="140" t="s">
        <v>276</v>
      </c>
      <c r="L295" s="32"/>
      <c r="M295" s="145" t="s">
        <v>1</v>
      </c>
      <c r="N295" s="146" t="s">
        <v>46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277</v>
      </c>
      <c r="AT295" s="149" t="s">
        <v>272</v>
      </c>
      <c r="AU295" s="149" t="s">
        <v>90</v>
      </c>
      <c r="AY295" s="17" t="s">
        <v>270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21</v>
      </c>
      <c r="BK295" s="150">
        <f>ROUND(I295*H295,2)</f>
        <v>0</v>
      </c>
      <c r="BL295" s="17" t="s">
        <v>277</v>
      </c>
      <c r="BM295" s="149" t="s">
        <v>1509</v>
      </c>
    </row>
    <row r="296" spans="2:65" s="12" customFormat="1" ht="22.5">
      <c r="B296" s="151"/>
      <c r="D296" s="152" t="s">
        <v>279</v>
      </c>
      <c r="E296" s="153" t="s">
        <v>1</v>
      </c>
      <c r="F296" s="154" t="s">
        <v>498</v>
      </c>
      <c r="H296" s="153" t="s">
        <v>1</v>
      </c>
      <c r="I296" s="155"/>
      <c r="L296" s="151"/>
      <c r="M296" s="156"/>
      <c r="T296" s="157"/>
      <c r="AT296" s="153" t="s">
        <v>279</v>
      </c>
      <c r="AU296" s="153" t="s">
        <v>90</v>
      </c>
      <c r="AV296" s="12" t="s">
        <v>21</v>
      </c>
      <c r="AW296" s="12" t="s">
        <v>35</v>
      </c>
      <c r="AX296" s="12" t="s">
        <v>81</v>
      </c>
      <c r="AY296" s="153" t="s">
        <v>270</v>
      </c>
    </row>
    <row r="297" spans="2:65" s="14" customFormat="1" ht="11.25">
      <c r="B297" s="165"/>
      <c r="D297" s="152" t="s">
        <v>279</v>
      </c>
      <c r="E297" s="166" t="s">
        <v>1</v>
      </c>
      <c r="F297" s="167" t="s">
        <v>1361</v>
      </c>
      <c r="H297" s="168">
        <v>105.345</v>
      </c>
      <c r="I297" s="169"/>
      <c r="L297" s="165"/>
      <c r="M297" s="170"/>
      <c r="T297" s="171"/>
      <c r="AT297" s="166" t="s">
        <v>279</v>
      </c>
      <c r="AU297" s="166" t="s">
        <v>90</v>
      </c>
      <c r="AV297" s="14" t="s">
        <v>90</v>
      </c>
      <c r="AW297" s="14" t="s">
        <v>35</v>
      </c>
      <c r="AX297" s="14" t="s">
        <v>21</v>
      </c>
      <c r="AY297" s="166" t="s">
        <v>270</v>
      </c>
    </row>
    <row r="298" spans="2:65" s="1" customFormat="1" ht="33" customHeight="1">
      <c r="B298" s="32"/>
      <c r="C298" s="138" t="s">
        <v>470</v>
      </c>
      <c r="D298" s="138" t="s">
        <v>272</v>
      </c>
      <c r="E298" s="139" t="s">
        <v>500</v>
      </c>
      <c r="F298" s="140" t="s">
        <v>501</v>
      </c>
      <c r="G298" s="141" t="s">
        <v>371</v>
      </c>
      <c r="H298" s="142">
        <v>347.85</v>
      </c>
      <c r="I298" s="143"/>
      <c r="J298" s="144">
        <f>ROUND(I298*H298,2)</f>
        <v>0</v>
      </c>
      <c r="K298" s="140" t="s">
        <v>341</v>
      </c>
      <c r="L298" s="32"/>
      <c r="M298" s="145" t="s">
        <v>1</v>
      </c>
      <c r="N298" s="146" t="s">
        <v>46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277</v>
      </c>
      <c r="AT298" s="149" t="s">
        <v>272</v>
      </c>
      <c r="AU298" s="149" t="s">
        <v>90</v>
      </c>
      <c r="AY298" s="17" t="s">
        <v>270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21</v>
      </c>
      <c r="BK298" s="150">
        <f>ROUND(I298*H298,2)</f>
        <v>0</v>
      </c>
      <c r="BL298" s="17" t="s">
        <v>277</v>
      </c>
      <c r="BM298" s="149" t="s">
        <v>502</v>
      </c>
    </row>
    <row r="299" spans="2:65" s="14" customFormat="1" ht="11.25">
      <c r="B299" s="165"/>
      <c r="D299" s="152" t="s">
        <v>279</v>
      </c>
      <c r="E299" s="166" t="s">
        <v>1</v>
      </c>
      <c r="F299" s="167" t="s">
        <v>1349</v>
      </c>
      <c r="H299" s="168">
        <v>347.85</v>
      </c>
      <c r="I299" s="169"/>
      <c r="L299" s="165"/>
      <c r="M299" s="170"/>
      <c r="T299" s="171"/>
      <c r="AT299" s="166" t="s">
        <v>279</v>
      </c>
      <c r="AU299" s="166" t="s">
        <v>90</v>
      </c>
      <c r="AV299" s="14" t="s">
        <v>90</v>
      </c>
      <c r="AW299" s="14" t="s">
        <v>35</v>
      </c>
      <c r="AX299" s="14" t="s">
        <v>21</v>
      </c>
      <c r="AY299" s="166" t="s">
        <v>270</v>
      </c>
    </row>
    <row r="300" spans="2:65" s="1" customFormat="1" ht="24.2" customHeight="1">
      <c r="B300" s="32"/>
      <c r="C300" s="138" t="s">
        <v>181</v>
      </c>
      <c r="D300" s="138" t="s">
        <v>272</v>
      </c>
      <c r="E300" s="139" t="s">
        <v>504</v>
      </c>
      <c r="F300" s="140" t="s">
        <v>505</v>
      </c>
      <c r="G300" s="141" t="s">
        <v>506</v>
      </c>
      <c r="H300" s="142">
        <v>18</v>
      </c>
      <c r="I300" s="143"/>
      <c r="J300" s="144">
        <f>ROUND(I300*H300,2)</f>
        <v>0</v>
      </c>
      <c r="K300" s="140" t="s">
        <v>341</v>
      </c>
      <c r="L300" s="32"/>
      <c r="M300" s="145" t="s">
        <v>1</v>
      </c>
      <c r="N300" s="146" t="s">
        <v>46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277</v>
      </c>
      <c r="AT300" s="149" t="s">
        <v>272</v>
      </c>
      <c r="AU300" s="149" t="s">
        <v>90</v>
      </c>
      <c r="AY300" s="17" t="s">
        <v>270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21</v>
      </c>
      <c r="BK300" s="150">
        <f>ROUND(I300*H300,2)</f>
        <v>0</v>
      </c>
      <c r="BL300" s="17" t="s">
        <v>277</v>
      </c>
      <c r="BM300" s="149" t="s">
        <v>507</v>
      </c>
    </row>
    <row r="301" spans="2:65" s="14" customFormat="1" ht="11.25">
      <c r="B301" s="165"/>
      <c r="D301" s="152" t="s">
        <v>279</v>
      </c>
      <c r="E301" s="166" t="s">
        <v>1</v>
      </c>
      <c r="F301" s="167" t="s">
        <v>1510</v>
      </c>
      <c r="H301" s="168">
        <v>18</v>
      </c>
      <c r="I301" s="169"/>
      <c r="L301" s="165"/>
      <c r="M301" s="170"/>
      <c r="T301" s="171"/>
      <c r="AT301" s="166" t="s">
        <v>279</v>
      </c>
      <c r="AU301" s="166" t="s">
        <v>90</v>
      </c>
      <c r="AV301" s="14" t="s">
        <v>90</v>
      </c>
      <c r="AW301" s="14" t="s">
        <v>35</v>
      </c>
      <c r="AX301" s="14" t="s">
        <v>21</v>
      </c>
      <c r="AY301" s="166" t="s">
        <v>270</v>
      </c>
    </row>
    <row r="302" spans="2:65" s="1" customFormat="1" ht="37.9" customHeight="1">
      <c r="B302" s="32"/>
      <c r="C302" s="138" t="s">
        <v>482</v>
      </c>
      <c r="D302" s="138" t="s">
        <v>272</v>
      </c>
      <c r="E302" s="139" t="s">
        <v>510</v>
      </c>
      <c r="F302" s="140" t="s">
        <v>511</v>
      </c>
      <c r="G302" s="141" t="s">
        <v>506</v>
      </c>
      <c r="H302" s="142">
        <v>1605.86</v>
      </c>
      <c r="I302" s="143"/>
      <c r="J302" s="144">
        <f>ROUND(I302*H302,2)</f>
        <v>0</v>
      </c>
      <c r="K302" s="140" t="s">
        <v>341</v>
      </c>
      <c r="L302" s="32"/>
      <c r="M302" s="145" t="s">
        <v>1</v>
      </c>
      <c r="N302" s="146" t="s">
        <v>46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277</v>
      </c>
      <c r="AT302" s="149" t="s">
        <v>272</v>
      </c>
      <c r="AU302" s="149" t="s">
        <v>90</v>
      </c>
      <c r="AY302" s="17" t="s">
        <v>270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21</v>
      </c>
      <c r="BK302" s="150">
        <f>ROUND(I302*H302,2)</f>
        <v>0</v>
      </c>
      <c r="BL302" s="17" t="s">
        <v>277</v>
      </c>
      <c r="BM302" s="149" t="s">
        <v>512</v>
      </c>
    </row>
    <row r="303" spans="2:65" s="12" customFormat="1" ht="11.25">
      <c r="B303" s="151"/>
      <c r="D303" s="152" t="s">
        <v>279</v>
      </c>
      <c r="E303" s="153" t="s">
        <v>1</v>
      </c>
      <c r="F303" s="154" t="s">
        <v>513</v>
      </c>
      <c r="H303" s="153" t="s">
        <v>1</v>
      </c>
      <c r="I303" s="155"/>
      <c r="L303" s="151"/>
      <c r="M303" s="156"/>
      <c r="T303" s="157"/>
      <c r="AT303" s="153" t="s">
        <v>279</v>
      </c>
      <c r="AU303" s="153" t="s">
        <v>90</v>
      </c>
      <c r="AV303" s="12" t="s">
        <v>21</v>
      </c>
      <c r="AW303" s="12" t="s">
        <v>35</v>
      </c>
      <c r="AX303" s="12" t="s">
        <v>81</v>
      </c>
      <c r="AY303" s="153" t="s">
        <v>270</v>
      </c>
    </row>
    <row r="304" spans="2:65" s="14" customFormat="1" ht="11.25">
      <c r="B304" s="165"/>
      <c r="D304" s="152" t="s">
        <v>279</v>
      </c>
      <c r="E304" s="166" t="s">
        <v>1</v>
      </c>
      <c r="F304" s="167" t="s">
        <v>1511</v>
      </c>
      <c r="H304" s="168">
        <v>1598.73</v>
      </c>
      <c r="I304" s="169"/>
      <c r="L304" s="165"/>
      <c r="M304" s="170"/>
      <c r="T304" s="171"/>
      <c r="AT304" s="166" t="s">
        <v>279</v>
      </c>
      <c r="AU304" s="166" t="s">
        <v>90</v>
      </c>
      <c r="AV304" s="14" t="s">
        <v>90</v>
      </c>
      <c r="AW304" s="14" t="s">
        <v>35</v>
      </c>
      <c r="AX304" s="14" t="s">
        <v>81</v>
      </c>
      <c r="AY304" s="166" t="s">
        <v>270</v>
      </c>
    </row>
    <row r="305" spans="2:65" s="14" customFormat="1" ht="11.25">
      <c r="B305" s="165"/>
      <c r="D305" s="152" t="s">
        <v>279</v>
      </c>
      <c r="E305" s="166" t="s">
        <v>1</v>
      </c>
      <c r="F305" s="167" t="s">
        <v>1512</v>
      </c>
      <c r="H305" s="168">
        <v>7.13</v>
      </c>
      <c r="I305" s="169"/>
      <c r="L305" s="165"/>
      <c r="M305" s="170"/>
      <c r="T305" s="171"/>
      <c r="AT305" s="166" t="s">
        <v>279</v>
      </c>
      <c r="AU305" s="166" t="s">
        <v>90</v>
      </c>
      <c r="AV305" s="14" t="s">
        <v>90</v>
      </c>
      <c r="AW305" s="14" t="s">
        <v>35</v>
      </c>
      <c r="AX305" s="14" t="s">
        <v>81</v>
      </c>
      <c r="AY305" s="166" t="s">
        <v>270</v>
      </c>
    </row>
    <row r="306" spans="2:65" s="15" customFormat="1" ht="11.25">
      <c r="B306" s="172"/>
      <c r="D306" s="152" t="s">
        <v>279</v>
      </c>
      <c r="E306" s="173" t="s">
        <v>1</v>
      </c>
      <c r="F306" s="174" t="s">
        <v>310</v>
      </c>
      <c r="H306" s="175">
        <v>1605.86</v>
      </c>
      <c r="I306" s="176"/>
      <c r="L306" s="172"/>
      <c r="M306" s="177"/>
      <c r="T306" s="178"/>
      <c r="AT306" s="173" t="s">
        <v>279</v>
      </c>
      <c r="AU306" s="173" t="s">
        <v>90</v>
      </c>
      <c r="AV306" s="15" t="s">
        <v>277</v>
      </c>
      <c r="AW306" s="15" t="s">
        <v>35</v>
      </c>
      <c r="AX306" s="15" t="s">
        <v>21</v>
      </c>
      <c r="AY306" s="173" t="s">
        <v>270</v>
      </c>
    </row>
    <row r="307" spans="2:65" s="1" customFormat="1" ht="24.2" customHeight="1">
      <c r="B307" s="32"/>
      <c r="C307" s="138" t="s">
        <v>490</v>
      </c>
      <c r="D307" s="138" t="s">
        <v>272</v>
      </c>
      <c r="E307" s="139" t="s">
        <v>523</v>
      </c>
      <c r="F307" s="140" t="s">
        <v>524</v>
      </c>
      <c r="G307" s="141" t="s">
        <v>371</v>
      </c>
      <c r="H307" s="142">
        <v>38.75</v>
      </c>
      <c r="I307" s="143"/>
      <c r="J307" s="144">
        <f>ROUND(I307*H307,2)</f>
        <v>0</v>
      </c>
      <c r="K307" s="140" t="s">
        <v>276</v>
      </c>
      <c r="L307" s="32"/>
      <c r="M307" s="145" t="s">
        <v>1</v>
      </c>
      <c r="N307" s="146" t="s">
        <v>46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277</v>
      </c>
      <c r="AT307" s="149" t="s">
        <v>272</v>
      </c>
      <c r="AU307" s="149" t="s">
        <v>90</v>
      </c>
      <c r="AY307" s="17" t="s">
        <v>270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21</v>
      </c>
      <c r="BK307" s="150">
        <f>ROUND(I307*H307,2)</f>
        <v>0</v>
      </c>
      <c r="BL307" s="17" t="s">
        <v>277</v>
      </c>
      <c r="BM307" s="149" t="s">
        <v>525</v>
      </c>
    </row>
    <row r="308" spans="2:65" s="12" customFormat="1" ht="22.5">
      <c r="B308" s="151"/>
      <c r="D308" s="152" t="s">
        <v>279</v>
      </c>
      <c r="E308" s="153" t="s">
        <v>1</v>
      </c>
      <c r="F308" s="154" t="s">
        <v>1513</v>
      </c>
      <c r="H308" s="153" t="s">
        <v>1</v>
      </c>
      <c r="I308" s="155"/>
      <c r="L308" s="151"/>
      <c r="M308" s="156"/>
      <c r="T308" s="157"/>
      <c r="AT308" s="153" t="s">
        <v>279</v>
      </c>
      <c r="AU308" s="153" t="s">
        <v>90</v>
      </c>
      <c r="AV308" s="12" t="s">
        <v>21</v>
      </c>
      <c r="AW308" s="12" t="s">
        <v>35</v>
      </c>
      <c r="AX308" s="12" t="s">
        <v>81</v>
      </c>
      <c r="AY308" s="153" t="s">
        <v>270</v>
      </c>
    </row>
    <row r="309" spans="2:65" s="12" customFormat="1" ht="22.5">
      <c r="B309" s="151"/>
      <c r="D309" s="152" t="s">
        <v>279</v>
      </c>
      <c r="E309" s="153" t="s">
        <v>1</v>
      </c>
      <c r="F309" s="154" t="s">
        <v>1514</v>
      </c>
      <c r="H309" s="153" t="s">
        <v>1</v>
      </c>
      <c r="I309" s="155"/>
      <c r="L309" s="151"/>
      <c r="M309" s="156"/>
      <c r="T309" s="157"/>
      <c r="AT309" s="153" t="s">
        <v>279</v>
      </c>
      <c r="AU309" s="153" t="s">
        <v>90</v>
      </c>
      <c r="AV309" s="12" t="s">
        <v>21</v>
      </c>
      <c r="AW309" s="12" t="s">
        <v>35</v>
      </c>
      <c r="AX309" s="12" t="s">
        <v>81</v>
      </c>
      <c r="AY309" s="153" t="s">
        <v>270</v>
      </c>
    </row>
    <row r="310" spans="2:65" s="12" customFormat="1" ht="22.5">
      <c r="B310" s="151"/>
      <c r="D310" s="152" t="s">
        <v>279</v>
      </c>
      <c r="E310" s="153" t="s">
        <v>1</v>
      </c>
      <c r="F310" s="154" t="s">
        <v>1515</v>
      </c>
      <c r="H310" s="153" t="s">
        <v>1</v>
      </c>
      <c r="I310" s="155"/>
      <c r="L310" s="151"/>
      <c r="M310" s="156"/>
      <c r="T310" s="157"/>
      <c r="AT310" s="153" t="s">
        <v>279</v>
      </c>
      <c r="AU310" s="153" t="s">
        <v>90</v>
      </c>
      <c r="AV310" s="12" t="s">
        <v>21</v>
      </c>
      <c r="AW310" s="12" t="s">
        <v>35</v>
      </c>
      <c r="AX310" s="12" t="s">
        <v>81</v>
      </c>
      <c r="AY310" s="153" t="s">
        <v>270</v>
      </c>
    </row>
    <row r="311" spans="2:65" s="14" customFormat="1" ht="22.5">
      <c r="B311" s="165"/>
      <c r="D311" s="152" t="s">
        <v>279</v>
      </c>
      <c r="E311" s="166" t="s">
        <v>1</v>
      </c>
      <c r="F311" s="167" t="s">
        <v>1516</v>
      </c>
      <c r="H311" s="168">
        <v>38.75</v>
      </c>
      <c r="I311" s="169"/>
      <c r="L311" s="165"/>
      <c r="M311" s="170"/>
      <c r="T311" s="171"/>
      <c r="AT311" s="166" t="s">
        <v>279</v>
      </c>
      <c r="AU311" s="166" t="s">
        <v>90</v>
      </c>
      <c r="AV311" s="14" t="s">
        <v>90</v>
      </c>
      <c r="AW311" s="14" t="s">
        <v>35</v>
      </c>
      <c r="AX311" s="14" t="s">
        <v>81</v>
      </c>
      <c r="AY311" s="166" t="s">
        <v>270</v>
      </c>
    </row>
    <row r="312" spans="2:65" s="12" customFormat="1" ht="11.25">
      <c r="B312" s="151"/>
      <c r="D312" s="152" t="s">
        <v>279</v>
      </c>
      <c r="E312" s="153" t="s">
        <v>1</v>
      </c>
      <c r="F312" s="154" t="s">
        <v>529</v>
      </c>
      <c r="H312" s="153" t="s">
        <v>1</v>
      </c>
      <c r="I312" s="155"/>
      <c r="L312" s="151"/>
      <c r="M312" s="156"/>
      <c r="T312" s="157"/>
      <c r="AT312" s="153" t="s">
        <v>279</v>
      </c>
      <c r="AU312" s="153" t="s">
        <v>90</v>
      </c>
      <c r="AV312" s="12" t="s">
        <v>21</v>
      </c>
      <c r="AW312" s="12" t="s">
        <v>35</v>
      </c>
      <c r="AX312" s="12" t="s">
        <v>81</v>
      </c>
      <c r="AY312" s="153" t="s">
        <v>270</v>
      </c>
    </row>
    <row r="313" spans="2:65" s="13" customFormat="1" ht="11.25">
      <c r="B313" s="158"/>
      <c r="D313" s="152" t="s">
        <v>279</v>
      </c>
      <c r="E313" s="159" t="s">
        <v>1330</v>
      </c>
      <c r="F313" s="160" t="s">
        <v>367</v>
      </c>
      <c r="H313" s="161">
        <v>38.75</v>
      </c>
      <c r="I313" s="162"/>
      <c r="L313" s="158"/>
      <c r="M313" s="163"/>
      <c r="T313" s="164"/>
      <c r="AT313" s="159" t="s">
        <v>279</v>
      </c>
      <c r="AU313" s="159" t="s">
        <v>90</v>
      </c>
      <c r="AV313" s="13" t="s">
        <v>179</v>
      </c>
      <c r="AW313" s="13" t="s">
        <v>35</v>
      </c>
      <c r="AX313" s="13" t="s">
        <v>21</v>
      </c>
      <c r="AY313" s="159" t="s">
        <v>270</v>
      </c>
    </row>
    <row r="314" spans="2:65" s="1" customFormat="1" ht="24.2" customHeight="1">
      <c r="B314" s="32"/>
      <c r="C314" s="138" t="s">
        <v>494</v>
      </c>
      <c r="D314" s="138" t="s">
        <v>272</v>
      </c>
      <c r="E314" s="139" t="s">
        <v>542</v>
      </c>
      <c r="F314" s="140" t="s">
        <v>543</v>
      </c>
      <c r="G314" s="141" t="s">
        <v>371</v>
      </c>
      <c r="H314" s="142">
        <v>9</v>
      </c>
      <c r="I314" s="143"/>
      <c r="J314" s="144">
        <f>ROUND(I314*H314,2)</f>
        <v>0</v>
      </c>
      <c r="K314" s="140" t="s">
        <v>276</v>
      </c>
      <c r="L314" s="32"/>
      <c r="M314" s="145" t="s">
        <v>1</v>
      </c>
      <c r="N314" s="146" t="s">
        <v>46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277</v>
      </c>
      <c r="AT314" s="149" t="s">
        <v>272</v>
      </c>
      <c r="AU314" s="149" t="s">
        <v>90</v>
      </c>
      <c r="AY314" s="17" t="s">
        <v>270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21</v>
      </c>
      <c r="BK314" s="150">
        <f>ROUND(I314*H314,2)</f>
        <v>0</v>
      </c>
      <c r="BL314" s="17" t="s">
        <v>277</v>
      </c>
      <c r="BM314" s="149" t="s">
        <v>544</v>
      </c>
    </row>
    <row r="315" spans="2:65" s="12" customFormat="1" ht="22.5">
      <c r="B315" s="151"/>
      <c r="D315" s="152" t="s">
        <v>279</v>
      </c>
      <c r="E315" s="153" t="s">
        <v>1</v>
      </c>
      <c r="F315" s="154" t="s">
        <v>545</v>
      </c>
      <c r="H315" s="153" t="s">
        <v>1</v>
      </c>
      <c r="I315" s="155"/>
      <c r="L315" s="151"/>
      <c r="M315" s="156"/>
      <c r="T315" s="157"/>
      <c r="AT315" s="153" t="s">
        <v>279</v>
      </c>
      <c r="AU315" s="153" t="s">
        <v>90</v>
      </c>
      <c r="AV315" s="12" t="s">
        <v>21</v>
      </c>
      <c r="AW315" s="12" t="s">
        <v>35</v>
      </c>
      <c r="AX315" s="12" t="s">
        <v>81</v>
      </c>
      <c r="AY315" s="153" t="s">
        <v>270</v>
      </c>
    </row>
    <row r="316" spans="2:65" s="14" customFormat="1" ht="22.5">
      <c r="B316" s="165"/>
      <c r="D316" s="152" t="s">
        <v>279</v>
      </c>
      <c r="E316" s="166" t="s">
        <v>1</v>
      </c>
      <c r="F316" s="167" t="s">
        <v>1517</v>
      </c>
      <c r="H316" s="168">
        <v>9</v>
      </c>
      <c r="I316" s="169"/>
      <c r="L316" s="165"/>
      <c r="M316" s="170"/>
      <c r="T316" s="171"/>
      <c r="AT316" s="166" t="s">
        <v>279</v>
      </c>
      <c r="AU316" s="166" t="s">
        <v>90</v>
      </c>
      <c r="AV316" s="14" t="s">
        <v>90</v>
      </c>
      <c r="AW316" s="14" t="s">
        <v>35</v>
      </c>
      <c r="AX316" s="14" t="s">
        <v>21</v>
      </c>
      <c r="AY316" s="166" t="s">
        <v>270</v>
      </c>
    </row>
    <row r="317" spans="2:65" s="1" customFormat="1" ht="24.2" customHeight="1">
      <c r="B317" s="32"/>
      <c r="C317" s="138" t="s">
        <v>499</v>
      </c>
      <c r="D317" s="138" t="s">
        <v>272</v>
      </c>
      <c r="E317" s="139" t="s">
        <v>495</v>
      </c>
      <c r="F317" s="140" t="s">
        <v>496</v>
      </c>
      <c r="G317" s="141" t="s">
        <v>371</v>
      </c>
      <c r="H317" s="142">
        <v>29.75</v>
      </c>
      <c r="I317" s="143"/>
      <c r="J317" s="144">
        <f>ROUND(I317*H317,2)</f>
        <v>0</v>
      </c>
      <c r="K317" s="140" t="s">
        <v>276</v>
      </c>
      <c r="L317" s="32"/>
      <c r="M317" s="145" t="s">
        <v>1</v>
      </c>
      <c r="N317" s="146" t="s">
        <v>46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277</v>
      </c>
      <c r="AT317" s="149" t="s">
        <v>272</v>
      </c>
      <c r="AU317" s="149" t="s">
        <v>90</v>
      </c>
      <c r="AY317" s="17" t="s">
        <v>270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21</v>
      </c>
      <c r="BK317" s="150">
        <f>ROUND(I317*H317,2)</f>
        <v>0</v>
      </c>
      <c r="BL317" s="17" t="s">
        <v>277</v>
      </c>
      <c r="BM317" s="149" t="s">
        <v>1518</v>
      </c>
    </row>
    <row r="318" spans="2:65" s="12" customFormat="1" ht="22.5">
      <c r="B318" s="151"/>
      <c r="D318" s="152" t="s">
        <v>279</v>
      </c>
      <c r="E318" s="153" t="s">
        <v>1</v>
      </c>
      <c r="F318" s="154" t="s">
        <v>545</v>
      </c>
      <c r="H318" s="153" t="s">
        <v>1</v>
      </c>
      <c r="I318" s="155"/>
      <c r="L318" s="151"/>
      <c r="M318" s="156"/>
      <c r="T318" s="157"/>
      <c r="AT318" s="153" t="s">
        <v>279</v>
      </c>
      <c r="AU318" s="153" t="s">
        <v>90</v>
      </c>
      <c r="AV318" s="12" t="s">
        <v>21</v>
      </c>
      <c r="AW318" s="12" t="s">
        <v>35</v>
      </c>
      <c r="AX318" s="12" t="s">
        <v>81</v>
      </c>
      <c r="AY318" s="153" t="s">
        <v>270</v>
      </c>
    </row>
    <row r="319" spans="2:65" s="12" customFormat="1" ht="22.5">
      <c r="B319" s="151"/>
      <c r="D319" s="152" t="s">
        <v>279</v>
      </c>
      <c r="E319" s="153" t="s">
        <v>1</v>
      </c>
      <c r="F319" s="154" t="s">
        <v>1519</v>
      </c>
      <c r="H319" s="153" t="s">
        <v>1</v>
      </c>
      <c r="I319" s="155"/>
      <c r="L319" s="151"/>
      <c r="M319" s="156"/>
      <c r="T319" s="157"/>
      <c r="AT319" s="153" t="s">
        <v>279</v>
      </c>
      <c r="AU319" s="153" t="s">
        <v>90</v>
      </c>
      <c r="AV319" s="12" t="s">
        <v>21</v>
      </c>
      <c r="AW319" s="12" t="s">
        <v>35</v>
      </c>
      <c r="AX319" s="12" t="s">
        <v>81</v>
      </c>
      <c r="AY319" s="153" t="s">
        <v>270</v>
      </c>
    </row>
    <row r="320" spans="2:65" s="14" customFormat="1" ht="11.25">
      <c r="B320" s="165"/>
      <c r="D320" s="152" t="s">
        <v>279</v>
      </c>
      <c r="E320" s="166" t="s">
        <v>1</v>
      </c>
      <c r="F320" s="167" t="s">
        <v>1520</v>
      </c>
      <c r="H320" s="168">
        <v>29.75</v>
      </c>
      <c r="I320" s="169"/>
      <c r="L320" s="165"/>
      <c r="M320" s="170"/>
      <c r="T320" s="171"/>
      <c r="AT320" s="166" t="s">
        <v>279</v>
      </c>
      <c r="AU320" s="166" t="s">
        <v>90</v>
      </c>
      <c r="AV320" s="14" t="s">
        <v>90</v>
      </c>
      <c r="AW320" s="14" t="s">
        <v>35</v>
      </c>
      <c r="AX320" s="14" t="s">
        <v>21</v>
      </c>
      <c r="AY320" s="166" t="s">
        <v>270</v>
      </c>
    </row>
    <row r="321" spans="2:65" s="1" customFormat="1" ht="37.9" customHeight="1">
      <c r="B321" s="32"/>
      <c r="C321" s="138" t="s">
        <v>503</v>
      </c>
      <c r="D321" s="138" t="s">
        <v>272</v>
      </c>
      <c r="E321" s="139" t="s">
        <v>547</v>
      </c>
      <c r="F321" s="140" t="s">
        <v>548</v>
      </c>
      <c r="G321" s="141" t="s">
        <v>371</v>
      </c>
      <c r="H321" s="142">
        <v>9</v>
      </c>
      <c r="I321" s="143"/>
      <c r="J321" s="144">
        <f>ROUND(I321*H321,2)</f>
        <v>0</v>
      </c>
      <c r="K321" s="140" t="s">
        <v>276</v>
      </c>
      <c r="L321" s="32"/>
      <c r="M321" s="145" t="s">
        <v>1</v>
      </c>
      <c r="N321" s="146" t="s">
        <v>46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277</v>
      </c>
      <c r="AT321" s="149" t="s">
        <v>272</v>
      </c>
      <c r="AU321" s="149" t="s">
        <v>90</v>
      </c>
      <c r="AY321" s="17" t="s">
        <v>270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21</v>
      </c>
      <c r="BK321" s="150">
        <f>ROUND(I321*H321,2)</f>
        <v>0</v>
      </c>
      <c r="BL321" s="17" t="s">
        <v>277</v>
      </c>
      <c r="BM321" s="149" t="s">
        <v>549</v>
      </c>
    </row>
    <row r="322" spans="2:65" s="12" customFormat="1" ht="22.5">
      <c r="B322" s="151"/>
      <c r="D322" s="152" t="s">
        <v>279</v>
      </c>
      <c r="E322" s="153" t="s">
        <v>1</v>
      </c>
      <c r="F322" s="154" t="s">
        <v>550</v>
      </c>
      <c r="H322" s="153" t="s">
        <v>1</v>
      </c>
      <c r="I322" s="155"/>
      <c r="L322" s="151"/>
      <c r="M322" s="156"/>
      <c r="T322" s="157"/>
      <c r="AT322" s="153" t="s">
        <v>279</v>
      </c>
      <c r="AU322" s="153" t="s">
        <v>90</v>
      </c>
      <c r="AV322" s="12" t="s">
        <v>21</v>
      </c>
      <c r="AW322" s="12" t="s">
        <v>35</v>
      </c>
      <c r="AX322" s="12" t="s">
        <v>81</v>
      </c>
      <c r="AY322" s="153" t="s">
        <v>270</v>
      </c>
    </row>
    <row r="323" spans="2:65" s="14" customFormat="1" ht="22.5">
      <c r="B323" s="165"/>
      <c r="D323" s="152" t="s">
        <v>279</v>
      </c>
      <c r="E323" s="166" t="s">
        <v>1</v>
      </c>
      <c r="F323" s="167" t="s">
        <v>1517</v>
      </c>
      <c r="H323" s="168">
        <v>9</v>
      </c>
      <c r="I323" s="169"/>
      <c r="L323" s="165"/>
      <c r="M323" s="170"/>
      <c r="T323" s="171"/>
      <c r="AT323" s="166" t="s">
        <v>279</v>
      </c>
      <c r="AU323" s="166" t="s">
        <v>90</v>
      </c>
      <c r="AV323" s="14" t="s">
        <v>90</v>
      </c>
      <c r="AW323" s="14" t="s">
        <v>35</v>
      </c>
      <c r="AX323" s="14" t="s">
        <v>21</v>
      </c>
      <c r="AY323" s="166" t="s">
        <v>270</v>
      </c>
    </row>
    <row r="324" spans="2:65" s="1" customFormat="1" ht="37.9" customHeight="1">
      <c r="B324" s="32"/>
      <c r="C324" s="138" t="s">
        <v>509</v>
      </c>
      <c r="D324" s="138" t="s">
        <v>272</v>
      </c>
      <c r="E324" s="139" t="s">
        <v>1521</v>
      </c>
      <c r="F324" s="140" t="s">
        <v>1522</v>
      </c>
      <c r="G324" s="141" t="s">
        <v>371</v>
      </c>
      <c r="H324" s="142">
        <v>29.75</v>
      </c>
      <c r="I324" s="143"/>
      <c r="J324" s="144">
        <f>ROUND(I324*H324,2)</f>
        <v>0</v>
      </c>
      <c r="K324" s="140" t="s">
        <v>276</v>
      </c>
      <c r="L324" s="32"/>
      <c r="M324" s="145" t="s">
        <v>1</v>
      </c>
      <c r="N324" s="146" t="s">
        <v>46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277</v>
      </c>
      <c r="AT324" s="149" t="s">
        <v>272</v>
      </c>
      <c r="AU324" s="149" t="s">
        <v>90</v>
      </c>
      <c r="AY324" s="17" t="s">
        <v>270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21</v>
      </c>
      <c r="BK324" s="150">
        <f>ROUND(I324*H324,2)</f>
        <v>0</v>
      </c>
      <c r="BL324" s="17" t="s">
        <v>277</v>
      </c>
      <c r="BM324" s="149" t="s">
        <v>1523</v>
      </c>
    </row>
    <row r="325" spans="2:65" s="12" customFormat="1" ht="22.5">
      <c r="B325" s="151"/>
      <c r="D325" s="152" t="s">
        <v>279</v>
      </c>
      <c r="E325" s="153" t="s">
        <v>1</v>
      </c>
      <c r="F325" s="154" t="s">
        <v>550</v>
      </c>
      <c r="H325" s="153" t="s">
        <v>1</v>
      </c>
      <c r="I325" s="155"/>
      <c r="L325" s="151"/>
      <c r="M325" s="156"/>
      <c r="T325" s="157"/>
      <c r="AT325" s="153" t="s">
        <v>279</v>
      </c>
      <c r="AU325" s="153" t="s">
        <v>90</v>
      </c>
      <c r="AV325" s="12" t="s">
        <v>21</v>
      </c>
      <c r="AW325" s="12" t="s">
        <v>35</v>
      </c>
      <c r="AX325" s="12" t="s">
        <v>81</v>
      </c>
      <c r="AY325" s="153" t="s">
        <v>270</v>
      </c>
    </row>
    <row r="326" spans="2:65" s="12" customFormat="1" ht="22.5">
      <c r="B326" s="151"/>
      <c r="D326" s="152" t="s">
        <v>279</v>
      </c>
      <c r="E326" s="153" t="s">
        <v>1</v>
      </c>
      <c r="F326" s="154" t="s">
        <v>1519</v>
      </c>
      <c r="H326" s="153" t="s">
        <v>1</v>
      </c>
      <c r="I326" s="155"/>
      <c r="L326" s="151"/>
      <c r="M326" s="156"/>
      <c r="T326" s="157"/>
      <c r="AT326" s="153" t="s">
        <v>279</v>
      </c>
      <c r="AU326" s="153" t="s">
        <v>90</v>
      </c>
      <c r="AV326" s="12" t="s">
        <v>21</v>
      </c>
      <c r="AW326" s="12" t="s">
        <v>35</v>
      </c>
      <c r="AX326" s="12" t="s">
        <v>81</v>
      </c>
      <c r="AY326" s="153" t="s">
        <v>270</v>
      </c>
    </row>
    <row r="327" spans="2:65" s="14" customFormat="1" ht="11.25">
      <c r="B327" s="165"/>
      <c r="D327" s="152" t="s">
        <v>279</v>
      </c>
      <c r="E327" s="166" t="s">
        <v>1</v>
      </c>
      <c r="F327" s="167" t="s">
        <v>1520</v>
      </c>
      <c r="H327" s="168">
        <v>29.75</v>
      </c>
      <c r="I327" s="169"/>
      <c r="L327" s="165"/>
      <c r="M327" s="170"/>
      <c r="T327" s="171"/>
      <c r="AT327" s="166" t="s">
        <v>279</v>
      </c>
      <c r="AU327" s="166" t="s">
        <v>90</v>
      </c>
      <c r="AV327" s="14" t="s">
        <v>90</v>
      </c>
      <c r="AW327" s="14" t="s">
        <v>35</v>
      </c>
      <c r="AX327" s="14" t="s">
        <v>21</v>
      </c>
      <c r="AY327" s="166" t="s">
        <v>270</v>
      </c>
    </row>
    <row r="328" spans="2:65" s="1" customFormat="1" ht="66.75" customHeight="1">
      <c r="B328" s="32"/>
      <c r="C328" s="138" t="s">
        <v>516</v>
      </c>
      <c r="D328" s="138" t="s">
        <v>272</v>
      </c>
      <c r="E328" s="139" t="s">
        <v>553</v>
      </c>
      <c r="F328" s="140" t="s">
        <v>554</v>
      </c>
      <c r="G328" s="141" t="s">
        <v>275</v>
      </c>
      <c r="H328" s="142">
        <v>145</v>
      </c>
      <c r="I328" s="143"/>
      <c r="J328" s="144">
        <f>ROUND(I328*H328,2)</f>
        <v>0</v>
      </c>
      <c r="K328" s="140" t="s">
        <v>341</v>
      </c>
      <c r="L328" s="32"/>
      <c r="M328" s="145" t="s">
        <v>1</v>
      </c>
      <c r="N328" s="146" t="s">
        <v>46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277</v>
      </c>
      <c r="AT328" s="149" t="s">
        <v>272</v>
      </c>
      <c r="AU328" s="149" t="s">
        <v>90</v>
      </c>
      <c r="AY328" s="17" t="s">
        <v>270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21</v>
      </c>
      <c r="BK328" s="150">
        <f>ROUND(I328*H328,2)</f>
        <v>0</v>
      </c>
      <c r="BL328" s="17" t="s">
        <v>277</v>
      </c>
      <c r="BM328" s="149" t="s">
        <v>555</v>
      </c>
    </row>
    <row r="329" spans="2:65" s="12" customFormat="1" ht="22.5">
      <c r="B329" s="151"/>
      <c r="D329" s="152" t="s">
        <v>279</v>
      </c>
      <c r="E329" s="153" t="s">
        <v>1</v>
      </c>
      <c r="F329" s="154" t="s">
        <v>556</v>
      </c>
      <c r="H329" s="153" t="s">
        <v>1</v>
      </c>
      <c r="I329" s="155"/>
      <c r="L329" s="151"/>
      <c r="M329" s="156"/>
      <c r="T329" s="157"/>
      <c r="AT329" s="153" t="s">
        <v>279</v>
      </c>
      <c r="AU329" s="153" t="s">
        <v>90</v>
      </c>
      <c r="AV329" s="12" t="s">
        <v>21</v>
      </c>
      <c r="AW329" s="12" t="s">
        <v>35</v>
      </c>
      <c r="AX329" s="12" t="s">
        <v>81</v>
      </c>
      <c r="AY329" s="153" t="s">
        <v>270</v>
      </c>
    </row>
    <row r="330" spans="2:65" s="14" customFormat="1" ht="11.25">
      <c r="B330" s="165"/>
      <c r="D330" s="152" t="s">
        <v>279</v>
      </c>
      <c r="E330" s="166" t="s">
        <v>1</v>
      </c>
      <c r="F330" s="167" t="s">
        <v>1524</v>
      </c>
      <c r="H330" s="168">
        <v>145</v>
      </c>
      <c r="I330" s="169"/>
      <c r="L330" s="165"/>
      <c r="M330" s="170"/>
      <c r="T330" s="171"/>
      <c r="AT330" s="166" t="s">
        <v>279</v>
      </c>
      <c r="AU330" s="166" t="s">
        <v>90</v>
      </c>
      <c r="AV330" s="14" t="s">
        <v>90</v>
      </c>
      <c r="AW330" s="14" t="s">
        <v>35</v>
      </c>
      <c r="AX330" s="14" t="s">
        <v>81</v>
      </c>
      <c r="AY330" s="166" t="s">
        <v>270</v>
      </c>
    </row>
    <row r="331" spans="2:65" s="15" customFormat="1" ht="11.25">
      <c r="B331" s="172"/>
      <c r="D331" s="152" t="s">
        <v>279</v>
      </c>
      <c r="E331" s="173" t="s">
        <v>1</v>
      </c>
      <c r="F331" s="174" t="s">
        <v>310</v>
      </c>
      <c r="H331" s="175">
        <v>145</v>
      </c>
      <c r="I331" s="176"/>
      <c r="L331" s="172"/>
      <c r="M331" s="177"/>
      <c r="T331" s="178"/>
      <c r="AT331" s="173" t="s">
        <v>279</v>
      </c>
      <c r="AU331" s="173" t="s">
        <v>90</v>
      </c>
      <c r="AV331" s="15" t="s">
        <v>277</v>
      </c>
      <c r="AW331" s="15" t="s">
        <v>35</v>
      </c>
      <c r="AX331" s="15" t="s">
        <v>21</v>
      </c>
      <c r="AY331" s="173" t="s">
        <v>270</v>
      </c>
    </row>
    <row r="332" spans="2:65" s="1" customFormat="1" ht="66.75" customHeight="1">
      <c r="B332" s="32"/>
      <c r="C332" s="138" t="s">
        <v>522</v>
      </c>
      <c r="D332" s="138" t="s">
        <v>272</v>
      </c>
      <c r="E332" s="139" t="s">
        <v>559</v>
      </c>
      <c r="F332" s="140" t="s">
        <v>560</v>
      </c>
      <c r="G332" s="141" t="s">
        <v>275</v>
      </c>
      <c r="H332" s="142">
        <v>2750</v>
      </c>
      <c r="I332" s="143"/>
      <c r="J332" s="144">
        <f>ROUND(I332*H332,2)</f>
        <v>0</v>
      </c>
      <c r="K332" s="140" t="s">
        <v>341</v>
      </c>
      <c r="L332" s="32"/>
      <c r="M332" s="145" t="s">
        <v>1</v>
      </c>
      <c r="N332" s="146" t="s">
        <v>46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277</v>
      </c>
      <c r="AT332" s="149" t="s">
        <v>272</v>
      </c>
      <c r="AU332" s="149" t="s">
        <v>90</v>
      </c>
      <c r="AY332" s="17" t="s">
        <v>270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21</v>
      </c>
      <c r="BK332" s="150">
        <f>ROUND(I332*H332,2)</f>
        <v>0</v>
      </c>
      <c r="BL332" s="17" t="s">
        <v>277</v>
      </c>
      <c r="BM332" s="149" t="s">
        <v>561</v>
      </c>
    </row>
    <row r="333" spans="2:65" s="12" customFormat="1" ht="22.5">
      <c r="B333" s="151"/>
      <c r="D333" s="152" t="s">
        <v>279</v>
      </c>
      <c r="E333" s="153" t="s">
        <v>1</v>
      </c>
      <c r="F333" s="154" t="s">
        <v>562</v>
      </c>
      <c r="H333" s="153" t="s">
        <v>1</v>
      </c>
      <c r="I333" s="155"/>
      <c r="L333" s="151"/>
      <c r="M333" s="156"/>
      <c r="T333" s="157"/>
      <c r="AT333" s="153" t="s">
        <v>279</v>
      </c>
      <c r="AU333" s="153" t="s">
        <v>90</v>
      </c>
      <c r="AV333" s="12" t="s">
        <v>21</v>
      </c>
      <c r="AW333" s="12" t="s">
        <v>35</v>
      </c>
      <c r="AX333" s="12" t="s">
        <v>81</v>
      </c>
      <c r="AY333" s="153" t="s">
        <v>270</v>
      </c>
    </row>
    <row r="334" spans="2:65" s="14" customFormat="1" ht="22.5">
      <c r="B334" s="165"/>
      <c r="D334" s="152" t="s">
        <v>279</v>
      </c>
      <c r="E334" s="166" t="s">
        <v>1</v>
      </c>
      <c r="F334" s="167" t="s">
        <v>1525</v>
      </c>
      <c r="H334" s="168">
        <v>2750</v>
      </c>
      <c r="I334" s="169"/>
      <c r="L334" s="165"/>
      <c r="M334" s="170"/>
      <c r="T334" s="171"/>
      <c r="AT334" s="166" t="s">
        <v>279</v>
      </c>
      <c r="AU334" s="166" t="s">
        <v>90</v>
      </c>
      <c r="AV334" s="14" t="s">
        <v>90</v>
      </c>
      <c r="AW334" s="14" t="s">
        <v>35</v>
      </c>
      <c r="AX334" s="14" t="s">
        <v>81</v>
      </c>
      <c r="AY334" s="166" t="s">
        <v>270</v>
      </c>
    </row>
    <row r="335" spans="2:65" s="15" customFormat="1" ht="11.25">
      <c r="B335" s="172"/>
      <c r="D335" s="152" t="s">
        <v>279</v>
      </c>
      <c r="E335" s="173" t="s">
        <v>1</v>
      </c>
      <c r="F335" s="174" t="s">
        <v>310</v>
      </c>
      <c r="H335" s="175">
        <v>2750</v>
      </c>
      <c r="I335" s="176"/>
      <c r="L335" s="172"/>
      <c r="M335" s="177"/>
      <c r="T335" s="178"/>
      <c r="AT335" s="173" t="s">
        <v>279</v>
      </c>
      <c r="AU335" s="173" t="s">
        <v>90</v>
      </c>
      <c r="AV335" s="15" t="s">
        <v>277</v>
      </c>
      <c r="AW335" s="15" t="s">
        <v>35</v>
      </c>
      <c r="AX335" s="15" t="s">
        <v>21</v>
      </c>
      <c r="AY335" s="173" t="s">
        <v>270</v>
      </c>
    </row>
    <row r="336" spans="2:65" s="1" customFormat="1" ht="66.75" customHeight="1">
      <c r="B336" s="32"/>
      <c r="C336" s="138" t="s">
        <v>531</v>
      </c>
      <c r="D336" s="138" t="s">
        <v>272</v>
      </c>
      <c r="E336" s="139" t="s">
        <v>1526</v>
      </c>
      <c r="F336" s="140" t="s">
        <v>1527</v>
      </c>
      <c r="G336" s="141" t="s">
        <v>275</v>
      </c>
      <c r="H336" s="142">
        <v>160</v>
      </c>
      <c r="I336" s="143"/>
      <c r="J336" s="144">
        <f>ROUND(I336*H336,2)</f>
        <v>0</v>
      </c>
      <c r="K336" s="140" t="s">
        <v>341</v>
      </c>
      <c r="L336" s="32"/>
      <c r="M336" s="145" t="s">
        <v>1</v>
      </c>
      <c r="N336" s="146" t="s">
        <v>46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277</v>
      </c>
      <c r="AT336" s="149" t="s">
        <v>272</v>
      </c>
      <c r="AU336" s="149" t="s">
        <v>90</v>
      </c>
      <c r="AY336" s="17" t="s">
        <v>270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21</v>
      </c>
      <c r="BK336" s="150">
        <f>ROUND(I336*H336,2)</f>
        <v>0</v>
      </c>
      <c r="BL336" s="17" t="s">
        <v>277</v>
      </c>
      <c r="BM336" s="149" t="s">
        <v>1528</v>
      </c>
    </row>
    <row r="337" spans="2:65" s="12" customFormat="1" ht="22.5">
      <c r="B337" s="151"/>
      <c r="D337" s="152" t="s">
        <v>279</v>
      </c>
      <c r="E337" s="153" t="s">
        <v>1</v>
      </c>
      <c r="F337" s="154" t="s">
        <v>1529</v>
      </c>
      <c r="H337" s="153" t="s">
        <v>1</v>
      </c>
      <c r="I337" s="155"/>
      <c r="L337" s="151"/>
      <c r="M337" s="156"/>
      <c r="T337" s="157"/>
      <c r="AT337" s="153" t="s">
        <v>279</v>
      </c>
      <c r="AU337" s="153" t="s">
        <v>90</v>
      </c>
      <c r="AV337" s="12" t="s">
        <v>21</v>
      </c>
      <c r="AW337" s="12" t="s">
        <v>35</v>
      </c>
      <c r="AX337" s="12" t="s">
        <v>81</v>
      </c>
      <c r="AY337" s="153" t="s">
        <v>270</v>
      </c>
    </row>
    <row r="338" spans="2:65" s="14" customFormat="1" ht="22.5">
      <c r="B338" s="165"/>
      <c r="D338" s="152" t="s">
        <v>279</v>
      </c>
      <c r="E338" s="166" t="s">
        <v>1</v>
      </c>
      <c r="F338" s="167" t="s">
        <v>1530</v>
      </c>
      <c r="H338" s="168">
        <v>160</v>
      </c>
      <c r="I338" s="169"/>
      <c r="L338" s="165"/>
      <c r="M338" s="170"/>
      <c r="T338" s="171"/>
      <c r="AT338" s="166" t="s">
        <v>279</v>
      </c>
      <c r="AU338" s="166" t="s">
        <v>90</v>
      </c>
      <c r="AV338" s="14" t="s">
        <v>90</v>
      </c>
      <c r="AW338" s="14" t="s">
        <v>35</v>
      </c>
      <c r="AX338" s="14" t="s">
        <v>81</v>
      </c>
      <c r="AY338" s="166" t="s">
        <v>270</v>
      </c>
    </row>
    <row r="339" spans="2:65" s="15" customFormat="1" ht="11.25">
      <c r="B339" s="172"/>
      <c r="D339" s="152" t="s">
        <v>279</v>
      </c>
      <c r="E339" s="173" t="s">
        <v>1</v>
      </c>
      <c r="F339" s="174" t="s">
        <v>310</v>
      </c>
      <c r="H339" s="175">
        <v>160</v>
      </c>
      <c r="I339" s="176"/>
      <c r="L339" s="172"/>
      <c r="M339" s="177"/>
      <c r="T339" s="178"/>
      <c r="AT339" s="173" t="s">
        <v>279</v>
      </c>
      <c r="AU339" s="173" t="s">
        <v>90</v>
      </c>
      <c r="AV339" s="15" t="s">
        <v>277</v>
      </c>
      <c r="AW339" s="15" t="s">
        <v>35</v>
      </c>
      <c r="AX339" s="15" t="s">
        <v>21</v>
      </c>
      <c r="AY339" s="173" t="s">
        <v>270</v>
      </c>
    </row>
    <row r="340" spans="2:65" s="11" customFormat="1" ht="22.9" customHeight="1">
      <c r="B340" s="126"/>
      <c r="D340" s="127" t="s">
        <v>80</v>
      </c>
      <c r="E340" s="136" t="s">
        <v>564</v>
      </c>
      <c r="F340" s="136" t="s">
        <v>565</v>
      </c>
      <c r="I340" s="129"/>
      <c r="J340" s="137">
        <f>BK340</f>
        <v>0</v>
      </c>
      <c r="L340" s="126"/>
      <c r="M340" s="131"/>
      <c r="P340" s="132">
        <f>SUM(P341:P420)</f>
        <v>0</v>
      </c>
      <c r="R340" s="132">
        <f>SUM(R341:R420)</f>
        <v>0</v>
      </c>
      <c r="T340" s="133">
        <f>SUM(T341:T420)</f>
        <v>0</v>
      </c>
      <c r="AR340" s="127" t="s">
        <v>21</v>
      </c>
      <c r="AT340" s="134" t="s">
        <v>80</v>
      </c>
      <c r="AU340" s="134" t="s">
        <v>21</v>
      </c>
      <c r="AY340" s="127" t="s">
        <v>270</v>
      </c>
      <c r="BK340" s="135">
        <f>SUM(BK341:BK420)</f>
        <v>0</v>
      </c>
    </row>
    <row r="341" spans="2:65" s="1" customFormat="1" ht="24.2" customHeight="1">
      <c r="B341" s="32"/>
      <c r="C341" s="138" t="s">
        <v>541</v>
      </c>
      <c r="D341" s="138" t="s">
        <v>272</v>
      </c>
      <c r="E341" s="139" t="s">
        <v>382</v>
      </c>
      <c r="F341" s="140" t="s">
        <v>383</v>
      </c>
      <c r="G341" s="141" t="s">
        <v>371</v>
      </c>
      <c r="H341" s="142">
        <v>134.47300000000001</v>
      </c>
      <c r="I341" s="143"/>
      <c r="J341" s="144">
        <f>ROUND(I341*H341,2)</f>
        <v>0</v>
      </c>
      <c r="K341" s="140" t="s">
        <v>276</v>
      </c>
      <c r="L341" s="32"/>
      <c r="M341" s="145" t="s">
        <v>1</v>
      </c>
      <c r="N341" s="146" t="s">
        <v>46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277</v>
      </c>
      <c r="AT341" s="149" t="s">
        <v>272</v>
      </c>
      <c r="AU341" s="149" t="s">
        <v>90</v>
      </c>
      <c r="AY341" s="17" t="s">
        <v>270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21</v>
      </c>
      <c r="BK341" s="150">
        <f>ROUND(I341*H341,2)</f>
        <v>0</v>
      </c>
      <c r="BL341" s="17" t="s">
        <v>277</v>
      </c>
      <c r="BM341" s="149" t="s">
        <v>567</v>
      </c>
    </row>
    <row r="342" spans="2:65" s="12" customFormat="1" ht="22.5">
      <c r="B342" s="151"/>
      <c r="D342" s="152" t="s">
        <v>279</v>
      </c>
      <c r="E342" s="153" t="s">
        <v>1</v>
      </c>
      <c r="F342" s="154" t="s">
        <v>568</v>
      </c>
      <c r="H342" s="153" t="s">
        <v>1</v>
      </c>
      <c r="I342" s="155"/>
      <c r="L342" s="151"/>
      <c r="M342" s="156"/>
      <c r="T342" s="157"/>
      <c r="AT342" s="153" t="s">
        <v>279</v>
      </c>
      <c r="AU342" s="153" t="s">
        <v>90</v>
      </c>
      <c r="AV342" s="12" t="s">
        <v>21</v>
      </c>
      <c r="AW342" s="12" t="s">
        <v>35</v>
      </c>
      <c r="AX342" s="12" t="s">
        <v>81</v>
      </c>
      <c r="AY342" s="153" t="s">
        <v>270</v>
      </c>
    </row>
    <row r="343" spans="2:65" s="14" customFormat="1" ht="11.25">
      <c r="B343" s="165"/>
      <c r="D343" s="152" t="s">
        <v>279</v>
      </c>
      <c r="E343" s="166" t="s">
        <v>1</v>
      </c>
      <c r="F343" s="167" t="s">
        <v>1531</v>
      </c>
      <c r="H343" s="168">
        <v>134.47300000000001</v>
      </c>
      <c r="I343" s="169"/>
      <c r="L343" s="165"/>
      <c r="M343" s="170"/>
      <c r="T343" s="171"/>
      <c r="AT343" s="166" t="s">
        <v>279</v>
      </c>
      <c r="AU343" s="166" t="s">
        <v>90</v>
      </c>
      <c r="AV343" s="14" t="s">
        <v>90</v>
      </c>
      <c r="AW343" s="14" t="s">
        <v>35</v>
      </c>
      <c r="AX343" s="14" t="s">
        <v>81</v>
      </c>
      <c r="AY343" s="166" t="s">
        <v>270</v>
      </c>
    </row>
    <row r="344" spans="2:65" s="15" customFormat="1" ht="11.25">
      <c r="B344" s="172"/>
      <c r="D344" s="152" t="s">
        <v>279</v>
      </c>
      <c r="E344" s="173" t="s">
        <v>1365</v>
      </c>
      <c r="F344" s="174" t="s">
        <v>391</v>
      </c>
      <c r="H344" s="175">
        <v>134.47300000000001</v>
      </c>
      <c r="I344" s="176"/>
      <c r="L344" s="172"/>
      <c r="M344" s="177"/>
      <c r="T344" s="178"/>
      <c r="AT344" s="173" t="s">
        <v>279</v>
      </c>
      <c r="AU344" s="173" t="s">
        <v>90</v>
      </c>
      <c r="AV344" s="15" t="s">
        <v>277</v>
      </c>
      <c r="AW344" s="15" t="s">
        <v>35</v>
      </c>
      <c r="AX344" s="15" t="s">
        <v>21</v>
      </c>
      <c r="AY344" s="173" t="s">
        <v>270</v>
      </c>
    </row>
    <row r="345" spans="2:65" s="1" customFormat="1" ht="37.9" customHeight="1">
      <c r="B345" s="32"/>
      <c r="C345" s="138" t="s">
        <v>546</v>
      </c>
      <c r="D345" s="138" t="s">
        <v>272</v>
      </c>
      <c r="E345" s="139" t="s">
        <v>1449</v>
      </c>
      <c r="F345" s="140" t="s">
        <v>1450</v>
      </c>
      <c r="G345" s="141" t="s">
        <v>371</v>
      </c>
      <c r="H345" s="142">
        <v>738.64700000000005</v>
      </c>
      <c r="I345" s="143"/>
      <c r="J345" s="144">
        <f>ROUND(I345*H345,2)</f>
        <v>0</v>
      </c>
      <c r="K345" s="140" t="s">
        <v>276</v>
      </c>
      <c r="L345" s="32"/>
      <c r="M345" s="145" t="s">
        <v>1</v>
      </c>
      <c r="N345" s="146" t="s">
        <v>46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277</v>
      </c>
      <c r="AT345" s="149" t="s">
        <v>272</v>
      </c>
      <c r="AU345" s="149" t="s">
        <v>90</v>
      </c>
      <c r="AY345" s="17" t="s">
        <v>270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21</v>
      </c>
      <c r="BK345" s="150">
        <f>ROUND(I345*H345,2)</f>
        <v>0</v>
      </c>
      <c r="BL345" s="17" t="s">
        <v>277</v>
      </c>
      <c r="BM345" s="149" t="s">
        <v>573</v>
      </c>
    </row>
    <row r="346" spans="2:65" s="12" customFormat="1" ht="11.25">
      <c r="B346" s="151"/>
      <c r="D346" s="152" t="s">
        <v>279</v>
      </c>
      <c r="E346" s="153" t="s">
        <v>1</v>
      </c>
      <c r="F346" s="154" t="s">
        <v>574</v>
      </c>
      <c r="H346" s="153" t="s">
        <v>1</v>
      </c>
      <c r="I346" s="155"/>
      <c r="L346" s="151"/>
      <c r="M346" s="156"/>
      <c r="T346" s="157"/>
      <c r="AT346" s="153" t="s">
        <v>279</v>
      </c>
      <c r="AU346" s="153" t="s">
        <v>90</v>
      </c>
      <c r="AV346" s="12" t="s">
        <v>21</v>
      </c>
      <c r="AW346" s="12" t="s">
        <v>35</v>
      </c>
      <c r="AX346" s="12" t="s">
        <v>81</v>
      </c>
      <c r="AY346" s="153" t="s">
        <v>270</v>
      </c>
    </row>
    <row r="347" spans="2:65" s="12" customFormat="1" ht="11.25">
      <c r="B347" s="151"/>
      <c r="D347" s="152" t="s">
        <v>279</v>
      </c>
      <c r="E347" s="153" t="s">
        <v>1</v>
      </c>
      <c r="F347" s="154" t="s">
        <v>575</v>
      </c>
      <c r="H347" s="153" t="s">
        <v>1</v>
      </c>
      <c r="I347" s="155"/>
      <c r="L347" s="151"/>
      <c r="M347" s="156"/>
      <c r="T347" s="157"/>
      <c r="AT347" s="153" t="s">
        <v>279</v>
      </c>
      <c r="AU347" s="153" t="s">
        <v>90</v>
      </c>
      <c r="AV347" s="12" t="s">
        <v>21</v>
      </c>
      <c r="AW347" s="12" t="s">
        <v>35</v>
      </c>
      <c r="AX347" s="12" t="s">
        <v>81</v>
      </c>
      <c r="AY347" s="153" t="s">
        <v>270</v>
      </c>
    </row>
    <row r="348" spans="2:65" s="12" customFormat="1" ht="22.5">
      <c r="B348" s="151"/>
      <c r="D348" s="152" t="s">
        <v>279</v>
      </c>
      <c r="E348" s="153" t="s">
        <v>1</v>
      </c>
      <c r="F348" s="154" t="s">
        <v>576</v>
      </c>
      <c r="H348" s="153" t="s">
        <v>1</v>
      </c>
      <c r="I348" s="155"/>
      <c r="L348" s="151"/>
      <c r="M348" s="156"/>
      <c r="T348" s="157"/>
      <c r="AT348" s="153" t="s">
        <v>279</v>
      </c>
      <c r="AU348" s="153" t="s">
        <v>90</v>
      </c>
      <c r="AV348" s="12" t="s">
        <v>21</v>
      </c>
      <c r="AW348" s="12" t="s">
        <v>35</v>
      </c>
      <c r="AX348" s="12" t="s">
        <v>81</v>
      </c>
      <c r="AY348" s="153" t="s">
        <v>270</v>
      </c>
    </row>
    <row r="349" spans="2:65" s="13" customFormat="1" ht="11.25">
      <c r="B349" s="158"/>
      <c r="D349" s="152" t="s">
        <v>279</v>
      </c>
      <c r="E349" s="159" t="s">
        <v>1</v>
      </c>
      <c r="F349" s="160" t="s">
        <v>367</v>
      </c>
      <c r="H349" s="161">
        <v>0</v>
      </c>
      <c r="I349" s="162"/>
      <c r="L349" s="158"/>
      <c r="M349" s="163"/>
      <c r="T349" s="164"/>
      <c r="AT349" s="159" t="s">
        <v>279</v>
      </c>
      <c r="AU349" s="159" t="s">
        <v>90</v>
      </c>
      <c r="AV349" s="13" t="s">
        <v>179</v>
      </c>
      <c r="AW349" s="13" t="s">
        <v>35</v>
      </c>
      <c r="AX349" s="13" t="s">
        <v>81</v>
      </c>
      <c r="AY349" s="159" t="s">
        <v>270</v>
      </c>
    </row>
    <row r="350" spans="2:65" s="12" customFormat="1" ht="22.5">
      <c r="B350" s="151"/>
      <c r="D350" s="152" t="s">
        <v>279</v>
      </c>
      <c r="E350" s="153" t="s">
        <v>1</v>
      </c>
      <c r="F350" s="154" t="s">
        <v>1532</v>
      </c>
      <c r="H350" s="153" t="s">
        <v>1</v>
      </c>
      <c r="I350" s="155"/>
      <c r="L350" s="151"/>
      <c r="M350" s="156"/>
      <c r="T350" s="157"/>
      <c r="AT350" s="153" t="s">
        <v>279</v>
      </c>
      <c r="AU350" s="153" t="s">
        <v>90</v>
      </c>
      <c r="AV350" s="12" t="s">
        <v>21</v>
      </c>
      <c r="AW350" s="12" t="s">
        <v>35</v>
      </c>
      <c r="AX350" s="12" t="s">
        <v>81</v>
      </c>
      <c r="AY350" s="153" t="s">
        <v>270</v>
      </c>
    </row>
    <row r="351" spans="2:65" s="12" customFormat="1" ht="22.5">
      <c r="B351" s="151"/>
      <c r="D351" s="152" t="s">
        <v>279</v>
      </c>
      <c r="E351" s="153" t="s">
        <v>1</v>
      </c>
      <c r="F351" s="154" t="s">
        <v>1533</v>
      </c>
      <c r="H351" s="153" t="s">
        <v>1</v>
      </c>
      <c r="I351" s="155"/>
      <c r="L351" s="151"/>
      <c r="M351" s="156"/>
      <c r="T351" s="157"/>
      <c r="AT351" s="153" t="s">
        <v>279</v>
      </c>
      <c r="AU351" s="153" t="s">
        <v>90</v>
      </c>
      <c r="AV351" s="12" t="s">
        <v>21</v>
      </c>
      <c r="AW351" s="12" t="s">
        <v>35</v>
      </c>
      <c r="AX351" s="12" t="s">
        <v>81</v>
      </c>
      <c r="AY351" s="153" t="s">
        <v>270</v>
      </c>
    </row>
    <row r="352" spans="2:65" s="12" customFormat="1" ht="22.5">
      <c r="B352" s="151"/>
      <c r="D352" s="152" t="s">
        <v>279</v>
      </c>
      <c r="E352" s="153" t="s">
        <v>1</v>
      </c>
      <c r="F352" s="154" t="s">
        <v>1534</v>
      </c>
      <c r="H352" s="153" t="s">
        <v>1</v>
      </c>
      <c r="I352" s="155"/>
      <c r="L352" s="151"/>
      <c r="M352" s="156"/>
      <c r="T352" s="157"/>
      <c r="AT352" s="153" t="s">
        <v>279</v>
      </c>
      <c r="AU352" s="153" t="s">
        <v>90</v>
      </c>
      <c r="AV352" s="12" t="s">
        <v>21</v>
      </c>
      <c r="AW352" s="12" t="s">
        <v>35</v>
      </c>
      <c r="AX352" s="12" t="s">
        <v>81</v>
      </c>
      <c r="AY352" s="153" t="s">
        <v>270</v>
      </c>
    </row>
    <row r="353" spans="2:65" s="14" customFormat="1" ht="22.5">
      <c r="B353" s="165"/>
      <c r="D353" s="152" t="s">
        <v>279</v>
      </c>
      <c r="E353" s="166" t="s">
        <v>1</v>
      </c>
      <c r="F353" s="167" t="s">
        <v>1535</v>
      </c>
      <c r="H353" s="168">
        <v>873.12</v>
      </c>
      <c r="I353" s="169"/>
      <c r="L353" s="165"/>
      <c r="M353" s="170"/>
      <c r="T353" s="171"/>
      <c r="AT353" s="166" t="s">
        <v>279</v>
      </c>
      <c r="AU353" s="166" t="s">
        <v>90</v>
      </c>
      <c r="AV353" s="14" t="s">
        <v>90</v>
      </c>
      <c r="AW353" s="14" t="s">
        <v>35</v>
      </c>
      <c r="AX353" s="14" t="s">
        <v>81</v>
      </c>
      <c r="AY353" s="166" t="s">
        <v>270</v>
      </c>
    </row>
    <row r="354" spans="2:65" s="13" customFormat="1" ht="11.25">
      <c r="B354" s="158"/>
      <c r="D354" s="152" t="s">
        <v>279</v>
      </c>
      <c r="E354" s="159" t="s">
        <v>1328</v>
      </c>
      <c r="F354" s="160" t="s">
        <v>367</v>
      </c>
      <c r="H354" s="161">
        <v>873.12</v>
      </c>
      <c r="I354" s="162"/>
      <c r="L354" s="158"/>
      <c r="M354" s="163"/>
      <c r="T354" s="164"/>
      <c r="AT354" s="159" t="s">
        <v>279</v>
      </c>
      <c r="AU354" s="159" t="s">
        <v>90</v>
      </c>
      <c r="AV354" s="13" t="s">
        <v>179</v>
      </c>
      <c r="AW354" s="13" t="s">
        <v>35</v>
      </c>
      <c r="AX354" s="13" t="s">
        <v>81</v>
      </c>
      <c r="AY354" s="159" t="s">
        <v>270</v>
      </c>
    </row>
    <row r="355" spans="2:65" s="12" customFormat="1" ht="11.25">
      <c r="B355" s="151"/>
      <c r="D355" s="152" t="s">
        <v>279</v>
      </c>
      <c r="E355" s="153" t="s">
        <v>1</v>
      </c>
      <c r="F355" s="154" t="s">
        <v>581</v>
      </c>
      <c r="H355" s="153" t="s">
        <v>1</v>
      </c>
      <c r="I355" s="155"/>
      <c r="L355" s="151"/>
      <c r="M355" s="156"/>
      <c r="T355" s="157"/>
      <c r="AT355" s="153" t="s">
        <v>279</v>
      </c>
      <c r="AU355" s="153" t="s">
        <v>90</v>
      </c>
      <c r="AV355" s="12" t="s">
        <v>21</v>
      </c>
      <c r="AW355" s="12" t="s">
        <v>35</v>
      </c>
      <c r="AX355" s="12" t="s">
        <v>81</v>
      </c>
      <c r="AY355" s="153" t="s">
        <v>270</v>
      </c>
    </row>
    <row r="356" spans="2:65" s="14" customFormat="1" ht="11.25">
      <c r="B356" s="165"/>
      <c r="D356" s="152" t="s">
        <v>279</v>
      </c>
      <c r="E356" s="166" t="s">
        <v>1</v>
      </c>
      <c r="F356" s="167" t="s">
        <v>1536</v>
      </c>
      <c r="H356" s="168">
        <v>-134.47300000000001</v>
      </c>
      <c r="I356" s="169"/>
      <c r="L356" s="165"/>
      <c r="M356" s="170"/>
      <c r="T356" s="171"/>
      <c r="AT356" s="166" t="s">
        <v>279</v>
      </c>
      <c r="AU356" s="166" t="s">
        <v>90</v>
      </c>
      <c r="AV356" s="14" t="s">
        <v>90</v>
      </c>
      <c r="AW356" s="14" t="s">
        <v>35</v>
      </c>
      <c r="AX356" s="14" t="s">
        <v>81</v>
      </c>
      <c r="AY356" s="166" t="s">
        <v>270</v>
      </c>
    </row>
    <row r="357" spans="2:65" s="15" customFormat="1" ht="11.25">
      <c r="B357" s="172"/>
      <c r="D357" s="152" t="s">
        <v>279</v>
      </c>
      <c r="E357" s="173" t="s">
        <v>1373</v>
      </c>
      <c r="F357" s="174" t="s">
        <v>583</v>
      </c>
      <c r="H357" s="175">
        <v>738.64699999999993</v>
      </c>
      <c r="I357" s="176"/>
      <c r="L357" s="172"/>
      <c r="M357" s="177"/>
      <c r="T357" s="178"/>
      <c r="AT357" s="173" t="s">
        <v>279</v>
      </c>
      <c r="AU357" s="173" t="s">
        <v>90</v>
      </c>
      <c r="AV357" s="15" t="s">
        <v>277</v>
      </c>
      <c r="AW357" s="15" t="s">
        <v>35</v>
      </c>
      <c r="AX357" s="15" t="s">
        <v>21</v>
      </c>
      <c r="AY357" s="173" t="s">
        <v>270</v>
      </c>
    </row>
    <row r="358" spans="2:65" s="1" customFormat="1" ht="24.2" customHeight="1">
      <c r="B358" s="32"/>
      <c r="C358" s="138" t="s">
        <v>552</v>
      </c>
      <c r="D358" s="138" t="s">
        <v>272</v>
      </c>
      <c r="E358" s="139" t="s">
        <v>403</v>
      </c>
      <c r="F358" s="140" t="s">
        <v>404</v>
      </c>
      <c r="G358" s="141" t="s">
        <v>371</v>
      </c>
      <c r="H358" s="142">
        <v>89.649000000000001</v>
      </c>
      <c r="I358" s="143"/>
      <c r="J358" s="144">
        <f>ROUND(I358*H358,2)</f>
        <v>0</v>
      </c>
      <c r="K358" s="140" t="s">
        <v>276</v>
      </c>
      <c r="L358" s="32"/>
      <c r="M358" s="145" t="s">
        <v>1</v>
      </c>
      <c r="N358" s="146" t="s">
        <v>46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277</v>
      </c>
      <c r="AT358" s="149" t="s">
        <v>272</v>
      </c>
      <c r="AU358" s="149" t="s">
        <v>90</v>
      </c>
      <c r="AY358" s="17" t="s">
        <v>270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21</v>
      </c>
      <c r="BK358" s="150">
        <f>ROUND(I358*H358,2)</f>
        <v>0</v>
      </c>
      <c r="BL358" s="17" t="s">
        <v>277</v>
      </c>
      <c r="BM358" s="149" t="s">
        <v>585</v>
      </c>
    </row>
    <row r="359" spans="2:65" s="12" customFormat="1" ht="22.5">
      <c r="B359" s="151"/>
      <c r="D359" s="152" t="s">
        <v>279</v>
      </c>
      <c r="E359" s="153" t="s">
        <v>1</v>
      </c>
      <c r="F359" s="154" t="s">
        <v>568</v>
      </c>
      <c r="H359" s="153" t="s">
        <v>1</v>
      </c>
      <c r="I359" s="155"/>
      <c r="L359" s="151"/>
      <c r="M359" s="156"/>
      <c r="T359" s="157"/>
      <c r="AT359" s="153" t="s">
        <v>279</v>
      </c>
      <c r="AU359" s="153" t="s">
        <v>90</v>
      </c>
      <c r="AV359" s="12" t="s">
        <v>21</v>
      </c>
      <c r="AW359" s="12" t="s">
        <v>35</v>
      </c>
      <c r="AX359" s="12" t="s">
        <v>81</v>
      </c>
      <c r="AY359" s="153" t="s">
        <v>270</v>
      </c>
    </row>
    <row r="360" spans="2:65" s="14" customFormat="1" ht="11.25">
      <c r="B360" s="165"/>
      <c r="D360" s="152" t="s">
        <v>279</v>
      </c>
      <c r="E360" s="166" t="s">
        <v>1</v>
      </c>
      <c r="F360" s="167" t="s">
        <v>1537</v>
      </c>
      <c r="H360" s="168">
        <v>89.649000000000001</v>
      </c>
      <c r="I360" s="169"/>
      <c r="L360" s="165"/>
      <c r="M360" s="170"/>
      <c r="T360" s="171"/>
      <c r="AT360" s="166" t="s">
        <v>279</v>
      </c>
      <c r="AU360" s="166" t="s">
        <v>90</v>
      </c>
      <c r="AV360" s="14" t="s">
        <v>90</v>
      </c>
      <c r="AW360" s="14" t="s">
        <v>35</v>
      </c>
      <c r="AX360" s="14" t="s">
        <v>81</v>
      </c>
      <c r="AY360" s="166" t="s">
        <v>270</v>
      </c>
    </row>
    <row r="361" spans="2:65" s="15" customFormat="1" ht="11.25">
      <c r="B361" s="172"/>
      <c r="D361" s="152" t="s">
        <v>279</v>
      </c>
      <c r="E361" s="173" t="s">
        <v>1363</v>
      </c>
      <c r="F361" s="174" t="s">
        <v>391</v>
      </c>
      <c r="H361" s="175">
        <v>89.649000000000001</v>
      </c>
      <c r="I361" s="176"/>
      <c r="L361" s="172"/>
      <c r="M361" s="177"/>
      <c r="T361" s="178"/>
      <c r="AT361" s="173" t="s">
        <v>279</v>
      </c>
      <c r="AU361" s="173" t="s">
        <v>90</v>
      </c>
      <c r="AV361" s="15" t="s">
        <v>277</v>
      </c>
      <c r="AW361" s="15" t="s">
        <v>35</v>
      </c>
      <c r="AX361" s="15" t="s">
        <v>21</v>
      </c>
      <c r="AY361" s="173" t="s">
        <v>270</v>
      </c>
    </row>
    <row r="362" spans="2:65" s="1" customFormat="1" ht="37.9" customHeight="1">
      <c r="B362" s="32"/>
      <c r="C362" s="138" t="s">
        <v>558</v>
      </c>
      <c r="D362" s="138" t="s">
        <v>272</v>
      </c>
      <c r="E362" s="139" t="s">
        <v>1458</v>
      </c>
      <c r="F362" s="140" t="s">
        <v>1459</v>
      </c>
      <c r="G362" s="141" t="s">
        <v>371</v>
      </c>
      <c r="H362" s="142">
        <v>492.43099999999998</v>
      </c>
      <c r="I362" s="143"/>
      <c r="J362" s="144">
        <f>ROUND(I362*H362,2)</f>
        <v>0</v>
      </c>
      <c r="K362" s="140" t="s">
        <v>341</v>
      </c>
      <c r="L362" s="32"/>
      <c r="M362" s="145" t="s">
        <v>1</v>
      </c>
      <c r="N362" s="146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277</v>
      </c>
      <c r="AT362" s="149" t="s">
        <v>272</v>
      </c>
      <c r="AU362" s="149" t="s">
        <v>90</v>
      </c>
      <c r="AY362" s="17" t="s">
        <v>270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21</v>
      </c>
      <c r="BK362" s="150">
        <f>ROUND(I362*H362,2)</f>
        <v>0</v>
      </c>
      <c r="BL362" s="17" t="s">
        <v>277</v>
      </c>
      <c r="BM362" s="149" t="s">
        <v>590</v>
      </c>
    </row>
    <row r="363" spans="2:65" s="12" customFormat="1" ht="22.5">
      <c r="B363" s="151"/>
      <c r="D363" s="152" t="s">
        <v>279</v>
      </c>
      <c r="E363" s="153" t="s">
        <v>1</v>
      </c>
      <c r="F363" s="154" t="s">
        <v>1538</v>
      </c>
      <c r="H363" s="153" t="s">
        <v>1</v>
      </c>
      <c r="I363" s="155"/>
      <c r="L363" s="151"/>
      <c r="M363" s="156"/>
      <c r="T363" s="157"/>
      <c r="AT363" s="153" t="s">
        <v>279</v>
      </c>
      <c r="AU363" s="153" t="s">
        <v>90</v>
      </c>
      <c r="AV363" s="12" t="s">
        <v>21</v>
      </c>
      <c r="AW363" s="12" t="s">
        <v>35</v>
      </c>
      <c r="AX363" s="12" t="s">
        <v>81</v>
      </c>
      <c r="AY363" s="153" t="s">
        <v>270</v>
      </c>
    </row>
    <row r="364" spans="2:65" s="14" customFormat="1" ht="22.5">
      <c r="B364" s="165"/>
      <c r="D364" s="152" t="s">
        <v>279</v>
      </c>
      <c r="E364" s="166" t="s">
        <v>1</v>
      </c>
      <c r="F364" s="167" t="s">
        <v>1539</v>
      </c>
      <c r="H364" s="168">
        <v>582.08000000000004</v>
      </c>
      <c r="I364" s="169"/>
      <c r="L364" s="165"/>
      <c r="M364" s="170"/>
      <c r="T364" s="171"/>
      <c r="AT364" s="166" t="s">
        <v>279</v>
      </c>
      <c r="AU364" s="166" t="s">
        <v>90</v>
      </c>
      <c r="AV364" s="14" t="s">
        <v>90</v>
      </c>
      <c r="AW364" s="14" t="s">
        <v>35</v>
      </c>
      <c r="AX364" s="14" t="s">
        <v>81</v>
      </c>
      <c r="AY364" s="166" t="s">
        <v>270</v>
      </c>
    </row>
    <row r="365" spans="2:65" s="13" customFormat="1" ht="11.25">
      <c r="B365" s="158"/>
      <c r="D365" s="152" t="s">
        <v>279</v>
      </c>
      <c r="E365" s="159" t="s">
        <v>1326</v>
      </c>
      <c r="F365" s="160" t="s">
        <v>367</v>
      </c>
      <c r="H365" s="161">
        <v>582.08000000000004</v>
      </c>
      <c r="I365" s="162"/>
      <c r="L365" s="158"/>
      <c r="M365" s="163"/>
      <c r="T365" s="164"/>
      <c r="AT365" s="159" t="s">
        <v>279</v>
      </c>
      <c r="AU365" s="159" t="s">
        <v>90</v>
      </c>
      <c r="AV365" s="13" t="s">
        <v>179</v>
      </c>
      <c r="AW365" s="13" t="s">
        <v>35</v>
      </c>
      <c r="AX365" s="13" t="s">
        <v>81</v>
      </c>
      <c r="AY365" s="159" t="s">
        <v>270</v>
      </c>
    </row>
    <row r="366" spans="2:65" s="12" customFormat="1" ht="11.25">
      <c r="B366" s="151"/>
      <c r="D366" s="152" t="s">
        <v>279</v>
      </c>
      <c r="E366" s="153" t="s">
        <v>1</v>
      </c>
      <c r="F366" s="154" t="s">
        <v>593</v>
      </c>
      <c r="H366" s="153" t="s">
        <v>1</v>
      </c>
      <c r="I366" s="155"/>
      <c r="L366" s="151"/>
      <c r="M366" s="156"/>
      <c r="T366" s="157"/>
      <c r="AT366" s="153" t="s">
        <v>279</v>
      </c>
      <c r="AU366" s="153" t="s">
        <v>90</v>
      </c>
      <c r="AV366" s="12" t="s">
        <v>21</v>
      </c>
      <c r="AW366" s="12" t="s">
        <v>35</v>
      </c>
      <c r="AX366" s="12" t="s">
        <v>81</v>
      </c>
      <c r="AY366" s="153" t="s">
        <v>270</v>
      </c>
    </row>
    <row r="367" spans="2:65" s="14" customFormat="1" ht="11.25">
      <c r="B367" s="165"/>
      <c r="D367" s="152" t="s">
        <v>279</v>
      </c>
      <c r="E367" s="166" t="s">
        <v>1</v>
      </c>
      <c r="F367" s="167" t="s">
        <v>1540</v>
      </c>
      <c r="H367" s="168">
        <v>-89.649000000000001</v>
      </c>
      <c r="I367" s="169"/>
      <c r="L367" s="165"/>
      <c r="M367" s="170"/>
      <c r="T367" s="171"/>
      <c r="AT367" s="166" t="s">
        <v>279</v>
      </c>
      <c r="AU367" s="166" t="s">
        <v>90</v>
      </c>
      <c r="AV367" s="14" t="s">
        <v>90</v>
      </c>
      <c r="AW367" s="14" t="s">
        <v>35</v>
      </c>
      <c r="AX367" s="14" t="s">
        <v>81</v>
      </c>
      <c r="AY367" s="166" t="s">
        <v>270</v>
      </c>
    </row>
    <row r="368" spans="2:65" s="15" customFormat="1" ht="11.25">
      <c r="B368" s="172"/>
      <c r="D368" s="152" t="s">
        <v>279</v>
      </c>
      <c r="E368" s="173" t="s">
        <v>1371</v>
      </c>
      <c r="F368" s="174" t="s">
        <v>1541</v>
      </c>
      <c r="H368" s="175">
        <v>492.43099999999998</v>
      </c>
      <c r="I368" s="176"/>
      <c r="L368" s="172"/>
      <c r="M368" s="177"/>
      <c r="T368" s="178"/>
      <c r="AT368" s="173" t="s">
        <v>279</v>
      </c>
      <c r="AU368" s="173" t="s">
        <v>90</v>
      </c>
      <c r="AV368" s="15" t="s">
        <v>277</v>
      </c>
      <c r="AW368" s="15" t="s">
        <v>35</v>
      </c>
      <c r="AX368" s="15" t="s">
        <v>21</v>
      </c>
      <c r="AY368" s="173" t="s">
        <v>270</v>
      </c>
    </row>
    <row r="369" spans="2:65" s="1" customFormat="1" ht="24.2" customHeight="1">
      <c r="B369" s="32"/>
      <c r="C369" s="138" t="s">
        <v>566</v>
      </c>
      <c r="D369" s="138" t="s">
        <v>272</v>
      </c>
      <c r="E369" s="139" t="s">
        <v>433</v>
      </c>
      <c r="F369" s="140" t="s">
        <v>434</v>
      </c>
      <c r="G369" s="141" t="s">
        <v>371</v>
      </c>
      <c r="H369" s="142">
        <v>407.495</v>
      </c>
      <c r="I369" s="143"/>
      <c r="J369" s="144">
        <f>ROUND(I369*H369,2)</f>
        <v>0</v>
      </c>
      <c r="K369" s="140" t="s">
        <v>276</v>
      </c>
      <c r="L369" s="32"/>
      <c r="M369" s="145" t="s">
        <v>1</v>
      </c>
      <c r="N369" s="146" t="s">
        <v>46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277</v>
      </c>
      <c r="AT369" s="149" t="s">
        <v>272</v>
      </c>
      <c r="AU369" s="149" t="s">
        <v>90</v>
      </c>
      <c r="AY369" s="17" t="s">
        <v>270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21</v>
      </c>
      <c r="BK369" s="150">
        <f>ROUND(I369*H369,2)</f>
        <v>0</v>
      </c>
      <c r="BL369" s="17" t="s">
        <v>277</v>
      </c>
      <c r="BM369" s="149" t="s">
        <v>597</v>
      </c>
    </row>
    <row r="370" spans="2:65" s="12" customFormat="1" ht="22.5">
      <c r="B370" s="151"/>
      <c r="D370" s="152" t="s">
        <v>279</v>
      </c>
      <c r="E370" s="153" t="s">
        <v>1</v>
      </c>
      <c r="F370" s="154" t="s">
        <v>598</v>
      </c>
      <c r="H370" s="153" t="s">
        <v>1</v>
      </c>
      <c r="I370" s="155"/>
      <c r="L370" s="151"/>
      <c r="M370" s="156"/>
      <c r="T370" s="157"/>
      <c r="AT370" s="153" t="s">
        <v>279</v>
      </c>
      <c r="AU370" s="153" t="s">
        <v>90</v>
      </c>
      <c r="AV370" s="12" t="s">
        <v>21</v>
      </c>
      <c r="AW370" s="12" t="s">
        <v>35</v>
      </c>
      <c r="AX370" s="12" t="s">
        <v>81</v>
      </c>
      <c r="AY370" s="153" t="s">
        <v>270</v>
      </c>
    </row>
    <row r="371" spans="2:65" s="12" customFormat="1" ht="22.5">
      <c r="B371" s="151"/>
      <c r="D371" s="152" t="s">
        <v>279</v>
      </c>
      <c r="E371" s="153" t="s">
        <v>1</v>
      </c>
      <c r="F371" s="154" t="s">
        <v>1542</v>
      </c>
      <c r="H371" s="153" t="s">
        <v>1</v>
      </c>
      <c r="I371" s="155"/>
      <c r="L371" s="151"/>
      <c r="M371" s="156"/>
      <c r="T371" s="157"/>
      <c r="AT371" s="153" t="s">
        <v>279</v>
      </c>
      <c r="AU371" s="153" t="s">
        <v>90</v>
      </c>
      <c r="AV371" s="12" t="s">
        <v>21</v>
      </c>
      <c r="AW371" s="12" t="s">
        <v>35</v>
      </c>
      <c r="AX371" s="12" t="s">
        <v>81</v>
      </c>
      <c r="AY371" s="153" t="s">
        <v>270</v>
      </c>
    </row>
    <row r="372" spans="2:65" s="12" customFormat="1" ht="22.5">
      <c r="B372" s="151"/>
      <c r="D372" s="152" t="s">
        <v>279</v>
      </c>
      <c r="E372" s="153" t="s">
        <v>1</v>
      </c>
      <c r="F372" s="154" t="s">
        <v>1543</v>
      </c>
      <c r="H372" s="153" t="s">
        <v>1</v>
      </c>
      <c r="I372" s="155"/>
      <c r="L372" s="151"/>
      <c r="M372" s="156"/>
      <c r="T372" s="157"/>
      <c r="AT372" s="153" t="s">
        <v>279</v>
      </c>
      <c r="AU372" s="153" t="s">
        <v>90</v>
      </c>
      <c r="AV372" s="12" t="s">
        <v>21</v>
      </c>
      <c r="AW372" s="12" t="s">
        <v>35</v>
      </c>
      <c r="AX372" s="12" t="s">
        <v>81</v>
      </c>
      <c r="AY372" s="153" t="s">
        <v>270</v>
      </c>
    </row>
    <row r="373" spans="2:65" s="12" customFormat="1" ht="11.25">
      <c r="B373" s="151"/>
      <c r="D373" s="152" t="s">
        <v>279</v>
      </c>
      <c r="E373" s="153" t="s">
        <v>1</v>
      </c>
      <c r="F373" s="154" t="s">
        <v>1544</v>
      </c>
      <c r="H373" s="153" t="s">
        <v>1</v>
      </c>
      <c r="I373" s="155"/>
      <c r="L373" s="151"/>
      <c r="M373" s="156"/>
      <c r="T373" s="157"/>
      <c r="AT373" s="153" t="s">
        <v>279</v>
      </c>
      <c r="AU373" s="153" t="s">
        <v>90</v>
      </c>
      <c r="AV373" s="12" t="s">
        <v>21</v>
      </c>
      <c r="AW373" s="12" t="s">
        <v>35</v>
      </c>
      <c r="AX373" s="12" t="s">
        <v>81</v>
      </c>
      <c r="AY373" s="153" t="s">
        <v>270</v>
      </c>
    </row>
    <row r="374" spans="2:65" s="14" customFormat="1" ht="11.25">
      <c r="B374" s="165"/>
      <c r="D374" s="152" t="s">
        <v>279</v>
      </c>
      <c r="E374" s="166" t="s">
        <v>1</v>
      </c>
      <c r="F374" s="167" t="s">
        <v>1545</v>
      </c>
      <c r="H374" s="168">
        <v>5.5</v>
      </c>
      <c r="I374" s="169"/>
      <c r="L374" s="165"/>
      <c r="M374" s="170"/>
      <c r="T374" s="171"/>
      <c r="AT374" s="166" t="s">
        <v>279</v>
      </c>
      <c r="AU374" s="166" t="s">
        <v>90</v>
      </c>
      <c r="AV374" s="14" t="s">
        <v>90</v>
      </c>
      <c r="AW374" s="14" t="s">
        <v>35</v>
      </c>
      <c r="AX374" s="14" t="s">
        <v>81</v>
      </c>
      <c r="AY374" s="166" t="s">
        <v>270</v>
      </c>
    </row>
    <row r="375" spans="2:65" s="14" customFormat="1" ht="11.25">
      <c r="B375" s="165"/>
      <c r="D375" s="152" t="s">
        <v>279</v>
      </c>
      <c r="E375" s="166" t="s">
        <v>1</v>
      </c>
      <c r="F375" s="167" t="s">
        <v>1546</v>
      </c>
      <c r="H375" s="168">
        <v>7.65</v>
      </c>
      <c r="I375" s="169"/>
      <c r="L375" s="165"/>
      <c r="M375" s="170"/>
      <c r="T375" s="171"/>
      <c r="AT375" s="166" t="s">
        <v>279</v>
      </c>
      <c r="AU375" s="166" t="s">
        <v>90</v>
      </c>
      <c r="AV375" s="14" t="s">
        <v>90</v>
      </c>
      <c r="AW375" s="14" t="s">
        <v>35</v>
      </c>
      <c r="AX375" s="14" t="s">
        <v>81</v>
      </c>
      <c r="AY375" s="166" t="s">
        <v>270</v>
      </c>
    </row>
    <row r="376" spans="2:65" s="14" customFormat="1" ht="11.25">
      <c r="B376" s="165"/>
      <c r="D376" s="152" t="s">
        <v>279</v>
      </c>
      <c r="E376" s="166" t="s">
        <v>1</v>
      </c>
      <c r="F376" s="167" t="s">
        <v>1547</v>
      </c>
      <c r="H376" s="168">
        <v>13</v>
      </c>
      <c r="I376" s="169"/>
      <c r="L376" s="165"/>
      <c r="M376" s="170"/>
      <c r="T376" s="171"/>
      <c r="AT376" s="166" t="s">
        <v>279</v>
      </c>
      <c r="AU376" s="166" t="s">
        <v>90</v>
      </c>
      <c r="AV376" s="14" t="s">
        <v>90</v>
      </c>
      <c r="AW376" s="14" t="s">
        <v>35</v>
      </c>
      <c r="AX376" s="14" t="s">
        <v>81</v>
      </c>
      <c r="AY376" s="166" t="s">
        <v>270</v>
      </c>
    </row>
    <row r="377" spans="2:65" s="14" customFormat="1" ht="11.25">
      <c r="B377" s="165"/>
      <c r="D377" s="152" t="s">
        <v>279</v>
      </c>
      <c r="E377" s="166" t="s">
        <v>1</v>
      </c>
      <c r="F377" s="167" t="s">
        <v>1548</v>
      </c>
      <c r="H377" s="168">
        <v>55</v>
      </c>
      <c r="I377" s="169"/>
      <c r="L377" s="165"/>
      <c r="M377" s="170"/>
      <c r="T377" s="171"/>
      <c r="AT377" s="166" t="s">
        <v>279</v>
      </c>
      <c r="AU377" s="166" t="s">
        <v>90</v>
      </c>
      <c r="AV377" s="14" t="s">
        <v>90</v>
      </c>
      <c r="AW377" s="14" t="s">
        <v>35</v>
      </c>
      <c r="AX377" s="14" t="s">
        <v>81</v>
      </c>
      <c r="AY377" s="166" t="s">
        <v>270</v>
      </c>
    </row>
    <row r="378" spans="2:65" s="14" customFormat="1" ht="11.25">
      <c r="B378" s="165"/>
      <c r="D378" s="152" t="s">
        <v>279</v>
      </c>
      <c r="E378" s="166" t="s">
        <v>1</v>
      </c>
      <c r="F378" s="167" t="s">
        <v>1549</v>
      </c>
      <c r="H378" s="168">
        <v>171.25</v>
      </c>
      <c r="I378" s="169"/>
      <c r="L378" s="165"/>
      <c r="M378" s="170"/>
      <c r="T378" s="171"/>
      <c r="AT378" s="166" t="s">
        <v>279</v>
      </c>
      <c r="AU378" s="166" t="s">
        <v>90</v>
      </c>
      <c r="AV378" s="14" t="s">
        <v>90</v>
      </c>
      <c r="AW378" s="14" t="s">
        <v>35</v>
      </c>
      <c r="AX378" s="14" t="s">
        <v>81</v>
      </c>
      <c r="AY378" s="166" t="s">
        <v>270</v>
      </c>
    </row>
    <row r="379" spans="2:65" s="14" customFormat="1" ht="11.25">
      <c r="B379" s="165"/>
      <c r="D379" s="152" t="s">
        <v>279</v>
      </c>
      <c r="E379" s="166" t="s">
        <v>1</v>
      </c>
      <c r="F379" s="167" t="s">
        <v>1550</v>
      </c>
      <c r="H379" s="168">
        <v>61.25</v>
      </c>
      <c r="I379" s="169"/>
      <c r="L379" s="165"/>
      <c r="M379" s="170"/>
      <c r="T379" s="171"/>
      <c r="AT379" s="166" t="s">
        <v>279</v>
      </c>
      <c r="AU379" s="166" t="s">
        <v>90</v>
      </c>
      <c r="AV379" s="14" t="s">
        <v>90</v>
      </c>
      <c r="AW379" s="14" t="s">
        <v>35</v>
      </c>
      <c r="AX379" s="14" t="s">
        <v>81</v>
      </c>
      <c r="AY379" s="166" t="s">
        <v>270</v>
      </c>
    </row>
    <row r="380" spans="2:65" s="14" customFormat="1" ht="11.25">
      <c r="B380" s="165"/>
      <c r="D380" s="152" t="s">
        <v>279</v>
      </c>
      <c r="E380" s="166" t="s">
        <v>1</v>
      </c>
      <c r="F380" s="167" t="s">
        <v>1551</v>
      </c>
      <c r="H380" s="168">
        <v>50</v>
      </c>
      <c r="I380" s="169"/>
      <c r="L380" s="165"/>
      <c r="M380" s="170"/>
      <c r="T380" s="171"/>
      <c r="AT380" s="166" t="s">
        <v>279</v>
      </c>
      <c r="AU380" s="166" t="s">
        <v>90</v>
      </c>
      <c r="AV380" s="14" t="s">
        <v>90</v>
      </c>
      <c r="AW380" s="14" t="s">
        <v>35</v>
      </c>
      <c r="AX380" s="14" t="s">
        <v>81</v>
      </c>
      <c r="AY380" s="166" t="s">
        <v>270</v>
      </c>
    </row>
    <row r="381" spans="2:65" s="12" customFormat="1" ht="11.25">
      <c r="B381" s="151"/>
      <c r="D381" s="152" t="s">
        <v>279</v>
      </c>
      <c r="E381" s="153" t="s">
        <v>1</v>
      </c>
      <c r="F381" s="154" t="s">
        <v>1552</v>
      </c>
      <c r="H381" s="153" t="s">
        <v>1</v>
      </c>
      <c r="I381" s="155"/>
      <c r="L381" s="151"/>
      <c r="M381" s="156"/>
      <c r="T381" s="157"/>
      <c r="AT381" s="153" t="s">
        <v>279</v>
      </c>
      <c r="AU381" s="153" t="s">
        <v>90</v>
      </c>
      <c r="AV381" s="12" t="s">
        <v>21</v>
      </c>
      <c r="AW381" s="12" t="s">
        <v>35</v>
      </c>
      <c r="AX381" s="12" t="s">
        <v>81</v>
      </c>
      <c r="AY381" s="153" t="s">
        <v>270</v>
      </c>
    </row>
    <row r="382" spans="2:65" s="14" customFormat="1" ht="11.25">
      <c r="B382" s="165"/>
      <c r="D382" s="152" t="s">
        <v>279</v>
      </c>
      <c r="E382" s="166" t="s">
        <v>1</v>
      </c>
      <c r="F382" s="167" t="s">
        <v>1553</v>
      </c>
      <c r="H382" s="168">
        <v>6.8</v>
      </c>
      <c r="I382" s="169"/>
      <c r="L382" s="165"/>
      <c r="M382" s="170"/>
      <c r="T382" s="171"/>
      <c r="AT382" s="166" t="s">
        <v>279</v>
      </c>
      <c r="AU382" s="166" t="s">
        <v>90</v>
      </c>
      <c r="AV382" s="14" t="s">
        <v>90</v>
      </c>
      <c r="AW382" s="14" t="s">
        <v>35</v>
      </c>
      <c r="AX382" s="14" t="s">
        <v>81</v>
      </c>
      <c r="AY382" s="166" t="s">
        <v>270</v>
      </c>
    </row>
    <row r="383" spans="2:65" s="12" customFormat="1" ht="11.25">
      <c r="B383" s="151"/>
      <c r="D383" s="152" t="s">
        <v>279</v>
      </c>
      <c r="E383" s="153" t="s">
        <v>1</v>
      </c>
      <c r="F383" s="154" t="s">
        <v>1554</v>
      </c>
      <c r="H383" s="153" t="s">
        <v>1</v>
      </c>
      <c r="I383" s="155"/>
      <c r="L383" s="151"/>
      <c r="M383" s="156"/>
      <c r="T383" s="157"/>
      <c r="AT383" s="153" t="s">
        <v>279</v>
      </c>
      <c r="AU383" s="153" t="s">
        <v>90</v>
      </c>
      <c r="AV383" s="12" t="s">
        <v>21</v>
      </c>
      <c r="AW383" s="12" t="s">
        <v>35</v>
      </c>
      <c r="AX383" s="12" t="s">
        <v>81</v>
      </c>
      <c r="AY383" s="153" t="s">
        <v>270</v>
      </c>
    </row>
    <row r="384" spans="2:65" s="14" customFormat="1" ht="11.25">
      <c r="B384" s="165"/>
      <c r="D384" s="152" t="s">
        <v>279</v>
      </c>
      <c r="E384" s="166" t="s">
        <v>1</v>
      </c>
      <c r="F384" s="167" t="s">
        <v>1555</v>
      </c>
      <c r="H384" s="168">
        <v>0</v>
      </c>
      <c r="I384" s="169"/>
      <c r="L384" s="165"/>
      <c r="M384" s="170"/>
      <c r="T384" s="171"/>
      <c r="AT384" s="166" t="s">
        <v>279</v>
      </c>
      <c r="AU384" s="166" t="s">
        <v>90</v>
      </c>
      <c r="AV384" s="14" t="s">
        <v>90</v>
      </c>
      <c r="AW384" s="14" t="s">
        <v>35</v>
      </c>
      <c r="AX384" s="14" t="s">
        <v>81</v>
      </c>
      <c r="AY384" s="166" t="s">
        <v>270</v>
      </c>
    </row>
    <row r="385" spans="2:65" s="13" customFormat="1" ht="11.25">
      <c r="B385" s="158"/>
      <c r="D385" s="152" t="s">
        <v>279</v>
      </c>
      <c r="E385" s="159" t="s">
        <v>1357</v>
      </c>
      <c r="F385" s="160" t="s">
        <v>606</v>
      </c>
      <c r="H385" s="161">
        <v>370.45</v>
      </c>
      <c r="I385" s="162"/>
      <c r="L385" s="158"/>
      <c r="M385" s="163"/>
      <c r="T385" s="164"/>
      <c r="AT385" s="159" t="s">
        <v>279</v>
      </c>
      <c r="AU385" s="159" t="s">
        <v>90</v>
      </c>
      <c r="AV385" s="13" t="s">
        <v>179</v>
      </c>
      <c r="AW385" s="13" t="s">
        <v>35</v>
      </c>
      <c r="AX385" s="13" t="s">
        <v>81</v>
      </c>
      <c r="AY385" s="159" t="s">
        <v>270</v>
      </c>
    </row>
    <row r="386" spans="2:65" s="14" customFormat="1" ht="11.25">
      <c r="B386" s="165"/>
      <c r="D386" s="152" t="s">
        <v>279</v>
      </c>
      <c r="E386" s="166" t="s">
        <v>1</v>
      </c>
      <c r="F386" s="167" t="s">
        <v>1556</v>
      </c>
      <c r="H386" s="168">
        <v>37.045000000000002</v>
      </c>
      <c r="I386" s="169"/>
      <c r="L386" s="165"/>
      <c r="M386" s="170"/>
      <c r="T386" s="171"/>
      <c r="AT386" s="166" t="s">
        <v>279</v>
      </c>
      <c r="AU386" s="166" t="s">
        <v>90</v>
      </c>
      <c r="AV386" s="14" t="s">
        <v>90</v>
      </c>
      <c r="AW386" s="14" t="s">
        <v>35</v>
      </c>
      <c r="AX386" s="14" t="s">
        <v>81</v>
      </c>
      <c r="AY386" s="166" t="s">
        <v>270</v>
      </c>
    </row>
    <row r="387" spans="2:65" s="15" customFormat="1" ht="11.25">
      <c r="B387" s="172"/>
      <c r="D387" s="152" t="s">
        <v>279</v>
      </c>
      <c r="E387" s="173" t="s">
        <v>1324</v>
      </c>
      <c r="F387" s="174" t="s">
        <v>608</v>
      </c>
      <c r="H387" s="175">
        <v>407.495</v>
      </c>
      <c r="I387" s="176"/>
      <c r="L387" s="172"/>
      <c r="M387" s="177"/>
      <c r="T387" s="178"/>
      <c r="AT387" s="173" t="s">
        <v>279</v>
      </c>
      <c r="AU387" s="173" t="s">
        <v>90</v>
      </c>
      <c r="AV387" s="15" t="s">
        <v>277</v>
      </c>
      <c r="AW387" s="15" t="s">
        <v>35</v>
      </c>
      <c r="AX387" s="15" t="s">
        <v>21</v>
      </c>
      <c r="AY387" s="173" t="s">
        <v>270</v>
      </c>
    </row>
    <row r="388" spans="2:65" s="1" customFormat="1" ht="37.9" customHeight="1">
      <c r="B388" s="32"/>
      <c r="C388" s="138" t="s">
        <v>570</v>
      </c>
      <c r="D388" s="138" t="s">
        <v>272</v>
      </c>
      <c r="E388" s="139" t="s">
        <v>476</v>
      </c>
      <c r="F388" s="140" t="s">
        <v>477</v>
      </c>
      <c r="G388" s="141" t="s">
        <v>371</v>
      </c>
      <c r="H388" s="142">
        <v>873.12</v>
      </c>
      <c r="I388" s="143"/>
      <c r="J388" s="144">
        <f>ROUND(I388*H388,2)</f>
        <v>0</v>
      </c>
      <c r="K388" s="140" t="s">
        <v>276</v>
      </c>
      <c r="L388" s="32"/>
      <c r="M388" s="145" t="s">
        <v>1</v>
      </c>
      <c r="N388" s="146" t="s">
        <v>46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277</v>
      </c>
      <c r="AT388" s="149" t="s">
        <v>272</v>
      </c>
      <c r="AU388" s="149" t="s">
        <v>90</v>
      </c>
      <c r="AY388" s="17" t="s">
        <v>270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21</v>
      </c>
      <c r="BK388" s="150">
        <f>ROUND(I388*H388,2)</f>
        <v>0</v>
      </c>
      <c r="BL388" s="17" t="s">
        <v>277</v>
      </c>
      <c r="BM388" s="149" t="s">
        <v>610</v>
      </c>
    </row>
    <row r="389" spans="2:65" s="12" customFormat="1" ht="11.25">
      <c r="B389" s="151"/>
      <c r="D389" s="152" t="s">
        <v>279</v>
      </c>
      <c r="E389" s="153" t="s">
        <v>1</v>
      </c>
      <c r="F389" s="154" t="s">
        <v>611</v>
      </c>
      <c r="H389" s="153" t="s">
        <v>1</v>
      </c>
      <c r="I389" s="155"/>
      <c r="L389" s="151"/>
      <c r="M389" s="156"/>
      <c r="T389" s="157"/>
      <c r="AT389" s="153" t="s">
        <v>279</v>
      </c>
      <c r="AU389" s="153" t="s">
        <v>90</v>
      </c>
      <c r="AV389" s="12" t="s">
        <v>21</v>
      </c>
      <c r="AW389" s="12" t="s">
        <v>35</v>
      </c>
      <c r="AX389" s="12" t="s">
        <v>81</v>
      </c>
      <c r="AY389" s="153" t="s">
        <v>270</v>
      </c>
    </row>
    <row r="390" spans="2:65" s="14" customFormat="1" ht="11.25">
      <c r="B390" s="165"/>
      <c r="D390" s="152" t="s">
        <v>279</v>
      </c>
      <c r="E390" s="166" t="s">
        <v>1</v>
      </c>
      <c r="F390" s="167" t="s">
        <v>1365</v>
      </c>
      <c r="H390" s="168">
        <v>134.47300000000001</v>
      </c>
      <c r="I390" s="169"/>
      <c r="L390" s="165"/>
      <c r="M390" s="170"/>
      <c r="T390" s="171"/>
      <c r="AT390" s="166" t="s">
        <v>279</v>
      </c>
      <c r="AU390" s="166" t="s">
        <v>90</v>
      </c>
      <c r="AV390" s="14" t="s">
        <v>90</v>
      </c>
      <c r="AW390" s="14" t="s">
        <v>35</v>
      </c>
      <c r="AX390" s="14" t="s">
        <v>81</v>
      </c>
      <c r="AY390" s="166" t="s">
        <v>270</v>
      </c>
    </row>
    <row r="391" spans="2:65" s="14" customFormat="1" ht="11.25">
      <c r="B391" s="165"/>
      <c r="D391" s="152" t="s">
        <v>279</v>
      </c>
      <c r="E391" s="166" t="s">
        <v>1</v>
      </c>
      <c r="F391" s="167" t="s">
        <v>1373</v>
      </c>
      <c r="H391" s="168">
        <v>738.64700000000005</v>
      </c>
      <c r="I391" s="169"/>
      <c r="L391" s="165"/>
      <c r="M391" s="170"/>
      <c r="T391" s="171"/>
      <c r="AT391" s="166" t="s">
        <v>279</v>
      </c>
      <c r="AU391" s="166" t="s">
        <v>90</v>
      </c>
      <c r="AV391" s="14" t="s">
        <v>90</v>
      </c>
      <c r="AW391" s="14" t="s">
        <v>35</v>
      </c>
      <c r="AX391" s="14" t="s">
        <v>81</v>
      </c>
      <c r="AY391" s="166" t="s">
        <v>270</v>
      </c>
    </row>
    <row r="392" spans="2:65" s="15" customFormat="1" ht="11.25">
      <c r="B392" s="172"/>
      <c r="D392" s="152" t="s">
        <v>279</v>
      </c>
      <c r="E392" s="173" t="s">
        <v>1352</v>
      </c>
      <c r="F392" s="174" t="s">
        <v>310</v>
      </c>
      <c r="H392" s="175">
        <v>873.12</v>
      </c>
      <c r="I392" s="176"/>
      <c r="L392" s="172"/>
      <c r="M392" s="177"/>
      <c r="T392" s="178"/>
      <c r="AT392" s="173" t="s">
        <v>279</v>
      </c>
      <c r="AU392" s="173" t="s">
        <v>90</v>
      </c>
      <c r="AV392" s="15" t="s">
        <v>277</v>
      </c>
      <c r="AW392" s="15" t="s">
        <v>35</v>
      </c>
      <c r="AX392" s="15" t="s">
        <v>21</v>
      </c>
      <c r="AY392" s="173" t="s">
        <v>270</v>
      </c>
    </row>
    <row r="393" spans="2:65" s="1" customFormat="1" ht="37.9" customHeight="1">
      <c r="B393" s="32"/>
      <c r="C393" s="138" t="s">
        <v>584</v>
      </c>
      <c r="D393" s="138" t="s">
        <v>272</v>
      </c>
      <c r="E393" s="139" t="s">
        <v>483</v>
      </c>
      <c r="F393" s="140" t="s">
        <v>484</v>
      </c>
      <c r="G393" s="141" t="s">
        <v>371</v>
      </c>
      <c r="H393" s="142">
        <v>582.08000000000004</v>
      </c>
      <c r="I393" s="143"/>
      <c r="J393" s="144">
        <f>ROUND(I393*H393,2)</f>
        <v>0</v>
      </c>
      <c r="K393" s="140" t="s">
        <v>276</v>
      </c>
      <c r="L393" s="32"/>
      <c r="M393" s="145" t="s">
        <v>1</v>
      </c>
      <c r="N393" s="146" t="s">
        <v>46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277</v>
      </c>
      <c r="AT393" s="149" t="s">
        <v>272</v>
      </c>
      <c r="AU393" s="149" t="s">
        <v>90</v>
      </c>
      <c r="AY393" s="17" t="s">
        <v>270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21</v>
      </c>
      <c r="BK393" s="150">
        <f>ROUND(I393*H393,2)</f>
        <v>0</v>
      </c>
      <c r="BL393" s="17" t="s">
        <v>277</v>
      </c>
      <c r="BM393" s="149" t="s">
        <v>613</v>
      </c>
    </row>
    <row r="394" spans="2:65" s="12" customFormat="1" ht="11.25">
      <c r="B394" s="151"/>
      <c r="D394" s="152" t="s">
        <v>279</v>
      </c>
      <c r="E394" s="153" t="s">
        <v>1</v>
      </c>
      <c r="F394" s="154" t="s">
        <v>614</v>
      </c>
      <c r="H394" s="153" t="s">
        <v>1</v>
      </c>
      <c r="I394" s="155"/>
      <c r="L394" s="151"/>
      <c r="M394" s="156"/>
      <c r="T394" s="157"/>
      <c r="AT394" s="153" t="s">
        <v>279</v>
      </c>
      <c r="AU394" s="153" t="s">
        <v>90</v>
      </c>
      <c r="AV394" s="12" t="s">
        <v>21</v>
      </c>
      <c r="AW394" s="12" t="s">
        <v>35</v>
      </c>
      <c r="AX394" s="12" t="s">
        <v>81</v>
      </c>
      <c r="AY394" s="153" t="s">
        <v>270</v>
      </c>
    </row>
    <row r="395" spans="2:65" s="14" customFormat="1" ht="11.25">
      <c r="B395" s="165"/>
      <c r="D395" s="152" t="s">
        <v>279</v>
      </c>
      <c r="E395" s="166" t="s">
        <v>1</v>
      </c>
      <c r="F395" s="167" t="s">
        <v>1363</v>
      </c>
      <c r="H395" s="168">
        <v>89.649000000000001</v>
      </c>
      <c r="I395" s="169"/>
      <c r="L395" s="165"/>
      <c r="M395" s="170"/>
      <c r="T395" s="171"/>
      <c r="AT395" s="166" t="s">
        <v>279</v>
      </c>
      <c r="AU395" s="166" t="s">
        <v>90</v>
      </c>
      <c r="AV395" s="14" t="s">
        <v>90</v>
      </c>
      <c r="AW395" s="14" t="s">
        <v>35</v>
      </c>
      <c r="AX395" s="14" t="s">
        <v>81</v>
      </c>
      <c r="AY395" s="166" t="s">
        <v>270</v>
      </c>
    </row>
    <row r="396" spans="2:65" s="14" customFormat="1" ht="11.25">
      <c r="B396" s="165"/>
      <c r="D396" s="152" t="s">
        <v>279</v>
      </c>
      <c r="E396" s="166" t="s">
        <v>1</v>
      </c>
      <c r="F396" s="167" t="s">
        <v>1371</v>
      </c>
      <c r="H396" s="168">
        <v>492.43099999999998</v>
      </c>
      <c r="I396" s="169"/>
      <c r="L396" s="165"/>
      <c r="M396" s="170"/>
      <c r="T396" s="171"/>
      <c r="AT396" s="166" t="s">
        <v>279</v>
      </c>
      <c r="AU396" s="166" t="s">
        <v>90</v>
      </c>
      <c r="AV396" s="14" t="s">
        <v>90</v>
      </c>
      <c r="AW396" s="14" t="s">
        <v>35</v>
      </c>
      <c r="AX396" s="14" t="s">
        <v>81</v>
      </c>
      <c r="AY396" s="166" t="s">
        <v>270</v>
      </c>
    </row>
    <row r="397" spans="2:65" s="15" customFormat="1" ht="11.25">
      <c r="B397" s="172"/>
      <c r="D397" s="152" t="s">
        <v>279</v>
      </c>
      <c r="E397" s="173" t="s">
        <v>1351</v>
      </c>
      <c r="F397" s="174" t="s">
        <v>310</v>
      </c>
      <c r="H397" s="175">
        <v>582.08000000000004</v>
      </c>
      <c r="I397" s="176"/>
      <c r="L397" s="172"/>
      <c r="M397" s="177"/>
      <c r="T397" s="178"/>
      <c r="AT397" s="173" t="s">
        <v>279</v>
      </c>
      <c r="AU397" s="173" t="s">
        <v>90</v>
      </c>
      <c r="AV397" s="15" t="s">
        <v>277</v>
      </c>
      <c r="AW397" s="15" t="s">
        <v>35</v>
      </c>
      <c r="AX397" s="15" t="s">
        <v>21</v>
      </c>
      <c r="AY397" s="173" t="s">
        <v>270</v>
      </c>
    </row>
    <row r="398" spans="2:65" s="1" customFormat="1" ht="24.2" customHeight="1">
      <c r="B398" s="32"/>
      <c r="C398" s="138" t="s">
        <v>587</v>
      </c>
      <c r="D398" s="138" t="s">
        <v>272</v>
      </c>
      <c r="E398" s="139" t="s">
        <v>1557</v>
      </c>
      <c r="F398" s="140" t="s">
        <v>1558</v>
      </c>
      <c r="G398" s="141" t="s">
        <v>371</v>
      </c>
      <c r="H398" s="142">
        <v>134.47300000000001</v>
      </c>
      <c r="I398" s="143"/>
      <c r="J398" s="144">
        <f>ROUND(I398*H398,2)</f>
        <v>0</v>
      </c>
      <c r="K398" s="140" t="s">
        <v>276</v>
      </c>
      <c r="L398" s="32"/>
      <c r="M398" s="145" t="s">
        <v>1</v>
      </c>
      <c r="N398" s="146" t="s">
        <v>46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277</v>
      </c>
      <c r="AT398" s="149" t="s">
        <v>272</v>
      </c>
      <c r="AU398" s="149" t="s">
        <v>90</v>
      </c>
      <c r="AY398" s="17" t="s">
        <v>270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21</v>
      </c>
      <c r="BK398" s="150">
        <f>ROUND(I398*H398,2)</f>
        <v>0</v>
      </c>
      <c r="BL398" s="17" t="s">
        <v>277</v>
      </c>
      <c r="BM398" s="149" t="s">
        <v>1559</v>
      </c>
    </row>
    <row r="399" spans="2:65" s="12" customFormat="1" ht="22.5">
      <c r="B399" s="151"/>
      <c r="D399" s="152" t="s">
        <v>279</v>
      </c>
      <c r="E399" s="153" t="s">
        <v>1</v>
      </c>
      <c r="F399" s="154" t="s">
        <v>617</v>
      </c>
      <c r="H399" s="153" t="s">
        <v>1</v>
      </c>
      <c r="I399" s="155"/>
      <c r="L399" s="151"/>
      <c r="M399" s="156"/>
      <c r="T399" s="157"/>
      <c r="AT399" s="153" t="s">
        <v>279</v>
      </c>
      <c r="AU399" s="153" t="s">
        <v>90</v>
      </c>
      <c r="AV399" s="12" t="s">
        <v>21</v>
      </c>
      <c r="AW399" s="12" t="s">
        <v>35</v>
      </c>
      <c r="AX399" s="12" t="s">
        <v>81</v>
      </c>
      <c r="AY399" s="153" t="s">
        <v>270</v>
      </c>
    </row>
    <row r="400" spans="2:65" s="14" customFormat="1" ht="11.25">
      <c r="B400" s="165"/>
      <c r="D400" s="152" t="s">
        <v>279</v>
      </c>
      <c r="E400" s="166" t="s">
        <v>1</v>
      </c>
      <c r="F400" s="167" t="s">
        <v>1365</v>
      </c>
      <c r="H400" s="168">
        <v>134.47300000000001</v>
      </c>
      <c r="I400" s="169"/>
      <c r="L400" s="165"/>
      <c r="M400" s="170"/>
      <c r="T400" s="171"/>
      <c r="AT400" s="166" t="s">
        <v>279</v>
      </c>
      <c r="AU400" s="166" t="s">
        <v>90</v>
      </c>
      <c r="AV400" s="14" t="s">
        <v>90</v>
      </c>
      <c r="AW400" s="14" t="s">
        <v>35</v>
      </c>
      <c r="AX400" s="14" t="s">
        <v>21</v>
      </c>
      <c r="AY400" s="166" t="s">
        <v>270</v>
      </c>
    </row>
    <row r="401" spans="2:65" s="1" customFormat="1" ht="24.2" customHeight="1">
      <c r="B401" s="32"/>
      <c r="C401" s="138" t="s">
        <v>596</v>
      </c>
      <c r="D401" s="138" t="s">
        <v>272</v>
      </c>
      <c r="E401" s="139" t="s">
        <v>1560</v>
      </c>
      <c r="F401" s="140" t="s">
        <v>1561</v>
      </c>
      <c r="G401" s="141" t="s">
        <v>371</v>
      </c>
      <c r="H401" s="142">
        <v>89.649000000000001</v>
      </c>
      <c r="I401" s="143"/>
      <c r="J401" s="144">
        <f>ROUND(I401*H401,2)</f>
        <v>0</v>
      </c>
      <c r="K401" s="140" t="s">
        <v>276</v>
      </c>
      <c r="L401" s="32"/>
      <c r="M401" s="145" t="s">
        <v>1</v>
      </c>
      <c r="N401" s="146" t="s">
        <v>46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277</v>
      </c>
      <c r="AT401" s="149" t="s">
        <v>272</v>
      </c>
      <c r="AU401" s="149" t="s">
        <v>90</v>
      </c>
      <c r="AY401" s="17" t="s">
        <v>270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21</v>
      </c>
      <c r="BK401" s="150">
        <f>ROUND(I401*H401,2)</f>
        <v>0</v>
      </c>
      <c r="BL401" s="17" t="s">
        <v>277</v>
      </c>
      <c r="BM401" s="149" t="s">
        <v>1562</v>
      </c>
    </row>
    <row r="402" spans="2:65" s="12" customFormat="1" ht="22.5">
      <c r="B402" s="151"/>
      <c r="D402" s="152" t="s">
        <v>279</v>
      </c>
      <c r="E402" s="153" t="s">
        <v>1</v>
      </c>
      <c r="F402" s="154" t="s">
        <v>1563</v>
      </c>
      <c r="H402" s="153" t="s">
        <v>1</v>
      </c>
      <c r="I402" s="155"/>
      <c r="L402" s="151"/>
      <c r="M402" s="156"/>
      <c r="T402" s="157"/>
      <c r="AT402" s="153" t="s">
        <v>279</v>
      </c>
      <c r="AU402" s="153" t="s">
        <v>90</v>
      </c>
      <c r="AV402" s="12" t="s">
        <v>21</v>
      </c>
      <c r="AW402" s="12" t="s">
        <v>35</v>
      </c>
      <c r="AX402" s="12" t="s">
        <v>81</v>
      </c>
      <c r="AY402" s="153" t="s">
        <v>270</v>
      </c>
    </row>
    <row r="403" spans="2:65" s="14" customFormat="1" ht="11.25">
      <c r="B403" s="165"/>
      <c r="D403" s="152" t="s">
        <v>279</v>
      </c>
      <c r="E403" s="166" t="s">
        <v>1</v>
      </c>
      <c r="F403" s="167" t="s">
        <v>1363</v>
      </c>
      <c r="H403" s="168">
        <v>89.649000000000001</v>
      </c>
      <c r="I403" s="169"/>
      <c r="L403" s="165"/>
      <c r="M403" s="170"/>
      <c r="T403" s="171"/>
      <c r="AT403" s="166" t="s">
        <v>279</v>
      </c>
      <c r="AU403" s="166" t="s">
        <v>90</v>
      </c>
      <c r="AV403" s="14" t="s">
        <v>90</v>
      </c>
      <c r="AW403" s="14" t="s">
        <v>35</v>
      </c>
      <c r="AX403" s="14" t="s">
        <v>21</v>
      </c>
      <c r="AY403" s="166" t="s">
        <v>270</v>
      </c>
    </row>
    <row r="404" spans="2:65" s="1" customFormat="1" ht="33" customHeight="1">
      <c r="B404" s="32"/>
      <c r="C404" s="138" t="s">
        <v>609</v>
      </c>
      <c r="D404" s="138" t="s">
        <v>272</v>
      </c>
      <c r="E404" s="139" t="s">
        <v>622</v>
      </c>
      <c r="F404" s="140" t="s">
        <v>623</v>
      </c>
      <c r="G404" s="141" t="s">
        <v>371</v>
      </c>
      <c r="H404" s="142">
        <v>1455.2</v>
      </c>
      <c r="I404" s="143"/>
      <c r="J404" s="144">
        <f>ROUND(I404*H404,2)</f>
        <v>0</v>
      </c>
      <c r="K404" s="140" t="s">
        <v>276</v>
      </c>
      <c r="L404" s="32"/>
      <c r="M404" s="145" t="s">
        <v>1</v>
      </c>
      <c r="N404" s="146" t="s">
        <v>46</v>
      </c>
      <c r="P404" s="147">
        <f>O404*H404</f>
        <v>0</v>
      </c>
      <c r="Q404" s="147">
        <v>0</v>
      </c>
      <c r="R404" s="147">
        <f>Q404*H404</f>
        <v>0</v>
      </c>
      <c r="S404" s="147">
        <v>0</v>
      </c>
      <c r="T404" s="148">
        <f>S404*H404</f>
        <v>0</v>
      </c>
      <c r="AR404" s="149" t="s">
        <v>277</v>
      </c>
      <c r="AT404" s="149" t="s">
        <v>272</v>
      </c>
      <c r="AU404" s="149" t="s">
        <v>90</v>
      </c>
      <c r="AY404" s="17" t="s">
        <v>270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21</v>
      </c>
      <c r="BK404" s="150">
        <f>ROUND(I404*H404,2)</f>
        <v>0</v>
      </c>
      <c r="BL404" s="17" t="s">
        <v>277</v>
      </c>
      <c r="BM404" s="149" t="s">
        <v>624</v>
      </c>
    </row>
    <row r="405" spans="2:65" s="12" customFormat="1" ht="22.5">
      <c r="B405" s="151"/>
      <c r="D405" s="152" t="s">
        <v>279</v>
      </c>
      <c r="E405" s="153" t="s">
        <v>1</v>
      </c>
      <c r="F405" s="154" t="s">
        <v>625</v>
      </c>
      <c r="H405" s="153" t="s">
        <v>1</v>
      </c>
      <c r="I405" s="155"/>
      <c r="L405" s="151"/>
      <c r="M405" s="156"/>
      <c r="T405" s="157"/>
      <c r="AT405" s="153" t="s">
        <v>279</v>
      </c>
      <c r="AU405" s="153" t="s">
        <v>90</v>
      </c>
      <c r="AV405" s="12" t="s">
        <v>21</v>
      </c>
      <c r="AW405" s="12" t="s">
        <v>35</v>
      </c>
      <c r="AX405" s="12" t="s">
        <v>81</v>
      </c>
      <c r="AY405" s="153" t="s">
        <v>270</v>
      </c>
    </row>
    <row r="406" spans="2:65" s="12" customFormat="1" ht="22.5">
      <c r="B406" s="151"/>
      <c r="D406" s="152" t="s">
        <v>279</v>
      </c>
      <c r="E406" s="153" t="s">
        <v>1</v>
      </c>
      <c r="F406" s="154" t="s">
        <v>1564</v>
      </c>
      <c r="H406" s="153" t="s">
        <v>1</v>
      </c>
      <c r="I406" s="155"/>
      <c r="L406" s="151"/>
      <c r="M406" s="156"/>
      <c r="T406" s="157"/>
      <c r="AT406" s="153" t="s">
        <v>279</v>
      </c>
      <c r="AU406" s="153" t="s">
        <v>90</v>
      </c>
      <c r="AV406" s="12" t="s">
        <v>21</v>
      </c>
      <c r="AW406" s="12" t="s">
        <v>35</v>
      </c>
      <c r="AX406" s="12" t="s">
        <v>81</v>
      </c>
      <c r="AY406" s="153" t="s">
        <v>270</v>
      </c>
    </row>
    <row r="407" spans="2:65" s="14" customFormat="1" ht="11.25">
      <c r="B407" s="165"/>
      <c r="D407" s="152" t="s">
        <v>279</v>
      </c>
      <c r="E407" s="166" t="s">
        <v>1</v>
      </c>
      <c r="F407" s="167" t="s">
        <v>1565</v>
      </c>
      <c r="H407" s="168">
        <v>1455.2</v>
      </c>
      <c r="I407" s="169"/>
      <c r="L407" s="165"/>
      <c r="M407" s="170"/>
      <c r="T407" s="171"/>
      <c r="AT407" s="166" t="s">
        <v>279</v>
      </c>
      <c r="AU407" s="166" t="s">
        <v>90</v>
      </c>
      <c r="AV407" s="14" t="s">
        <v>90</v>
      </c>
      <c r="AW407" s="14" t="s">
        <v>35</v>
      </c>
      <c r="AX407" s="14" t="s">
        <v>81</v>
      </c>
      <c r="AY407" s="166" t="s">
        <v>270</v>
      </c>
    </row>
    <row r="408" spans="2:65" s="15" customFormat="1" ht="11.25">
      <c r="B408" s="172"/>
      <c r="D408" s="152" t="s">
        <v>279</v>
      </c>
      <c r="E408" s="173" t="s">
        <v>1339</v>
      </c>
      <c r="F408" s="174" t="s">
        <v>310</v>
      </c>
      <c r="H408" s="175">
        <v>1455.2</v>
      </c>
      <c r="I408" s="176"/>
      <c r="L408" s="172"/>
      <c r="M408" s="177"/>
      <c r="T408" s="178"/>
      <c r="AT408" s="173" t="s">
        <v>279</v>
      </c>
      <c r="AU408" s="173" t="s">
        <v>90</v>
      </c>
      <c r="AV408" s="15" t="s">
        <v>277</v>
      </c>
      <c r="AW408" s="15" t="s">
        <v>35</v>
      </c>
      <c r="AX408" s="15" t="s">
        <v>21</v>
      </c>
      <c r="AY408" s="173" t="s">
        <v>270</v>
      </c>
    </row>
    <row r="409" spans="2:65" s="1" customFormat="1" ht="55.5" customHeight="1">
      <c r="B409" s="32"/>
      <c r="C409" s="179" t="s">
        <v>612</v>
      </c>
      <c r="D409" s="179" t="s">
        <v>532</v>
      </c>
      <c r="E409" s="180" t="s">
        <v>629</v>
      </c>
      <c r="F409" s="181" t="s">
        <v>630</v>
      </c>
      <c r="G409" s="182" t="s">
        <v>506</v>
      </c>
      <c r="H409" s="183">
        <v>3346.96</v>
      </c>
      <c r="I409" s="184"/>
      <c r="J409" s="185">
        <f>ROUND(I409*H409,2)</f>
        <v>0</v>
      </c>
      <c r="K409" s="181" t="s">
        <v>341</v>
      </c>
      <c r="L409" s="186"/>
      <c r="M409" s="187" t="s">
        <v>1</v>
      </c>
      <c r="N409" s="188" t="s">
        <v>46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338</v>
      </c>
      <c r="AT409" s="149" t="s">
        <v>532</v>
      </c>
      <c r="AU409" s="149" t="s">
        <v>90</v>
      </c>
      <c r="AY409" s="17" t="s">
        <v>270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21</v>
      </c>
      <c r="BK409" s="150">
        <f>ROUND(I409*H409,2)</f>
        <v>0</v>
      </c>
      <c r="BL409" s="17" t="s">
        <v>277</v>
      </c>
      <c r="BM409" s="149" t="s">
        <v>631</v>
      </c>
    </row>
    <row r="410" spans="2:65" s="12" customFormat="1" ht="11.25">
      <c r="B410" s="151"/>
      <c r="D410" s="152" t="s">
        <v>279</v>
      </c>
      <c r="E410" s="153" t="s">
        <v>1</v>
      </c>
      <c r="F410" s="154" t="s">
        <v>1566</v>
      </c>
      <c r="H410" s="153" t="s">
        <v>1</v>
      </c>
      <c r="I410" s="155"/>
      <c r="L410" s="151"/>
      <c r="M410" s="156"/>
      <c r="T410" s="157"/>
      <c r="AT410" s="153" t="s">
        <v>279</v>
      </c>
      <c r="AU410" s="153" t="s">
        <v>90</v>
      </c>
      <c r="AV410" s="12" t="s">
        <v>21</v>
      </c>
      <c r="AW410" s="12" t="s">
        <v>35</v>
      </c>
      <c r="AX410" s="12" t="s">
        <v>81</v>
      </c>
      <c r="AY410" s="153" t="s">
        <v>270</v>
      </c>
    </row>
    <row r="411" spans="2:65" s="14" customFormat="1" ht="11.25">
      <c r="B411" s="165"/>
      <c r="D411" s="152" t="s">
        <v>279</v>
      </c>
      <c r="E411" s="166" t="s">
        <v>1</v>
      </c>
      <c r="F411" s="167" t="s">
        <v>1567</v>
      </c>
      <c r="H411" s="168">
        <v>3346.96</v>
      </c>
      <c r="I411" s="169"/>
      <c r="L411" s="165"/>
      <c r="M411" s="170"/>
      <c r="T411" s="171"/>
      <c r="AT411" s="166" t="s">
        <v>279</v>
      </c>
      <c r="AU411" s="166" t="s">
        <v>90</v>
      </c>
      <c r="AV411" s="14" t="s">
        <v>90</v>
      </c>
      <c r="AW411" s="14" t="s">
        <v>35</v>
      </c>
      <c r="AX411" s="14" t="s">
        <v>21</v>
      </c>
      <c r="AY411" s="166" t="s">
        <v>270</v>
      </c>
    </row>
    <row r="412" spans="2:65" s="1" customFormat="1" ht="33" customHeight="1">
      <c r="B412" s="32"/>
      <c r="C412" s="138" t="s">
        <v>615</v>
      </c>
      <c r="D412" s="138" t="s">
        <v>272</v>
      </c>
      <c r="E412" s="139" t="s">
        <v>635</v>
      </c>
      <c r="F412" s="140" t="s">
        <v>636</v>
      </c>
      <c r="G412" s="141" t="s">
        <v>371</v>
      </c>
      <c r="H412" s="142">
        <v>873.12</v>
      </c>
      <c r="I412" s="143"/>
      <c r="J412" s="144">
        <f>ROUND(I412*H412,2)</f>
        <v>0</v>
      </c>
      <c r="K412" s="140" t="s">
        <v>637</v>
      </c>
      <c r="L412" s="32"/>
      <c r="M412" s="145" t="s">
        <v>1</v>
      </c>
      <c r="N412" s="146" t="s">
        <v>46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AR412" s="149" t="s">
        <v>277</v>
      </c>
      <c r="AT412" s="149" t="s">
        <v>272</v>
      </c>
      <c r="AU412" s="149" t="s">
        <v>90</v>
      </c>
      <c r="AY412" s="17" t="s">
        <v>270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21</v>
      </c>
      <c r="BK412" s="150">
        <f>ROUND(I412*H412,2)</f>
        <v>0</v>
      </c>
      <c r="BL412" s="17" t="s">
        <v>277</v>
      </c>
      <c r="BM412" s="149" t="s">
        <v>638</v>
      </c>
    </row>
    <row r="413" spans="2:65" s="14" customFormat="1" ht="11.25">
      <c r="B413" s="165"/>
      <c r="D413" s="152" t="s">
        <v>279</v>
      </c>
      <c r="E413" s="166" t="s">
        <v>1</v>
      </c>
      <c r="F413" s="167" t="s">
        <v>1352</v>
      </c>
      <c r="H413" s="168">
        <v>873.12</v>
      </c>
      <c r="I413" s="169"/>
      <c r="L413" s="165"/>
      <c r="M413" s="170"/>
      <c r="T413" s="171"/>
      <c r="AT413" s="166" t="s">
        <v>279</v>
      </c>
      <c r="AU413" s="166" t="s">
        <v>90</v>
      </c>
      <c r="AV413" s="14" t="s">
        <v>90</v>
      </c>
      <c r="AW413" s="14" t="s">
        <v>35</v>
      </c>
      <c r="AX413" s="14" t="s">
        <v>21</v>
      </c>
      <c r="AY413" s="166" t="s">
        <v>270</v>
      </c>
    </row>
    <row r="414" spans="2:65" s="1" customFormat="1" ht="33" customHeight="1">
      <c r="B414" s="32"/>
      <c r="C414" s="138" t="s">
        <v>618</v>
      </c>
      <c r="D414" s="138" t="s">
        <v>272</v>
      </c>
      <c r="E414" s="139" t="s">
        <v>500</v>
      </c>
      <c r="F414" s="140" t="s">
        <v>501</v>
      </c>
      <c r="G414" s="141" t="s">
        <v>371</v>
      </c>
      <c r="H414" s="142">
        <v>582.08000000000004</v>
      </c>
      <c r="I414" s="143"/>
      <c r="J414" s="144">
        <f>ROUND(I414*H414,2)</f>
        <v>0</v>
      </c>
      <c r="K414" s="140" t="s">
        <v>341</v>
      </c>
      <c r="L414" s="32"/>
      <c r="M414" s="145" t="s">
        <v>1</v>
      </c>
      <c r="N414" s="146" t="s">
        <v>46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277</v>
      </c>
      <c r="AT414" s="149" t="s">
        <v>272</v>
      </c>
      <c r="AU414" s="149" t="s">
        <v>90</v>
      </c>
      <c r="AY414" s="17" t="s">
        <v>270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21</v>
      </c>
      <c r="BK414" s="150">
        <f>ROUND(I414*H414,2)</f>
        <v>0</v>
      </c>
      <c r="BL414" s="17" t="s">
        <v>277</v>
      </c>
      <c r="BM414" s="149" t="s">
        <v>640</v>
      </c>
    </row>
    <row r="415" spans="2:65" s="14" customFormat="1" ht="11.25">
      <c r="B415" s="165"/>
      <c r="D415" s="152" t="s">
        <v>279</v>
      </c>
      <c r="E415" s="166" t="s">
        <v>1</v>
      </c>
      <c r="F415" s="167" t="s">
        <v>1351</v>
      </c>
      <c r="H415" s="168">
        <v>582.08000000000004</v>
      </c>
      <c r="I415" s="169"/>
      <c r="L415" s="165"/>
      <c r="M415" s="170"/>
      <c r="T415" s="171"/>
      <c r="AT415" s="166" t="s">
        <v>279</v>
      </c>
      <c r="AU415" s="166" t="s">
        <v>90</v>
      </c>
      <c r="AV415" s="14" t="s">
        <v>90</v>
      </c>
      <c r="AW415" s="14" t="s">
        <v>35</v>
      </c>
      <c r="AX415" s="14" t="s">
        <v>21</v>
      </c>
      <c r="AY415" s="166" t="s">
        <v>270</v>
      </c>
    </row>
    <row r="416" spans="2:65" s="1" customFormat="1" ht="24.2" customHeight="1">
      <c r="B416" s="32"/>
      <c r="C416" s="138" t="s">
        <v>621</v>
      </c>
      <c r="D416" s="138" t="s">
        <v>272</v>
      </c>
      <c r="E416" s="139" t="s">
        <v>642</v>
      </c>
      <c r="F416" s="140" t="s">
        <v>643</v>
      </c>
      <c r="G416" s="141" t="s">
        <v>275</v>
      </c>
      <c r="H416" s="142">
        <v>2910.4</v>
      </c>
      <c r="I416" s="143"/>
      <c r="J416" s="144">
        <f>ROUND(I416*H416,2)</f>
        <v>0</v>
      </c>
      <c r="K416" s="140" t="s">
        <v>276</v>
      </c>
      <c r="L416" s="32"/>
      <c r="M416" s="145" t="s">
        <v>1</v>
      </c>
      <c r="N416" s="146" t="s">
        <v>46</v>
      </c>
      <c r="P416" s="147">
        <f>O416*H416</f>
        <v>0</v>
      </c>
      <c r="Q416" s="147">
        <v>0</v>
      </c>
      <c r="R416" s="147">
        <f>Q416*H416</f>
        <v>0</v>
      </c>
      <c r="S416" s="147">
        <v>0</v>
      </c>
      <c r="T416" s="148">
        <f>S416*H416</f>
        <v>0</v>
      </c>
      <c r="AR416" s="149" t="s">
        <v>277</v>
      </c>
      <c r="AT416" s="149" t="s">
        <v>272</v>
      </c>
      <c r="AU416" s="149" t="s">
        <v>90</v>
      </c>
      <c r="AY416" s="17" t="s">
        <v>270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21</v>
      </c>
      <c r="BK416" s="150">
        <f>ROUND(I416*H416,2)</f>
        <v>0</v>
      </c>
      <c r="BL416" s="17" t="s">
        <v>277</v>
      </c>
      <c r="BM416" s="149" t="s">
        <v>644</v>
      </c>
    </row>
    <row r="417" spans="2:65" s="12" customFormat="1" ht="22.5">
      <c r="B417" s="151"/>
      <c r="D417" s="152" t="s">
        <v>279</v>
      </c>
      <c r="E417" s="153" t="s">
        <v>1</v>
      </c>
      <c r="F417" s="154" t="s">
        <v>1568</v>
      </c>
      <c r="H417" s="153" t="s">
        <v>1</v>
      </c>
      <c r="I417" s="155"/>
      <c r="L417" s="151"/>
      <c r="M417" s="156"/>
      <c r="T417" s="157"/>
      <c r="AT417" s="153" t="s">
        <v>279</v>
      </c>
      <c r="AU417" s="153" t="s">
        <v>90</v>
      </c>
      <c r="AV417" s="12" t="s">
        <v>21</v>
      </c>
      <c r="AW417" s="12" t="s">
        <v>35</v>
      </c>
      <c r="AX417" s="12" t="s">
        <v>81</v>
      </c>
      <c r="AY417" s="153" t="s">
        <v>270</v>
      </c>
    </row>
    <row r="418" spans="2:65" s="14" customFormat="1" ht="11.25">
      <c r="B418" s="165"/>
      <c r="D418" s="152" t="s">
        <v>279</v>
      </c>
      <c r="E418" s="166" t="s">
        <v>1</v>
      </c>
      <c r="F418" s="167" t="s">
        <v>1569</v>
      </c>
      <c r="H418" s="168">
        <v>1746.24</v>
      </c>
      <c r="I418" s="169"/>
      <c r="L418" s="165"/>
      <c r="M418" s="170"/>
      <c r="T418" s="171"/>
      <c r="AT418" s="166" t="s">
        <v>279</v>
      </c>
      <c r="AU418" s="166" t="s">
        <v>90</v>
      </c>
      <c r="AV418" s="14" t="s">
        <v>90</v>
      </c>
      <c r="AW418" s="14" t="s">
        <v>35</v>
      </c>
      <c r="AX418" s="14" t="s">
        <v>81</v>
      </c>
      <c r="AY418" s="166" t="s">
        <v>270</v>
      </c>
    </row>
    <row r="419" spans="2:65" s="14" customFormat="1" ht="11.25">
      <c r="B419" s="165"/>
      <c r="D419" s="152" t="s">
        <v>279</v>
      </c>
      <c r="E419" s="166" t="s">
        <v>1</v>
      </c>
      <c r="F419" s="167" t="s">
        <v>1570</v>
      </c>
      <c r="H419" s="168">
        <v>1164.1600000000001</v>
      </c>
      <c r="I419" s="169"/>
      <c r="L419" s="165"/>
      <c r="M419" s="170"/>
      <c r="T419" s="171"/>
      <c r="AT419" s="166" t="s">
        <v>279</v>
      </c>
      <c r="AU419" s="166" t="s">
        <v>90</v>
      </c>
      <c r="AV419" s="14" t="s">
        <v>90</v>
      </c>
      <c r="AW419" s="14" t="s">
        <v>35</v>
      </c>
      <c r="AX419" s="14" t="s">
        <v>81</v>
      </c>
      <c r="AY419" s="166" t="s">
        <v>270</v>
      </c>
    </row>
    <row r="420" spans="2:65" s="15" customFormat="1" ht="11.25">
      <c r="B420" s="172"/>
      <c r="D420" s="152" t="s">
        <v>279</v>
      </c>
      <c r="E420" s="173" t="s">
        <v>1</v>
      </c>
      <c r="F420" s="174" t="s">
        <v>310</v>
      </c>
      <c r="H420" s="175">
        <v>2910.4</v>
      </c>
      <c r="I420" s="176"/>
      <c r="L420" s="172"/>
      <c r="M420" s="177"/>
      <c r="T420" s="178"/>
      <c r="AT420" s="173" t="s">
        <v>279</v>
      </c>
      <c r="AU420" s="173" t="s">
        <v>90</v>
      </c>
      <c r="AV420" s="15" t="s">
        <v>277</v>
      </c>
      <c r="AW420" s="15" t="s">
        <v>35</v>
      </c>
      <c r="AX420" s="15" t="s">
        <v>21</v>
      </c>
      <c r="AY420" s="173" t="s">
        <v>270</v>
      </c>
    </row>
    <row r="421" spans="2:65" s="11" customFormat="1" ht="22.9" customHeight="1">
      <c r="B421" s="126"/>
      <c r="D421" s="127" t="s">
        <v>80</v>
      </c>
      <c r="E421" s="136" t="s">
        <v>410</v>
      </c>
      <c r="F421" s="136" t="s">
        <v>648</v>
      </c>
      <c r="I421" s="129"/>
      <c r="J421" s="137">
        <f>BK421</f>
        <v>0</v>
      </c>
      <c r="L421" s="126"/>
      <c r="M421" s="131"/>
      <c r="P421" s="132">
        <f>SUM(P422:P448)</f>
        <v>0</v>
      </c>
      <c r="R421" s="132">
        <f>SUM(R422:R448)</f>
        <v>2.163E-3</v>
      </c>
      <c r="T421" s="133">
        <f>SUM(T422:T448)</f>
        <v>0</v>
      </c>
      <c r="AR421" s="127" t="s">
        <v>21</v>
      </c>
      <c r="AT421" s="134" t="s">
        <v>80</v>
      </c>
      <c r="AU421" s="134" t="s">
        <v>21</v>
      </c>
      <c r="AY421" s="127" t="s">
        <v>270</v>
      </c>
      <c r="BK421" s="135">
        <f>SUM(BK422:BK448)</f>
        <v>0</v>
      </c>
    </row>
    <row r="422" spans="2:65" s="1" customFormat="1" ht="16.5" customHeight="1">
      <c r="B422" s="32"/>
      <c r="C422" s="138" t="s">
        <v>628</v>
      </c>
      <c r="D422" s="138" t="s">
        <v>272</v>
      </c>
      <c r="E422" s="139" t="s">
        <v>649</v>
      </c>
      <c r="F422" s="140" t="s">
        <v>650</v>
      </c>
      <c r="G422" s="141" t="s">
        <v>275</v>
      </c>
      <c r="H422" s="142">
        <v>70</v>
      </c>
      <c r="I422" s="143"/>
      <c r="J422" s="144">
        <f>ROUND(I422*H422,2)</f>
        <v>0</v>
      </c>
      <c r="K422" s="140" t="s">
        <v>276</v>
      </c>
      <c r="L422" s="32"/>
      <c r="M422" s="145" t="s">
        <v>1</v>
      </c>
      <c r="N422" s="146" t="s">
        <v>46</v>
      </c>
      <c r="P422" s="147">
        <f>O422*H422</f>
        <v>0</v>
      </c>
      <c r="Q422" s="147">
        <v>0</v>
      </c>
      <c r="R422" s="147">
        <f>Q422*H422</f>
        <v>0</v>
      </c>
      <c r="S422" s="147">
        <v>0</v>
      </c>
      <c r="T422" s="148">
        <f>S422*H422</f>
        <v>0</v>
      </c>
      <c r="AR422" s="149" t="s">
        <v>277</v>
      </c>
      <c r="AT422" s="149" t="s">
        <v>272</v>
      </c>
      <c r="AU422" s="149" t="s">
        <v>90</v>
      </c>
      <c r="AY422" s="17" t="s">
        <v>270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21</v>
      </c>
      <c r="BK422" s="150">
        <f>ROUND(I422*H422,2)</f>
        <v>0</v>
      </c>
      <c r="BL422" s="17" t="s">
        <v>277</v>
      </c>
      <c r="BM422" s="149" t="s">
        <v>651</v>
      </c>
    </row>
    <row r="423" spans="2:65" s="12" customFormat="1" ht="11.25">
      <c r="B423" s="151"/>
      <c r="D423" s="152" t="s">
        <v>279</v>
      </c>
      <c r="E423" s="153" t="s">
        <v>1</v>
      </c>
      <c r="F423" s="154" t="s">
        <v>652</v>
      </c>
      <c r="H423" s="153" t="s">
        <v>1</v>
      </c>
      <c r="I423" s="155"/>
      <c r="L423" s="151"/>
      <c r="M423" s="156"/>
      <c r="T423" s="157"/>
      <c r="AT423" s="153" t="s">
        <v>279</v>
      </c>
      <c r="AU423" s="153" t="s">
        <v>90</v>
      </c>
      <c r="AV423" s="12" t="s">
        <v>21</v>
      </c>
      <c r="AW423" s="12" t="s">
        <v>35</v>
      </c>
      <c r="AX423" s="12" t="s">
        <v>81</v>
      </c>
      <c r="AY423" s="153" t="s">
        <v>270</v>
      </c>
    </row>
    <row r="424" spans="2:65" s="14" customFormat="1" ht="11.25">
      <c r="B424" s="165"/>
      <c r="D424" s="152" t="s">
        <v>279</v>
      </c>
      <c r="E424" s="166" t="s">
        <v>1</v>
      </c>
      <c r="F424" s="167" t="s">
        <v>1396</v>
      </c>
      <c r="H424" s="168">
        <v>70</v>
      </c>
      <c r="I424" s="169"/>
      <c r="L424" s="165"/>
      <c r="M424" s="170"/>
      <c r="T424" s="171"/>
      <c r="AT424" s="166" t="s">
        <v>279</v>
      </c>
      <c r="AU424" s="166" t="s">
        <v>90</v>
      </c>
      <c r="AV424" s="14" t="s">
        <v>90</v>
      </c>
      <c r="AW424" s="14" t="s">
        <v>35</v>
      </c>
      <c r="AX424" s="14" t="s">
        <v>21</v>
      </c>
      <c r="AY424" s="166" t="s">
        <v>270</v>
      </c>
    </row>
    <row r="425" spans="2:65" s="1" customFormat="1" ht="24.2" customHeight="1">
      <c r="B425" s="32"/>
      <c r="C425" s="138" t="s">
        <v>634</v>
      </c>
      <c r="D425" s="138" t="s">
        <v>272</v>
      </c>
      <c r="E425" s="139" t="s">
        <v>685</v>
      </c>
      <c r="F425" s="140" t="s">
        <v>686</v>
      </c>
      <c r="G425" s="141" t="s">
        <v>275</v>
      </c>
      <c r="H425" s="142">
        <v>70</v>
      </c>
      <c r="I425" s="143"/>
      <c r="J425" s="144">
        <f>ROUND(I425*H425,2)</f>
        <v>0</v>
      </c>
      <c r="K425" s="140" t="s">
        <v>276</v>
      </c>
      <c r="L425" s="32"/>
      <c r="M425" s="145" t="s">
        <v>1</v>
      </c>
      <c r="N425" s="146" t="s">
        <v>46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277</v>
      </c>
      <c r="AT425" s="149" t="s">
        <v>272</v>
      </c>
      <c r="AU425" s="149" t="s">
        <v>90</v>
      </c>
      <c r="AY425" s="17" t="s">
        <v>270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21</v>
      </c>
      <c r="BK425" s="150">
        <f>ROUND(I425*H425,2)</f>
        <v>0</v>
      </c>
      <c r="BL425" s="17" t="s">
        <v>277</v>
      </c>
      <c r="BM425" s="149" t="s">
        <v>687</v>
      </c>
    </row>
    <row r="426" spans="2:65" s="12" customFormat="1" ht="11.25">
      <c r="B426" s="151"/>
      <c r="D426" s="152" t="s">
        <v>279</v>
      </c>
      <c r="E426" s="153" t="s">
        <v>1</v>
      </c>
      <c r="F426" s="154" t="s">
        <v>661</v>
      </c>
      <c r="H426" s="153" t="s">
        <v>1</v>
      </c>
      <c r="I426" s="155"/>
      <c r="L426" s="151"/>
      <c r="M426" s="156"/>
      <c r="T426" s="157"/>
      <c r="AT426" s="153" t="s">
        <v>279</v>
      </c>
      <c r="AU426" s="153" t="s">
        <v>90</v>
      </c>
      <c r="AV426" s="12" t="s">
        <v>21</v>
      </c>
      <c r="AW426" s="12" t="s">
        <v>35</v>
      </c>
      <c r="AX426" s="12" t="s">
        <v>81</v>
      </c>
      <c r="AY426" s="153" t="s">
        <v>270</v>
      </c>
    </row>
    <row r="427" spans="2:65" s="12" customFormat="1" ht="22.5">
      <c r="B427" s="151"/>
      <c r="D427" s="152" t="s">
        <v>279</v>
      </c>
      <c r="E427" s="153" t="s">
        <v>1</v>
      </c>
      <c r="F427" s="154" t="s">
        <v>1571</v>
      </c>
      <c r="H427" s="153" t="s">
        <v>1</v>
      </c>
      <c r="I427" s="155"/>
      <c r="L427" s="151"/>
      <c r="M427" s="156"/>
      <c r="T427" s="157"/>
      <c r="AT427" s="153" t="s">
        <v>279</v>
      </c>
      <c r="AU427" s="153" t="s">
        <v>90</v>
      </c>
      <c r="AV427" s="12" t="s">
        <v>21</v>
      </c>
      <c r="AW427" s="12" t="s">
        <v>35</v>
      </c>
      <c r="AX427" s="12" t="s">
        <v>81</v>
      </c>
      <c r="AY427" s="153" t="s">
        <v>270</v>
      </c>
    </row>
    <row r="428" spans="2:65" s="14" customFormat="1" ht="11.25">
      <c r="B428" s="165"/>
      <c r="D428" s="152" t="s">
        <v>279</v>
      </c>
      <c r="E428" s="166" t="s">
        <v>1</v>
      </c>
      <c r="F428" s="167" t="s">
        <v>1396</v>
      </c>
      <c r="H428" s="168">
        <v>70</v>
      </c>
      <c r="I428" s="169"/>
      <c r="L428" s="165"/>
      <c r="M428" s="170"/>
      <c r="T428" s="171"/>
      <c r="AT428" s="166" t="s">
        <v>279</v>
      </c>
      <c r="AU428" s="166" t="s">
        <v>90</v>
      </c>
      <c r="AV428" s="14" t="s">
        <v>90</v>
      </c>
      <c r="AW428" s="14" t="s">
        <v>35</v>
      </c>
      <c r="AX428" s="14" t="s">
        <v>21</v>
      </c>
      <c r="AY428" s="166" t="s">
        <v>270</v>
      </c>
    </row>
    <row r="429" spans="2:65" s="1" customFormat="1" ht="16.5" customHeight="1">
      <c r="B429" s="32"/>
      <c r="C429" s="179" t="s">
        <v>639</v>
      </c>
      <c r="D429" s="179" t="s">
        <v>532</v>
      </c>
      <c r="E429" s="180" t="s">
        <v>672</v>
      </c>
      <c r="F429" s="181" t="s">
        <v>673</v>
      </c>
      <c r="G429" s="182" t="s">
        <v>506</v>
      </c>
      <c r="H429" s="183">
        <v>17.303999999999998</v>
      </c>
      <c r="I429" s="184"/>
      <c r="J429" s="185">
        <f>ROUND(I429*H429,2)</f>
        <v>0</v>
      </c>
      <c r="K429" s="181" t="s">
        <v>276</v>
      </c>
      <c r="L429" s="186"/>
      <c r="M429" s="187" t="s">
        <v>1</v>
      </c>
      <c r="N429" s="188" t="s">
        <v>46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338</v>
      </c>
      <c r="AT429" s="149" t="s">
        <v>532</v>
      </c>
      <c r="AU429" s="149" t="s">
        <v>90</v>
      </c>
      <c r="AY429" s="17" t="s">
        <v>270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21</v>
      </c>
      <c r="BK429" s="150">
        <f>ROUND(I429*H429,2)</f>
        <v>0</v>
      </c>
      <c r="BL429" s="17" t="s">
        <v>277</v>
      </c>
      <c r="BM429" s="149" t="s">
        <v>690</v>
      </c>
    </row>
    <row r="430" spans="2:65" s="12" customFormat="1" ht="11.25">
      <c r="B430" s="151"/>
      <c r="D430" s="152" t="s">
        <v>279</v>
      </c>
      <c r="E430" s="153" t="s">
        <v>1</v>
      </c>
      <c r="F430" s="154" t="s">
        <v>675</v>
      </c>
      <c r="H430" s="153" t="s">
        <v>1</v>
      </c>
      <c r="I430" s="155"/>
      <c r="L430" s="151"/>
      <c r="M430" s="156"/>
      <c r="T430" s="157"/>
      <c r="AT430" s="153" t="s">
        <v>279</v>
      </c>
      <c r="AU430" s="153" t="s">
        <v>90</v>
      </c>
      <c r="AV430" s="12" t="s">
        <v>21</v>
      </c>
      <c r="AW430" s="12" t="s">
        <v>35</v>
      </c>
      <c r="AX430" s="12" t="s">
        <v>81</v>
      </c>
      <c r="AY430" s="153" t="s">
        <v>270</v>
      </c>
    </row>
    <row r="431" spans="2:65" s="12" customFormat="1" ht="22.5">
      <c r="B431" s="151"/>
      <c r="D431" s="152" t="s">
        <v>279</v>
      </c>
      <c r="E431" s="153" t="s">
        <v>1</v>
      </c>
      <c r="F431" s="154" t="s">
        <v>676</v>
      </c>
      <c r="H431" s="153" t="s">
        <v>1</v>
      </c>
      <c r="I431" s="155"/>
      <c r="L431" s="151"/>
      <c r="M431" s="156"/>
      <c r="T431" s="157"/>
      <c r="AT431" s="153" t="s">
        <v>279</v>
      </c>
      <c r="AU431" s="153" t="s">
        <v>90</v>
      </c>
      <c r="AV431" s="12" t="s">
        <v>21</v>
      </c>
      <c r="AW431" s="12" t="s">
        <v>35</v>
      </c>
      <c r="AX431" s="12" t="s">
        <v>81</v>
      </c>
      <c r="AY431" s="153" t="s">
        <v>270</v>
      </c>
    </row>
    <row r="432" spans="2:65" s="13" customFormat="1" ht="11.25">
      <c r="B432" s="158"/>
      <c r="D432" s="152" t="s">
        <v>279</v>
      </c>
      <c r="E432" s="159" t="s">
        <v>1</v>
      </c>
      <c r="F432" s="160" t="s">
        <v>367</v>
      </c>
      <c r="H432" s="161">
        <v>0</v>
      </c>
      <c r="I432" s="162"/>
      <c r="L432" s="158"/>
      <c r="M432" s="163"/>
      <c r="T432" s="164"/>
      <c r="AT432" s="159" t="s">
        <v>279</v>
      </c>
      <c r="AU432" s="159" t="s">
        <v>90</v>
      </c>
      <c r="AV432" s="13" t="s">
        <v>179</v>
      </c>
      <c r="AW432" s="13" t="s">
        <v>35</v>
      </c>
      <c r="AX432" s="13" t="s">
        <v>81</v>
      </c>
      <c r="AY432" s="159" t="s">
        <v>270</v>
      </c>
    </row>
    <row r="433" spans="2:65" s="12" customFormat="1" ht="22.5">
      <c r="B433" s="151"/>
      <c r="D433" s="152" t="s">
        <v>279</v>
      </c>
      <c r="E433" s="153" t="s">
        <v>1</v>
      </c>
      <c r="F433" s="154" t="s">
        <v>691</v>
      </c>
      <c r="H433" s="153" t="s">
        <v>1</v>
      </c>
      <c r="I433" s="155"/>
      <c r="L433" s="151"/>
      <c r="M433" s="156"/>
      <c r="T433" s="157"/>
      <c r="AT433" s="153" t="s">
        <v>279</v>
      </c>
      <c r="AU433" s="153" t="s">
        <v>90</v>
      </c>
      <c r="AV433" s="12" t="s">
        <v>21</v>
      </c>
      <c r="AW433" s="12" t="s">
        <v>35</v>
      </c>
      <c r="AX433" s="12" t="s">
        <v>81</v>
      </c>
      <c r="AY433" s="153" t="s">
        <v>270</v>
      </c>
    </row>
    <row r="434" spans="2:65" s="14" customFormat="1" ht="11.25">
      <c r="B434" s="165"/>
      <c r="D434" s="152" t="s">
        <v>279</v>
      </c>
      <c r="E434" s="166" t="s">
        <v>1</v>
      </c>
      <c r="F434" s="167" t="s">
        <v>1572</v>
      </c>
      <c r="H434" s="168">
        <v>17.303999999999998</v>
      </c>
      <c r="I434" s="169"/>
      <c r="L434" s="165"/>
      <c r="M434" s="170"/>
      <c r="T434" s="171"/>
      <c r="AT434" s="166" t="s">
        <v>279</v>
      </c>
      <c r="AU434" s="166" t="s">
        <v>90</v>
      </c>
      <c r="AV434" s="14" t="s">
        <v>90</v>
      </c>
      <c r="AW434" s="14" t="s">
        <v>35</v>
      </c>
      <c r="AX434" s="14" t="s">
        <v>81</v>
      </c>
      <c r="AY434" s="166" t="s">
        <v>270</v>
      </c>
    </row>
    <row r="435" spans="2:65" s="15" customFormat="1" ht="11.25">
      <c r="B435" s="172"/>
      <c r="D435" s="152" t="s">
        <v>279</v>
      </c>
      <c r="E435" s="173" t="s">
        <v>1</v>
      </c>
      <c r="F435" s="174" t="s">
        <v>310</v>
      </c>
      <c r="H435" s="175">
        <v>17.303999999999998</v>
      </c>
      <c r="I435" s="176"/>
      <c r="L435" s="172"/>
      <c r="M435" s="177"/>
      <c r="T435" s="178"/>
      <c r="AT435" s="173" t="s">
        <v>279</v>
      </c>
      <c r="AU435" s="173" t="s">
        <v>90</v>
      </c>
      <c r="AV435" s="15" t="s">
        <v>277</v>
      </c>
      <c r="AW435" s="15" t="s">
        <v>35</v>
      </c>
      <c r="AX435" s="15" t="s">
        <v>21</v>
      </c>
      <c r="AY435" s="173" t="s">
        <v>270</v>
      </c>
    </row>
    <row r="436" spans="2:65" s="1" customFormat="1" ht="37.9" customHeight="1">
      <c r="B436" s="32"/>
      <c r="C436" s="138" t="s">
        <v>641</v>
      </c>
      <c r="D436" s="138" t="s">
        <v>272</v>
      </c>
      <c r="E436" s="139" t="s">
        <v>694</v>
      </c>
      <c r="F436" s="140" t="s">
        <v>695</v>
      </c>
      <c r="G436" s="141" t="s">
        <v>275</v>
      </c>
      <c r="H436" s="142">
        <v>70</v>
      </c>
      <c r="I436" s="143"/>
      <c r="J436" s="144">
        <f>ROUND(I436*H436,2)</f>
        <v>0</v>
      </c>
      <c r="K436" s="140" t="s">
        <v>276</v>
      </c>
      <c r="L436" s="32"/>
      <c r="M436" s="145" t="s">
        <v>1</v>
      </c>
      <c r="N436" s="146" t="s">
        <v>46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277</v>
      </c>
      <c r="AT436" s="149" t="s">
        <v>272</v>
      </c>
      <c r="AU436" s="149" t="s">
        <v>90</v>
      </c>
      <c r="AY436" s="17" t="s">
        <v>270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21</v>
      </c>
      <c r="BK436" s="150">
        <f>ROUND(I436*H436,2)</f>
        <v>0</v>
      </c>
      <c r="BL436" s="17" t="s">
        <v>277</v>
      </c>
      <c r="BM436" s="149" t="s">
        <v>696</v>
      </c>
    </row>
    <row r="437" spans="2:65" s="12" customFormat="1" ht="11.25">
      <c r="B437" s="151"/>
      <c r="D437" s="152" t="s">
        <v>279</v>
      </c>
      <c r="E437" s="153" t="s">
        <v>1</v>
      </c>
      <c r="F437" s="154" t="s">
        <v>697</v>
      </c>
      <c r="H437" s="153" t="s">
        <v>1</v>
      </c>
      <c r="I437" s="155"/>
      <c r="L437" s="151"/>
      <c r="M437" s="156"/>
      <c r="T437" s="157"/>
      <c r="AT437" s="153" t="s">
        <v>279</v>
      </c>
      <c r="AU437" s="153" t="s">
        <v>90</v>
      </c>
      <c r="AV437" s="12" t="s">
        <v>21</v>
      </c>
      <c r="AW437" s="12" t="s">
        <v>35</v>
      </c>
      <c r="AX437" s="12" t="s">
        <v>81</v>
      </c>
      <c r="AY437" s="153" t="s">
        <v>270</v>
      </c>
    </row>
    <row r="438" spans="2:65" s="14" customFormat="1" ht="11.25">
      <c r="B438" s="165"/>
      <c r="D438" s="152" t="s">
        <v>279</v>
      </c>
      <c r="E438" s="166" t="s">
        <v>1</v>
      </c>
      <c r="F438" s="167" t="s">
        <v>1396</v>
      </c>
      <c r="H438" s="168">
        <v>70</v>
      </c>
      <c r="I438" s="169"/>
      <c r="L438" s="165"/>
      <c r="M438" s="170"/>
      <c r="T438" s="171"/>
      <c r="AT438" s="166" t="s">
        <v>279</v>
      </c>
      <c r="AU438" s="166" t="s">
        <v>90</v>
      </c>
      <c r="AV438" s="14" t="s">
        <v>90</v>
      </c>
      <c r="AW438" s="14" t="s">
        <v>35</v>
      </c>
      <c r="AX438" s="14" t="s">
        <v>21</v>
      </c>
      <c r="AY438" s="166" t="s">
        <v>270</v>
      </c>
    </row>
    <row r="439" spans="2:65" s="1" customFormat="1" ht="44.25" customHeight="1">
      <c r="B439" s="32"/>
      <c r="C439" s="138" t="s">
        <v>212</v>
      </c>
      <c r="D439" s="138" t="s">
        <v>272</v>
      </c>
      <c r="E439" s="139" t="s">
        <v>699</v>
      </c>
      <c r="F439" s="140" t="s">
        <v>700</v>
      </c>
      <c r="G439" s="141" t="s">
        <v>275</v>
      </c>
      <c r="H439" s="142">
        <v>70</v>
      </c>
      <c r="I439" s="143"/>
      <c r="J439" s="144">
        <f>ROUND(I439*H439,2)</f>
        <v>0</v>
      </c>
      <c r="K439" s="140" t="s">
        <v>341</v>
      </c>
      <c r="L439" s="32"/>
      <c r="M439" s="145" t="s">
        <v>1</v>
      </c>
      <c r="N439" s="146" t="s">
        <v>46</v>
      </c>
      <c r="P439" s="147">
        <f>O439*H439</f>
        <v>0</v>
      </c>
      <c r="Q439" s="147">
        <v>0</v>
      </c>
      <c r="R439" s="147">
        <f>Q439*H439</f>
        <v>0</v>
      </c>
      <c r="S439" s="147">
        <v>0</v>
      </c>
      <c r="T439" s="148">
        <f>S439*H439</f>
        <v>0</v>
      </c>
      <c r="AR439" s="149" t="s">
        <v>277</v>
      </c>
      <c r="AT439" s="149" t="s">
        <v>272</v>
      </c>
      <c r="AU439" s="149" t="s">
        <v>90</v>
      </c>
      <c r="AY439" s="17" t="s">
        <v>270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21</v>
      </c>
      <c r="BK439" s="150">
        <f>ROUND(I439*H439,2)</f>
        <v>0</v>
      </c>
      <c r="BL439" s="17" t="s">
        <v>277</v>
      </c>
      <c r="BM439" s="149" t="s">
        <v>701</v>
      </c>
    </row>
    <row r="440" spans="2:65" s="12" customFormat="1" ht="22.5">
      <c r="B440" s="151"/>
      <c r="D440" s="152" t="s">
        <v>279</v>
      </c>
      <c r="E440" s="153" t="s">
        <v>1</v>
      </c>
      <c r="F440" s="154" t="s">
        <v>702</v>
      </c>
      <c r="H440" s="153" t="s">
        <v>1</v>
      </c>
      <c r="I440" s="155"/>
      <c r="L440" s="151"/>
      <c r="M440" s="156"/>
      <c r="T440" s="157"/>
      <c r="AT440" s="153" t="s">
        <v>279</v>
      </c>
      <c r="AU440" s="153" t="s">
        <v>90</v>
      </c>
      <c r="AV440" s="12" t="s">
        <v>21</v>
      </c>
      <c r="AW440" s="12" t="s">
        <v>35</v>
      </c>
      <c r="AX440" s="12" t="s">
        <v>81</v>
      </c>
      <c r="AY440" s="153" t="s">
        <v>270</v>
      </c>
    </row>
    <row r="441" spans="2:65" s="14" customFormat="1" ht="22.5">
      <c r="B441" s="165"/>
      <c r="D441" s="152" t="s">
        <v>279</v>
      </c>
      <c r="E441" s="166" t="s">
        <v>1</v>
      </c>
      <c r="F441" s="167" t="s">
        <v>1573</v>
      </c>
      <c r="H441" s="168">
        <v>70</v>
      </c>
      <c r="I441" s="169"/>
      <c r="L441" s="165"/>
      <c r="M441" s="170"/>
      <c r="T441" s="171"/>
      <c r="AT441" s="166" t="s">
        <v>279</v>
      </c>
      <c r="AU441" s="166" t="s">
        <v>90</v>
      </c>
      <c r="AV441" s="14" t="s">
        <v>90</v>
      </c>
      <c r="AW441" s="14" t="s">
        <v>35</v>
      </c>
      <c r="AX441" s="14" t="s">
        <v>81</v>
      </c>
      <c r="AY441" s="166" t="s">
        <v>270</v>
      </c>
    </row>
    <row r="442" spans="2:65" s="15" customFormat="1" ht="11.25">
      <c r="B442" s="172"/>
      <c r="D442" s="152" t="s">
        <v>279</v>
      </c>
      <c r="E442" s="173" t="s">
        <v>1396</v>
      </c>
      <c r="F442" s="174" t="s">
        <v>310</v>
      </c>
      <c r="H442" s="175">
        <v>70</v>
      </c>
      <c r="I442" s="176"/>
      <c r="L442" s="172"/>
      <c r="M442" s="177"/>
      <c r="T442" s="178"/>
      <c r="AT442" s="173" t="s">
        <v>279</v>
      </c>
      <c r="AU442" s="173" t="s">
        <v>90</v>
      </c>
      <c r="AV442" s="15" t="s">
        <v>277</v>
      </c>
      <c r="AW442" s="15" t="s">
        <v>35</v>
      </c>
      <c r="AX442" s="15" t="s">
        <v>21</v>
      </c>
      <c r="AY442" s="173" t="s">
        <v>270</v>
      </c>
    </row>
    <row r="443" spans="2:65" s="1" customFormat="1" ht="16.5" customHeight="1">
      <c r="B443" s="32"/>
      <c r="C443" s="179" t="s">
        <v>653</v>
      </c>
      <c r="D443" s="179" t="s">
        <v>532</v>
      </c>
      <c r="E443" s="180" t="s">
        <v>705</v>
      </c>
      <c r="F443" s="181" t="s">
        <v>706</v>
      </c>
      <c r="G443" s="182" t="s">
        <v>707</v>
      </c>
      <c r="H443" s="183">
        <v>2.1629999999999998</v>
      </c>
      <c r="I443" s="184"/>
      <c r="J443" s="185">
        <f>ROUND(I443*H443,2)</f>
        <v>0</v>
      </c>
      <c r="K443" s="181" t="s">
        <v>276</v>
      </c>
      <c r="L443" s="186"/>
      <c r="M443" s="187" t="s">
        <v>1</v>
      </c>
      <c r="N443" s="188" t="s">
        <v>46</v>
      </c>
      <c r="P443" s="147">
        <f>O443*H443</f>
        <v>0</v>
      </c>
      <c r="Q443" s="147">
        <v>1E-3</v>
      </c>
      <c r="R443" s="147">
        <f>Q443*H443</f>
        <v>2.163E-3</v>
      </c>
      <c r="S443" s="147">
        <v>0</v>
      </c>
      <c r="T443" s="148">
        <f>S443*H443</f>
        <v>0</v>
      </c>
      <c r="AR443" s="149" t="s">
        <v>338</v>
      </c>
      <c r="AT443" s="149" t="s">
        <v>532</v>
      </c>
      <c r="AU443" s="149" t="s">
        <v>90</v>
      </c>
      <c r="AY443" s="17" t="s">
        <v>270</v>
      </c>
      <c r="BE443" s="150">
        <f>IF(N443="základní",J443,0)</f>
        <v>0</v>
      </c>
      <c r="BF443" s="150">
        <f>IF(N443="snížená",J443,0)</f>
        <v>0</v>
      </c>
      <c r="BG443" s="150">
        <f>IF(N443="zákl. přenesená",J443,0)</f>
        <v>0</v>
      </c>
      <c r="BH443" s="150">
        <f>IF(N443="sníž. přenesená",J443,0)</f>
        <v>0</v>
      </c>
      <c r="BI443" s="150">
        <f>IF(N443="nulová",J443,0)</f>
        <v>0</v>
      </c>
      <c r="BJ443" s="17" t="s">
        <v>21</v>
      </c>
      <c r="BK443" s="150">
        <f>ROUND(I443*H443,2)</f>
        <v>0</v>
      </c>
      <c r="BL443" s="17" t="s">
        <v>277</v>
      </c>
      <c r="BM443" s="149" t="s">
        <v>708</v>
      </c>
    </row>
    <row r="444" spans="2:65" s="12" customFormat="1" ht="11.25">
      <c r="B444" s="151"/>
      <c r="D444" s="152" t="s">
        <v>279</v>
      </c>
      <c r="E444" s="153" t="s">
        <v>1</v>
      </c>
      <c r="F444" s="154" t="s">
        <v>709</v>
      </c>
      <c r="H444" s="153" t="s">
        <v>1</v>
      </c>
      <c r="I444" s="155"/>
      <c r="L444" s="151"/>
      <c r="M444" s="156"/>
      <c r="T444" s="157"/>
      <c r="AT444" s="153" t="s">
        <v>279</v>
      </c>
      <c r="AU444" s="153" t="s">
        <v>90</v>
      </c>
      <c r="AV444" s="12" t="s">
        <v>21</v>
      </c>
      <c r="AW444" s="12" t="s">
        <v>35</v>
      </c>
      <c r="AX444" s="12" t="s">
        <v>81</v>
      </c>
      <c r="AY444" s="153" t="s">
        <v>270</v>
      </c>
    </row>
    <row r="445" spans="2:65" s="14" customFormat="1" ht="11.25">
      <c r="B445" s="165"/>
      <c r="D445" s="152" t="s">
        <v>279</v>
      </c>
      <c r="E445" s="166" t="s">
        <v>1</v>
      </c>
      <c r="F445" s="167" t="s">
        <v>1574</v>
      </c>
      <c r="H445" s="168">
        <v>2.1629999999999998</v>
      </c>
      <c r="I445" s="169"/>
      <c r="L445" s="165"/>
      <c r="M445" s="170"/>
      <c r="T445" s="171"/>
      <c r="AT445" s="166" t="s">
        <v>279</v>
      </c>
      <c r="AU445" s="166" t="s">
        <v>90</v>
      </c>
      <c r="AV445" s="14" t="s">
        <v>90</v>
      </c>
      <c r="AW445" s="14" t="s">
        <v>35</v>
      </c>
      <c r="AX445" s="14" t="s">
        <v>21</v>
      </c>
      <c r="AY445" s="166" t="s">
        <v>270</v>
      </c>
    </row>
    <row r="446" spans="2:65" s="1" customFormat="1" ht="21.75" customHeight="1">
      <c r="B446" s="32"/>
      <c r="C446" s="138" t="s">
        <v>657</v>
      </c>
      <c r="D446" s="138" t="s">
        <v>272</v>
      </c>
      <c r="E446" s="139" t="s">
        <v>712</v>
      </c>
      <c r="F446" s="140" t="s">
        <v>713</v>
      </c>
      <c r="G446" s="141" t="s">
        <v>275</v>
      </c>
      <c r="H446" s="142">
        <v>70</v>
      </c>
      <c r="I446" s="143"/>
      <c r="J446" s="144">
        <f>ROUND(I446*H446,2)</f>
        <v>0</v>
      </c>
      <c r="K446" s="140" t="s">
        <v>276</v>
      </c>
      <c r="L446" s="32"/>
      <c r="M446" s="145" t="s">
        <v>1</v>
      </c>
      <c r="N446" s="146" t="s">
        <v>46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277</v>
      </c>
      <c r="AT446" s="149" t="s">
        <v>272</v>
      </c>
      <c r="AU446" s="149" t="s">
        <v>90</v>
      </c>
      <c r="AY446" s="17" t="s">
        <v>270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21</v>
      </c>
      <c r="BK446" s="150">
        <f>ROUND(I446*H446,2)</f>
        <v>0</v>
      </c>
      <c r="BL446" s="17" t="s">
        <v>277</v>
      </c>
      <c r="BM446" s="149" t="s">
        <v>714</v>
      </c>
    </row>
    <row r="447" spans="2:65" s="12" customFormat="1" ht="22.5">
      <c r="B447" s="151"/>
      <c r="D447" s="152" t="s">
        <v>279</v>
      </c>
      <c r="E447" s="153" t="s">
        <v>1</v>
      </c>
      <c r="F447" s="154" t="s">
        <v>715</v>
      </c>
      <c r="H447" s="153" t="s">
        <v>1</v>
      </c>
      <c r="I447" s="155"/>
      <c r="L447" s="151"/>
      <c r="M447" s="156"/>
      <c r="T447" s="157"/>
      <c r="AT447" s="153" t="s">
        <v>279</v>
      </c>
      <c r="AU447" s="153" t="s">
        <v>90</v>
      </c>
      <c r="AV447" s="12" t="s">
        <v>21</v>
      </c>
      <c r="AW447" s="12" t="s">
        <v>35</v>
      </c>
      <c r="AX447" s="12" t="s">
        <v>81</v>
      </c>
      <c r="AY447" s="153" t="s">
        <v>270</v>
      </c>
    </row>
    <row r="448" spans="2:65" s="14" customFormat="1" ht="11.25">
      <c r="B448" s="165"/>
      <c r="D448" s="152" t="s">
        <v>279</v>
      </c>
      <c r="E448" s="166" t="s">
        <v>1</v>
      </c>
      <c r="F448" s="167" t="s">
        <v>1396</v>
      </c>
      <c r="H448" s="168">
        <v>70</v>
      </c>
      <c r="I448" s="169"/>
      <c r="L448" s="165"/>
      <c r="M448" s="170"/>
      <c r="T448" s="171"/>
      <c r="AT448" s="166" t="s">
        <v>279</v>
      </c>
      <c r="AU448" s="166" t="s">
        <v>90</v>
      </c>
      <c r="AV448" s="14" t="s">
        <v>90</v>
      </c>
      <c r="AW448" s="14" t="s">
        <v>35</v>
      </c>
      <c r="AX448" s="14" t="s">
        <v>21</v>
      </c>
      <c r="AY448" s="166" t="s">
        <v>270</v>
      </c>
    </row>
    <row r="449" spans="2:65" s="11" customFormat="1" ht="22.9" customHeight="1">
      <c r="B449" s="126"/>
      <c r="D449" s="127" t="s">
        <v>80</v>
      </c>
      <c r="E449" s="136" t="s">
        <v>90</v>
      </c>
      <c r="F449" s="136" t="s">
        <v>729</v>
      </c>
      <c r="I449" s="129"/>
      <c r="J449" s="137">
        <f>BK449</f>
        <v>0</v>
      </c>
      <c r="L449" s="126"/>
      <c r="M449" s="131"/>
      <c r="P449" s="132">
        <f>SUM(P450:P459)</f>
        <v>0</v>
      </c>
      <c r="R449" s="132">
        <f>SUM(R450:R459)</f>
        <v>0.25155525000000001</v>
      </c>
      <c r="T449" s="133">
        <f>SUM(T450:T459)</f>
        <v>0</v>
      </c>
      <c r="AR449" s="127" t="s">
        <v>21</v>
      </c>
      <c r="AT449" s="134" t="s">
        <v>80</v>
      </c>
      <c r="AU449" s="134" t="s">
        <v>21</v>
      </c>
      <c r="AY449" s="127" t="s">
        <v>270</v>
      </c>
      <c r="BK449" s="135">
        <f>SUM(BK450:BK459)</f>
        <v>0</v>
      </c>
    </row>
    <row r="450" spans="2:65" s="1" customFormat="1" ht="33" customHeight="1">
      <c r="B450" s="32"/>
      <c r="C450" s="138" t="s">
        <v>665</v>
      </c>
      <c r="D450" s="138" t="s">
        <v>272</v>
      </c>
      <c r="E450" s="139" t="s">
        <v>1575</v>
      </c>
      <c r="F450" s="140" t="s">
        <v>1576</v>
      </c>
      <c r="G450" s="141" t="s">
        <v>371</v>
      </c>
      <c r="H450" s="142">
        <v>9.3000000000000007</v>
      </c>
      <c r="I450" s="143"/>
      <c r="J450" s="144">
        <f>ROUND(I450*H450,2)</f>
        <v>0</v>
      </c>
      <c r="K450" s="140" t="s">
        <v>276</v>
      </c>
      <c r="L450" s="32"/>
      <c r="M450" s="145" t="s">
        <v>1</v>
      </c>
      <c r="N450" s="146" t="s">
        <v>46</v>
      </c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AR450" s="149" t="s">
        <v>277</v>
      </c>
      <c r="AT450" s="149" t="s">
        <v>272</v>
      </c>
      <c r="AU450" s="149" t="s">
        <v>90</v>
      </c>
      <c r="AY450" s="17" t="s">
        <v>270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21</v>
      </c>
      <c r="BK450" s="150">
        <f>ROUND(I450*H450,2)</f>
        <v>0</v>
      </c>
      <c r="BL450" s="17" t="s">
        <v>277</v>
      </c>
      <c r="BM450" s="149" t="s">
        <v>1577</v>
      </c>
    </row>
    <row r="451" spans="2:65" s="12" customFormat="1" ht="22.5">
      <c r="B451" s="151"/>
      <c r="D451" s="152" t="s">
        <v>279</v>
      </c>
      <c r="E451" s="153" t="s">
        <v>1</v>
      </c>
      <c r="F451" s="154" t="s">
        <v>1414</v>
      </c>
      <c r="H451" s="153" t="s">
        <v>1</v>
      </c>
      <c r="I451" s="155"/>
      <c r="L451" s="151"/>
      <c r="M451" s="156"/>
      <c r="T451" s="157"/>
      <c r="AT451" s="153" t="s">
        <v>279</v>
      </c>
      <c r="AU451" s="153" t="s">
        <v>90</v>
      </c>
      <c r="AV451" s="12" t="s">
        <v>21</v>
      </c>
      <c r="AW451" s="12" t="s">
        <v>35</v>
      </c>
      <c r="AX451" s="12" t="s">
        <v>81</v>
      </c>
      <c r="AY451" s="153" t="s">
        <v>270</v>
      </c>
    </row>
    <row r="452" spans="2:65" s="14" customFormat="1" ht="11.25">
      <c r="B452" s="165"/>
      <c r="D452" s="152" t="s">
        <v>279</v>
      </c>
      <c r="E452" s="166" t="s">
        <v>1</v>
      </c>
      <c r="F452" s="167" t="s">
        <v>1578</v>
      </c>
      <c r="H452" s="168">
        <v>9.3000000000000007</v>
      </c>
      <c r="I452" s="169"/>
      <c r="L452" s="165"/>
      <c r="M452" s="170"/>
      <c r="T452" s="171"/>
      <c r="AT452" s="166" t="s">
        <v>279</v>
      </c>
      <c r="AU452" s="166" t="s">
        <v>90</v>
      </c>
      <c r="AV452" s="14" t="s">
        <v>90</v>
      </c>
      <c r="AW452" s="14" t="s">
        <v>35</v>
      </c>
      <c r="AX452" s="14" t="s">
        <v>21</v>
      </c>
      <c r="AY452" s="166" t="s">
        <v>270</v>
      </c>
    </row>
    <row r="453" spans="2:65" s="1" customFormat="1" ht="33" customHeight="1">
      <c r="B453" s="32"/>
      <c r="C453" s="138" t="s">
        <v>671</v>
      </c>
      <c r="D453" s="138" t="s">
        <v>272</v>
      </c>
      <c r="E453" s="139" t="s">
        <v>1579</v>
      </c>
      <c r="F453" s="140" t="s">
        <v>1580</v>
      </c>
      <c r="G453" s="141" t="s">
        <v>275</v>
      </c>
      <c r="H453" s="142">
        <v>417</v>
      </c>
      <c r="I453" s="143"/>
      <c r="J453" s="144">
        <f>ROUND(I453*H453,2)</f>
        <v>0</v>
      </c>
      <c r="K453" s="140" t="s">
        <v>276</v>
      </c>
      <c r="L453" s="32"/>
      <c r="M453" s="145" t="s">
        <v>1</v>
      </c>
      <c r="N453" s="146" t="s">
        <v>46</v>
      </c>
      <c r="P453" s="147">
        <f>O453*H453</f>
        <v>0</v>
      </c>
      <c r="Q453" s="147">
        <v>3.1E-4</v>
      </c>
      <c r="R453" s="147">
        <f>Q453*H453</f>
        <v>0.12927</v>
      </c>
      <c r="S453" s="147">
        <v>0</v>
      </c>
      <c r="T453" s="148">
        <f>S453*H453</f>
        <v>0</v>
      </c>
      <c r="AR453" s="149" t="s">
        <v>277</v>
      </c>
      <c r="AT453" s="149" t="s">
        <v>272</v>
      </c>
      <c r="AU453" s="149" t="s">
        <v>90</v>
      </c>
      <c r="AY453" s="17" t="s">
        <v>270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21</v>
      </c>
      <c r="BK453" s="150">
        <f>ROUND(I453*H453,2)</f>
        <v>0</v>
      </c>
      <c r="BL453" s="17" t="s">
        <v>277</v>
      </c>
      <c r="BM453" s="149" t="s">
        <v>1581</v>
      </c>
    </row>
    <row r="454" spans="2:65" s="12" customFormat="1" ht="22.5">
      <c r="B454" s="151"/>
      <c r="D454" s="152" t="s">
        <v>279</v>
      </c>
      <c r="E454" s="153" t="s">
        <v>1</v>
      </c>
      <c r="F454" s="154" t="s">
        <v>1414</v>
      </c>
      <c r="H454" s="153" t="s">
        <v>1</v>
      </c>
      <c r="I454" s="155"/>
      <c r="L454" s="151"/>
      <c r="M454" s="156"/>
      <c r="T454" s="157"/>
      <c r="AT454" s="153" t="s">
        <v>279</v>
      </c>
      <c r="AU454" s="153" t="s">
        <v>90</v>
      </c>
      <c r="AV454" s="12" t="s">
        <v>21</v>
      </c>
      <c r="AW454" s="12" t="s">
        <v>35</v>
      </c>
      <c r="AX454" s="12" t="s">
        <v>81</v>
      </c>
      <c r="AY454" s="153" t="s">
        <v>270</v>
      </c>
    </row>
    <row r="455" spans="2:65" s="14" customFormat="1" ht="22.5">
      <c r="B455" s="165"/>
      <c r="D455" s="152" t="s">
        <v>279</v>
      </c>
      <c r="E455" s="166" t="s">
        <v>1</v>
      </c>
      <c r="F455" s="167" t="s">
        <v>1582</v>
      </c>
      <c r="H455" s="168">
        <v>417</v>
      </c>
      <c r="I455" s="169"/>
      <c r="L455" s="165"/>
      <c r="M455" s="170"/>
      <c r="T455" s="171"/>
      <c r="AT455" s="166" t="s">
        <v>279</v>
      </c>
      <c r="AU455" s="166" t="s">
        <v>90</v>
      </c>
      <c r="AV455" s="14" t="s">
        <v>90</v>
      </c>
      <c r="AW455" s="14" t="s">
        <v>35</v>
      </c>
      <c r="AX455" s="14" t="s">
        <v>81</v>
      </c>
      <c r="AY455" s="166" t="s">
        <v>270</v>
      </c>
    </row>
    <row r="456" spans="2:65" s="13" customFormat="1" ht="11.25">
      <c r="B456" s="158"/>
      <c r="D456" s="152" t="s">
        <v>279</v>
      </c>
      <c r="E456" s="159" t="s">
        <v>1397</v>
      </c>
      <c r="F456" s="160" t="s">
        <v>367</v>
      </c>
      <c r="H456" s="161">
        <v>417</v>
      </c>
      <c r="I456" s="162"/>
      <c r="L456" s="158"/>
      <c r="M456" s="163"/>
      <c r="T456" s="164"/>
      <c r="AT456" s="159" t="s">
        <v>279</v>
      </c>
      <c r="AU456" s="159" t="s">
        <v>90</v>
      </c>
      <c r="AV456" s="13" t="s">
        <v>179</v>
      </c>
      <c r="AW456" s="13" t="s">
        <v>35</v>
      </c>
      <c r="AX456" s="13" t="s">
        <v>21</v>
      </c>
      <c r="AY456" s="159" t="s">
        <v>270</v>
      </c>
    </row>
    <row r="457" spans="2:65" s="1" customFormat="1" ht="24.2" customHeight="1">
      <c r="B457" s="32"/>
      <c r="C457" s="179" t="s">
        <v>684</v>
      </c>
      <c r="D457" s="179" t="s">
        <v>532</v>
      </c>
      <c r="E457" s="180" t="s">
        <v>1583</v>
      </c>
      <c r="F457" s="181" t="s">
        <v>1584</v>
      </c>
      <c r="G457" s="182" t="s">
        <v>275</v>
      </c>
      <c r="H457" s="183">
        <v>489.14100000000002</v>
      </c>
      <c r="I457" s="184"/>
      <c r="J457" s="185">
        <f>ROUND(I457*H457,2)</f>
        <v>0</v>
      </c>
      <c r="K457" s="181" t="s">
        <v>276</v>
      </c>
      <c r="L457" s="186"/>
      <c r="M457" s="187" t="s">
        <v>1</v>
      </c>
      <c r="N457" s="188" t="s">
        <v>46</v>
      </c>
      <c r="P457" s="147">
        <f>O457*H457</f>
        <v>0</v>
      </c>
      <c r="Q457" s="147">
        <v>2.5000000000000001E-4</v>
      </c>
      <c r="R457" s="147">
        <f>Q457*H457</f>
        <v>0.12228525000000001</v>
      </c>
      <c r="S457" s="147">
        <v>0</v>
      </c>
      <c r="T457" s="148">
        <f>S457*H457</f>
        <v>0</v>
      </c>
      <c r="AR457" s="149" t="s">
        <v>338</v>
      </c>
      <c r="AT457" s="149" t="s">
        <v>532</v>
      </c>
      <c r="AU457" s="149" t="s">
        <v>90</v>
      </c>
      <c r="AY457" s="17" t="s">
        <v>270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21</v>
      </c>
      <c r="BK457" s="150">
        <f>ROUND(I457*H457,2)</f>
        <v>0</v>
      </c>
      <c r="BL457" s="17" t="s">
        <v>277</v>
      </c>
      <c r="BM457" s="149" t="s">
        <v>1585</v>
      </c>
    </row>
    <row r="458" spans="2:65" s="12" customFormat="1" ht="22.5">
      <c r="B458" s="151"/>
      <c r="D458" s="152" t="s">
        <v>279</v>
      </c>
      <c r="E458" s="153" t="s">
        <v>1</v>
      </c>
      <c r="F458" s="154" t="s">
        <v>1586</v>
      </c>
      <c r="H458" s="153" t="s">
        <v>1</v>
      </c>
      <c r="I458" s="155"/>
      <c r="L458" s="151"/>
      <c r="M458" s="156"/>
      <c r="T458" s="157"/>
      <c r="AT458" s="153" t="s">
        <v>279</v>
      </c>
      <c r="AU458" s="153" t="s">
        <v>90</v>
      </c>
      <c r="AV458" s="12" t="s">
        <v>21</v>
      </c>
      <c r="AW458" s="12" t="s">
        <v>35</v>
      </c>
      <c r="AX458" s="12" t="s">
        <v>81</v>
      </c>
      <c r="AY458" s="153" t="s">
        <v>270</v>
      </c>
    </row>
    <row r="459" spans="2:65" s="14" customFormat="1" ht="11.25">
      <c r="B459" s="165"/>
      <c r="D459" s="152" t="s">
        <v>279</v>
      </c>
      <c r="E459" s="166" t="s">
        <v>1</v>
      </c>
      <c r="F459" s="167" t="s">
        <v>1587</v>
      </c>
      <c r="H459" s="168">
        <v>489.14100000000002</v>
      </c>
      <c r="I459" s="169"/>
      <c r="L459" s="165"/>
      <c r="M459" s="170"/>
      <c r="T459" s="171"/>
      <c r="AT459" s="166" t="s">
        <v>279</v>
      </c>
      <c r="AU459" s="166" t="s">
        <v>90</v>
      </c>
      <c r="AV459" s="14" t="s">
        <v>90</v>
      </c>
      <c r="AW459" s="14" t="s">
        <v>35</v>
      </c>
      <c r="AX459" s="14" t="s">
        <v>21</v>
      </c>
      <c r="AY459" s="166" t="s">
        <v>270</v>
      </c>
    </row>
    <row r="460" spans="2:65" s="11" customFormat="1" ht="22.9" customHeight="1">
      <c r="B460" s="126"/>
      <c r="D460" s="127" t="s">
        <v>80</v>
      </c>
      <c r="E460" s="136" t="s">
        <v>317</v>
      </c>
      <c r="F460" s="136" t="s">
        <v>737</v>
      </c>
      <c r="I460" s="129"/>
      <c r="J460" s="137">
        <f>BK460</f>
        <v>0</v>
      </c>
      <c r="L460" s="126"/>
      <c r="M460" s="131"/>
      <c r="P460" s="132">
        <f>SUM(P461:P530)</f>
        <v>0</v>
      </c>
      <c r="R460" s="132">
        <f>SUM(R461:R530)</f>
        <v>942.38700599999993</v>
      </c>
      <c r="T460" s="133">
        <f>SUM(T461:T530)</f>
        <v>0</v>
      </c>
      <c r="AR460" s="127" t="s">
        <v>21</v>
      </c>
      <c r="AT460" s="134" t="s">
        <v>80</v>
      </c>
      <c r="AU460" s="134" t="s">
        <v>21</v>
      </c>
      <c r="AY460" s="127" t="s">
        <v>270</v>
      </c>
      <c r="BK460" s="135">
        <f>SUM(BK461:BK530)</f>
        <v>0</v>
      </c>
    </row>
    <row r="461" spans="2:65" s="1" customFormat="1" ht="24.2" customHeight="1">
      <c r="B461" s="32"/>
      <c r="C461" s="138" t="s">
        <v>689</v>
      </c>
      <c r="D461" s="138" t="s">
        <v>272</v>
      </c>
      <c r="E461" s="139" t="s">
        <v>1588</v>
      </c>
      <c r="F461" s="140" t="s">
        <v>1589</v>
      </c>
      <c r="G461" s="141" t="s">
        <v>275</v>
      </c>
      <c r="H461" s="142">
        <v>125</v>
      </c>
      <c r="I461" s="143"/>
      <c r="J461" s="144">
        <f>ROUND(I461*H461,2)</f>
        <v>0</v>
      </c>
      <c r="K461" s="140" t="s">
        <v>341</v>
      </c>
      <c r="L461" s="32"/>
      <c r="M461" s="145" t="s">
        <v>1</v>
      </c>
      <c r="N461" s="146" t="s">
        <v>46</v>
      </c>
      <c r="P461" s="147">
        <f>O461*H461</f>
        <v>0</v>
      </c>
      <c r="Q461" s="147">
        <v>0.34499999999999997</v>
      </c>
      <c r="R461" s="147">
        <f>Q461*H461</f>
        <v>43.125</v>
      </c>
      <c r="S461" s="147">
        <v>0</v>
      </c>
      <c r="T461" s="148">
        <f>S461*H461</f>
        <v>0</v>
      </c>
      <c r="AR461" s="149" t="s">
        <v>277</v>
      </c>
      <c r="AT461" s="149" t="s">
        <v>272</v>
      </c>
      <c r="AU461" s="149" t="s">
        <v>90</v>
      </c>
      <c r="AY461" s="17" t="s">
        <v>270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21</v>
      </c>
      <c r="BK461" s="150">
        <f>ROUND(I461*H461,2)</f>
        <v>0</v>
      </c>
      <c r="BL461" s="17" t="s">
        <v>277</v>
      </c>
      <c r="BM461" s="149" t="s">
        <v>1590</v>
      </c>
    </row>
    <row r="462" spans="2:65" s="12" customFormat="1" ht="22.5">
      <c r="B462" s="151"/>
      <c r="D462" s="152" t="s">
        <v>279</v>
      </c>
      <c r="E462" s="153" t="s">
        <v>1</v>
      </c>
      <c r="F462" s="154" t="s">
        <v>1591</v>
      </c>
      <c r="H462" s="153" t="s">
        <v>1</v>
      </c>
      <c r="I462" s="155"/>
      <c r="L462" s="151"/>
      <c r="M462" s="156"/>
      <c r="T462" s="157"/>
      <c r="AT462" s="153" t="s">
        <v>279</v>
      </c>
      <c r="AU462" s="153" t="s">
        <v>90</v>
      </c>
      <c r="AV462" s="12" t="s">
        <v>21</v>
      </c>
      <c r="AW462" s="12" t="s">
        <v>35</v>
      </c>
      <c r="AX462" s="12" t="s">
        <v>81</v>
      </c>
      <c r="AY462" s="153" t="s">
        <v>270</v>
      </c>
    </row>
    <row r="463" spans="2:65" s="14" customFormat="1" ht="11.25">
      <c r="B463" s="165"/>
      <c r="D463" s="152" t="s">
        <v>279</v>
      </c>
      <c r="E463" s="166" t="s">
        <v>1</v>
      </c>
      <c r="F463" s="167" t="s">
        <v>1592</v>
      </c>
      <c r="H463" s="168">
        <v>125</v>
      </c>
      <c r="I463" s="169"/>
      <c r="L463" s="165"/>
      <c r="M463" s="170"/>
      <c r="T463" s="171"/>
      <c r="AT463" s="166" t="s">
        <v>279</v>
      </c>
      <c r="AU463" s="166" t="s">
        <v>90</v>
      </c>
      <c r="AV463" s="14" t="s">
        <v>90</v>
      </c>
      <c r="AW463" s="14" t="s">
        <v>35</v>
      </c>
      <c r="AX463" s="14" t="s">
        <v>21</v>
      </c>
      <c r="AY463" s="166" t="s">
        <v>270</v>
      </c>
    </row>
    <row r="464" spans="2:65" s="1" customFormat="1" ht="24.2" customHeight="1">
      <c r="B464" s="32"/>
      <c r="C464" s="138" t="s">
        <v>693</v>
      </c>
      <c r="D464" s="138" t="s">
        <v>272</v>
      </c>
      <c r="E464" s="139" t="s">
        <v>1593</v>
      </c>
      <c r="F464" s="140" t="s">
        <v>1594</v>
      </c>
      <c r="G464" s="141" t="s">
        <v>275</v>
      </c>
      <c r="H464" s="142">
        <v>2910.4</v>
      </c>
      <c r="I464" s="143"/>
      <c r="J464" s="144">
        <f>ROUND(I464*H464,2)</f>
        <v>0</v>
      </c>
      <c r="K464" s="140" t="s">
        <v>341</v>
      </c>
      <c r="L464" s="32"/>
      <c r="M464" s="145" t="s">
        <v>1</v>
      </c>
      <c r="N464" s="146" t="s">
        <v>46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277</v>
      </c>
      <c r="AT464" s="149" t="s">
        <v>272</v>
      </c>
      <c r="AU464" s="149" t="s">
        <v>90</v>
      </c>
      <c r="AY464" s="17" t="s">
        <v>270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21</v>
      </c>
      <c r="BK464" s="150">
        <f>ROUND(I464*H464,2)</f>
        <v>0</v>
      </c>
      <c r="BL464" s="17" t="s">
        <v>277</v>
      </c>
      <c r="BM464" s="149" t="s">
        <v>1595</v>
      </c>
    </row>
    <row r="465" spans="2:65" s="12" customFormat="1" ht="22.5">
      <c r="B465" s="151"/>
      <c r="D465" s="152" t="s">
        <v>279</v>
      </c>
      <c r="E465" s="153" t="s">
        <v>1</v>
      </c>
      <c r="F465" s="154" t="s">
        <v>1596</v>
      </c>
      <c r="H465" s="153" t="s">
        <v>1</v>
      </c>
      <c r="I465" s="155"/>
      <c r="L465" s="151"/>
      <c r="M465" s="156"/>
      <c r="T465" s="157"/>
      <c r="AT465" s="153" t="s">
        <v>279</v>
      </c>
      <c r="AU465" s="153" t="s">
        <v>90</v>
      </c>
      <c r="AV465" s="12" t="s">
        <v>21</v>
      </c>
      <c r="AW465" s="12" t="s">
        <v>35</v>
      </c>
      <c r="AX465" s="12" t="s">
        <v>81</v>
      </c>
      <c r="AY465" s="153" t="s">
        <v>270</v>
      </c>
    </row>
    <row r="466" spans="2:65" s="14" customFormat="1" ht="11.25">
      <c r="B466" s="165"/>
      <c r="D466" s="152" t="s">
        <v>279</v>
      </c>
      <c r="E466" s="166" t="s">
        <v>1</v>
      </c>
      <c r="F466" s="167" t="s">
        <v>1597</v>
      </c>
      <c r="H466" s="168">
        <v>2750.4</v>
      </c>
      <c r="I466" s="169"/>
      <c r="L466" s="165"/>
      <c r="M466" s="170"/>
      <c r="T466" s="171"/>
      <c r="AT466" s="166" t="s">
        <v>279</v>
      </c>
      <c r="AU466" s="166" t="s">
        <v>90</v>
      </c>
      <c r="AV466" s="14" t="s">
        <v>90</v>
      </c>
      <c r="AW466" s="14" t="s">
        <v>35</v>
      </c>
      <c r="AX466" s="14" t="s">
        <v>81</v>
      </c>
      <c r="AY466" s="166" t="s">
        <v>270</v>
      </c>
    </row>
    <row r="467" spans="2:65" s="12" customFormat="1" ht="22.5">
      <c r="B467" s="151"/>
      <c r="D467" s="152" t="s">
        <v>279</v>
      </c>
      <c r="E467" s="153" t="s">
        <v>1</v>
      </c>
      <c r="F467" s="154" t="s">
        <v>1598</v>
      </c>
      <c r="H467" s="153" t="s">
        <v>1</v>
      </c>
      <c r="I467" s="155"/>
      <c r="L467" s="151"/>
      <c r="M467" s="156"/>
      <c r="T467" s="157"/>
      <c r="AT467" s="153" t="s">
        <v>279</v>
      </c>
      <c r="AU467" s="153" t="s">
        <v>90</v>
      </c>
      <c r="AV467" s="12" t="s">
        <v>21</v>
      </c>
      <c r="AW467" s="12" t="s">
        <v>35</v>
      </c>
      <c r="AX467" s="12" t="s">
        <v>81</v>
      </c>
      <c r="AY467" s="153" t="s">
        <v>270</v>
      </c>
    </row>
    <row r="468" spans="2:65" s="14" customFormat="1" ht="11.25">
      <c r="B468" s="165"/>
      <c r="D468" s="152" t="s">
        <v>279</v>
      </c>
      <c r="E468" s="166" t="s">
        <v>1</v>
      </c>
      <c r="F468" s="167" t="s">
        <v>1599</v>
      </c>
      <c r="H468" s="168">
        <v>160</v>
      </c>
      <c r="I468" s="169"/>
      <c r="L468" s="165"/>
      <c r="M468" s="170"/>
      <c r="T468" s="171"/>
      <c r="AT468" s="166" t="s">
        <v>279</v>
      </c>
      <c r="AU468" s="166" t="s">
        <v>90</v>
      </c>
      <c r="AV468" s="14" t="s">
        <v>90</v>
      </c>
      <c r="AW468" s="14" t="s">
        <v>35</v>
      </c>
      <c r="AX468" s="14" t="s">
        <v>81</v>
      </c>
      <c r="AY468" s="166" t="s">
        <v>270</v>
      </c>
    </row>
    <row r="469" spans="2:65" s="15" customFormat="1" ht="11.25">
      <c r="B469" s="172"/>
      <c r="D469" s="152" t="s">
        <v>279</v>
      </c>
      <c r="E469" s="173" t="s">
        <v>1</v>
      </c>
      <c r="F469" s="174" t="s">
        <v>310</v>
      </c>
      <c r="H469" s="175">
        <v>2910.4</v>
      </c>
      <c r="I469" s="176"/>
      <c r="L469" s="172"/>
      <c r="M469" s="177"/>
      <c r="T469" s="178"/>
      <c r="AT469" s="173" t="s">
        <v>279</v>
      </c>
      <c r="AU469" s="173" t="s">
        <v>90</v>
      </c>
      <c r="AV469" s="15" t="s">
        <v>277</v>
      </c>
      <c r="AW469" s="15" t="s">
        <v>35</v>
      </c>
      <c r="AX469" s="15" t="s">
        <v>21</v>
      </c>
      <c r="AY469" s="173" t="s">
        <v>270</v>
      </c>
    </row>
    <row r="470" spans="2:65" s="1" customFormat="1" ht="24.2" customHeight="1">
      <c r="B470" s="32"/>
      <c r="C470" s="138" t="s">
        <v>698</v>
      </c>
      <c r="D470" s="138" t="s">
        <v>272</v>
      </c>
      <c r="E470" s="139" t="s">
        <v>744</v>
      </c>
      <c r="F470" s="140" t="s">
        <v>745</v>
      </c>
      <c r="G470" s="141" t="s">
        <v>275</v>
      </c>
      <c r="H470" s="142">
        <v>20</v>
      </c>
      <c r="I470" s="143"/>
      <c r="J470" s="144">
        <f>ROUND(I470*H470,2)</f>
        <v>0</v>
      </c>
      <c r="K470" s="140" t="s">
        <v>341</v>
      </c>
      <c r="L470" s="32"/>
      <c r="M470" s="145" t="s">
        <v>1</v>
      </c>
      <c r="N470" s="146" t="s">
        <v>46</v>
      </c>
      <c r="P470" s="147">
        <f>O470*H470</f>
        <v>0</v>
      </c>
      <c r="Q470" s="147">
        <v>0</v>
      </c>
      <c r="R470" s="147">
        <f>Q470*H470</f>
        <v>0</v>
      </c>
      <c r="S470" s="147">
        <v>0</v>
      </c>
      <c r="T470" s="148">
        <f>S470*H470</f>
        <v>0</v>
      </c>
      <c r="AR470" s="149" t="s">
        <v>277</v>
      </c>
      <c r="AT470" s="149" t="s">
        <v>272</v>
      </c>
      <c r="AU470" s="149" t="s">
        <v>90</v>
      </c>
      <c r="AY470" s="17" t="s">
        <v>270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21</v>
      </c>
      <c r="BK470" s="150">
        <f>ROUND(I470*H470,2)</f>
        <v>0</v>
      </c>
      <c r="BL470" s="17" t="s">
        <v>277</v>
      </c>
      <c r="BM470" s="149" t="s">
        <v>1600</v>
      </c>
    </row>
    <row r="471" spans="2:65" s="14" customFormat="1" ht="22.5">
      <c r="B471" s="165"/>
      <c r="D471" s="152" t="s">
        <v>279</v>
      </c>
      <c r="E471" s="166" t="s">
        <v>1</v>
      </c>
      <c r="F471" s="167" t="s">
        <v>1601</v>
      </c>
      <c r="H471" s="168">
        <v>20</v>
      </c>
      <c r="I471" s="169"/>
      <c r="L471" s="165"/>
      <c r="M471" s="170"/>
      <c r="T471" s="171"/>
      <c r="AT471" s="166" t="s">
        <v>279</v>
      </c>
      <c r="AU471" s="166" t="s">
        <v>90</v>
      </c>
      <c r="AV471" s="14" t="s">
        <v>90</v>
      </c>
      <c r="AW471" s="14" t="s">
        <v>35</v>
      </c>
      <c r="AX471" s="14" t="s">
        <v>21</v>
      </c>
      <c r="AY471" s="166" t="s">
        <v>270</v>
      </c>
    </row>
    <row r="472" spans="2:65" s="1" customFormat="1" ht="37.9" customHeight="1">
      <c r="B472" s="32"/>
      <c r="C472" s="138" t="s">
        <v>704</v>
      </c>
      <c r="D472" s="138" t="s">
        <v>272</v>
      </c>
      <c r="E472" s="139" t="s">
        <v>766</v>
      </c>
      <c r="F472" s="140" t="s">
        <v>767</v>
      </c>
      <c r="G472" s="141" t="s">
        <v>275</v>
      </c>
      <c r="H472" s="142">
        <v>95</v>
      </c>
      <c r="I472" s="143"/>
      <c r="J472" s="144">
        <f>ROUND(I472*H472,2)</f>
        <v>0</v>
      </c>
      <c r="K472" s="140" t="s">
        <v>341</v>
      </c>
      <c r="L472" s="32"/>
      <c r="M472" s="145" t="s">
        <v>1</v>
      </c>
      <c r="N472" s="146" t="s">
        <v>46</v>
      </c>
      <c r="P472" s="147">
        <f>O472*H472</f>
        <v>0</v>
      </c>
      <c r="Q472" s="147">
        <v>0.26400000000000001</v>
      </c>
      <c r="R472" s="147">
        <f>Q472*H472</f>
        <v>25.080000000000002</v>
      </c>
      <c r="S472" s="147">
        <v>0</v>
      </c>
      <c r="T472" s="148">
        <f>S472*H472</f>
        <v>0</v>
      </c>
      <c r="AR472" s="149" t="s">
        <v>277</v>
      </c>
      <c r="AT472" s="149" t="s">
        <v>272</v>
      </c>
      <c r="AU472" s="149" t="s">
        <v>90</v>
      </c>
      <c r="AY472" s="17" t="s">
        <v>270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21</v>
      </c>
      <c r="BK472" s="150">
        <f>ROUND(I472*H472,2)</f>
        <v>0</v>
      </c>
      <c r="BL472" s="17" t="s">
        <v>277</v>
      </c>
      <c r="BM472" s="149" t="s">
        <v>768</v>
      </c>
    </row>
    <row r="473" spans="2:65" s="12" customFormat="1" ht="22.5">
      <c r="B473" s="151"/>
      <c r="D473" s="152" t="s">
        <v>279</v>
      </c>
      <c r="E473" s="153" t="s">
        <v>1</v>
      </c>
      <c r="F473" s="154" t="s">
        <v>1602</v>
      </c>
      <c r="H473" s="153" t="s">
        <v>1</v>
      </c>
      <c r="I473" s="155"/>
      <c r="L473" s="151"/>
      <c r="M473" s="156"/>
      <c r="T473" s="157"/>
      <c r="AT473" s="153" t="s">
        <v>279</v>
      </c>
      <c r="AU473" s="153" t="s">
        <v>90</v>
      </c>
      <c r="AV473" s="12" t="s">
        <v>21</v>
      </c>
      <c r="AW473" s="12" t="s">
        <v>35</v>
      </c>
      <c r="AX473" s="12" t="s">
        <v>81</v>
      </c>
      <c r="AY473" s="153" t="s">
        <v>270</v>
      </c>
    </row>
    <row r="474" spans="2:65" s="14" customFormat="1" ht="22.5">
      <c r="B474" s="165"/>
      <c r="D474" s="152" t="s">
        <v>279</v>
      </c>
      <c r="E474" s="166" t="s">
        <v>1</v>
      </c>
      <c r="F474" s="167" t="s">
        <v>1603</v>
      </c>
      <c r="H474" s="168">
        <v>95</v>
      </c>
      <c r="I474" s="169"/>
      <c r="L474" s="165"/>
      <c r="M474" s="170"/>
      <c r="T474" s="171"/>
      <c r="AT474" s="166" t="s">
        <v>279</v>
      </c>
      <c r="AU474" s="166" t="s">
        <v>90</v>
      </c>
      <c r="AV474" s="14" t="s">
        <v>90</v>
      </c>
      <c r="AW474" s="14" t="s">
        <v>35</v>
      </c>
      <c r="AX474" s="14" t="s">
        <v>81</v>
      </c>
      <c r="AY474" s="166" t="s">
        <v>270</v>
      </c>
    </row>
    <row r="475" spans="2:65" s="15" customFormat="1" ht="11.25">
      <c r="B475" s="172"/>
      <c r="D475" s="152" t="s">
        <v>279</v>
      </c>
      <c r="E475" s="173" t="s">
        <v>1</v>
      </c>
      <c r="F475" s="174" t="s">
        <v>310</v>
      </c>
      <c r="H475" s="175">
        <v>95</v>
      </c>
      <c r="I475" s="176"/>
      <c r="L475" s="172"/>
      <c r="M475" s="177"/>
      <c r="T475" s="178"/>
      <c r="AT475" s="173" t="s">
        <v>279</v>
      </c>
      <c r="AU475" s="173" t="s">
        <v>90</v>
      </c>
      <c r="AV475" s="15" t="s">
        <v>277</v>
      </c>
      <c r="AW475" s="15" t="s">
        <v>35</v>
      </c>
      <c r="AX475" s="15" t="s">
        <v>21</v>
      </c>
      <c r="AY475" s="173" t="s">
        <v>270</v>
      </c>
    </row>
    <row r="476" spans="2:65" s="1" customFormat="1" ht="37.9" customHeight="1">
      <c r="B476" s="32"/>
      <c r="C476" s="138" t="s">
        <v>711</v>
      </c>
      <c r="D476" s="138" t="s">
        <v>272</v>
      </c>
      <c r="E476" s="139" t="s">
        <v>771</v>
      </c>
      <c r="F476" s="140" t="s">
        <v>772</v>
      </c>
      <c r="G476" s="141" t="s">
        <v>275</v>
      </c>
      <c r="H476" s="142">
        <v>101.6</v>
      </c>
      <c r="I476" s="143"/>
      <c r="J476" s="144">
        <f>ROUND(I476*H476,2)</f>
        <v>0</v>
      </c>
      <c r="K476" s="140" t="s">
        <v>341</v>
      </c>
      <c r="L476" s="32"/>
      <c r="M476" s="145" t="s">
        <v>1</v>
      </c>
      <c r="N476" s="146" t="s">
        <v>46</v>
      </c>
      <c r="P476" s="147">
        <f>O476*H476</f>
        <v>0</v>
      </c>
      <c r="Q476" s="147">
        <v>0.52</v>
      </c>
      <c r="R476" s="147">
        <f>Q476*H476</f>
        <v>52.832000000000001</v>
      </c>
      <c r="S476" s="147">
        <v>0</v>
      </c>
      <c r="T476" s="148">
        <f>S476*H476</f>
        <v>0</v>
      </c>
      <c r="AR476" s="149" t="s">
        <v>277</v>
      </c>
      <c r="AT476" s="149" t="s">
        <v>272</v>
      </c>
      <c r="AU476" s="149" t="s">
        <v>90</v>
      </c>
      <c r="AY476" s="17" t="s">
        <v>270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21</v>
      </c>
      <c r="BK476" s="150">
        <f>ROUND(I476*H476,2)</f>
        <v>0</v>
      </c>
      <c r="BL476" s="17" t="s">
        <v>277</v>
      </c>
      <c r="BM476" s="149" t="s">
        <v>773</v>
      </c>
    </row>
    <row r="477" spans="2:65" s="12" customFormat="1" ht="22.5">
      <c r="B477" s="151"/>
      <c r="D477" s="152" t="s">
        <v>279</v>
      </c>
      <c r="E477" s="153" t="s">
        <v>1</v>
      </c>
      <c r="F477" s="154" t="s">
        <v>1602</v>
      </c>
      <c r="H477" s="153" t="s">
        <v>1</v>
      </c>
      <c r="I477" s="155"/>
      <c r="L477" s="151"/>
      <c r="M477" s="156"/>
      <c r="T477" s="157"/>
      <c r="AT477" s="153" t="s">
        <v>279</v>
      </c>
      <c r="AU477" s="153" t="s">
        <v>90</v>
      </c>
      <c r="AV477" s="12" t="s">
        <v>21</v>
      </c>
      <c r="AW477" s="12" t="s">
        <v>35</v>
      </c>
      <c r="AX477" s="12" t="s">
        <v>81</v>
      </c>
      <c r="AY477" s="153" t="s">
        <v>270</v>
      </c>
    </row>
    <row r="478" spans="2:65" s="14" customFormat="1" ht="22.5">
      <c r="B478" s="165"/>
      <c r="D478" s="152" t="s">
        <v>279</v>
      </c>
      <c r="E478" s="166" t="s">
        <v>1</v>
      </c>
      <c r="F478" s="167" t="s">
        <v>1604</v>
      </c>
      <c r="H478" s="168">
        <v>101.6</v>
      </c>
      <c r="I478" s="169"/>
      <c r="L478" s="165"/>
      <c r="M478" s="170"/>
      <c r="T478" s="171"/>
      <c r="AT478" s="166" t="s">
        <v>279</v>
      </c>
      <c r="AU478" s="166" t="s">
        <v>90</v>
      </c>
      <c r="AV478" s="14" t="s">
        <v>90</v>
      </c>
      <c r="AW478" s="14" t="s">
        <v>35</v>
      </c>
      <c r="AX478" s="14" t="s">
        <v>81</v>
      </c>
      <c r="AY478" s="166" t="s">
        <v>270</v>
      </c>
    </row>
    <row r="479" spans="2:65" s="15" customFormat="1" ht="11.25">
      <c r="B479" s="172"/>
      <c r="D479" s="152" t="s">
        <v>279</v>
      </c>
      <c r="E479" s="173" t="s">
        <v>1</v>
      </c>
      <c r="F479" s="174" t="s">
        <v>310</v>
      </c>
      <c r="H479" s="175">
        <v>101.6</v>
      </c>
      <c r="I479" s="176"/>
      <c r="L479" s="172"/>
      <c r="M479" s="177"/>
      <c r="T479" s="178"/>
      <c r="AT479" s="173" t="s">
        <v>279</v>
      </c>
      <c r="AU479" s="173" t="s">
        <v>90</v>
      </c>
      <c r="AV479" s="15" t="s">
        <v>277</v>
      </c>
      <c r="AW479" s="15" t="s">
        <v>35</v>
      </c>
      <c r="AX479" s="15" t="s">
        <v>21</v>
      </c>
      <c r="AY479" s="173" t="s">
        <v>270</v>
      </c>
    </row>
    <row r="480" spans="2:65" s="1" customFormat="1" ht="24.2" customHeight="1">
      <c r="B480" s="32"/>
      <c r="C480" s="138" t="s">
        <v>716</v>
      </c>
      <c r="D480" s="138" t="s">
        <v>272</v>
      </c>
      <c r="E480" s="139" t="s">
        <v>1605</v>
      </c>
      <c r="F480" s="140" t="s">
        <v>1606</v>
      </c>
      <c r="G480" s="141" t="s">
        <v>275</v>
      </c>
      <c r="H480" s="142">
        <v>2786.5</v>
      </c>
      <c r="I480" s="143"/>
      <c r="J480" s="144">
        <f>ROUND(I480*H480,2)</f>
        <v>0</v>
      </c>
      <c r="K480" s="140" t="s">
        <v>276</v>
      </c>
      <c r="L480" s="32"/>
      <c r="M480" s="145" t="s">
        <v>1</v>
      </c>
      <c r="N480" s="146" t="s">
        <v>46</v>
      </c>
      <c r="P480" s="147">
        <f>O480*H480</f>
        <v>0</v>
      </c>
      <c r="Q480" s="147">
        <v>0</v>
      </c>
      <c r="R480" s="147">
        <f>Q480*H480</f>
        <v>0</v>
      </c>
      <c r="S480" s="147">
        <v>0</v>
      </c>
      <c r="T480" s="148">
        <f>S480*H480</f>
        <v>0</v>
      </c>
      <c r="AR480" s="149" t="s">
        <v>277</v>
      </c>
      <c r="AT480" s="149" t="s">
        <v>272</v>
      </c>
      <c r="AU480" s="149" t="s">
        <v>90</v>
      </c>
      <c r="AY480" s="17" t="s">
        <v>270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21</v>
      </c>
      <c r="BK480" s="150">
        <f>ROUND(I480*H480,2)</f>
        <v>0</v>
      </c>
      <c r="BL480" s="17" t="s">
        <v>277</v>
      </c>
      <c r="BM480" s="149" t="s">
        <v>1607</v>
      </c>
    </row>
    <row r="481" spans="2:65" s="14" customFormat="1" ht="22.5">
      <c r="B481" s="165"/>
      <c r="D481" s="152" t="s">
        <v>279</v>
      </c>
      <c r="E481" s="166" t="s">
        <v>1</v>
      </c>
      <c r="F481" s="167" t="s">
        <v>1608</v>
      </c>
      <c r="H481" s="168">
        <v>2610</v>
      </c>
      <c r="I481" s="169"/>
      <c r="L481" s="165"/>
      <c r="M481" s="170"/>
      <c r="T481" s="171"/>
      <c r="AT481" s="166" t="s">
        <v>279</v>
      </c>
      <c r="AU481" s="166" t="s">
        <v>90</v>
      </c>
      <c r="AV481" s="14" t="s">
        <v>90</v>
      </c>
      <c r="AW481" s="14" t="s">
        <v>35</v>
      </c>
      <c r="AX481" s="14" t="s">
        <v>81</v>
      </c>
      <c r="AY481" s="166" t="s">
        <v>270</v>
      </c>
    </row>
    <row r="482" spans="2:65" s="14" customFormat="1" ht="22.5">
      <c r="B482" s="165"/>
      <c r="D482" s="152" t="s">
        <v>279</v>
      </c>
      <c r="E482" s="166" t="s">
        <v>1</v>
      </c>
      <c r="F482" s="167" t="s">
        <v>1609</v>
      </c>
      <c r="H482" s="168">
        <v>176.5</v>
      </c>
      <c r="I482" s="169"/>
      <c r="L482" s="165"/>
      <c r="M482" s="170"/>
      <c r="T482" s="171"/>
      <c r="AT482" s="166" t="s">
        <v>279</v>
      </c>
      <c r="AU482" s="166" t="s">
        <v>90</v>
      </c>
      <c r="AV482" s="14" t="s">
        <v>90</v>
      </c>
      <c r="AW482" s="14" t="s">
        <v>35</v>
      </c>
      <c r="AX482" s="14" t="s">
        <v>81</v>
      </c>
      <c r="AY482" s="166" t="s">
        <v>270</v>
      </c>
    </row>
    <row r="483" spans="2:65" s="15" customFormat="1" ht="11.25">
      <c r="B483" s="172"/>
      <c r="D483" s="152" t="s">
        <v>279</v>
      </c>
      <c r="E483" s="173" t="s">
        <v>1</v>
      </c>
      <c r="F483" s="174" t="s">
        <v>310</v>
      </c>
      <c r="H483" s="175">
        <v>2786.5</v>
      </c>
      <c r="I483" s="176"/>
      <c r="L483" s="172"/>
      <c r="M483" s="177"/>
      <c r="T483" s="178"/>
      <c r="AT483" s="173" t="s">
        <v>279</v>
      </c>
      <c r="AU483" s="173" t="s">
        <v>90</v>
      </c>
      <c r="AV483" s="15" t="s">
        <v>277</v>
      </c>
      <c r="AW483" s="15" t="s">
        <v>35</v>
      </c>
      <c r="AX483" s="15" t="s">
        <v>21</v>
      </c>
      <c r="AY483" s="173" t="s">
        <v>270</v>
      </c>
    </row>
    <row r="484" spans="2:65" s="1" customFormat="1" ht="33" customHeight="1">
      <c r="B484" s="32"/>
      <c r="C484" s="138" t="s">
        <v>723</v>
      </c>
      <c r="D484" s="138" t="s">
        <v>272</v>
      </c>
      <c r="E484" s="139" t="s">
        <v>1610</v>
      </c>
      <c r="F484" s="140" t="s">
        <v>1611</v>
      </c>
      <c r="G484" s="141" t="s">
        <v>275</v>
      </c>
      <c r="H484" s="142">
        <v>95</v>
      </c>
      <c r="I484" s="143"/>
      <c r="J484" s="144">
        <f>ROUND(I484*H484,2)</f>
        <v>0</v>
      </c>
      <c r="K484" s="140" t="s">
        <v>341</v>
      </c>
      <c r="L484" s="32"/>
      <c r="M484" s="145" t="s">
        <v>1</v>
      </c>
      <c r="N484" s="146" t="s">
        <v>46</v>
      </c>
      <c r="P484" s="147">
        <f>O484*H484</f>
        <v>0</v>
      </c>
      <c r="Q484" s="147">
        <v>0.13</v>
      </c>
      <c r="R484" s="147">
        <f>Q484*H484</f>
        <v>12.35</v>
      </c>
      <c r="S484" s="147">
        <v>0</v>
      </c>
      <c r="T484" s="148">
        <f>S484*H484</f>
        <v>0</v>
      </c>
      <c r="AR484" s="149" t="s">
        <v>277</v>
      </c>
      <c r="AT484" s="149" t="s">
        <v>272</v>
      </c>
      <c r="AU484" s="149" t="s">
        <v>90</v>
      </c>
      <c r="AY484" s="17" t="s">
        <v>270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21</v>
      </c>
      <c r="BK484" s="150">
        <f>ROUND(I484*H484,2)</f>
        <v>0</v>
      </c>
      <c r="BL484" s="17" t="s">
        <v>277</v>
      </c>
      <c r="BM484" s="149" t="s">
        <v>1612</v>
      </c>
    </row>
    <row r="485" spans="2:65" s="12" customFormat="1" ht="22.5">
      <c r="B485" s="151"/>
      <c r="D485" s="152" t="s">
        <v>279</v>
      </c>
      <c r="E485" s="153" t="s">
        <v>1</v>
      </c>
      <c r="F485" s="154" t="s">
        <v>1602</v>
      </c>
      <c r="H485" s="153" t="s">
        <v>1</v>
      </c>
      <c r="I485" s="155"/>
      <c r="L485" s="151"/>
      <c r="M485" s="156"/>
      <c r="T485" s="157"/>
      <c r="AT485" s="153" t="s">
        <v>279</v>
      </c>
      <c r="AU485" s="153" t="s">
        <v>90</v>
      </c>
      <c r="AV485" s="12" t="s">
        <v>21</v>
      </c>
      <c r="AW485" s="12" t="s">
        <v>35</v>
      </c>
      <c r="AX485" s="12" t="s">
        <v>81</v>
      </c>
      <c r="AY485" s="153" t="s">
        <v>270</v>
      </c>
    </row>
    <row r="486" spans="2:65" s="14" customFormat="1" ht="22.5">
      <c r="B486" s="165"/>
      <c r="D486" s="152" t="s">
        <v>279</v>
      </c>
      <c r="E486" s="166" t="s">
        <v>1</v>
      </c>
      <c r="F486" s="167" t="s">
        <v>1613</v>
      </c>
      <c r="H486" s="168">
        <v>95</v>
      </c>
      <c r="I486" s="169"/>
      <c r="L486" s="165"/>
      <c r="M486" s="170"/>
      <c r="T486" s="171"/>
      <c r="AT486" s="166" t="s">
        <v>279</v>
      </c>
      <c r="AU486" s="166" t="s">
        <v>90</v>
      </c>
      <c r="AV486" s="14" t="s">
        <v>90</v>
      </c>
      <c r="AW486" s="14" t="s">
        <v>35</v>
      </c>
      <c r="AX486" s="14" t="s">
        <v>81</v>
      </c>
      <c r="AY486" s="166" t="s">
        <v>270</v>
      </c>
    </row>
    <row r="487" spans="2:65" s="15" customFormat="1" ht="11.25">
      <c r="B487" s="172"/>
      <c r="D487" s="152" t="s">
        <v>279</v>
      </c>
      <c r="E487" s="173" t="s">
        <v>1</v>
      </c>
      <c r="F487" s="174" t="s">
        <v>310</v>
      </c>
      <c r="H487" s="175">
        <v>95</v>
      </c>
      <c r="I487" s="176"/>
      <c r="L487" s="172"/>
      <c r="M487" s="177"/>
      <c r="T487" s="178"/>
      <c r="AT487" s="173" t="s">
        <v>279</v>
      </c>
      <c r="AU487" s="173" t="s">
        <v>90</v>
      </c>
      <c r="AV487" s="15" t="s">
        <v>277</v>
      </c>
      <c r="AW487" s="15" t="s">
        <v>35</v>
      </c>
      <c r="AX487" s="15" t="s">
        <v>21</v>
      </c>
      <c r="AY487" s="173" t="s">
        <v>270</v>
      </c>
    </row>
    <row r="488" spans="2:65" s="1" customFormat="1" ht="33" customHeight="1">
      <c r="B488" s="32"/>
      <c r="C488" s="138" t="s">
        <v>730</v>
      </c>
      <c r="D488" s="138" t="s">
        <v>272</v>
      </c>
      <c r="E488" s="139" t="s">
        <v>1614</v>
      </c>
      <c r="F488" s="140" t="s">
        <v>1615</v>
      </c>
      <c r="G488" s="141" t="s">
        <v>275</v>
      </c>
      <c r="H488" s="142">
        <v>95</v>
      </c>
      <c r="I488" s="143"/>
      <c r="J488" s="144">
        <f>ROUND(I488*H488,2)</f>
        <v>0</v>
      </c>
      <c r="K488" s="140" t="s">
        <v>341</v>
      </c>
      <c r="L488" s="32"/>
      <c r="M488" s="145" t="s">
        <v>1</v>
      </c>
      <c r="N488" s="146" t="s">
        <v>46</v>
      </c>
      <c r="P488" s="147">
        <f>O488*H488</f>
        <v>0</v>
      </c>
      <c r="Q488" s="147">
        <v>0.19500000000000001</v>
      </c>
      <c r="R488" s="147">
        <f>Q488*H488</f>
        <v>18.525000000000002</v>
      </c>
      <c r="S488" s="147">
        <v>0</v>
      </c>
      <c r="T488" s="148">
        <f>S488*H488</f>
        <v>0</v>
      </c>
      <c r="AR488" s="149" t="s">
        <v>277</v>
      </c>
      <c r="AT488" s="149" t="s">
        <v>272</v>
      </c>
      <c r="AU488" s="149" t="s">
        <v>90</v>
      </c>
      <c r="AY488" s="17" t="s">
        <v>270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21</v>
      </c>
      <c r="BK488" s="150">
        <f>ROUND(I488*H488,2)</f>
        <v>0</v>
      </c>
      <c r="BL488" s="17" t="s">
        <v>277</v>
      </c>
      <c r="BM488" s="149" t="s">
        <v>1616</v>
      </c>
    </row>
    <row r="489" spans="2:65" s="12" customFormat="1" ht="22.5">
      <c r="B489" s="151"/>
      <c r="D489" s="152" t="s">
        <v>279</v>
      </c>
      <c r="E489" s="153" t="s">
        <v>1</v>
      </c>
      <c r="F489" s="154" t="s">
        <v>1602</v>
      </c>
      <c r="H489" s="153" t="s">
        <v>1</v>
      </c>
      <c r="I489" s="155"/>
      <c r="L489" s="151"/>
      <c r="M489" s="156"/>
      <c r="T489" s="157"/>
      <c r="AT489" s="153" t="s">
        <v>279</v>
      </c>
      <c r="AU489" s="153" t="s">
        <v>90</v>
      </c>
      <c r="AV489" s="12" t="s">
        <v>21</v>
      </c>
      <c r="AW489" s="12" t="s">
        <v>35</v>
      </c>
      <c r="AX489" s="12" t="s">
        <v>81</v>
      </c>
      <c r="AY489" s="153" t="s">
        <v>270</v>
      </c>
    </row>
    <row r="490" spans="2:65" s="14" customFormat="1" ht="22.5">
      <c r="B490" s="165"/>
      <c r="D490" s="152" t="s">
        <v>279</v>
      </c>
      <c r="E490" s="166" t="s">
        <v>1</v>
      </c>
      <c r="F490" s="167" t="s">
        <v>1617</v>
      </c>
      <c r="H490" s="168">
        <v>95</v>
      </c>
      <c r="I490" s="169"/>
      <c r="L490" s="165"/>
      <c r="M490" s="170"/>
      <c r="T490" s="171"/>
      <c r="AT490" s="166" t="s">
        <v>279</v>
      </c>
      <c r="AU490" s="166" t="s">
        <v>90</v>
      </c>
      <c r="AV490" s="14" t="s">
        <v>90</v>
      </c>
      <c r="AW490" s="14" t="s">
        <v>35</v>
      </c>
      <c r="AX490" s="14" t="s">
        <v>21</v>
      </c>
      <c r="AY490" s="166" t="s">
        <v>270</v>
      </c>
    </row>
    <row r="491" spans="2:65" s="1" customFormat="1" ht="33" customHeight="1">
      <c r="B491" s="32"/>
      <c r="C491" s="138" t="s">
        <v>738</v>
      </c>
      <c r="D491" s="138" t="s">
        <v>272</v>
      </c>
      <c r="E491" s="139" t="s">
        <v>804</v>
      </c>
      <c r="F491" s="140" t="s">
        <v>805</v>
      </c>
      <c r="G491" s="141" t="s">
        <v>275</v>
      </c>
      <c r="H491" s="142">
        <v>95</v>
      </c>
      <c r="I491" s="143"/>
      <c r="J491" s="144">
        <f>ROUND(I491*H491,2)</f>
        <v>0</v>
      </c>
      <c r="K491" s="140" t="s">
        <v>341</v>
      </c>
      <c r="L491" s="32"/>
      <c r="M491" s="145" t="s">
        <v>1</v>
      </c>
      <c r="N491" s="146" t="s">
        <v>46</v>
      </c>
      <c r="P491" s="147">
        <f>O491*H491</f>
        <v>0</v>
      </c>
      <c r="Q491" s="147">
        <v>0</v>
      </c>
      <c r="R491" s="147">
        <f>Q491*H491</f>
        <v>0</v>
      </c>
      <c r="S491" s="147">
        <v>0</v>
      </c>
      <c r="T491" s="148">
        <f>S491*H491</f>
        <v>0</v>
      </c>
      <c r="AR491" s="149" t="s">
        <v>277</v>
      </c>
      <c r="AT491" s="149" t="s">
        <v>272</v>
      </c>
      <c r="AU491" s="149" t="s">
        <v>90</v>
      </c>
      <c r="AY491" s="17" t="s">
        <v>270</v>
      </c>
      <c r="BE491" s="150">
        <f>IF(N491="základní",J491,0)</f>
        <v>0</v>
      </c>
      <c r="BF491" s="150">
        <f>IF(N491="snížená",J491,0)</f>
        <v>0</v>
      </c>
      <c r="BG491" s="150">
        <f>IF(N491="zákl. přenesená",J491,0)</f>
        <v>0</v>
      </c>
      <c r="BH491" s="150">
        <f>IF(N491="sníž. přenesená",J491,0)</f>
        <v>0</v>
      </c>
      <c r="BI491" s="150">
        <f>IF(N491="nulová",J491,0)</f>
        <v>0</v>
      </c>
      <c r="BJ491" s="17" t="s">
        <v>21</v>
      </c>
      <c r="BK491" s="150">
        <f>ROUND(I491*H491,2)</f>
        <v>0</v>
      </c>
      <c r="BL491" s="17" t="s">
        <v>277</v>
      </c>
      <c r="BM491" s="149" t="s">
        <v>806</v>
      </c>
    </row>
    <row r="492" spans="2:65" s="14" customFormat="1" ht="22.5">
      <c r="B492" s="165"/>
      <c r="D492" s="152" t="s">
        <v>279</v>
      </c>
      <c r="E492" s="166" t="s">
        <v>1</v>
      </c>
      <c r="F492" s="167" t="s">
        <v>1618</v>
      </c>
      <c r="H492" s="168">
        <v>95</v>
      </c>
      <c r="I492" s="169"/>
      <c r="L492" s="165"/>
      <c r="M492" s="170"/>
      <c r="T492" s="171"/>
      <c r="AT492" s="166" t="s">
        <v>279</v>
      </c>
      <c r="AU492" s="166" t="s">
        <v>90</v>
      </c>
      <c r="AV492" s="14" t="s">
        <v>90</v>
      </c>
      <c r="AW492" s="14" t="s">
        <v>35</v>
      </c>
      <c r="AX492" s="14" t="s">
        <v>81</v>
      </c>
      <c r="AY492" s="166" t="s">
        <v>270</v>
      </c>
    </row>
    <row r="493" spans="2:65" s="15" customFormat="1" ht="11.25">
      <c r="B493" s="172"/>
      <c r="D493" s="152" t="s">
        <v>279</v>
      </c>
      <c r="E493" s="173" t="s">
        <v>1</v>
      </c>
      <c r="F493" s="174" t="s">
        <v>310</v>
      </c>
      <c r="H493" s="175">
        <v>95</v>
      </c>
      <c r="I493" s="176"/>
      <c r="L493" s="172"/>
      <c r="M493" s="177"/>
      <c r="T493" s="178"/>
      <c r="AT493" s="173" t="s">
        <v>279</v>
      </c>
      <c r="AU493" s="173" t="s">
        <v>90</v>
      </c>
      <c r="AV493" s="15" t="s">
        <v>277</v>
      </c>
      <c r="AW493" s="15" t="s">
        <v>35</v>
      </c>
      <c r="AX493" s="15" t="s">
        <v>21</v>
      </c>
      <c r="AY493" s="173" t="s">
        <v>270</v>
      </c>
    </row>
    <row r="494" spans="2:65" s="1" customFormat="1" ht="24.2" customHeight="1">
      <c r="B494" s="32"/>
      <c r="C494" s="138" t="s">
        <v>743</v>
      </c>
      <c r="D494" s="138" t="s">
        <v>272</v>
      </c>
      <c r="E494" s="139" t="s">
        <v>810</v>
      </c>
      <c r="F494" s="140" t="s">
        <v>811</v>
      </c>
      <c r="G494" s="141" t="s">
        <v>275</v>
      </c>
      <c r="H494" s="142">
        <v>190</v>
      </c>
      <c r="I494" s="143"/>
      <c r="J494" s="144">
        <f>ROUND(I494*H494,2)</f>
        <v>0</v>
      </c>
      <c r="K494" s="140" t="s">
        <v>276</v>
      </c>
      <c r="L494" s="32"/>
      <c r="M494" s="145" t="s">
        <v>1</v>
      </c>
      <c r="N494" s="146" t="s">
        <v>46</v>
      </c>
      <c r="P494" s="147">
        <f>O494*H494</f>
        <v>0</v>
      </c>
      <c r="Q494" s="147">
        <v>0</v>
      </c>
      <c r="R494" s="147">
        <f>Q494*H494</f>
        <v>0</v>
      </c>
      <c r="S494" s="147">
        <v>0</v>
      </c>
      <c r="T494" s="148">
        <f>S494*H494</f>
        <v>0</v>
      </c>
      <c r="AR494" s="149" t="s">
        <v>277</v>
      </c>
      <c r="AT494" s="149" t="s">
        <v>272</v>
      </c>
      <c r="AU494" s="149" t="s">
        <v>90</v>
      </c>
      <c r="AY494" s="17" t="s">
        <v>270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7" t="s">
        <v>21</v>
      </c>
      <c r="BK494" s="150">
        <f>ROUND(I494*H494,2)</f>
        <v>0</v>
      </c>
      <c r="BL494" s="17" t="s">
        <v>277</v>
      </c>
      <c r="BM494" s="149" t="s">
        <v>812</v>
      </c>
    </row>
    <row r="495" spans="2:65" s="14" customFormat="1" ht="22.5">
      <c r="B495" s="165"/>
      <c r="D495" s="152" t="s">
        <v>279</v>
      </c>
      <c r="E495" s="166" t="s">
        <v>1</v>
      </c>
      <c r="F495" s="167" t="s">
        <v>1619</v>
      </c>
      <c r="H495" s="168">
        <v>190</v>
      </c>
      <c r="I495" s="169"/>
      <c r="L495" s="165"/>
      <c r="M495" s="170"/>
      <c r="T495" s="171"/>
      <c r="AT495" s="166" t="s">
        <v>279</v>
      </c>
      <c r="AU495" s="166" t="s">
        <v>90</v>
      </c>
      <c r="AV495" s="14" t="s">
        <v>90</v>
      </c>
      <c r="AW495" s="14" t="s">
        <v>35</v>
      </c>
      <c r="AX495" s="14" t="s">
        <v>81</v>
      </c>
      <c r="AY495" s="166" t="s">
        <v>270</v>
      </c>
    </row>
    <row r="496" spans="2:65" s="15" customFormat="1" ht="11.25">
      <c r="B496" s="172"/>
      <c r="D496" s="152" t="s">
        <v>279</v>
      </c>
      <c r="E496" s="173" t="s">
        <v>1</v>
      </c>
      <c r="F496" s="174" t="s">
        <v>310</v>
      </c>
      <c r="H496" s="175">
        <v>190</v>
      </c>
      <c r="I496" s="176"/>
      <c r="L496" s="172"/>
      <c r="M496" s="177"/>
      <c r="T496" s="178"/>
      <c r="AT496" s="173" t="s">
        <v>279</v>
      </c>
      <c r="AU496" s="173" t="s">
        <v>90</v>
      </c>
      <c r="AV496" s="15" t="s">
        <v>277</v>
      </c>
      <c r="AW496" s="15" t="s">
        <v>35</v>
      </c>
      <c r="AX496" s="15" t="s">
        <v>21</v>
      </c>
      <c r="AY496" s="173" t="s">
        <v>270</v>
      </c>
    </row>
    <row r="497" spans="2:65" s="1" customFormat="1" ht="55.5" customHeight="1">
      <c r="B497" s="32"/>
      <c r="C497" s="138" t="s">
        <v>748</v>
      </c>
      <c r="D497" s="138" t="s">
        <v>272</v>
      </c>
      <c r="E497" s="139" t="s">
        <v>1620</v>
      </c>
      <c r="F497" s="140" t="s">
        <v>1621</v>
      </c>
      <c r="G497" s="141" t="s">
        <v>275</v>
      </c>
      <c r="H497" s="142">
        <v>160</v>
      </c>
      <c r="I497" s="143"/>
      <c r="J497" s="144">
        <f>ROUND(I497*H497,2)</f>
        <v>0</v>
      </c>
      <c r="K497" s="140" t="s">
        <v>341</v>
      </c>
      <c r="L497" s="32"/>
      <c r="M497" s="145" t="s">
        <v>1</v>
      </c>
      <c r="N497" s="146" t="s">
        <v>46</v>
      </c>
      <c r="P497" s="147">
        <f>O497*H497</f>
        <v>0</v>
      </c>
      <c r="Q497" s="147">
        <v>0</v>
      </c>
      <c r="R497" s="147">
        <f>Q497*H497</f>
        <v>0</v>
      </c>
      <c r="S497" s="147">
        <v>0</v>
      </c>
      <c r="T497" s="148">
        <f>S497*H497</f>
        <v>0</v>
      </c>
      <c r="AR497" s="149" t="s">
        <v>277</v>
      </c>
      <c r="AT497" s="149" t="s">
        <v>272</v>
      </c>
      <c r="AU497" s="149" t="s">
        <v>90</v>
      </c>
      <c r="AY497" s="17" t="s">
        <v>270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21</v>
      </c>
      <c r="BK497" s="150">
        <f>ROUND(I497*H497,2)</f>
        <v>0</v>
      </c>
      <c r="BL497" s="17" t="s">
        <v>277</v>
      </c>
      <c r="BM497" s="149" t="s">
        <v>1622</v>
      </c>
    </row>
    <row r="498" spans="2:65" s="14" customFormat="1" ht="22.5">
      <c r="B498" s="165"/>
      <c r="D498" s="152" t="s">
        <v>279</v>
      </c>
      <c r="E498" s="166" t="s">
        <v>1</v>
      </c>
      <c r="F498" s="167" t="s">
        <v>1623</v>
      </c>
      <c r="H498" s="168">
        <v>160</v>
      </c>
      <c r="I498" s="169"/>
      <c r="L498" s="165"/>
      <c r="M498" s="170"/>
      <c r="T498" s="171"/>
      <c r="AT498" s="166" t="s">
        <v>279</v>
      </c>
      <c r="AU498" s="166" t="s">
        <v>90</v>
      </c>
      <c r="AV498" s="14" t="s">
        <v>90</v>
      </c>
      <c r="AW498" s="14" t="s">
        <v>35</v>
      </c>
      <c r="AX498" s="14" t="s">
        <v>21</v>
      </c>
      <c r="AY498" s="166" t="s">
        <v>270</v>
      </c>
    </row>
    <row r="499" spans="2:65" s="1" customFormat="1" ht="24.2" customHeight="1">
      <c r="B499" s="32"/>
      <c r="C499" s="138" t="s">
        <v>753</v>
      </c>
      <c r="D499" s="138" t="s">
        <v>272</v>
      </c>
      <c r="E499" s="139" t="s">
        <v>1624</v>
      </c>
      <c r="F499" s="140" t="s">
        <v>1625</v>
      </c>
      <c r="G499" s="141" t="s">
        <v>275</v>
      </c>
      <c r="H499" s="142">
        <v>160</v>
      </c>
      <c r="I499" s="143"/>
      <c r="J499" s="144">
        <f>ROUND(I499*H499,2)</f>
        <v>0</v>
      </c>
      <c r="K499" s="140" t="s">
        <v>341</v>
      </c>
      <c r="L499" s="32"/>
      <c r="M499" s="145" t="s">
        <v>1</v>
      </c>
      <c r="N499" s="146" t="s">
        <v>46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277</v>
      </c>
      <c r="AT499" s="149" t="s">
        <v>272</v>
      </c>
      <c r="AU499" s="149" t="s">
        <v>90</v>
      </c>
      <c r="AY499" s="17" t="s">
        <v>270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21</v>
      </c>
      <c r="BK499" s="150">
        <f>ROUND(I499*H499,2)</f>
        <v>0</v>
      </c>
      <c r="BL499" s="17" t="s">
        <v>277</v>
      </c>
      <c r="BM499" s="149" t="s">
        <v>1626</v>
      </c>
    </row>
    <row r="500" spans="2:65" s="12" customFormat="1" ht="11.25">
      <c r="B500" s="151"/>
      <c r="D500" s="152" t="s">
        <v>279</v>
      </c>
      <c r="E500" s="153" t="s">
        <v>1</v>
      </c>
      <c r="F500" s="154" t="s">
        <v>1627</v>
      </c>
      <c r="H500" s="153" t="s">
        <v>1</v>
      </c>
      <c r="I500" s="155"/>
      <c r="L500" s="151"/>
      <c r="M500" s="156"/>
      <c r="T500" s="157"/>
      <c r="AT500" s="153" t="s">
        <v>279</v>
      </c>
      <c r="AU500" s="153" t="s">
        <v>90</v>
      </c>
      <c r="AV500" s="12" t="s">
        <v>21</v>
      </c>
      <c r="AW500" s="12" t="s">
        <v>35</v>
      </c>
      <c r="AX500" s="12" t="s">
        <v>81</v>
      </c>
      <c r="AY500" s="153" t="s">
        <v>270</v>
      </c>
    </row>
    <row r="501" spans="2:65" s="14" customFormat="1" ht="22.5">
      <c r="B501" s="165"/>
      <c r="D501" s="152" t="s">
        <v>279</v>
      </c>
      <c r="E501" s="166" t="s">
        <v>1</v>
      </c>
      <c r="F501" s="167" t="s">
        <v>1628</v>
      </c>
      <c r="H501" s="168">
        <v>160</v>
      </c>
      <c r="I501" s="169"/>
      <c r="L501" s="165"/>
      <c r="M501" s="170"/>
      <c r="T501" s="171"/>
      <c r="AT501" s="166" t="s">
        <v>279</v>
      </c>
      <c r="AU501" s="166" t="s">
        <v>90</v>
      </c>
      <c r="AV501" s="14" t="s">
        <v>90</v>
      </c>
      <c r="AW501" s="14" t="s">
        <v>35</v>
      </c>
      <c r="AX501" s="14" t="s">
        <v>81</v>
      </c>
      <c r="AY501" s="166" t="s">
        <v>270</v>
      </c>
    </row>
    <row r="502" spans="2:65" s="15" customFormat="1" ht="11.25">
      <c r="B502" s="172"/>
      <c r="D502" s="152" t="s">
        <v>279</v>
      </c>
      <c r="E502" s="173" t="s">
        <v>1</v>
      </c>
      <c r="F502" s="174" t="s">
        <v>310</v>
      </c>
      <c r="H502" s="175">
        <v>160</v>
      </c>
      <c r="I502" s="176"/>
      <c r="L502" s="172"/>
      <c r="M502" s="177"/>
      <c r="T502" s="178"/>
      <c r="AT502" s="173" t="s">
        <v>279</v>
      </c>
      <c r="AU502" s="173" t="s">
        <v>90</v>
      </c>
      <c r="AV502" s="15" t="s">
        <v>277</v>
      </c>
      <c r="AW502" s="15" t="s">
        <v>35</v>
      </c>
      <c r="AX502" s="15" t="s">
        <v>21</v>
      </c>
      <c r="AY502" s="173" t="s">
        <v>270</v>
      </c>
    </row>
    <row r="503" spans="2:65" s="1" customFormat="1" ht="24.2" customHeight="1">
      <c r="B503" s="32"/>
      <c r="C503" s="138" t="s">
        <v>758</v>
      </c>
      <c r="D503" s="138" t="s">
        <v>272</v>
      </c>
      <c r="E503" s="139" t="s">
        <v>1629</v>
      </c>
      <c r="F503" s="140" t="s">
        <v>1630</v>
      </c>
      <c r="G503" s="141" t="s">
        <v>275</v>
      </c>
      <c r="H503" s="142">
        <v>13</v>
      </c>
      <c r="I503" s="143"/>
      <c r="J503" s="144">
        <f>ROUND(I503*H503,2)</f>
        <v>0</v>
      </c>
      <c r="K503" s="140" t="s">
        <v>276</v>
      </c>
      <c r="L503" s="32"/>
      <c r="M503" s="145" t="s">
        <v>1</v>
      </c>
      <c r="N503" s="146" t="s">
        <v>46</v>
      </c>
      <c r="P503" s="147">
        <f>O503*H503</f>
        <v>0</v>
      </c>
      <c r="Q503" s="147">
        <v>8.9219999999999994E-2</v>
      </c>
      <c r="R503" s="147">
        <f>Q503*H503</f>
        <v>1.1598599999999999</v>
      </c>
      <c r="S503" s="147">
        <v>0</v>
      </c>
      <c r="T503" s="148">
        <f>S503*H503</f>
        <v>0</v>
      </c>
      <c r="AR503" s="149" t="s">
        <v>277</v>
      </c>
      <c r="AT503" s="149" t="s">
        <v>272</v>
      </c>
      <c r="AU503" s="149" t="s">
        <v>90</v>
      </c>
      <c r="AY503" s="17" t="s">
        <v>270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21</v>
      </c>
      <c r="BK503" s="150">
        <f>ROUND(I503*H503,2)</f>
        <v>0</v>
      </c>
      <c r="BL503" s="17" t="s">
        <v>277</v>
      </c>
      <c r="BM503" s="149" t="s">
        <v>828</v>
      </c>
    </row>
    <row r="504" spans="2:65" s="12" customFormat="1" ht="22.5">
      <c r="B504" s="151"/>
      <c r="D504" s="152" t="s">
        <v>279</v>
      </c>
      <c r="E504" s="153" t="s">
        <v>1</v>
      </c>
      <c r="F504" s="154" t="s">
        <v>829</v>
      </c>
      <c r="H504" s="153" t="s">
        <v>1</v>
      </c>
      <c r="I504" s="155"/>
      <c r="L504" s="151"/>
      <c r="M504" s="156"/>
      <c r="T504" s="157"/>
      <c r="AT504" s="153" t="s">
        <v>279</v>
      </c>
      <c r="AU504" s="153" t="s">
        <v>90</v>
      </c>
      <c r="AV504" s="12" t="s">
        <v>21</v>
      </c>
      <c r="AW504" s="12" t="s">
        <v>35</v>
      </c>
      <c r="AX504" s="12" t="s">
        <v>81</v>
      </c>
      <c r="AY504" s="153" t="s">
        <v>270</v>
      </c>
    </row>
    <row r="505" spans="2:65" s="12" customFormat="1" ht="11.25">
      <c r="B505" s="151"/>
      <c r="D505" s="152" t="s">
        <v>279</v>
      </c>
      <c r="E505" s="153" t="s">
        <v>1</v>
      </c>
      <c r="F505" s="154" t="s">
        <v>1631</v>
      </c>
      <c r="H505" s="153" t="s">
        <v>1</v>
      </c>
      <c r="I505" s="155"/>
      <c r="L505" s="151"/>
      <c r="M505" s="156"/>
      <c r="T505" s="157"/>
      <c r="AT505" s="153" t="s">
        <v>279</v>
      </c>
      <c r="AU505" s="153" t="s">
        <v>90</v>
      </c>
      <c r="AV505" s="12" t="s">
        <v>21</v>
      </c>
      <c r="AW505" s="12" t="s">
        <v>35</v>
      </c>
      <c r="AX505" s="12" t="s">
        <v>81</v>
      </c>
      <c r="AY505" s="153" t="s">
        <v>270</v>
      </c>
    </row>
    <row r="506" spans="2:65" s="14" customFormat="1" ht="11.25">
      <c r="B506" s="165"/>
      <c r="D506" s="152" t="s">
        <v>279</v>
      </c>
      <c r="E506" s="166" t="s">
        <v>1</v>
      </c>
      <c r="F506" s="167" t="s">
        <v>1632</v>
      </c>
      <c r="H506" s="168">
        <v>13</v>
      </c>
      <c r="I506" s="169"/>
      <c r="L506" s="165"/>
      <c r="M506" s="170"/>
      <c r="T506" s="171"/>
      <c r="AT506" s="166" t="s">
        <v>279</v>
      </c>
      <c r="AU506" s="166" t="s">
        <v>90</v>
      </c>
      <c r="AV506" s="14" t="s">
        <v>90</v>
      </c>
      <c r="AW506" s="14" t="s">
        <v>35</v>
      </c>
      <c r="AX506" s="14" t="s">
        <v>81</v>
      </c>
      <c r="AY506" s="166" t="s">
        <v>270</v>
      </c>
    </row>
    <row r="507" spans="2:65" s="14" customFormat="1" ht="11.25">
      <c r="B507" s="165"/>
      <c r="D507" s="152" t="s">
        <v>279</v>
      </c>
      <c r="E507" s="166" t="s">
        <v>1</v>
      </c>
      <c r="F507" s="167" t="s">
        <v>1633</v>
      </c>
      <c r="H507" s="168">
        <v>0</v>
      </c>
      <c r="I507" s="169"/>
      <c r="L507" s="165"/>
      <c r="M507" s="170"/>
      <c r="T507" s="171"/>
      <c r="AT507" s="166" t="s">
        <v>279</v>
      </c>
      <c r="AU507" s="166" t="s">
        <v>90</v>
      </c>
      <c r="AV507" s="14" t="s">
        <v>90</v>
      </c>
      <c r="AW507" s="14" t="s">
        <v>35</v>
      </c>
      <c r="AX507" s="14" t="s">
        <v>81</v>
      </c>
      <c r="AY507" s="166" t="s">
        <v>270</v>
      </c>
    </row>
    <row r="508" spans="2:65" s="15" customFormat="1" ht="11.25">
      <c r="B508" s="172"/>
      <c r="D508" s="152" t="s">
        <v>279</v>
      </c>
      <c r="E508" s="173" t="s">
        <v>1</v>
      </c>
      <c r="F508" s="174" t="s">
        <v>310</v>
      </c>
      <c r="H508" s="175">
        <v>13</v>
      </c>
      <c r="I508" s="176"/>
      <c r="L508" s="172"/>
      <c r="M508" s="177"/>
      <c r="T508" s="178"/>
      <c r="AT508" s="173" t="s">
        <v>279</v>
      </c>
      <c r="AU508" s="173" t="s">
        <v>90</v>
      </c>
      <c r="AV508" s="15" t="s">
        <v>277</v>
      </c>
      <c r="AW508" s="15" t="s">
        <v>35</v>
      </c>
      <c r="AX508" s="15" t="s">
        <v>21</v>
      </c>
      <c r="AY508" s="173" t="s">
        <v>270</v>
      </c>
    </row>
    <row r="509" spans="2:65" s="1" customFormat="1" ht="24.2" customHeight="1">
      <c r="B509" s="32"/>
      <c r="C509" s="179" t="s">
        <v>765</v>
      </c>
      <c r="D509" s="179" t="s">
        <v>532</v>
      </c>
      <c r="E509" s="180" t="s">
        <v>840</v>
      </c>
      <c r="F509" s="181" t="s">
        <v>841</v>
      </c>
      <c r="G509" s="182" t="s">
        <v>275</v>
      </c>
      <c r="H509" s="183">
        <v>13.39</v>
      </c>
      <c r="I509" s="184"/>
      <c r="J509" s="185">
        <f>ROUND(I509*H509,2)</f>
        <v>0</v>
      </c>
      <c r="K509" s="181" t="s">
        <v>276</v>
      </c>
      <c r="L509" s="186"/>
      <c r="M509" s="187" t="s">
        <v>1</v>
      </c>
      <c r="N509" s="188" t="s">
        <v>46</v>
      </c>
      <c r="P509" s="147">
        <f>O509*H509</f>
        <v>0</v>
      </c>
      <c r="Q509" s="147">
        <v>0.13200000000000001</v>
      </c>
      <c r="R509" s="147">
        <f>Q509*H509</f>
        <v>1.7674800000000002</v>
      </c>
      <c r="S509" s="147">
        <v>0</v>
      </c>
      <c r="T509" s="148">
        <f>S509*H509</f>
        <v>0</v>
      </c>
      <c r="AR509" s="149" t="s">
        <v>338</v>
      </c>
      <c r="AT509" s="149" t="s">
        <v>532</v>
      </c>
      <c r="AU509" s="149" t="s">
        <v>90</v>
      </c>
      <c r="AY509" s="17" t="s">
        <v>270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21</v>
      </c>
      <c r="BK509" s="150">
        <f>ROUND(I509*H509,2)</f>
        <v>0</v>
      </c>
      <c r="BL509" s="17" t="s">
        <v>277</v>
      </c>
      <c r="BM509" s="149" t="s">
        <v>842</v>
      </c>
    </row>
    <row r="510" spans="2:65" s="14" customFormat="1" ht="22.5">
      <c r="B510" s="165"/>
      <c r="D510" s="152" t="s">
        <v>279</v>
      </c>
      <c r="E510" s="166" t="s">
        <v>1</v>
      </c>
      <c r="F510" s="167" t="s">
        <v>1634</v>
      </c>
      <c r="H510" s="168">
        <v>13.39</v>
      </c>
      <c r="I510" s="169"/>
      <c r="L510" s="165"/>
      <c r="M510" s="170"/>
      <c r="T510" s="171"/>
      <c r="AT510" s="166" t="s">
        <v>279</v>
      </c>
      <c r="AU510" s="166" t="s">
        <v>90</v>
      </c>
      <c r="AV510" s="14" t="s">
        <v>90</v>
      </c>
      <c r="AW510" s="14" t="s">
        <v>35</v>
      </c>
      <c r="AX510" s="14" t="s">
        <v>21</v>
      </c>
      <c r="AY510" s="166" t="s">
        <v>270</v>
      </c>
    </row>
    <row r="511" spans="2:65" s="1" customFormat="1" ht="24.2" customHeight="1">
      <c r="B511" s="32"/>
      <c r="C511" s="138" t="s">
        <v>770</v>
      </c>
      <c r="D511" s="138" t="s">
        <v>272</v>
      </c>
      <c r="E511" s="139" t="s">
        <v>850</v>
      </c>
      <c r="F511" s="140" t="s">
        <v>851</v>
      </c>
      <c r="G511" s="141" t="s">
        <v>275</v>
      </c>
      <c r="H511" s="142">
        <v>7</v>
      </c>
      <c r="I511" s="143"/>
      <c r="J511" s="144">
        <f>ROUND(I511*H511,2)</f>
        <v>0</v>
      </c>
      <c r="K511" s="140" t="s">
        <v>276</v>
      </c>
      <c r="L511" s="32"/>
      <c r="M511" s="145" t="s">
        <v>1</v>
      </c>
      <c r="N511" s="146" t="s">
        <v>46</v>
      </c>
      <c r="P511" s="147">
        <f>O511*H511</f>
        <v>0</v>
      </c>
      <c r="Q511" s="147">
        <v>8.9219999999999994E-2</v>
      </c>
      <c r="R511" s="147">
        <f>Q511*H511</f>
        <v>0.62453999999999998</v>
      </c>
      <c r="S511" s="147">
        <v>0</v>
      </c>
      <c r="T511" s="148">
        <f>S511*H511</f>
        <v>0</v>
      </c>
      <c r="AR511" s="149" t="s">
        <v>277</v>
      </c>
      <c r="AT511" s="149" t="s">
        <v>272</v>
      </c>
      <c r="AU511" s="149" t="s">
        <v>90</v>
      </c>
      <c r="AY511" s="17" t="s">
        <v>270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21</v>
      </c>
      <c r="BK511" s="150">
        <f>ROUND(I511*H511,2)</f>
        <v>0</v>
      </c>
      <c r="BL511" s="17" t="s">
        <v>277</v>
      </c>
      <c r="BM511" s="149" t="s">
        <v>852</v>
      </c>
    </row>
    <row r="512" spans="2:65" s="12" customFormat="1" ht="22.5">
      <c r="B512" s="151"/>
      <c r="D512" s="152" t="s">
        <v>279</v>
      </c>
      <c r="E512" s="153" t="s">
        <v>1</v>
      </c>
      <c r="F512" s="154" t="s">
        <v>829</v>
      </c>
      <c r="H512" s="153" t="s">
        <v>1</v>
      </c>
      <c r="I512" s="155"/>
      <c r="L512" s="151"/>
      <c r="M512" s="156"/>
      <c r="T512" s="157"/>
      <c r="AT512" s="153" t="s">
        <v>279</v>
      </c>
      <c r="AU512" s="153" t="s">
        <v>90</v>
      </c>
      <c r="AV512" s="12" t="s">
        <v>21</v>
      </c>
      <c r="AW512" s="12" t="s">
        <v>35</v>
      </c>
      <c r="AX512" s="12" t="s">
        <v>81</v>
      </c>
      <c r="AY512" s="153" t="s">
        <v>270</v>
      </c>
    </row>
    <row r="513" spans="2:65" s="12" customFormat="1" ht="22.5">
      <c r="B513" s="151"/>
      <c r="D513" s="152" t="s">
        <v>279</v>
      </c>
      <c r="E513" s="153" t="s">
        <v>1</v>
      </c>
      <c r="F513" s="154" t="s">
        <v>1635</v>
      </c>
      <c r="H513" s="153" t="s">
        <v>1</v>
      </c>
      <c r="I513" s="155"/>
      <c r="L513" s="151"/>
      <c r="M513" s="156"/>
      <c r="T513" s="157"/>
      <c r="AT513" s="153" t="s">
        <v>279</v>
      </c>
      <c r="AU513" s="153" t="s">
        <v>90</v>
      </c>
      <c r="AV513" s="12" t="s">
        <v>21</v>
      </c>
      <c r="AW513" s="12" t="s">
        <v>35</v>
      </c>
      <c r="AX513" s="12" t="s">
        <v>81</v>
      </c>
      <c r="AY513" s="153" t="s">
        <v>270</v>
      </c>
    </row>
    <row r="514" spans="2:65" s="14" customFormat="1" ht="11.25">
      <c r="B514" s="165"/>
      <c r="D514" s="152" t="s">
        <v>279</v>
      </c>
      <c r="E514" s="166" t="s">
        <v>1</v>
      </c>
      <c r="F514" s="167" t="s">
        <v>1636</v>
      </c>
      <c r="H514" s="168">
        <v>7</v>
      </c>
      <c r="I514" s="169"/>
      <c r="L514" s="165"/>
      <c r="M514" s="170"/>
      <c r="T514" s="171"/>
      <c r="AT514" s="166" t="s">
        <v>279</v>
      </c>
      <c r="AU514" s="166" t="s">
        <v>90</v>
      </c>
      <c r="AV514" s="14" t="s">
        <v>90</v>
      </c>
      <c r="AW514" s="14" t="s">
        <v>35</v>
      </c>
      <c r="AX514" s="14" t="s">
        <v>21</v>
      </c>
      <c r="AY514" s="166" t="s">
        <v>270</v>
      </c>
    </row>
    <row r="515" spans="2:65" s="1" customFormat="1" ht="24.2" customHeight="1">
      <c r="B515" s="32"/>
      <c r="C515" s="179" t="s">
        <v>775</v>
      </c>
      <c r="D515" s="179" t="s">
        <v>532</v>
      </c>
      <c r="E515" s="180" t="s">
        <v>856</v>
      </c>
      <c r="F515" s="181" t="s">
        <v>857</v>
      </c>
      <c r="G515" s="182" t="s">
        <v>275</v>
      </c>
      <c r="H515" s="183">
        <v>7.21</v>
      </c>
      <c r="I515" s="184"/>
      <c r="J515" s="185">
        <f>ROUND(I515*H515,2)</f>
        <v>0</v>
      </c>
      <c r="K515" s="181" t="s">
        <v>276</v>
      </c>
      <c r="L515" s="186"/>
      <c r="M515" s="187" t="s">
        <v>1</v>
      </c>
      <c r="N515" s="188" t="s">
        <v>46</v>
      </c>
      <c r="P515" s="147">
        <f>O515*H515</f>
        <v>0</v>
      </c>
      <c r="Q515" s="147">
        <v>0.13100000000000001</v>
      </c>
      <c r="R515" s="147">
        <f>Q515*H515</f>
        <v>0.94451000000000007</v>
      </c>
      <c r="S515" s="147">
        <v>0</v>
      </c>
      <c r="T515" s="148">
        <f>S515*H515</f>
        <v>0</v>
      </c>
      <c r="AR515" s="149" t="s">
        <v>338</v>
      </c>
      <c r="AT515" s="149" t="s">
        <v>532</v>
      </c>
      <c r="AU515" s="149" t="s">
        <v>90</v>
      </c>
      <c r="AY515" s="17" t="s">
        <v>270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21</v>
      </c>
      <c r="BK515" s="150">
        <f>ROUND(I515*H515,2)</f>
        <v>0</v>
      </c>
      <c r="BL515" s="17" t="s">
        <v>277</v>
      </c>
      <c r="BM515" s="149" t="s">
        <v>858</v>
      </c>
    </row>
    <row r="516" spans="2:65" s="14" customFormat="1" ht="22.5">
      <c r="B516" s="165"/>
      <c r="D516" s="152" t="s">
        <v>279</v>
      </c>
      <c r="E516" s="166" t="s">
        <v>1</v>
      </c>
      <c r="F516" s="167" t="s">
        <v>1637</v>
      </c>
      <c r="H516" s="168">
        <v>7.21</v>
      </c>
      <c r="I516" s="169"/>
      <c r="L516" s="165"/>
      <c r="M516" s="170"/>
      <c r="T516" s="171"/>
      <c r="AT516" s="166" t="s">
        <v>279</v>
      </c>
      <c r="AU516" s="166" t="s">
        <v>90</v>
      </c>
      <c r="AV516" s="14" t="s">
        <v>90</v>
      </c>
      <c r="AW516" s="14" t="s">
        <v>35</v>
      </c>
      <c r="AX516" s="14" t="s">
        <v>21</v>
      </c>
      <c r="AY516" s="166" t="s">
        <v>270</v>
      </c>
    </row>
    <row r="517" spans="2:65" s="1" customFormat="1" ht="24.2" customHeight="1">
      <c r="B517" s="32"/>
      <c r="C517" s="138" t="s">
        <v>780</v>
      </c>
      <c r="D517" s="138" t="s">
        <v>272</v>
      </c>
      <c r="E517" s="139" t="s">
        <v>1638</v>
      </c>
      <c r="F517" s="140" t="s">
        <v>1639</v>
      </c>
      <c r="G517" s="141" t="s">
        <v>275</v>
      </c>
      <c r="H517" s="142">
        <v>125</v>
      </c>
      <c r="I517" s="143"/>
      <c r="J517" s="144">
        <f>ROUND(I517*H517,2)</f>
        <v>0</v>
      </c>
      <c r="K517" s="140" t="s">
        <v>276</v>
      </c>
      <c r="L517" s="32"/>
      <c r="M517" s="145" t="s">
        <v>1</v>
      </c>
      <c r="N517" s="146" t="s">
        <v>46</v>
      </c>
      <c r="P517" s="147">
        <f>O517*H517</f>
        <v>0</v>
      </c>
      <c r="Q517" s="147">
        <v>8.9219999999999994E-2</v>
      </c>
      <c r="R517" s="147">
        <f>Q517*H517</f>
        <v>11.1525</v>
      </c>
      <c r="S517" s="147">
        <v>0</v>
      </c>
      <c r="T517" s="148">
        <f>S517*H517</f>
        <v>0</v>
      </c>
      <c r="AR517" s="149" t="s">
        <v>277</v>
      </c>
      <c r="AT517" s="149" t="s">
        <v>272</v>
      </c>
      <c r="AU517" s="149" t="s">
        <v>90</v>
      </c>
      <c r="AY517" s="17" t="s">
        <v>270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21</v>
      </c>
      <c r="BK517" s="150">
        <f>ROUND(I517*H517,2)</f>
        <v>0</v>
      </c>
      <c r="BL517" s="17" t="s">
        <v>277</v>
      </c>
      <c r="BM517" s="149" t="s">
        <v>1640</v>
      </c>
    </row>
    <row r="518" spans="2:65" s="12" customFormat="1" ht="33.75">
      <c r="B518" s="151"/>
      <c r="D518" s="152" t="s">
        <v>279</v>
      </c>
      <c r="E518" s="153" t="s">
        <v>1</v>
      </c>
      <c r="F518" s="154" t="s">
        <v>1641</v>
      </c>
      <c r="H518" s="153" t="s">
        <v>1</v>
      </c>
      <c r="I518" s="155"/>
      <c r="L518" s="151"/>
      <c r="M518" s="156"/>
      <c r="T518" s="157"/>
      <c r="AT518" s="153" t="s">
        <v>279</v>
      </c>
      <c r="AU518" s="153" t="s">
        <v>90</v>
      </c>
      <c r="AV518" s="12" t="s">
        <v>21</v>
      </c>
      <c r="AW518" s="12" t="s">
        <v>35</v>
      </c>
      <c r="AX518" s="12" t="s">
        <v>81</v>
      </c>
      <c r="AY518" s="153" t="s">
        <v>270</v>
      </c>
    </row>
    <row r="519" spans="2:65" s="12" customFormat="1" ht="22.5">
      <c r="B519" s="151"/>
      <c r="D519" s="152" t="s">
        <v>279</v>
      </c>
      <c r="E519" s="153" t="s">
        <v>1</v>
      </c>
      <c r="F519" s="154" t="s">
        <v>1642</v>
      </c>
      <c r="H519" s="153" t="s">
        <v>1</v>
      </c>
      <c r="I519" s="155"/>
      <c r="L519" s="151"/>
      <c r="M519" s="156"/>
      <c r="T519" s="157"/>
      <c r="AT519" s="153" t="s">
        <v>279</v>
      </c>
      <c r="AU519" s="153" t="s">
        <v>90</v>
      </c>
      <c r="AV519" s="12" t="s">
        <v>21</v>
      </c>
      <c r="AW519" s="12" t="s">
        <v>35</v>
      </c>
      <c r="AX519" s="12" t="s">
        <v>81</v>
      </c>
      <c r="AY519" s="153" t="s">
        <v>270</v>
      </c>
    </row>
    <row r="520" spans="2:65" s="14" customFormat="1" ht="22.5">
      <c r="B520" s="165"/>
      <c r="D520" s="152" t="s">
        <v>279</v>
      </c>
      <c r="E520" s="166" t="s">
        <v>1</v>
      </c>
      <c r="F520" s="167" t="s">
        <v>1643</v>
      </c>
      <c r="H520" s="168">
        <v>125</v>
      </c>
      <c r="I520" s="169"/>
      <c r="L520" s="165"/>
      <c r="M520" s="170"/>
      <c r="T520" s="171"/>
      <c r="AT520" s="166" t="s">
        <v>279</v>
      </c>
      <c r="AU520" s="166" t="s">
        <v>90</v>
      </c>
      <c r="AV520" s="14" t="s">
        <v>90</v>
      </c>
      <c r="AW520" s="14" t="s">
        <v>35</v>
      </c>
      <c r="AX520" s="14" t="s">
        <v>81</v>
      </c>
      <c r="AY520" s="166" t="s">
        <v>270</v>
      </c>
    </row>
    <row r="521" spans="2:65" s="15" customFormat="1" ht="11.25">
      <c r="B521" s="172"/>
      <c r="D521" s="152" t="s">
        <v>279</v>
      </c>
      <c r="E521" s="173" t="s">
        <v>1</v>
      </c>
      <c r="F521" s="174" t="s">
        <v>310</v>
      </c>
      <c r="H521" s="175">
        <v>125</v>
      </c>
      <c r="I521" s="176"/>
      <c r="L521" s="172"/>
      <c r="M521" s="177"/>
      <c r="T521" s="178"/>
      <c r="AT521" s="173" t="s">
        <v>279</v>
      </c>
      <c r="AU521" s="173" t="s">
        <v>90</v>
      </c>
      <c r="AV521" s="15" t="s">
        <v>277</v>
      </c>
      <c r="AW521" s="15" t="s">
        <v>35</v>
      </c>
      <c r="AX521" s="15" t="s">
        <v>21</v>
      </c>
      <c r="AY521" s="173" t="s">
        <v>270</v>
      </c>
    </row>
    <row r="522" spans="2:65" s="1" customFormat="1" ht="24.2" customHeight="1">
      <c r="B522" s="32"/>
      <c r="C522" s="179" t="s">
        <v>792</v>
      </c>
      <c r="D522" s="179" t="s">
        <v>532</v>
      </c>
      <c r="E522" s="180" t="s">
        <v>840</v>
      </c>
      <c r="F522" s="181" t="s">
        <v>841</v>
      </c>
      <c r="G522" s="182" t="s">
        <v>275</v>
      </c>
      <c r="H522" s="183">
        <v>148.06299999999999</v>
      </c>
      <c r="I522" s="184"/>
      <c r="J522" s="185">
        <f>ROUND(I522*H522,2)</f>
        <v>0</v>
      </c>
      <c r="K522" s="181" t="s">
        <v>276</v>
      </c>
      <c r="L522" s="186"/>
      <c r="M522" s="187" t="s">
        <v>1</v>
      </c>
      <c r="N522" s="188" t="s">
        <v>46</v>
      </c>
      <c r="P522" s="147">
        <f>O522*H522</f>
        <v>0</v>
      </c>
      <c r="Q522" s="147">
        <v>0.13200000000000001</v>
      </c>
      <c r="R522" s="147">
        <f>Q522*H522</f>
        <v>19.544315999999998</v>
      </c>
      <c r="S522" s="147">
        <v>0</v>
      </c>
      <c r="T522" s="148">
        <f>S522*H522</f>
        <v>0</v>
      </c>
      <c r="AR522" s="149" t="s">
        <v>338</v>
      </c>
      <c r="AT522" s="149" t="s">
        <v>532</v>
      </c>
      <c r="AU522" s="149" t="s">
        <v>90</v>
      </c>
      <c r="AY522" s="17" t="s">
        <v>270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21</v>
      </c>
      <c r="BK522" s="150">
        <f>ROUND(I522*H522,2)</f>
        <v>0</v>
      </c>
      <c r="BL522" s="17" t="s">
        <v>277</v>
      </c>
      <c r="BM522" s="149" t="s">
        <v>1644</v>
      </c>
    </row>
    <row r="523" spans="2:65" s="14" customFormat="1" ht="22.5">
      <c r="B523" s="165"/>
      <c r="D523" s="152" t="s">
        <v>279</v>
      </c>
      <c r="E523" s="166" t="s">
        <v>1</v>
      </c>
      <c r="F523" s="167" t="s">
        <v>1645</v>
      </c>
      <c r="H523" s="168">
        <v>148.06299999999999</v>
      </c>
      <c r="I523" s="169"/>
      <c r="L523" s="165"/>
      <c r="M523" s="170"/>
      <c r="T523" s="171"/>
      <c r="AT523" s="166" t="s">
        <v>279</v>
      </c>
      <c r="AU523" s="166" t="s">
        <v>90</v>
      </c>
      <c r="AV523" s="14" t="s">
        <v>90</v>
      </c>
      <c r="AW523" s="14" t="s">
        <v>35</v>
      </c>
      <c r="AX523" s="14" t="s">
        <v>21</v>
      </c>
      <c r="AY523" s="166" t="s">
        <v>270</v>
      </c>
    </row>
    <row r="524" spans="2:65" s="1" customFormat="1" ht="24.2" customHeight="1">
      <c r="B524" s="32"/>
      <c r="C524" s="138" t="s">
        <v>798</v>
      </c>
      <c r="D524" s="138" t="s">
        <v>272</v>
      </c>
      <c r="E524" s="139" t="s">
        <v>1646</v>
      </c>
      <c r="F524" s="140" t="s">
        <v>1647</v>
      </c>
      <c r="G524" s="141" t="s">
        <v>275</v>
      </c>
      <c r="H524" s="142">
        <v>2610</v>
      </c>
      <c r="I524" s="143"/>
      <c r="J524" s="144">
        <f>ROUND(I524*H524,2)</f>
        <v>0</v>
      </c>
      <c r="K524" s="140" t="s">
        <v>276</v>
      </c>
      <c r="L524" s="32"/>
      <c r="M524" s="145" t="s">
        <v>1</v>
      </c>
      <c r="N524" s="146" t="s">
        <v>46</v>
      </c>
      <c r="P524" s="147">
        <f>O524*H524</f>
        <v>0</v>
      </c>
      <c r="Q524" s="147">
        <v>0.11162</v>
      </c>
      <c r="R524" s="147">
        <f>Q524*H524</f>
        <v>291.32819999999998</v>
      </c>
      <c r="S524" s="147">
        <v>0</v>
      </c>
      <c r="T524" s="148">
        <f>S524*H524</f>
        <v>0</v>
      </c>
      <c r="AR524" s="149" t="s">
        <v>277</v>
      </c>
      <c r="AT524" s="149" t="s">
        <v>272</v>
      </c>
      <c r="AU524" s="149" t="s">
        <v>90</v>
      </c>
      <c r="AY524" s="17" t="s">
        <v>270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21</v>
      </c>
      <c r="BK524" s="150">
        <f>ROUND(I524*H524,2)</f>
        <v>0</v>
      </c>
      <c r="BL524" s="17" t="s">
        <v>277</v>
      </c>
      <c r="BM524" s="149" t="s">
        <v>1648</v>
      </c>
    </row>
    <row r="525" spans="2:65" s="12" customFormat="1" ht="22.5">
      <c r="B525" s="151"/>
      <c r="D525" s="152" t="s">
        <v>279</v>
      </c>
      <c r="E525" s="153" t="s">
        <v>1</v>
      </c>
      <c r="F525" s="154" t="s">
        <v>1649</v>
      </c>
      <c r="H525" s="153" t="s">
        <v>1</v>
      </c>
      <c r="I525" s="155"/>
      <c r="L525" s="151"/>
      <c r="M525" s="156"/>
      <c r="T525" s="157"/>
      <c r="AT525" s="153" t="s">
        <v>279</v>
      </c>
      <c r="AU525" s="153" t="s">
        <v>90</v>
      </c>
      <c r="AV525" s="12" t="s">
        <v>21</v>
      </c>
      <c r="AW525" s="12" t="s">
        <v>35</v>
      </c>
      <c r="AX525" s="12" t="s">
        <v>81</v>
      </c>
      <c r="AY525" s="153" t="s">
        <v>270</v>
      </c>
    </row>
    <row r="526" spans="2:65" s="12" customFormat="1" ht="22.5">
      <c r="B526" s="151"/>
      <c r="D526" s="152" t="s">
        <v>279</v>
      </c>
      <c r="E526" s="153" t="s">
        <v>1</v>
      </c>
      <c r="F526" s="154" t="s">
        <v>1650</v>
      </c>
      <c r="H526" s="153" t="s">
        <v>1</v>
      </c>
      <c r="I526" s="155"/>
      <c r="L526" s="151"/>
      <c r="M526" s="156"/>
      <c r="T526" s="157"/>
      <c r="AT526" s="153" t="s">
        <v>279</v>
      </c>
      <c r="AU526" s="153" t="s">
        <v>90</v>
      </c>
      <c r="AV526" s="12" t="s">
        <v>21</v>
      </c>
      <c r="AW526" s="12" t="s">
        <v>35</v>
      </c>
      <c r="AX526" s="12" t="s">
        <v>81</v>
      </c>
      <c r="AY526" s="153" t="s">
        <v>270</v>
      </c>
    </row>
    <row r="527" spans="2:65" s="14" customFormat="1" ht="11.25">
      <c r="B527" s="165"/>
      <c r="D527" s="152" t="s">
        <v>279</v>
      </c>
      <c r="E527" s="166" t="s">
        <v>1</v>
      </c>
      <c r="F527" s="167" t="s">
        <v>1651</v>
      </c>
      <c r="H527" s="168">
        <v>2610</v>
      </c>
      <c r="I527" s="169"/>
      <c r="L527" s="165"/>
      <c r="M527" s="170"/>
      <c r="T527" s="171"/>
      <c r="AT527" s="166" t="s">
        <v>279</v>
      </c>
      <c r="AU527" s="166" t="s">
        <v>90</v>
      </c>
      <c r="AV527" s="14" t="s">
        <v>90</v>
      </c>
      <c r="AW527" s="14" t="s">
        <v>35</v>
      </c>
      <c r="AX527" s="14" t="s">
        <v>81</v>
      </c>
      <c r="AY527" s="166" t="s">
        <v>270</v>
      </c>
    </row>
    <row r="528" spans="2:65" s="15" customFormat="1" ht="11.25">
      <c r="B528" s="172"/>
      <c r="D528" s="152" t="s">
        <v>279</v>
      </c>
      <c r="E528" s="173" t="s">
        <v>1</v>
      </c>
      <c r="F528" s="174" t="s">
        <v>310</v>
      </c>
      <c r="H528" s="175">
        <v>2610</v>
      </c>
      <c r="I528" s="176"/>
      <c r="L528" s="172"/>
      <c r="M528" s="177"/>
      <c r="T528" s="178"/>
      <c r="AT528" s="173" t="s">
        <v>279</v>
      </c>
      <c r="AU528" s="173" t="s">
        <v>90</v>
      </c>
      <c r="AV528" s="15" t="s">
        <v>277</v>
      </c>
      <c r="AW528" s="15" t="s">
        <v>35</v>
      </c>
      <c r="AX528" s="15" t="s">
        <v>21</v>
      </c>
      <c r="AY528" s="173" t="s">
        <v>270</v>
      </c>
    </row>
    <row r="529" spans="2:65" s="1" customFormat="1" ht="24.2" customHeight="1">
      <c r="B529" s="32"/>
      <c r="C529" s="179" t="s">
        <v>803</v>
      </c>
      <c r="D529" s="179" t="s">
        <v>532</v>
      </c>
      <c r="E529" s="180" t="s">
        <v>868</v>
      </c>
      <c r="F529" s="181" t="s">
        <v>869</v>
      </c>
      <c r="G529" s="182" t="s">
        <v>275</v>
      </c>
      <c r="H529" s="183">
        <v>2636.1</v>
      </c>
      <c r="I529" s="184"/>
      <c r="J529" s="185">
        <f>ROUND(I529*H529,2)</f>
        <v>0</v>
      </c>
      <c r="K529" s="181" t="s">
        <v>276</v>
      </c>
      <c r="L529" s="186"/>
      <c r="M529" s="187" t="s">
        <v>1</v>
      </c>
      <c r="N529" s="188" t="s">
        <v>46</v>
      </c>
      <c r="P529" s="147">
        <f>O529*H529</f>
        <v>0</v>
      </c>
      <c r="Q529" s="147">
        <v>0.17599999999999999</v>
      </c>
      <c r="R529" s="147">
        <f>Q529*H529</f>
        <v>463.95359999999994</v>
      </c>
      <c r="S529" s="147">
        <v>0</v>
      </c>
      <c r="T529" s="148">
        <f>S529*H529</f>
        <v>0</v>
      </c>
      <c r="AR529" s="149" t="s">
        <v>338</v>
      </c>
      <c r="AT529" s="149" t="s">
        <v>532</v>
      </c>
      <c r="AU529" s="149" t="s">
        <v>90</v>
      </c>
      <c r="AY529" s="17" t="s">
        <v>270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21</v>
      </c>
      <c r="BK529" s="150">
        <f>ROUND(I529*H529,2)</f>
        <v>0</v>
      </c>
      <c r="BL529" s="17" t="s">
        <v>277</v>
      </c>
      <c r="BM529" s="149" t="s">
        <v>1652</v>
      </c>
    </row>
    <row r="530" spans="2:65" s="14" customFormat="1" ht="22.5">
      <c r="B530" s="165"/>
      <c r="D530" s="152" t="s">
        <v>279</v>
      </c>
      <c r="E530" s="166" t="s">
        <v>1</v>
      </c>
      <c r="F530" s="167" t="s">
        <v>1653</v>
      </c>
      <c r="H530" s="168">
        <v>2636.1</v>
      </c>
      <c r="I530" s="169"/>
      <c r="L530" s="165"/>
      <c r="M530" s="170"/>
      <c r="T530" s="171"/>
      <c r="AT530" s="166" t="s">
        <v>279</v>
      </c>
      <c r="AU530" s="166" t="s">
        <v>90</v>
      </c>
      <c r="AV530" s="14" t="s">
        <v>90</v>
      </c>
      <c r="AW530" s="14" t="s">
        <v>35</v>
      </c>
      <c r="AX530" s="14" t="s">
        <v>21</v>
      </c>
      <c r="AY530" s="166" t="s">
        <v>270</v>
      </c>
    </row>
    <row r="531" spans="2:65" s="11" customFormat="1" ht="22.9" customHeight="1">
      <c r="B531" s="126"/>
      <c r="D531" s="127" t="s">
        <v>80</v>
      </c>
      <c r="E531" s="136" t="s">
        <v>324</v>
      </c>
      <c r="F531" s="136" t="s">
        <v>1654</v>
      </c>
      <c r="I531" s="129"/>
      <c r="J531" s="137">
        <f>BK531</f>
        <v>0</v>
      </c>
      <c r="L531" s="126"/>
      <c r="M531" s="131"/>
      <c r="P531" s="132">
        <f>SUM(P532:P541)</f>
        <v>0</v>
      </c>
      <c r="R531" s="132">
        <f>SUM(R532:R541)</f>
        <v>1.4748600000000001</v>
      </c>
      <c r="T531" s="133">
        <f>SUM(T532:T541)</f>
        <v>0</v>
      </c>
      <c r="AR531" s="127" t="s">
        <v>21</v>
      </c>
      <c r="AT531" s="134" t="s">
        <v>80</v>
      </c>
      <c r="AU531" s="134" t="s">
        <v>21</v>
      </c>
      <c r="AY531" s="127" t="s">
        <v>270</v>
      </c>
      <c r="BK531" s="135">
        <f>SUM(BK532:BK541)</f>
        <v>0</v>
      </c>
    </row>
    <row r="532" spans="2:65" s="1" customFormat="1" ht="33" customHeight="1">
      <c r="B532" s="32"/>
      <c r="C532" s="138" t="s">
        <v>809</v>
      </c>
      <c r="D532" s="138" t="s">
        <v>272</v>
      </c>
      <c r="E532" s="139" t="s">
        <v>1655</v>
      </c>
      <c r="F532" s="140" t="s">
        <v>1656</v>
      </c>
      <c r="G532" s="141" t="s">
        <v>371</v>
      </c>
      <c r="H532" s="142">
        <v>35.200000000000003</v>
      </c>
      <c r="I532" s="143"/>
      <c r="J532" s="144">
        <f>ROUND(I532*H532,2)</f>
        <v>0</v>
      </c>
      <c r="K532" s="140" t="s">
        <v>276</v>
      </c>
      <c r="L532" s="32"/>
      <c r="M532" s="145" t="s">
        <v>1</v>
      </c>
      <c r="N532" s="146" t="s">
        <v>46</v>
      </c>
      <c r="P532" s="147">
        <f>O532*H532</f>
        <v>0</v>
      </c>
      <c r="Q532" s="147">
        <v>0</v>
      </c>
      <c r="R532" s="147">
        <f>Q532*H532</f>
        <v>0</v>
      </c>
      <c r="S532" s="147">
        <v>0</v>
      </c>
      <c r="T532" s="148">
        <f>S532*H532</f>
        <v>0</v>
      </c>
      <c r="AR532" s="149" t="s">
        <v>277</v>
      </c>
      <c r="AT532" s="149" t="s">
        <v>272</v>
      </c>
      <c r="AU532" s="149" t="s">
        <v>90</v>
      </c>
      <c r="AY532" s="17" t="s">
        <v>270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21</v>
      </c>
      <c r="BK532" s="150">
        <f>ROUND(I532*H532,2)</f>
        <v>0</v>
      </c>
      <c r="BL532" s="17" t="s">
        <v>277</v>
      </c>
      <c r="BM532" s="149" t="s">
        <v>1657</v>
      </c>
    </row>
    <row r="533" spans="2:65" s="12" customFormat="1" ht="22.5">
      <c r="B533" s="151"/>
      <c r="D533" s="152" t="s">
        <v>279</v>
      </c>
      <c r="E533" s="153" t="s">
        <v>1</v>
      </c>
      <c r="F533" s="154" t="s">
        <v>1658</v>
      </c>
      <c r="H533" s="153" t="s">
        <v>1</v>
      </c>
      <c r="I533" s="155"/>
      <c r="L533" s="151"/>
      <c r="M533" s="156"/>
      <c r="T533" s="157"/>
      <c r="AT533" s="153" t="s">
        <v>279</v>
      </c>
      <c r="AU533" s="153" t="s">
        <v>90</v>
      </c>
      <c r="AV533" s="12" t="s">
        <v>21</v>
      </c>
      <c r="AW533" s="12" t="s">
        <v>35</v>
      </c>
      <c r="AX533" s="12" t="s">
        <v>81</v>
      </c>
      <c r="AY533" s="153" t="s">
        <v>270</v>
      </c>
    </row>
    <row r="534" spans="2:65" s="12" customFormat="1" ht="22.5">
      <c r="B534" s="151"/>
      <c r="D534" s="152" t="s">
        <v>279</v>
      </c>
      <c r="E534" s="153" t="s">
        <v>1</v>
      </c>
      <c r="F534" s="154" t="s">
        <v>1659</v>
      </c>
      <c r="H534" s="153" t="s">
        <v>1</v>
      </c>
      <c r="I534" s="155"/>
      <c r="L534" s="151"/>
      <c r="M534" s="156"/>
      <c r="T534" s="157"/>
      <c r="AT534" s="153" t="s">
        <v>279</v>
      </c>
      <c r="AU534" s="153" t="s">
        <v>90</v>
      </c>
      <c r="AV534" s="12" t="s">
        <v>21</v>
      </c>
      <c r="AW534" s="12" t="s">
        <v>35</v>
      </c>
      <c r="AX534" s="12" t="s">
        <v>81</v>
      </c>
      <c r="AY534" s="153" t="s">
        <v>270</v>
      </c>
    </row>
    <row r="535" spans="2:65" s="14" customFormat="1" ht="22.5">
      <c r="B535" s="165"/>
      <c r="D535" s="152" t="s">
        <v>279</v>
      </c>
      <c r="E535" s="166" t="s">
        <v>1</v>
      </c>
      <c r="F535" s="167" t="s">
        <v>1660</v>
      </c>
      <c r="H535" s="168">
        <v>35.200000000000003</v>
      </c>
      <c r="I535" s="169"/>
      <c r="L535" s="165"/>
      <c r="M535" s="170"/>
      <c r="T535" s="171"/>
      <c r="AT535" s="166" t="s">
        <v>279</v>
      </c>
      <c r="AU535" s="166" t="s">
        <v>90</v>
      </c>
      <c r="AV535" s="14" t="s">
        <v>90</v>
      </c>
      <c r="AW535" s="14" t="s">
        <v>35</v>
      </c>
      <c r="AX535" s="14" t="s">
        <v>21</v>
      </c>
      <c r="AY535" s="166" t="s">
        <v>270</v>
      </c>
    </row>
    <row r="536" spans="2:65" s="1" customFormat="1" ht="33" customHeight="1">
      <c r="B536" s="32"/>
      <c r="C536" s="138" t="s">
        <v>815</v>
      </c>
      <c r="D536" s="138" t="s">
        <v>272</v>
      </c>
      <c r="E536" s="139" t="s">
        <v>1661</v>
      </c>
      <c r="F536" s="140" t="s">
        <v>1662</v>
      </c>
      <c r="G536" s="141" t="s">
        <v>371</v>
      </c>
      <c r="H536" s="142">
        <v>35.200000000000003</v>
      </c>
      <c r="I536" s="143"/>
      <c r="J536" s="144">
        <f>ROUND(I536*H536,2)</f>
        <v>0</v>
      </c>
      <c r="K536" s="140" t="s">
        <v>276</v>
      </c>
      <c r="L536" s="32"/>
      <c r="M536" s="145" t="s">
        <v>1</v>
      </c>
      <c r="N536" s="146" t="s">
        <v>46</v>
      </c>
      <c r="P536" s="147">
        <f>O536*H536</f>
        <v>0</v>
      </c>
      <c r="Q536" s="147">
        <v>4.0399999999999998E-2</v>
      </c>
      <c r="R536" s="147">
        <f>Q536*H536</f>
        <v>1.42208</v>
      </c>
      <c r="S536" s="147">
        <v>0</v>
      </c>
      <c r="T536" s="148">
        <f>S536*H536</f>
        <v>0</v>
      </c>
      <c r="AR536" s="149" t="s">
        <v>277</v>
      </c>
      <c r="AT536" s="149" t="s">
        <v>272</v>
      </c>
      <c r="AU536" s="149" t="s">
        <v>90</v>
      </c>
      <c r="AY536" s="17" t="s">
        <v>270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7" t="s">
        <v>21</v>
      </c>
      <c r="BK536" s="150">
        <f>ROUND(I536*H536,2)</f>
        <v>0</v>
      </c>
      <c r="BL536" s="17" t="s">
        <v>277</v>
      </c>
      <c r="BM536" s="149" t="s">
        <v>1663</v>
      </c>
    </row>
    <row r="537" spans="2:65" s="12" customFormat="1" ht="22.5">
      <c r="B537" s="151"/>
      <c r="D537" s="152" t="s">
        <v>279</v>
      </c>
      <c r="E537" s="153" t="s">
        <v>1</v>
      </c>
      <c r="F537" s="154" t="s">
        <v>1664</v>
      </c>
      <c r="H537" s="153" t="s">
        <v>1</v>
      </c>
      <c r="I537" s="155"/>
      <c r="L537" s="151"/>
      <c r="M537" s="156"/>
      <c r="T537" s="157"/>
      <c r="AT537" s="153" t="s">
        <v>279</v>
      </c>
      <c r="AU537" s="153" t="s">
        <v>90</v>
      </c>
      <c r="AV537" s="12" t="s">
        <v>21</v>
      </c>
      <c r="AW537" s="12" t="s">
        <v>35</v>
      </c>
      <c r="AX537" s="12" t="s">
        <v>81</v>
      </c>
      <c r="AY537" s="153" t="s">
        <v>270</v>
      </c>
    </row>
    <row r="538" spans="2:65" s="14" customFormat="1" ht="11.25">
      <c r="B538" s="165"/>
      <c r="D538" s="152" t="s">
        <v>279</v>
      </c>
      <c r="E538" s="166" t="s">
        <v>1</v>
      </c>
      <c r="F538" s="167" t="s">
        <v>1665</v>
      </c>
      <c r="H538" s="168">
        <v>35.200000000000003</v>
      </c>
      <c r="I538" s="169"/>
      <c r="L538" s="165"/>
      <c r="M538" s="170"/>
      <c r="T538" s="171"/>
      <c r="AT538" s="166" t="s">
        <v>279</v>
      </c>
      <c r="AU538" s="166" t="s">
        <v>90</v>
      </c>
      <c r="AV538" s="14" t="s">
        <v>90</v>
      </c>
      <c r="AW538" s="14" t="s">
        <v>35</v>
      </c>
      <c r="AX538" s="14" t="s">
        <v>21</v>
      </c>
      <c r="AY538" s="166" t="s">
        <v>270</v>
      </c>
    </row>
    <row r="539" spans="2:65" s="1" customFormat="1" ht="16.5" customHeight="1">
      <c r="B539" s="32"/>
      <c r="C539" s="138" t="s">
        <v>820</v>
      </c>
      <c r="D539" s="138" t="s">
        <v>272</v>
      </c>
      <c r="E539" s="139" t="s">
        <v>1666</v>
      </c>
      <c r="F539" s="140" t="s">
        <v>1667</v>
      </c>
      <c r="G539" s="141" t="s">
        <v>275</v>
      </c>
      <c r="H539" s="142">
        <v>406</v>
      </c>
      <c r="I539" s="143"/>
      <c r="J539" s="144">
        <f>ROUND(I539*H539,2)</f>
        <v>0</v>
      </c>
      <c r="K539" s="140" t="s">
        <v>276</v>
      </c>
      <c r="L539" s="32"/>
      <c r="M539" s="145" t="s">
        <v>1</v>
      </c>
      <c r="N539" s="146" t="s">
        <v>46</v>
      </c>
      <c r="P539" s="147">
        <f>O539*H539</f>
        <v>0</v>
      </c>
      <c r="Q539" s="147">
        <v>1.2999999999999999E-4</v>
      </c>
      <c r="R539" s="147">
        <f>Q539*H539</f>
        <v>5.2779999999999994E-2</v>
      </c>
      <c r="S539" s="147">
        <v>0</v>
      </c>
      <c r="T539" s="148">
        <f>S539*H539</f>
        <v>0</v>
      </c>
      <c r="AR539" s="149" t="s">
        <v>277</v>
      </c>
      <c r="AT539" s="149" t="s">
        <v>272</v>
      </c>
      <c r="AU539" s="149" t="s">
        <v>90</v>
      </c>
      <c r="AY539" s="17" t="s">
        <v>270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21</v>
      </c>
      <c r="BK539" s="150">
        <f>ROUND(I539*H539,2)</f>
        <v>0</v>
      </c>
      <c r="BL539" s="17" t="s">
        <v>277</v>
      </c>
      <c r="BM539" s="149" t="s">
        <v>1668</v>
      </c>
    </row>
    <row r="540" spans="2:65" s="12" customFormat="1" ht="22.5">
      <c r="B540" s="151"/>
      <c r="D540" s="152" t="s">
        <v>279</v>
      </c>
      <c r="E540" s="153" t="s">
        <v>1</v>
      </c>
      <c r="F540" s="154" t="s">
        <v>1669</v>
      </c>
      <c r="H540" s="153" t="s">
        <v>1</v>
      </c>
      <c r="I540" s="155"/>
      <c r="L540" s="151"/>
      <c r="M540" s="156"/>
      <c r="T540" s="157"/>
      <c r="AT540" s="153" t="s">
        <v>279</v>
      </c>
      <c r="AU540" s="153" t="s">
        <v>90</v>
      </c>
      <c r="AV540" s="12" t="s">
        <v>21</v>
      </c>
      <c r="AW540" s="12" t="s">
        <v>35</v>
      </c>
      <c r="AX540" s="12" t="s">
        <v>81</v>
      </c>
      <c r="AY540" s="153" t="s">
        <v>270</v>
      </c>
    </row>
    <row r="541" spans="2:65" s="14" customFormat="1" ht="11.25">
      <c r="B541" s="165"/>
      <c r="D541" s="152" t="s">
        <v>279</v>
      </c>
      <c r="E541" s="166" t="s">
        <v>1</v>
      </c>
      <c r="F541" s="167" t="s">
        <v>1670</v>
      </c>
      <c r="H541" s="168">
        <v>406</v>
      </c>
      <c r="I541" s="169"/>
      <c r="L541" s="165"/>
      <c r="M541" s="170"/>
      <c r="T541" s="171"/>
      <c r="AT541" s="166" t="s">
        <v>279</v>
      </c>
      <c r="AU541" s="166" t="s">
        <v>90</v>
      </c>
      <c r="AV541" s="14" t="s">
        <v>90</v>
      </c>
      <c r="AW541" s="14" t="s">
        <v>35</v>
      </c>
      <c r="AX541" s="14" t="s">
        <v>21</v>
      </c>
      <c r="AY541" s="166" t="s">
        <v>270</v>
      </c>
    </row>
    <row r="542" spans="2:65" s="11" customFormat="1" ht="22.9" customHeight="1">
      <c r="B542" s="126"/>
      <c r="D542" s="127" t="s">
        <v>80</v>
      </c>
      <c r="E542" s="136" t="s">
        <v>345</v>
      </c>
      <c r="F542" s="136" t="s">
        <v>872</v>
      </c>
      <c r="I542" s="129"/>
      <c r="J542" s="137">
        <f>BK542</f>
        <v>0</v>
      </c>
      <c r="L542" s="126"/>
      <c r="M542" s="131"/>
      <c r="P542" s="132">
        <f>SUM(P543:P793)</f>
        <v>0</v>
      </c>
      <c r="R542" s="132">
        <f>SUM(R543:R793)</f>
        <v>103.40889511000002</v>
      </c>
      <c r="T542" s="133">
        <f>SUM(T543:T793)</f>
        <v>83.542000000000002</v>
      </c>
      <c r="AR542" s="127" t="s">
        <v>21</v>
      </c>
      <c r="AT542" s="134" t="s">
        <v>80</v>
      </c>
      <c r="AU542" s="134" t="s">
        <v>21</v>
      </c>
      <c r="AY542" s="127" t="s">
        <v>270</v>
      </c>
      <c r="BK542" s="135">
        <f>SUM(BK543:BK793)</f>
        <v>0</v>
      </c>
    </row>
    <row r="543" spans="2:65" s="1" customFormat="1" ht="24.2" customHeight="1">
      <c r="B543" s="32"/>
      <c r="C543" s="138" t="s">
        <v>825</v>
      </c>
      <c r="D543" s="138" t="s">
        <v>272</v>
      </c>
      <c r="E543" s="139" t="s">
        <v>874</v>
      </c>
      <c r="F543" s="140" t="s">
        <v>875</v>
      </c>
      <c r="G543" s="141" t="s">
        <v>876</v>
      </c>
      <c r="H543" s="142">
        <v>25</v>
      </c>
      <c r="I543" s="143"/>
      <c r="J543" s="144">
        <f>ROUND(I543*H543,2)</f>
        <v>0</v>
      </c>
      <c r="K543" s="140" t="s">
        <v>276</v>
      </c>
      <c r="L543" s="32"/>
      <c r="M543" s="145" t="s">
        <v>1</v>
      </c>
      <c r="N543" s="146" t="s">
        <v>46</v>
      </c>
      <c r="P543" s="147">
        <f>O543*H543</f>
        <v>0</v>
      </c>
      <c r="Q543" s="147">
        <v>6.9999999999999999E-4</v>
      </c>
      <c r="R543" s="147">
        <f>Q543*H543</f>
        <v>1.7499999999999998E-2</v>
      </c>
      <c r="S543" s="147">
        <v>0</v>
      </c>
      <c r="T543" s="148">
        <f>S543*H543</f>
        <v>0</v>
      </c>
      <c r="AR543" s="149" t="s">
        <v>277</v>
      </c>
      <c r="AT543" s="149" t="s">
        <v>272</v>
      </c>
      <c r="AU543" s="149" t="s">
        <v>90</v>
      </c>
      <c r="AY543" s="17" t="s">
        <v>270</v>
      </c>
      <c r="BE543" s="150">
        <f>IF(N543="základní",J543,0)</f>
        <v>0</v>
      </c>
      <c r="BF543" s="150">
        <f>IF(N543="snížená",J543,0)</f>
        <v>0</v>
      </c>
      <c r="BG543" s="150">
        <f>IF(N543="zákl. přenesená",J543,0)</f>
        <v>0</v>
      </c>
      <c r="BH543" s="150">
        <f>IF(N543="sníž. přenesená",J543,0)</f>
        <v>0</v>
      </c>
      <c r="BI543" s="150">
        <f>IF(N543="nulová",J543,0)</f>
        <v>0</v>
      </c>
      <c r="BJ543" s="17" t="s">
        <v>21</v>
      </c>
      <c r="BK543" s="150">
        <f>ROUND(I543*H543,2)</f>
        <v>0</v>
      </c>
      <c r="BL543" s="17" t="s">
        <v>277</v>
      </c>
      <c r="BM543" s="149" t="s">
        <v>877</v>
      </c>
    </row>
    <row r="544" spans="2:65" s="12" customFormat="1" ht="33.75">
      <c r="B544" s="151"/>
      <c r="D544" s="152" t="s">
        <v>279</v>
      </c>
      <c r="E544" s="153" t="s">
        <v>1</v>
      </c>
      <c r="F544" s="154" t="s">
        <v>1671</v>
      </c>
      <c r="H544" s="153" t="s">
        <v>1</v>
      </c>
      <c r="I544" s="155"/>
      <c r="L544" s="151"/>
      <c r="M544" s="156"/>
      <c r="T544" s="157"/>
      <c r="AT544" s="153" t="s">
        <v>279</v>
      </c>
      <c r="AU544" s="153" t="s">
        <v>90</v>
      </c>
      <c r="AV544" s="12" t="s">
        <v>21</v>
      </c>
      <c r="AW544" s="12" t="s">
        <v>35</v>
      </c>
      <c r="AX544" s="12" t="s">
        <v>81</v>
      </c>
      <c r="AY544" s="153" t="s">
        <v>270</v>
      </c>
    </row>
    <row r="545" spans="2:65" s="14" customFormat="1" ht="11.25">
      <c r="B545" s="165"/>
      <c r="D545" s="152" t="s">
        <v>279</v>
      </c>
      <c r="E545" s="166" t="s">
        <v>1</v>
      </c>
      <c r="F545" s="167" t="s">
        <v>1672</v>
      </c>
      <c r="H545" s="168">
        <v>3</v>
      </c>
      <c r="I545" s="169"/>
      <c r="L545" s="165"/>
      <c r="M545" s="170"/>
      <c r="T545" s="171"/>
      <c r="AT545" s="166" t="s">
        <v>279</v>
      </c>
      <c r="AU545" s="166" t="s">
        <v>90</v>
      </c>
      <c r="AV545" s="14" t="s">
        <v>90</v>
      </c>
      <c r="AW545" s="14" t="s">
        <v>35</v>
      </c>
      <c r="AX545" s="14" t="s">
        <v>81</v>
      </c>
      <c r="AY545" s="166" t="s">
        <v>270</v>
      </c>
    </row>
    <row r="546" spans="2:65" s="14" customFormat="1" ht="11.25">
      <c r="B546" s="165"/>
      <c r="D546" s="152" t="s">
        <v>279</v>
      </c>
      <c r="E546" s="166" t="s">
        <v>1</v>
      </c>
      <c r="F546" s="167" t="s">
        <v>1673</v>
      </c>
      <c r="H546" s="168">
        <v>7</v>
      </c>
      <c r="I546" s="169"/>
      <c r="L546" s="165"/>
      <c r="M546" s="170"/>
      <c r="T546" s="171"/>
      <c r="AT546" s="166" t="s">
        <v>279</v>
      </c>
      <c r="AU546" s="166" t="s">
        <v>90</v>
      </c>
      <c r="AV546" s="14" t="s">
        <v>90</v>
      </c>
      <c r="AW546" s="14" t="s">
        <v>35</v>
      </c>
      <c r="AX546" s="14" t="s">
        <v>81</v>
      </c>
      <c r="AY546" s="166" t="s">
        <v>270</v>
      </c>
    </row>
    <row r="547" spans="2:65" s="14" customFormat="1" ht="11.25">
      <c r="B547" s="165"/>
      <c r="D547" s="152" t="s">
        <v>279</v>
      </c>
      <c r="E547" s="166" t="s">
        <v>1</v>
      </c>
      <c r="F547" s="167" t="s">
        <v>1674</v>
      </c>
      <c r="H547" s="168">
        <v>2</v>
      </c>
      <c r="I547" s="169"/>
      <c r="L547" s="165"/>
      <c r="M547" s="170"/>
      <c r="T547" s="171"/>
      <c r="AT547" s="166" t="s">
        <v>279</v>
      </c>
      <c r="AU547" s="166" t="s">
        <v>90</v>
      </c>
      <c r="AV547" s="14" t="s">
        <v>90</v>
      </c>
      <c r="AW547" s="14" t="s">
        <v>35</v>
      </c>
      <c r="AX547" s="14" t="s">
        <v>81</v>
      </c>
      <c r="AY547" s="166" t="s">
        <v>270</v>
      </c>
    </row>
    <row r="548" spans="2:65" s="14" customFormat="1" ht="11.25">
      <c r="B548" s="165"/>
      <c r="D548" s="152" t="s">
        <v>279</v>
      </c>
      <c r="E548" s="166" t="s">
        <v>1</v>
      </c>
      <c r="F548" s="167" t="s">
        <v>1675</v>
      </c>
      <c r="H548" s="168">
        <v>13</v>
      </c>
      <c r="I548" s="169"/>
      <c r="L548" s="165"/>
      <c r="M548" s="170"/>
      <c r="T548" s="171"/>
      <c r="AT548" s="166" t="s">
        <v>279</v>
      </c>
      <c r="AU548" s="166" t="s">
        <v>90</v>
      </c>
      <c r="AV548" s="14" t="s">
        <v>90</v>
      </c>
      <c r="AW548" s="14" t="s">
        <v>35</v>
      </c>
      <c r="AX548" s="14" t="s">
        <v>81</v>
      </c>
      <c r="AY548" s="166" t="s">
        <v>270</v>
      </c>
    </row>
    <row r="549" spans="2:65" s="13" customFormat="1" ht="11.25">
      <c r="B549" s="158"/>
      <c r="D549" s="152" t="s">
        <v>279</v>
      </c>
      <c r="E549" s="159" t="s">
        <v>1</v>
      </c>
      <c r="F549" s="160" t="s">
        <v>1676</v>
      </c>
      <c r="H549" s="161">
        <v>25</v>
      </c>
      <c r="I549" s="162"/>
      <c r="L549" s="158"/>
      <c r="M549" s="163"/>
      <c r="T549" s="164"/>
      <c r="AT549" s="159" t="s">
        <v>279</v>
      </c>
      <c r="AU549" s="159" t="s">
        <v>90</v>
      </c>
      <c r="AV549" s="13" t="s">
        <v>179</v>
      </c>
      <c r="AW549" s="13" t="s">
        <v>35</v>
      </c>
      <c r="AX549" s="13" t="s">
        <v>21</v>
      </c>
      <c r="AY549" s="159" t="s">
        <v>270</v>
      </c>
    </row>
    <row r="550" spans="2:65" s="1" customFormat="1" ht="49.15" customHeight="1">
      <c r="B550" s="32"/>
      <c r="C550" s="179" t="s">
        <v>834</v>
      </c>
      <c r="D550" s="179" t="s">
        <v>532</v>
      </c>
      <c r="E550" s="180" t="s">
        <v>896</v>
      </c>
      <c r="F550" s="181" t="s">
        <v>897</v>
      </c>
      <c r="G550" s="182" t="s">
        <v>876</v>
      </c>
      <c r="H550" s="183">
        <v>13</v>
      </c>
      <c r="I550" s="184"/>
      <c r="J550" s="185">
        <f>ROUND(I550*H550,2)</f>
        <v>0</v>
      </c>
      <c r="K550" s="181" t="s">
        <v>341</v>
      </c>
      <c r="L550" s="186"/>
      <c r="M550" s="187" t="s">
        <v>1</v>
      </c>
      <c r="N550" s="188" t="s">
        <v>46</v>
      </c>
      <c r="P550" s="147">
        <f>O550*H550</f>
        <v>0</v>
      </c>
      <c r="Q550" s="147">
        <v>1.6999999999999999E-3</v>
      </c>
      <c r="R550" s="147">
        <f>Q550*H550</f>
        <v>2.2099999999999998E-2</v>
      </c>
      <c r="S550" s="147">
        <v>0</v>
      </c>
      <c r="T550" s="148">
        <f>S550*H550</f>
        <v>0</v>
      </c>
      <c r="AR550" s="149" t="s">
        <v>338</v>
      </c>
      <c r="AT550" s="149" t="s">
        <v>532</v>
      </c>
      <c r="AU550" s="149" t="s">
        <v>90</v>
      </c>
      <c r="AY550" s="17" t="s">
        <v>270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21</v>
      </c>
      <c r="BK550" s="150">
        <f>ROUND(I550*H550,2)</f>
        <v>0</v>
      </c>
      <c r="BL550" s="17" t="s">
        <v>277</v>
      </c>
      <c r="BM550" s="149" t="s">
        <v>898</v>
      </c>
    </row>
    <row r="551" spans="2:65" s="14" customFormat="1" ht="11.25">
      <c r="B551" s="165"/>
      <c r="D551" s="152" t="s">
        <v>279</v>
      </c>
      <c r="E551" s="166" t="s">
        <v>1</v>
      </c>
      <c r="F551" s="167" t="s">
        <v>1677</v>
      </c>
      <c r="H551" s="168">
        <v>13</v>
      </c>
      <c r="I551" s="169"/>
      <c r="L551" s="165"/>
      <c r="M551" s="170"/>
      <c r="T551" s="171"/>
      <c r="AT551" s="166" t="s">
        <v>279</v>
      </c>
      <c r="AU551" s="166" t="s">
        <v>90</v>
      </c>
      <c r="AV551" s="14" t="s">
        <v>90</v>
      </c>
      <c r="AW551" s="14" t="s">
        <v>35</v>
      </c>
      <c r="AX551" s="14" t="s">
        <v>21</v>
      </c>
      <c r="AY551" s="166" t="s">
        <v>270</v>
      </c>
    </row>
    <row r="552" spans="2:65" s="1" customFormat="1" ht="49.15" customHeight="1">
      <c r="B552" s="32"/>
      <c r="C552" s="179" t="s">
        <v>240</v>
      </c>
      <c r="D552" s="179" t="s">
        <v>532</v>
      </c>
      <c r="E552" s="180" t="s">
        <v>1678</v>
      </c>
      <c r="F552" s="181" t="s">
        <v>1679</v>
      </c>
      <c r="G552" s="182" t="s">
        <v>876</v>
      </c>
      <c r="H552" s="183">
        <v>2</v>
      </c>
      <c r="I552" s="184"/>
      <c r="J552" s="185">
        <f>ROUND(I552*H552,2)</f>
        <v>0</v>
      </c>
      <c r="K552" s="181" t="s">
        <v>341</v>
      </c>
      <c r="L552" s="186"/>
      <c r="M552" s="187" t="s">
        <v>1</v>
      </c>
      <c r="N552" s="188" t="s">
        <v>46</v>
      </c>
      <c r="P552" s="147">
        <f>O552*H552</f>
        <v>0</v>
      </c>
      <c r="Q552" s="147">
        <v>8.9999999999999998E-4</v>
      </c>
      <c r="R552" s="147">
        <f>Q552*H552</f>
        <v>1.8E-3</v>
      </c>
      <c r="S552" s="147">
        <v>0</v>
      </c>
      <c r="T552" s="148">
        <f>S552*H552</f>
        <v>0</v>
      </c>
      <c r="AR552" s="149" t="s">
        <v>338</v>
      </c>
      <c r="AT552" s="149" t="s">
        <v>532</v>
      </c>
      <c r="AU552" s="149" t="s">
        <v>90</v>
      </c>
      <c r="AY552" s="17" t="s">
        <v>270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21</v>
      </c>
      <c r="BK552" s="150">
        <f>ROUND(I552*H552,2)</f>
        <v>0</v>
      </c>
      <c r="BL552" s="17" t="s">
        <v>277</v>
      </c>
      <c r="BM552" s="149" t="s">
        <v>1680</v>
      </c>
    </row>
    <row r="553" spans="2:65" s="14" customFormat="1" ht="11.25">
      <c r="B553" s="165"/>
      <c r="D553" s="152" t="s">
        <v>279</v>
      </c>
      <c r="E553" s="166" t="s">
        <v>1</v>
      </c>
      <c r="F553" s="167" t="s">
        <v>1674</v>
      </c>
      <c r="H553" s="168">
        <v>2</v>
      </c>
      <c r="I553" s="169"/>
      <c r="L553" s="165"/>
      <c r="M553" s="170"/>
      <c r="T553" s="171"/>
      <c r="AT553" s="166" t="s">
        <v>279</v>
      </c>
      <c r="AU553" s="166" t="s">
        <v>90</v>
      </c>
      <c r="AV553" s="14" t="s">
        <v>90</v>
      </c>
      <c r="AW553" s="14" t="s">
        <v>35</v>
      </c>
      <c r="AX553" s="14" t="s">
        <v>21</v>
      </c>
      <c r="AY553" s="166" t="s">
        <v>270</v>
      </c>
    </row>
    <row r="554" spans="2:65" s="1" customFormat="1" ht="49.15" customHeight="1">
      <c r="B554" s="32"/>
      <c r="C554" s="179" t="s">
        <v>844</v>
      </c>
      <c r="D554" s="179" t="s">
        <v>532</v>
      </c>
      <c r="E554" s="180" t="s">
        <v>1681</v>
      </c>
      <c r="F554" s="181" t="s">
        <v>1682</v>
      </c>
      <c r="G554" s="182" t="s">
        <v>876</v>
      </c>
      <c r="H554" s="183">
        <v>10</v>
      </c>
      <c r="I554" s="184"/>
      <c r="J554" s="185">
        <f>ROUND(I554*H554,2)</f>
        <v>0</v>
      </c>
      <c r="K554" s="181" t="s">
        <v>341</v>
      </c>
      <c r="L554" s="186"/>
      <c r="M554" s="187" t="s">
        <v>1</v>
      </c>
      <c r="N554" s="188" t="s">
        <v>46</v>
      </c>
      <c r="P554" s="147">
        <f>O554*H554</f>
        <v>0</v>
      </c>
      <c r="Q554" s="147">
        <v>3.5000000000000001E-3</v>
      </c>
      <c r="R554" s="147">
        <f>Q554*H554</f>
        <v>3.5000000000000003E-2</v>
      </c>
      <c r="S554" s="147">
        <v>0</v>
      </c>
      <c r="T554" s="148">
        <f>S554*H554</f>
        <v>0</v>
      </c>
      <c r="AR554" s="149" t="s">
        <v>338</v>
      </c>
      <c r="AT554" s="149" t="s">
        <v>532</v>
      </c>
      <c r="AU554" s="149" t="s">
        <v>90</v>
      </c>
      <c r="AY554" s="17" t="s">
        <v>270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21</v>
      </c>
      <c r="BK554" s="150">
        <f>ROUND(I554*H554,2)</f>
        <v>0</v>
      </c>
      <c r="BL554" s="17" t="s">
        <v>277</v>
      </c>
      <c r="BM554" s="149" t="s">
        <v>1683</v>
      </c>
    </row>
    <row r="555" spans="2:65" s="14" customFormat="1" ht="11.25">
      <c r="B555" s="165"/>
      <c r="D555" s="152" t="s">
        <v>279</v>
      </c>
      <c r="E555" s="166" t="s">
        <v>1</v>
      </c>
      <c r="F555" s="167" t="s">
        <v>1672</v>
      </c>
      <c r="H555" s="168">
        <v>3</v>
      </c>
      <c r="I555" s="169"/>
      <c r="L555" s="165"/>
      <c r="M555" s="170"/>
      <c r="T555" s="171"/>
      <c r="AT555" s="166" t="s">
        <v>279</v>
      </c>
      <c r="AU555" s="166" t="s">
        <v>90</v>
      </c>
      <c r="AV555" s="14" t="s">
        <v>90</v>
      </c>
      <c r="AW555" s="14" t="s">
        <v>35</v>
      </c>
      <c r="AX555" s="14" t="s">
        <v>81</v>
      </c>
      <c r="AY555" s="166" t="s">
        <v>270</v>
      </c>
    </row>
    <row r="556" spans="2:65" s="14" customFormat="1" ht="11.25">
      <c r="B556" s="165"/>
      <c r="D556" s="152" t="s">
        <v>279</v>
      </c>
      <c r="E556" s="166" t="s">
        <v>1</v>
      </c>
      <c r="F556" s="167" t="s">
        <v>1673</v>
      </c>
      <c r="H556" s="168">
        <v>7</v>
      </c>
      <c r="I556" s="169"/>
      <c r="L556" s="165"/>
      <c r="M556" s="170"/>
      <c r="T556" s="171"/>
      <c r="AT556" s="166" t="s">
        <v>279</v>
      </c>
      <c r="AU556" s="166" t="s">
        <v>90</v>
      </c>
      <c r="AV556" s="14" t="s">
        <v>90</v>
      </c>
      <c r="AW556" s="14" t="s">
        <v>35</v>
      </c>
      <c r="AX556" s="14" t="s">
        <v>81</v>
      </c>
      <c r="AY556" s="166" t="s">
        <v>270</v>
      </c>
    </row>
    <row r="557" spans="2:65" s="15" customFormat="1" ht="11.25">
      <c r="B557" s="172"/>
      <c r="D557" s="152" t="s">
        <v>279</v>
      </c>
      <c r="E557" s="173" t="s">
        <v>1</v>
      </c>
      <c r="F557" s="174" t="s">
        <v>310</v>
      </c>
      <c r="H557" s="175">
        <v>10</v>
      </c>
      <c r="I557" s="176"/>
      <c r="L557" s="172"/>
      <c r="M557" s="177"/>
      <c r="T557" s="178"/>
      <c r="AT557" s="173" t="s">
        <v>279</v>
      </c>
      <c r="AU557" s="173" t="s">
        <v>90</v>
      </c>
      <c r="AV557" s="15" t="s">
        <v>277</v>
      </c>
      <c r="AW557" s="15" t="s">
        <v>35</v>
      </c>
      <c r="AX557" s="15" t="s">
        <v>21</v>
      </c>
      <c r="AY557" s="173" t="s">
        <v>270</v>
      </c>
    </row>
    <row r="558" spans="2:65" s="1" customFormat="1" ht="37.9" customHeight="1">
      <c r="B558" s="32"/>
      <c r="C558" s="138" t="s">
        <v>849</v>
      </c>
      <c r="D558" s="138" t="s">
        <v>272</v>
      </c>
      <c r="E558" s="139" t="s">
        <v>901</v>
      </c>
      <c r="F558" s="140" t="s">
        <v>902</v>
      </c>
      <c r="G558" s="141" t="s">
        <v>876</v>
      </c>
      <c r="H558" s="142">
        <v>7</v>
      </c>
      <c r="I558" s="143"/>
      <c r="J558" s="144">
        <f>ROUND(I558*H558,2)</f>
        <v>0</v>
      </c>
      <c r="K558" s="140" t="s">
        <v>341</v>
      </c>
      <c r="L558" s="32"/>
      <c r="M558" s="145" t="s">
        <v>1</v>
      </c>
      <c r="N558" s="146" t="s">
        <v>46</v>
      </c>
      <c r="P558" s="147">
        <f>O558*H558</f>
        <v>0</v>
      </c>
      <c r="Q558" s="147">
        <v>0.112</v>
      </c>
      <c r="R558" s="147">
        <f>Q558*H558</f>
        <v>0.78400000000000003</v>
      </c>
      <c r="S558" s="147">
        <v>0</v>
      </c>
      <c r="T558" s="148">
        <f>S558*H558</f>
        <v>0</v>
      </c>
      <c r="AR558" s="149" t="s">
        <v>277</v>
      </c>
      <c r="AT558" s="149" t="s">
        <v>272</v>
      </c>
      <c r="AU558" s="149" t="s">
        <v>90</v>
      </c>
      <c r="AY558" s="17" t="s">
        <v>270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21</v>
      </c>
      <c r="BK558" s="150">
        <f>ROUND(I558*H558,2)</f>
        <v>0</v>
      </c>
      <c r="BL558" s="17" t="s">
        <v>277</v>
      </c>
      <c r="BM558" s="149" t="s">
        <v>903</v>
      </c>
    </row>
    <row r="559" spans="2:65" s="12" customFormat="1" ht="33.75">
      <c r="B559" s="151"/>
      <c r="D559" s="152" t="s">
        <v>279</v>
      </c>
      <c r="E559" s="153" t="s">
        <v>1</v>
      </c>
      <c r="F559" s="154" t="s">
        <v>1684</v>
      </c>
      <c r="H559" s="153" t="s">
        <v>1</v>
      </c>
      <c r="I559" s="155"/>
      <c r="L559" s="151"/>
      <c r="M559" s="156"/>
      <c r="T559" s="157"/>
      <c r="AT559" s="153" t="s">
        <v>279</v>
      </c>
      <c r="AU559" s="153" t="s">
        <v>90</v>
      </c>
      <c r="AV559" s="12" t="s">
        <v>21</v>
      </c>
      <c r="AW559" s="12" t="s">
        <v>35</v>
      </c>
      <c r="AX559" s="12" t="s">
        <v>81</v>
      </c>
      <c r="AY559" s="153" t="s">
        <v>270</v>
      </c>
    </row>
    <row r="560" spans="2:65" s="12" customFormat="1" ht="22.5">
      <c r="B560" s="151"/>
      <c r="D560" s="152" t="s">
        <v>279</v>
      </c>
      <c r="E560" s="153" t="s">
        <v>1</v>
      </c>
      <c r="F560" s="154" t="s">
        <v>905</v>
      </c>
      <c r="H560" s="153" t="s">
        <v>1</v>
      </c>
      <c r="I560" s="155"/>
      <c r="L560" s="151"/>
      <c r="M560" s="156"/>
      <c r="T560" s="157"/>
      <c r="AT560" s="153" t="s">
        <v>279</v>
      </c>
      <c r="AU560" s="153" t="s">
        <v>90</v>
      </c>
      <c r="AV560" s="12" t="s">
        <v>21</v>
      </c>
      <c r="AW560" s="12" t="s">
        <v>35</v>
      </c>
      <c r="AX560" s="12" t="s">
        <v>81</v>
      </c>
      <c r="AY560" s="153" t="s">
        <v>270</v>
      </c>
    </row>
    <row r="561" spans="2:65" s="14" customFormat="1" ht="11.25">
      <c r="B561" s="165"/>
      <c r="D561" s="152" t="s">
        <v>279</v>
      </c>
      <c r="E561" s="166" t="s">
        <v>1</v>
      </c>
      <c r="F561" s="167" t="s">
        <v>1685</v>
      </c>
      <c r="H561" s="168">
        <v>7</v>
      </c>
      <c r="I561" s="169"/>
      <c r="L561" s="165"/>
      <c r="M561" s="170"/>
      <c r="T561" s="171"/>
      <c r="AT561" s="166" t="s">
        <v>279</v>
      </c>
      <c r="AU561" s="166" t="s">
        <v>90</v>
      </c>
      <c r="AV561" s="14" t="s">
        <v>90</v>
      </c>
      <c r="AW561" s="14" t="s">
        <v>35</v>
      </c>
      <c r="AX561" s="14" t="s">
        <v>81</v>
      </c>
      <c r="AY561" s="166" t="s">
        <v>270</v>
      </c>
    </row>
    <row r="562" spans="2:65" s="13" customFormat="1" ht="11.25">
      <c r="B562" s="158"/>
      <c r="D562" s="152" t="s">
        <v>279</v>
      </c>
      <c r="E562" s="159" t="s">
        <v>1341</v>
      </c>
      <c r="F562" s="160" t="s">
        <v>367</v>
      </c>
      <c r="H562" s="161">
        <v>7</v>
      </c>
      <c r="I562" s="162"/>
      <c r="L562" s="158"/>
      <c r="M562" s="163"/>
      <c r="T562" s="164"/>
      <c r="AT562" s="159" t="s">
        <v>279</v>
      </c>
      <c r="AU562" s="159" t="s">
        <v>90</v>
      </c>
      <c r="AV562" s="13" t="s">
        <v>179</v>
      </c>
      <c r="AW562" s="13" t="s">
        <v>35</v>
      </c>
      <c r="AX562" s="13" t="s">
        <v>21</v>
      </c>
      <c r="AY562" s="159" t="s">
        <v>270</v>
      </c>
    </row>
    <row r="563" spans="2:65" s="1" customFormat="1" ht="21.75" customHeight="1">
      <c r="B563" s="32"/>
      <c r="C563" s="179" t="s">
        <v>855</v>
      </c>
      <c r="D563" s="179" t="s">
        <v>532</v>
      </c>
      <c r="E563" s="180" t="s">
        <v>908</v>
      </c>
      <c r="F563" s="181" t="s">
        <v>909</v>
      </c>
      <c r="G563" s="182" t="s">
        <v>876</v>
      </c>
      <c r="H563" s="183">
        <v>7</v>
      </c>
      <c r="I563" s="184"/>
      <c r="J563" s="185">
        <f>ROUND(I563*H563,2)</f>
        <v>0</v>
      </c>
      <c r="K563" s="181" t="s">
        <v>276</v>
      </c>
      <c r="L563" s="186"/>
      <c r="M563" s="187" t="s">
        <v>1</v>
      </c>
      <c r="N563" s="188" t="s">
        <v>46</v>
      </c>
      <c r="P563" s="147">
        <f>O563*H563</f>
        <v>0</v>
      </c>
      <c r="Q563" s="147">
        <v>6.1000000000000004E-3</v>
      </c>
      <c r="R563" s="147">
        <f>Q563*H563</f>
        <v>4.2700000000000002E-2</v>
      </c>
      <c r="S563" s="147">
        <v>0</v>
      </c>
      <c r="T563" s="148">
        <f>S563*H563</f>
        <v>0</v>
      </c>
      <c r="AR563" s="149" t="s">
        <v>338</v>
      </c>
      <c r="AT563" s="149" t="s">
        <v>532</v>
      </c>
      <c r="AU563" s="149" t="s">
        <v>90</v>
      </c>
      <c r="AY563" s="17" t="s">
        <v>270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7" t="s">
        <v>21</v>
      </c>
      <c r="BK563" s="150">
        <f>ROUND(I563*H563,2)</f>
        <v>0</v>
      </c>
      <c r="BL563" s="17" t="s">
        <v>277</v>
      </c>
      <c r="BM563" s="149" t="s">
        <v>910</v>
      </c>
    </row>
    <row r="564" spans="2:65" s="12" customFormat="1" ht="11.25">
      <c r="B564" s="151"/>
      <c r="D564" s="152" t="s">
        <v>279</v>
      </c>
      <c r="E564" s="153" t="s">
        <v>1</v>
      </c>
      <c r="F564" s="154" t="s">
        <v>1686</v>
      </c>
      <c r="H564" s="153" t="s">
        <v>1</v>
      </c>
      <c r="I564" s="155"/>
      <c r="L564" s="151"/>
      <c r="M564" s="156"/>
      <c r="T564" s="157"/>
      <c r="AT564" s="153" t="s">
        <v>279</v>
      </c>
      <c r="AU564" s="153" t="s">
        <v>90</v>
      </c>
      <c r="AV564" s="12" t="s">
        <v>21</v>
      </c>
      <c r="AW564" s="12" t="s">
        <v>35</v>
      </c>
      <c r="AX564" s="12" t="s">
        <v>81</v>
      </c>
      <c r="AY564" s="153" t="s">
        <v>270</v>
      </c>
    </row>
    <row r="565" spans="2:65" s="14" customFormat="1" ht="11.25">
      <c r="B565" s="165"/>
      <c r="D565" s="152" t="s">
        <v>279</v>
      </c>
      <c r="E565" s="166" t="s">
        <v>1</v>
      </c>
      <c r="F565" s="167" t="s">
        <v>1341</v>
      </c>
      <c r="H565" s="168">
        <v>7</v>
      </c>
      <c r="I565" s="169"/>
      <c r="L565" s="165"/>
      <c r="M565" s="170"/>
      <c r="T565" s="171"/>
      <c r="AT565" s="166" t="s">
        <v>279</v>
      </c>
      <c r="AU565" s="166" t="s">
        <v>90</v>
      </c>
      <c r="AV565" s="14" t="s">
        <v>90</v>
      </c>
      <c r="AW565" s="14" t="s">
        <v>35</v>
      </c>
      <c r="AX565" s="14" t="s">
        <v>21</v>
      </c>
      <c r="AY565" s="166" t="s">
        <v>270</v>
      </c>
    </row>
    <row r="566" spans="2:65" s="1" customFormat="1" ht="24.2" customHeight="1">
      <c r="B566" s="32"/>
      <c r="C566" s="138" t="s">
        <v>860</v>
      </c>
      <c r="D566" s="138" t="s">
        <v>272</v>
      </c>
      <c r="E566" s="139" t="s">
        <v>1687</v>
      </c>
      <c r="F566" s="140" t="s">
        <v>1688</v>
      </c>
      <c r="G566" s="141" t="s">
        <v>335</v>
      </c>
      <c r="H566" s="142">
        <v>650</v>
      </c>
      <c r="I566" s="143"/>
      <c r="J566" s="144">
        <f>ROUND(I566*H566,2)</f>
        <v>0</v>
      </c>
      <c r="K566" s="140" t="s">
        <v>341</v>
      </c>
      <c r="L566" s="32"/>
      <c r="M566" s="145" t="s">
        <v>1</v>
      </c>
      <c r="N566" s="146" t="s">
        <v>46</v>
      </c>
      <c r="P566" s="147">
        <f>O566*H566</f>
        <v>0</v>
      </c>
      <c r="Q566" s="147">
        <v>1.2999999999999999E-4</v>
      </c>
      <c r="R566" s="147">
        <f>Q566*H566</f>
        <v>8.4499999999999992E-2</v>
      </c>
      <c r="S566" s="147">
        <v>0</v>
      </c>
      <c r="T566" s="148">
        <f>S566*H566</f>
        <v>0</v>
      </c>
      <c r="AR566" s="149" t="s">
        <v>277</v>
      </c>
      <c r="AT566" s="149" t="s">
        <v>272</v>
      </c>
      <c r="AU566" s="149" t="s">
        <v>90</v>
      </c>
      <c r="AY566" s="17" t="s">
        <v>270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7" t="s">
        <v>21</v>
      </c>
      <c r="BK566" s="150">
        <f>ROUND(I566*H566,2)</f>
        <v>0</v>
      </c>
      <c r="BL566" s="17" t="s">
        <v>277</v>
      </c>
      <c r="BM566" s="149" t="s">
        <v>1689</v>
      </c>
    </row>
    <row r="567" spans="2:65" s="12" customFormat="1" ht="22.5">
      <c r="B567" s="151"/>
      <c r="D567" s="152" t="s">
        <v>279</v>
      </c>
      <c r="E567" s="153" t="s">
        <v>1</v>
      </c>
      <c r="F567" s="154" t="s">
        <v>1690</v>
      </c>
      <c r="H567" s="153" t="s">
        <v>1</v>
      </c>
      <c r="I567" s="155"/>
      <c r="L567" s="151"/>
      <c r="M567" s="156"/>
      <c r="T567" s="157"/>
      <c r="AT567" s="153" t="s">
        <v>279</v>
      </c>
      <c r="AU567" s="153" t="s">
        <v>90</v>
      </c>
      <c r="AV567" s="12" t="s">
        <v>21</v>
      </c>
      <c r="AW567" s="12" t="s">
        <v>35</v>
      </c>
      <c r="AX567" s="12" t="s">
        <v>81</v>
      </c>
      <c r="AY567" s="153" t="s">
        <v>270</v>
      </c>
    </row>
    <row r="568" spans="2:65" s="14" customFormat="1" ht="22.5">
      <c r="B568" s="165"/>
      <c r="D568" s="152" t="s">
        <v>279</v>
      </c>
      <c r="E568" s="166" t="s">
        <v>1</v>
      </c>
      <c r="F568" s="167" t="s">
        <v>1691</v>
      </c>
      <c r="H568" s="168">
        <v>650</v>
      </c>
      <c r="I568" s="169"/>
      <c r="L568" s="165"/>
      <c r="M568" s="170"/>
      <c r="T568" s="171"/>
      <c r="AT568" s="166" t="s">
        <v>279</v>
      </c>
      <c r="AU568" s="166" t="s">
        <v>90</v>
      </c>
      <c r="AV568" s="14" t="s">
        <v>90</v>
      </c>
      <c r="AW568" s="14" t="s">
        <v>35</v>
      </c>
      <c r="AX568" s="14" t="s">
        <v>21</v>
      </c>
      <c r="AY568" s="166" t="s">
        <v>270</v>
      </c>
    </row>
    <row r="569" spans="2:65" s="1" customFormat="1" ht="24.2" customHeight="1">
      <c r="B569" s="32"/>
      <c r="C569" s="138" t="s">
        <v>867</v>
      </c>
      <c r="D569" s="138" t="s">
        <v>272</v>
      </c>
      <c r="E569" s="139" t="s">
        <v>913</v>
      </c>
      <c r="F569" s="140" t="s">
        <v>914</v>
      </c>
      <c r="G569" s="141" t="s">
        <v>335</v>
      </c>
      <c r="H569" s="142">
        <v>163</v>
      </c>
      <c r="I569" s="143"/>
      <c r="J569" s="144">
        <f>ROUND(I569*H569,2)</f>
        <v>0</v>
      </c>
      <c r="K569" s="140" t="s">
        <v>276</v>
      </c>
      <c r="L569" s="32"/>
      <c r="M569" s="145" t="s">
        <v>1</v>
      </c>
      <c r="N569" s="146" t="s">
        <v>46</v>
      </c>
      <c r="P569" s="147">
        <f>O569*H569</f>
        <v>0</v>
      </c>
      <c r="Q569" s="147">
        <v>2.5999999999999998E-4</v>
      </c>
      <c r="R569" s="147">
        <f>Q569*H569</f>
        <v>4.2379999999999994E-2</v>
      </c>
      <c r="S569" s="147">
        <v>0</v>
      </c>
      <c r="T569" s="148">
        <f>S569*H569</f>
        <v>0</v>
      </c>
      <c r="AR569" s="149" t="s">
        <v>277</v>
      </c>
      <c r="AT569" s="149" t="s">
        <v>272</v>
      </c>
      <c r="AU569" s="149" t="s">
        <v>90</v>
      </c>
      <c r="AY569" s="17" t="s">
        <v>270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7" t="s">
        <v>21</v>
      </c>
      <c r="BK569" s="150">
        <f>ROUND(I569*H569,2)</f>
        <v>0</v>
      </c>
      <c r="BL569" s="17" t="s">
        <v>277</v>
      </c>
      <c r="BM569" s="149" t="s">
        <v>915</v>
      </c>
    </row>
    <row r="570" spans="2:65" s="12" customFormat="1" ht="22.5">
      <c r="B570" s="151"/>
      <c r="D570" s="152" t="s">
        <v>279</v>
      </c>
      <c r="E570" s="153" t="s">
        <v>1</v>
      </c>
      <c r="F570" s="154" t="s">
        <v>1692</v>
      </c>
      <c r="H570" s="153" t="s">
        <v>1</v>
      </c>
      <c r="I570" s="155"/>
      <c r="L570" s="151"/>
      <c r="M570" s="156"/>
      <c r="T570" s="157"/>
      <c r="AT570" s="153" t="s">
        <v>279</v>
      </c>
      <c r="AU570" s="153" t="s">
        <v>90</v>
      </c>
      <c r="AV570" s="12" t="s">
        <v>21</v>
      </c>
      <c r="AW570" s="12" t="s">
        <v>35</v>
      </c>
      <c r="AX570" s="12" t="s">
        <v>81</v>
      </c>
      <c r="AY570" s="153" t="s">
        <v>270</v>
      </c>
    </row>
    <row r="571" spans="2:65" s="14" customFormat="1" ht="11.25">
      <c r="B571" s="165"/>
      <c r="D571" s="152" t="s">
        <v>279</v>
      </c>
      <c r="E571" s="166" t="s">
        <v>1</v>
      </c>
      <c r="F571" s="167" t="s">
        <v>1693</v>
      </c>
      <c r="H571" s="168">
        <v>186</v>
      </c>
      <c r="I571" s="169"/>
      <c r="L571" s="165"/>
      <c r="M571" s="170"/>
      <c r="T571" s="171"/>
      <c r="AT571" s="166" t="s">
        <v>279</v>
      </c>
      <c r="AU571" s="166" t="s">
        <v>90</v>
      </c>
      <c r="AV571" s="14" t="s">
        <v>90</v>
      </c>
      <c r="AW571" s="14" t="s">
        <v>35</v>
      </c>
      <c r="AX571" s="14" t="s">
        <v>81</v>
      </c>
      <c r="AY571" s="166" t="s">
        <v>270</v>
      </c>
    </row>
    <row r="572" spans="2:65" s="12" customFormat="1" ht="11.25">
      <c r="B572" s="151"/>
      <c r="D572" s="152" t="s">
        <v>279</v>
      </c>
      <c r="E572" s="153" t="s">
        <v>1</v>
      </c>
      <c r="F572" s="154" t="s">
        <v>1694</v>
      </c>
      <c r="H572" s="153" t="s">
        <v>1</v>
      </c>
      <c r="I572" s="155"/>
      <c r="L572" s="151"/>
      <c r="M572" s="156"/>
      <c r="T572" s="157"/>
      <c r="AT572" s="153" t="s">
        <v>279</v>
      </c>
      <c r="AU572" s="153" t="s">
        <v>90</v>
      </c>
      <c r="AV572" s="12" t="s">
        <v>21</v>
      </c>
      <c r="AW572" s="12" t="s">
        <v>35</v>
      </c>
      <c r="AX572" s="12" t="s">
        <v>81</v>
      </c>
      <c r="AY572" s="153" t="s">
        <v>270</v>
      </c>
    </row>
    <row r="573" spans="2:65" s="14" customFormat="1" ht="22.5">
      <c r="B573" s="165"/>
      <c r="D573" s="152" t="s">
        <v>279</v>
      </c>
      <c r="E573" s="166" t="s">
        <v>1</v>
      </c>
      <c r="F573" s="167" t="s">
        <v>1695</v>
      </c>
      <c r="H573" s="168">
        <v>-23</v>
      </c>
      <c r="I573" s="169"/>
      <c r="L573" s="165"/>
      <c r="M573" s="170"/>
      <c r="T573" s="171"/>
      <c r="AT573" s="166" t="s">
        <v>279</v>
      </c>
      <c r="AU573" s="166" t="s">
        <v>90</v>
      </c>
      <c r="AV573" s="14" t="s">
        <v>90</v>
      </c>
      <c r="AW573" s="14" t="s">
        <v>35</v>
      </c>
      <c r="AX573" s="14" t="s">
        <v>81</v>
      </c>
      <c r="AY573" s="166" t="s">
        <v>270</v>
      </c>
    </row>
    <row r="574" spans="2:65" s="15" customFormat="1" ht="11.25">
      <c r="B574" s="172"/>
      <c r="D574" s="152" t="s">
        <v>279</v>
      </c>
      <c r="E574" s="173" t="s">
        <v>1</v>
      </c>
      <c r="F574" s="174" t="s">
        <v>310</v>
      </c>
      <c r="H574" s="175">
        <v>163</v>
      </c>
      <c r="I574" s="176"/>
      <c r="L574" s="172"/>
      <c r="M574" s="177"/>
      <c r="T574" s="178"/>
      <c r="AT574" s="173" t="s">
        <v>279</v>
      </c>
      <c r="AU574" s="173" t="s">
        <v>90</v>
      </c>
      <c r="AV574" s="15" t="s">
        <v>277</v>
      </c>
      <c r="AW574" s="15" t="s">
        <v>35</v>
      </c>
      <c r="AX574" s="15" t="s">
        <v>21</v>
      </c>
      <c r="AY574" s="173" t="s">
        <v>270</v>
      </c>
    </row>
    <row r="575" spans="2:65" s="1" customFormat="1" ht="24.2" customHeight="1">
      <c r="B575" s="32"/>
      <c r="C575" s="138" t="s">
        <v>873</v>
      </c>
      <c r="D575" s="138" t="s">
        <v>272</v>
      </c>
      <c r="E575" s="139" t="s">
        <v>919</v>
      </c>
      <c r="F575" s="140" t="s">
        <v>920</v>
      </c>
      <c r="G575" s="141" t="s">
        <v>335</v>
      </c>
      <c r="H575" s="142">
        <v>23</v>
      </c>
      <c r="I575" s="143"/>
      <c r="J575" s="144">
        <f>ROUND(I575*H575,2)</f>
        <v>0</v>
      </c>
      <c r="K575" s="140" t="s">
        <v>276</v>
      </c>
      <c r="L575" s="32"/>
      <c r="M575" s="145" t="s">
        <v>1</v>
      </c>
      <c r="N575" s="146" t="s">
        <v>46</v>
      </c>
      <c r="P575" s="147">
        <f>O575*H575</f>
        <v>0</v>
      </c>
      <c r="Q575" s="147">
        <v>1.6000000000000001E-4</v>
      </c>
      <c r="R575" s="147">
        <f>Q575*H575</f>
        <v>3.6800000000000001E-3</v>
      </c>
      <c r="S575" s="147">
        <v>0</v>
      </c>
      <c r="T575" s="148">
        <f>S575*H575</f>
        <v>0</v>
      </c>
      <c r="AR575" s="149" t="s">
        <v>277</v>
      </c>
      <c r="AT575" s="149" t="s">
        <v>272</v>
      </c>
      <c r="AU575" s="149" t="s">
        <v>90</v>
      </c>
      <c r="AY575" s="17" t="s">
        <v>270</v>
      </c>
      <c r="BE575" s="150">
        <f>IF(N575="základní",J575,0)</f>
        <v>0</v>
      </c>
      <c r="BF575" s="150">
        <f>IF(N575="snížená",J575,0)</f>
        <v>0</v>
      </c>
      <c r="BG575" s="150">
        <f>IF(N575="zákl. přenesená",J575,0)</f>
        <v>0</v>
      </c>
      <c r="BH575" s="150">
        <f>IF(N575="sníž. přenesená",J575,0)</f>
        <v>0</v>
      </c>
      <c r="BI575" s="150">
        <f>IF(N575="nulová",J575,0)</f>
        <v>0</v>
      </c>
      <c r="BJ575" s="17" t="s">
        <v>21</v>
      </c>
      <c r="BK575" s="150">
        <f>ROUND(I575*H575,2)</f>
        <v>0</v>
      </c>
      <c r="BL575" s="17" t="s">
        <v>277</v>
      </c>
      <c r="BM575" s="149" t="s">
        <v>1696</v>
      </c>
    </row>
    <row r="576" spans="2:65" s="12" customFormat="1" ht="22.5">
      <c r="B576" s="151"/>
      <c r="D576" s="152" t="s">
        <v>279</v>
      </c>
      <c r="E576" s="153" t="s">
        <v>1</v>
      </c>
      <c r="F576" s="154" t="s">
        <v>1697</v>
      </c>
      <c r="H576" s="153" t="s">
        <v>1</v>
      </c>
      <c r="I576" s="155"/>
      <c r="L576" s="151"/>
      <c r="M576" s="156"/>
      <c r="T576" s="157"/>
      <c r="AT576" s="153" t="s">
        <v>279</v>
      </c>
      <c r="AU576" s="153" t="s">
        <v>90</v>
      </c>
      <c r="AV576" s="12" t="s">
        <v>21</v>
      </c>
      <c r="AW576" s="12" t="s">
        <v>35</v>
      </c>
      <c r="AX576" s="12" t="s">
        <v>81</v>
      </c>
      <c r="AY576" s="153" t="s">
        <v>270</v>
      </c>
    </row>
    <row r="577" spans="2:65" s="14" customFormat="1" ht="22.5">
      <c r="B577" s="165"/>
      <c r="D577" s="152" t="s">
        <v>279</v>
      </c>
      <c r="E577" s="166" t="s">
        <v>1</v>
      </c>
      <c r="F577" s="167" t="s">
        <v>1698</v>
      </c>
      <c r="H577" s="168">
        <v>23</v>
      </c>
      <c r="I577" s="169"/>
      <c r="L577" s="165"/>
      <c r="M577" s="170"/>
      <c r="T577" s="171"/>
      <c r="AT577" s="166" t="s">
        <v>279</v>
      </c>
      <c r="AU577" s="166" t="s">
        <v>90</v>
      </c>
      <c r="AV577" s="14" t="s">
        <v>90</v>
      </c>
      <c r="AW577" s="14" t="s">
        <v>35</v>
      </c>
      <c r="AX577" s="14" t="s">
        <v>21</v>
      </c>
      <c r="AY577" s="166" t="s">
        <v>270</v>
      </c>
    </row>
    <row r="578" spans="2:65" s="1" customFormat="1" ht="24.2" customHeight="1">
      <c r="B578" s="32"/>
      <c r="C578" s="138" t="s">
        <v>884</v>
      </c>
      <c r="D578" s="138" t="s">
        <v>272</v>
      </c>
      <c r="E578" s="139" t="s">
        <v>925</v>
      </c>
      <c r="F578" s="140" t="s">
        <v>926</v>
      </c>
      <c r="G578" s="141" t="s">
        <v>275</v>
      </c>
      <c r="H578" s="142">
        <v>129.46</v>
      </c>
      <c r="I578" s="143"/>
      <c r="J578" s="144">
        <f>ROUND(I578*H578,2)</f>
        <v>0</v>
      </c>
      <c r="K578" s="140" t="s">
        <v>276</v>
      </c>
      <c r="L578" s="32"/>
      <c r="M578" s="145" t="s">
        <v>1</v>
      </c>
      <c r="N578" s="146" t="s">
        <v>46</v>
      </c>
      <c r="P578" s="147">
        <f>O578*H578</f>
        <v>0</v>
      </c>
      <c r="Q578" s="147">
        <v>1.4499999999999999E-3</v>
      </c>
      <c r="R578" s="147">
        <f>Q578*H578</f>
        <v>0.18771699999999999</v>
      </c>
      <c r="S578" s="147">
        <v>0</v>
      </c>
      <c r="T578" s="148">
        <f>S578*H578</f>
        <v>0</v>
      </c>
      <c r="AR578" s="149" t="s">
        <v>277</v>
      </c>
      <c r="AT578" s="149" t="s">
        <v>272</v>
      </c>
      <c r="AU578" s="149" t="s">
        <v>90</v>
      </c>
      <c r="AY578" s="17" t="s">
        <v>270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21</v>
      </c>
      <c r="BK578" s="150">
        <f>ROUND(I578*H578,2)</f>
        <v>0</v>
      </c>
      <c r="BL578" s="17" t="s">
        <v>277</v>
      </c>
      <c r="BM578" s="149" t="s">
        <v>927</v>
      </c>
    </row>
    <row r="579" spans="2:65" s="12" customFormat="1" ht="11.25">
      <c r="B579" s="151"/>
      <c r="D579" s="152" t="s">
        <v>279</v>
      </c>
      <c r="E579" s="153" t="s">
        <v>1</v>
      </c>
      <c r="F579" s="154" t="s">
        <v>1699</v>
      </c>
      <c r="H579" s="153" t="s">
        <v>1</v>
      </c>
      <c r="I579" s="155"/>
      <c r="L579" s="151"/>
      <c r="M579" s="156"/>
      <c r="T579" s="157"/>
      <c r="AT579" s="153" t="s">
        <v>279</v>
      </c>
      <c r="AU579" s="153" t="s">
        <v>90</v>
      </c>
      <c r="AV579" s="12" t="s">
        <v>21</v>
      </c>
      <c r="AW579" s="12" t="s">
        <v>35</v>
      </c>
      <c r="AX579" s="12" t="s">
        <v>81</v>
      </c>
      <c r="AY579" s="153" t="s">
        <v>270</v>
      </c>
    </row>
    <row r="580" spans="2:65" s="14" customFormat="1" ht="11.25">
      <c r="B580" s="165"/>
      <c r="D580" s="152" t="s">
        <v>279</v>
      </c>
      <c r="E580" s="166" t="s">
        <v>1</v>
      </c>
      <c r="F580" s="167" t="s">
        <v>1700</v>
      </c>
      <c r="H580" s="168">
        <v>12.98</v>
      </c>
      <c r="I580" s="169"/>
      <c r="L580" s="165"/>
      <c r="M580" s="170"/>
      <c r="T580" s="171"/>
      <c r="AT580" s="166" t="s">
        <v>279</v>
      </c>
      <c r="AU580" s="166" t="s">
        <v>90</v>
      </c>
      <c r="AV580" s="14" t="s">
        <v>90</v>
      </c>
      <c r="AW580" s="14" t="s">
        <v>35</v>
      </c>
      <c r="AX580" s="14" t="s">
        <v>81</v>
      </c>
      <c r="AY580" s="166" t="s">
        <v>270</v>
      </c>
    </row>
    <row r="581" spans="2:65" s="14" customFormat="1" ht="11.25">
      <c r="B581" s="165"/>
      <c r="D581" s="152" t="s">
        <v>279</v>
      </c>
      <c r="E581" s="166" t="s">
        <v>1</v>
      </c>
      <c r="F581" s="167" t="s">
        <v>1701</v>
      </c>
      <c r="H581" s="168">
        <v>98.5</v>
      </c>
      <c r="I581" s="169"/>
      <c r="L581" s="165"/>
      <c r="M581" s="170"/>
      <c r="T581" s="171"/>
      <c r="AT581" s="166" t="s">
        <v>279</v>
      </c>
      <c r="AU581" s="166" t="s">
        <v>90</v>
      </c>
      <c r="AV581" s="14" t="s">
        <v>90</v>
      </c>
      <c r="AW581" s="14" t="s">
        <v>35</v>
      </c>
      <c r="AX581" s="14" t="s">
        <v>81</v>
      </c>
      <c r="AY581" s="166" t="s">
        <v>270</v>
      </c>
    </row>
    <row r="582" spans="2:65" s="14" customFormat="1" ht="11.25">
      <c r="B582" s="165"/>
      <c r="D582" s="152" t="s">
        <v>279</v>
      </c>
      <c r="E582" s="166" t="s">
        <v>1</v>
      </c>
      <c r="F582" s="167" t="s">
        <v>1702</v>
      </c>
      <c r="H582" s="168">
        <v>12.35</v>
      </c>
      <c r="I582" s="169"/>
      <c r="L582" s="165"/>
      <c r="M582" s="170"/>
      <c r="T582" s="171"/>
      <c r="AT582" s="166" t="s">
        <v>279</v>
      </c>
      <c r="AU582" s="166" t="s">
        <v>90</v>
      </c>
      <c r="AV582" s="14" t="s">
        <v>90</v>
      </c>
      <c r="AW582" s="14" t="s">
        <v>35</v>
      </c>
      <c r="AX582" s="14" t="s">
        <v>81</v>
      </c>
      <c r="AY582" s="166" t="s">
        <v>270</v>
      </c>
    </row>
    <row r="583" spans="2:65" s="14" customFormat="1" ht="11.25">
      <c r="B583" s="165"/>
      <c r="D583" s="152" t="s">
        <v>279</v>
      </c>
      <c r="E583" s="166" t="s">
        <v>1</v>
      </c>
      <c r="F583" s="167" t="s">
        <v>1703</v>
      </c>
      <c r="H583" s="168">
        <v>5.63</v>
      </c>
      <c r="I583" s="169"/>
      <c r="L583" s="165"/>
      <c r="M583" s="170"/>
      <c r="T583" s="171"/>
      <c r="AT583" s="166" t="s">
        <v>279</v>
      </c>
      <c r="AU583" s="166" t="s">
        <v>90</v>
      </c>
      <c r="AV583" s="14" t="s">
        <v>90</v>
      </c>
      <c r="AW583" s="14" t="s">
        <v>35</v>
      </c>
      <c r="AX583" s="14" t="s">
        <v>81</v>
      </c>
      <c r="AY583" s="166" t="s">
        <v>270</v>
      </c>
    </row>
    <row r="584" spans="2:65" s="15" customFormat="1" ht="11.25">
      <c r="B584" s="172"/>
      <c r="D584" s="152" t="s">
        <v>279</v>
      </c>
      <c r="E584" s="173" t="s">
        <v>1</v>
      </c>
      <c r="F584" s="174" t="s">
        <v>310</v>
      </c>
      <c r="H584" s="175">
        <v>129.46</v>
      </c>
      <c r="I584" s="176"/>
      <c r="L584" s="172"/>
      <c r="M584" s="177"/>
      <c r="T584" s="178"/>
      <c r="AT584" s="173" t="s">
        <v>279</v>
      </c>
      <c r="AU584" s="173" t="s">
        <v>90</v>
      </c>
      <c r="AV584" s="15" t="s">
        <v>277</v>
      </c>
      <c r="AW584" s="15" t="s">
        <v>35</v>
      </c>
      <c r="AX584" s="15" t="s">
        <v>21</v>
      </c>
      <c r="AY584" s="173" t="s">
        <v>270</v>
      </c>
    </row>
    <row r="585" spans="2:65" s="1" customFormat="1" ht="24.2" customHeight="1">
      <c r="B585" s="32"/>
      <c r="C585" s="138" t="s">
        <v>889</v>
      </c>
      <c r="D585" s="138" t="s">
        <v>272</v>
      </c>
      <c r="E585" s="139" t="s">
        <v>1704</v>
      </c>
      <c r="F585" s="140" t="s">
        <v>1705</v>
      </c>
      <c r="G585" s="141" t="s">
        <v>275</v>
      </c>
      <c r="H585" s="142">
        <v>7.75</v>
      </c>
      <c r="I585" s="143"/>
      <c r="J585" s="144">
        <f>ROUND(I585*H585,2)</f>
        <v>0</v>
      </c>
      <c r="K585" s="140" t="s">
        <v>276</v>
      </c>
      <c r="L585" s="32"/>
      <c r="M585" s="145" t="s">
        <v>1</v>
      </c>
      <c r="N585" s="146" t="s">
        <v>46</v>
      </c>
      <c r="P585" s="147">
        <f>O585*H585</f>
        <v>0</v>
      </c>
      <c r="Q585" s="147">
        <v>1.4499999999999999E-3</v>
      </c>
      <c r="R585" s="147">
        <f>Q585*H585</f>
        <v>1.1237499999999999E-2</v>
      </c>
      <c r="S585" s="147">
        <v>0</v>
      </c>
      <c r="T585" s="148">
        <f>S585*H585</f>
        <v>0</v>
      </c>
      <c r="AR585" s="149" t="s">
        <v>277</v>
      </c>
      <c r="AT585" s="149" t="s">
        <v>272</v>
      </c>
      <c r="AU585" s="149" t="s">
        <v>90</v>
      </c>
      <c r="AY585" s="17" t="s">
        <v>270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21</v>
      </c>
      <c r="BK585" s="150">
        <f>ROUND(I585*H585,2)</f>
        <v>0</v>
      </c>
      <c r="BL585" s="17" t="s">
        <v>277</v>
      </c>
      <c r="BM585" s="149" t="s">
        <v>1706</v>
      </c>
    </row>
    <row r="586" spans="2:65" s="12" customFormat="1" ht="22.5">
      <c r="B586" s="151"/>
      <c r="D586" s="152" t="s">
        <v>279</v>
      </c>
      <c r="E586" s="153" t="s">
        <v>1</v>
      </c>
      <c r="F586" s="154" t="s">
        <v>1707</v>
      </c>
      <c r="H586" s="153" t="s">
        <v>1</v>
      </c>
      <c r="I586" s="155"/>
      <c r="L586" s="151"/>
      <c r="M586" s="156"/>
      <c r="T586" s="157"/>
      <c r="AT586" s="153" t="s">
        <v>279</v>
      </c>
      <c r="AU586" s="153" t="s">
        <v>90</v>
      </c>
      <c r="AV586" s="12" t="s">
        <v>21</v>
      </c>
      <c r="AW586" s="12" t="s">
        <v>35</v>
      </c>
      <c r="AX586" s="12" t="s">
        <v>81</v>
      </c>
      <c r="AY586" s="153" t="s">
        <v>270</v>
      </c>
    </row>
    <row r="587" spans="2:65" s="14" customFormat="1" ht="22.5">
      <c r="B587" s="165"/>
      <c r="D587" s="152" t="s">
        <v>279</v>
      </c>
      <c r="E587" s="166" t="s">
        <v>1</v>
      </c>
      <c r="F587" s="167" t="s">
        <v>1708</v>
      </c>
      <c r="H587" s="168">
        <v>3.75</v>
      </c>
      <c r="I587" s="169"/>
      <c r="L587" s="165"/>
      <c r="M587" s="170"/>
      <c r="T587" s="171"/>
      <c r="AT587" s="166" t="s">
        <v>279</v>
      </c>
      <c r="AU587" s="166" t="s">
        <v>90</v>
      </c>
      <c r="AV587" s="14" t="s">
        <v>90</v>
      </c>
      <c r="AW587" s="14" t="s">
        <v>35</v>
      </c>
      <c r="AX587" s="14" t="s">
        <v>81</v>
      </c>
      <c r="AY587" s="166" t="s">
        <v>270</v>
      </c>
    </row>
    <row r="588" spans="2:65" s="14" customFormat="1" ht="22.5">
      <c r="B588" s="165"/>
      <c r="D588" s="152" t="s">
        <v>279</v>
      </c>
      <c r="E588" s="166" t="s">
        <v>1</v>
      </c>
      <c r="F588" s="167" t="s">
        <v>1709</v>
      </c>
      <c r="H588" s="168">
        <v>4</v>
      </c>
      <c r="I588" s="169"/>
      <c r="L588" s="165"/>
      <c r="M588" s="170"/>
      <c r="T588" s="171"/>
      <c r="AT588" s="166" t="s">
        <v>279</v>
      </c>
      <c r="AU588" s="166" t="s">
        <v>90</v>
      </c>
      <c r="AV588" s="14" t="s">
        <v>90</v>
      </c>
      <c r="AW588" s="14" t="s">
        <v>35</v>
      </c>
      <c r="AX588" s="14" t="s">
        <v>81</v>
      </c>
      <c r="AY588" s="166" t="s">
        <v>270</v>
      </c>
    </row>
    <row r="589" spans="2:65" s="15" customFormat="1" ht="11.25">
      <c r="B589" s="172"/>
      <c r="D589" s="152" t="s">
        <v>279</v>
      </c>
      <c r="E589" s="173" t="s">
        <v>1</v>
      </c>
      <c r="F589" s="174" t="s">
        <v>310</v>
      </c>
      <c r="H589" s="175">
        <v>7.75</v>
      </c>
      <c r="I589" s="176"/>
      <c r="L589" s="172"/>
      <c r="M589" s="177"/>
      <c r="T589" s="178"/>
      <c r="AT589" s="173" t="s">
        <v>279</v>
      </c>
      <c r="AU589" s="173" t="s">
        <v>90</v>
      </c>
      <c r="AV589" s="15" t="s">
        <v>277</v>
      </c>
      <c r="AW589" s="15" t="s">
        <v>35</v>
      </c>
      <c r="AX589" s="15" t="s">
        <v>21</v>
      </c>
      <c r="AY589" s="173" t="s">
        <v>270</v>
      </c>
    </row>
    <row r="590" spans="2:65" s="1" customFormat="1" ht="33" customHeight="1">
      <c r="B590" s="32"/>
      <c r="C590" s="138" t="s">
        <v>895</v>
      </c>
      <c r="D590" s="138" t="s">
        <v>272</v>
      </c>
      <c r="E590" s="139" t="s">
        <v>1710</v>
      </c>
      <c r="F590" s="140" t="s">
        <v>1711</v>
      </c>
      <c r="G590" s="141" t="s">
        <v>335</v>
      </c>
      <c r="H590" s="142">
        <v>1270</v>
      </c>
      <c r="I590" s="143"/>
      <c r="J590" s="144">
        <f>ROUND(I590*H590,2)</f>
        <v>0</v>
      </c>
      <c r="K590" s="140" t="s">
        <v>341</v>
      </c>
      <c r="L590" s="32"/>
      <c r="M590" s="145" t="s">
        <v>1</v>
      </c>
      <c r="N590" s="146" t="s">
        <v>46</v>
      </c>
      <c r="P590" s="147">
        <f>O590*H590</f>
        <v>0</v>
      </c>
      <c r="Q590" s="147">
        <v>0</v>
      </c>
      <c r="R590" s="147">
        <f>Q590*H590</f>
        <v>0</v>
      </c>
      <c r="S590" s="147">
        <v>0</v>
      </c>
      <c r="T590" s="148">
        <f>S590*H590</f>
        <v>0</v>
      </c>
      <c r="AR590" s="149" t="s">
        <v>277</v>
      </c>
      <c r="AT590" s="149" t="s">
        <v>272</v>
      </c>
      <c r="AU590" s="149" t="s">
        <v>90</v>
      </c>
      <c r="AY590" s="17" t="s">
        <v>270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21</v>
      </c>
      <c r="BK590" s="150">
        <f>ROUND(I590*H590,2)</f>
        <v>0</v>
      </c>
      <c r="BL590" s="17" t="s">
        <v>277</v>
      </c>
      <c r="BM590" s="149" t="s">
        <v>1712</v>
      </c>
    </row>
    <row r="591" spans="2:65" s="12" customFormat="1" ht="22.5">
      <c r="B591" s="151"/>
      <c r="D591" s="152" t="s">
        <v>279</v>
      </c>
      <c r="E591" s="153" t="s">
        <v>1</v>
      </c>
      <c r="F591" s="154" t="s">
        <v>935</v>
      </c>
      <c r="H591" s="153" t="s">
        <v>1</v>
      </c>
      <c r="I591" s="155"/>
      <c r="L591" s="151"/>
      <c r="M591" s="156"/>
      <c r="T591" s="157"/>
      <c r="AT591" s="153" t="s">
        <v>279</v>
      </c>
      <c r="AU591" s="153" t="s">
        <v>90</v>
      </c>
      <c r="AV591" s="12" t="s">
        <v>21</v>
      </c>
      <c r="AW591" s="12" t="s">
        <v>35</v>
      </c>
      <c r="AX591" s="12" t="s">
        <v>81</v>
      </c>
      <c r="AY591" s="153" t="s">
        <v>270</v>
      </c>
    </row>
    <row r="592" spans="2:65" s="12" customFormat="1" ht="22.5">
      <c r="B592" s="151"/>
      <c r="D592" s="152" t="s">
        <v>279</v>
      </c>
      <c r="E592" s="153" t="s">
        <v>1</v>
      </c>
      <c r="F592" s="154" t="s">
        <v>1713</v>
      </c>
      <c r="H592" s="153" t="s">
        <v>1</v>
      </c>
      <c r="I592" s="155"/>
      <c r="L592" s="151"/>
      <c r="M592" s="156"/>
      <c r="T592" s="157"/>
      <c r="AT592" s="153" t="s">
        <v>279</v>
      </c>
      <c r="AU592" s="153" t="s">
        <v>90</v>
      </c>
      <c r="AV592" s="12" t="s">
        <v>21</v>
      </c>
      <c r="AW592" s="12" t="s">
        <v>35</v>
      </c>
      <c r="AX592" s="12" t="s">
        <v>81</v>
      </c>
      <c r="AY592" s="153" t="s">
        <v>270</v>
      </c>
    </row>
    <row r="593" spans="2:65" s="12" customFormat="1" ht="22.5">
      <c r="B593" s="151"/>
      <c r="D593" s="152" t="s">
        <v>279</v>
      </c>
      <c r="E593" s="153" t="s">
        <v>1</v>
      </c>
      <c r="F593" s="154" t="s">
        <v>1714</v>
      </c>
      <c r="H593" s="153" t="s">
        <v>1</v>
      </c>
      <c r="I593" s="155"/>
      <c r="L593" s="151"/>
      <c r="M593" s="156"/>
      <c r="T593" s="157"/>
      <c r="AT593" s="153" t="s">
        <v>279</v>
      </c>
      <c r="AU593" s="153" t="s">
        <v>90</v>
      </c>
      <c r="AV593" s="12" t="s">
        <v>21</v>
      </c>
      <c r="AW593" s="12" t="s">
        <v>35</v>
      </c>
      <c r="AX593" s="12" t="s">
        <v>81</v>
      </c>
      <c r="AY593" s="153" t="s">
        <v>270</v>
      </c>
    </row>
    <row r="594" spans="2:65" s="14" customFormat="1" ht="22.5">
      <c r="B594" s="165"/>
      <c r="D594" s="152" t="s">
        <v>279</v>
      </c>
      <c r="E594" s="166" t="s">
        <v>1</v>
      </c>
      <c r="F594" s="167" t="s">
        <v>1715</v>
      </c>
      <c r="H594" s="168">
        <v>1270</v>
      </c>
      <c r="I594" s="169"/>
      <c r="L594" s="165"/>
      <c r="M594" s="170"/>
      <c r="T594" s="171"/>
      <c r="AT594" s="166" t="s">
        <v>279</v>
      </c>
      <c r="AU594" s="166" t="s">
        <v>90</v>
      </c>
      <c r="AV594" s="14" t="s">
        <v>90</v>
      </c>
      <c r="AW594" s="14" t="s">
        <v>35</v>
      </c>
      <c r="AX594" s="14" t="s">
        <v>81</v>
      </c>
      <c r="AY594" s="166" t="s">
        <v>270</v>
      </c>
    </row>
    <row r="595" spans="2:65" s="15" customFormat="1" ht="11.25">
      <c r="B595" s="172"/>
      <c r="D595" s="152" t="s">
        <v>279</v>
      </c>
      <c r="E595" s="173" t="s">
        <v>1</v>
      </c>
      <c r="F595" s="174" t="s">
        <v>310</v>
      </c>
      <c r="H595" s="175">
        <v>1270</v>
      </c>
      <c r="I595" s="176"/>
      <c r="L595" s="172"/>
      <c r="M595" s="177"/>
      <c r="T595" s="178"/>
      <c r="AT595" s="173" t="s">
        <v>279</v>
      </c>
      <c r="AU595" s="173" t="s">
        <v>90</v>
      </c>
      <c r="AV595" s="15" t="s">
        <v>277</v>
      </c>
      <c r="AW595" s="15" t="s">
        <v>35</v>
      </c>
      <c r="AX595" s="15" t="s">
        <v>21</v>
      </c>
      <c r="AY595" s="173" t="s">
        <v>270</v>
      </c>
    </row>
    <row r="596" spans="2:65" s="1" customFormat="1" ht="33" customHeight="1">
      <c r="B596" s="32"/>
      <c r="C596" s="138" t="s">
        <v>900</v>
      </c>
      <c r="D596" s="138" t="s">
        <v>272</v>
      </c>
      <c r="E596" s="139" t="s">
        <v>932</v>
      </c>
      <c r="F596" s="140" t="s">
        <v>933</v>
      </c>
      <c r="G596" s="141" t="s">
        <v>335</v>
      </c>
      <c r="H596" s="142">
        <v>163</v>
      </c>
      <c r="I596" s="143"/>
      <c r="J596" s="144">
        <f>ROUND(I596*H596,2)</f>
        <v>0</v>
      </c>
      <c r="K596" s="140" t="s">
        <v>341</v>
      </c>
      <c r="L596" s="32"/>
      <c r="M596" s="145" t="s">
        <v>1</v>
      </c>
      <c r="N596" s="146" t="s">
        <v>46</v>
      </c>
      <c r="P596" s="147">
        <f>O596*H596</f>
        <v>0</v>
      </c>
      <c r="Q596" s="147">
        <v>1E-3</v>
      </c>
      <c r="R596" s="147">
        <f>Q596*H596</f>
        <v>0.16300000000000001</v>
      </c>
      <c r="S596" s="147">
        <v>0</v>
      </c>
      <c r="T596" s="148">
        <f>S596*H596</f>
        <v>0</v>
      </c>
      <c r="AR596" s="149" t="s">
        <v>277</v>
      </c>
      <c r="AT596" s="149" t="s">
        <v>272</v>
      </c>
      <c r="AU596" s="149" t="s">
        <v>90</v>
      </c>
      <c r="AY596" s="17" t="s">
        <v>270</v>
      </c>
      <c r="BE596" s="150">
        <f>IF(N596="základní",J596,0)</f>
        <v>0</v>
      </c>
      <c r="BF596" s="150">
        <f>IF(N596="snížená",J596,0)</f>
        <v>0</v>
      </c>
      <c r="BG596" s="150">
        <f>IF(N596="zákl. přenesená",J596,0)</f>
        <v>0</v>
      </c>
      <c r="BH596" s="150">
        <f>IF(N596="sníž. přenesená",J596,0)</f>
        <v>0</v>
      </c>
      <c r="BI596" s="150">
        <f>IF(N596="nulová",J596,0)</f>
        <v>0</v>
      </c>
      <c r="BJ596" s="17" t="s">
        <v>21</v>
      </c>
      <c r="BK596" s="150">
        <f>ROUND(I596*H596,2)</f>
        <v>0</v>
      </c>
      <c r="BL596" s="17" t="s">
        <v>277</v>
      </c>
      <c r="BM596" s="149" t="s">
        <v>934</v>
      </c>
    </row>
    <row r="597" spans="2:65" s="12" customFormat="1" ht="22.5">
      <c r="B597" s="151"/>
      <c r="D597" s="152" t="s">
        <v>279</v>
      </c>
      <c r="E597" s="153" t="s">
        <v>1</v>
      </c>
      <c r="F597" s="154" t="s">
        <v>935</v>
      </c>
      <c r="H597" s="153" t="s">
        <v>1</v>
      </c>
      <c r="I597" s="155"/>
      <c r="L597" s="151"/>
      <c r="M597" s="156"/>
      <c r="T597" s="157"/>
      <c r="AT597" s="153" t="s">
        <v>279</v>
      </c>
      <c r="AU597" s="153" t="s">
        <v>90</v>
      </c>
      <c r="AV597" s="12" t="s">
        <v>21</v>
      </c>
      <c r="AW597" s="12" t="s">
        <v>35</v>
      </c>
      <c r="AX597" s="12" t="s">
        <v>81</v>
      </c>
      <c r="AY597" s="153" t="s">
        <v>270</v>
      </c>
    </row>
    <row r="598" spans="2:65" s="12" customFormat="1" ht="22.5">
      <c r="B598" s="151"/>
      <c r="D598" s="152" t="s">
        <v>279</v>
      </c>
      <c r="E598" s="153" t="s">
        <v>1</v>
      </c>
      <c r="F598" s="154" t="s">
        <v>1716</v>
      </c>
      <c r="H598" s="153" t="s">
        <v>1</v>
      </c>
      <c r="I598" s="155"/>
      <c r="L598" s="151"/>
      <c r="M598" s="156"/>
      <c r="T598" s="157"/>
      <c r="AT598" s="153" t="s">
        <v>279</v>
      </c>
      <c r="AU598" s="153" t="s">
        <v>90</v>
      </c>
      <c r="AV598" s="12" t="s">
        <v>21</v>
      </c>
      <c r="AW598" s="12" t="s">
        <v>35</v>
      </c>
      <c r="AX598" s="12" t="s">
        <v>81</v>
      </c>
      <c r="AY598" s="153" t="s">
        <v>270</v>
      </c>
    </row>
    <row r="599" spans="2:65" s="14" customFormat="1" ht="11.25">
      <c r="B599" s="165"/>
      <c r="D599" s="152" t="s">
        <v>279</v>
      </c>
      <c r="E599" s="166" t="s">
        <v>1</v>
      </c>
      <c r="F599" s="167" t="s">
        <v>1693</v>
      </c>
      <c r="H599" s="168">
        <v>186</v>
      </c>
      <c r="I599" s="169"/>
      <c r="L599" s="165"/>
      <c r="M599" s="170"/>
      <c r="T599" s="171"/>
      <c r="AT599" s="166" t="s">
        <v>279</v>
      </c>
      <c r="AU599" s="166" t="s">
        <v>90</v>
      </c>
      <c r="AV599" s="14" t="s">
        <v>90</v>
      </c>
      <c r="AW599" s="14" t="s">
        <v>35</v>
      </c>
      <c r="AX599" s="14" t="s">
        <v>81</v>
      </c>
      <c r="AY599" s="166" t="s">
        <v>270</v>
      </c>
    </row>
    <row r="600" spans="2:65" s="12" customFormat="1" ht="11.25">
      <c r="B600" s="151"/>
      <c r="D600" s="152" t="s">
        <v>279</v>
      </c>
      <c r="E600" s="153" t="s">
        <v>1</v>
      </c>
      <c r="F600" s="154" t="s">
        <v>1694</v>
      </c>
      <c r="H600" s="153" t="s">
        <v>1</v>
      </c>
      <c r="I600" s="155"/>
      <c r="L600" s="151"/>
      <c r="M600" s="156"/>
      <c r="T600" s="157"/>
      <c r="AT600" s="153" t="s">
        <v>279</v>
      </c>
      <c r="AU600" s="153" t="s">
        <v>90</v>
      </c>
      <c r="AV600" s="12" t="s">
        <v>21</v>
      </c>
      <c r="AW600" s="12" t="s">
        <v>35</v>
      </c>
      <c r="AX600" s="12" t="s">
        <v>81</v>
      </c>
      <c r="AY600" s="153" t="s">
        <v>270</v>
      </c>
    </row>
    <row r="601" spans="2:65" s="14" customFormat="1" ht="22.5">
      <c r="B601" s="165"/>
      <c r="D601" s="152" t="s">
        <v>279</v>
      </c>
      <c r="E601" s="166" t="s">
        <v>1</v>
      </c>
      <c r="F601" s="167" t="s">
        <v>1695</v>
      </c>
      <c r="H601" s="168">
        <v>-23</v>
      </c>
      <c r="I601" s="169"/>
      <c r="L601" s="165"/>
      <c r="M601" s="170"/>
      <c r="T601" s="171"/>
      <c r="AT601" s="166" t="s">
        <v>279</v>
      </c>
      <c r="AU601" s="166" t="s">
        <v>90</v>
      </c>
      <c r="AV601" s="14" t="s">
        <v>90</v>
      </c>
      <c r="AW601" s="14" t="s">
        <v>35</v>
      </c>
      <c r="AX601" s="14" t="s">
        <v>81</v>
      </c>
      <c r="AY601" s="166" t="s">
        <v>270</v>
      </c>
    </row>
    <row r="602" spans="2:65" s="15" customFormat="1" ht="11.25">
      <c r="B602" s="172"/>
      <c r="D602" s="152" t="s">
        <v>279</v>
      </c>
      <c r="E602" s="173" t="s">
        <v>1</v>
      </c>
      <c r="F602" s="174" t="s">
        <v>310</v>
      </c>
      <c r="H602" s="175">
        <v>163</v>
      </c>
      <c r="I602" s="176"/>
      <c r="L602" s="172"/>
      <c r="M602" s="177"/>
      <c r="T602" s="178"/>
      <c r="AT602" s="173" t="s">
        <v>279</v>
      </c>
      <c r="AU602" s="173" t="s">
        <v>90</v>
      </c>
      <c r="AV602" s="15" t="s">
        <v>277</v>
      </c>
      <c r="AW602" s="15" t="s">
        <v>35</v>
      </c>
      <c r="AX602" s="15" t="s">
        <v>21</v>
      </c>
      <c r="AY602" s="173" t="s">
        <v>270</v>
      </c>
    </row>
    <row r="603" spans="2:65" s="1" customFormat="1" ht="33" customHeight="1">
      <c r="B603" s="32"/>
      <c r="C603" s="138" t="s">
        <v>907</v>
      </c>
      <c r="D603" s="138" t="s">
        <v>272</v>
      </c>
      <c r="E603" s="139" t="s">
        <v>938</v>
      </c>
      <c r="F603" s="140" t="s">
        <v>939</v>
      </c>
      <c r="G603" s="141" t="s">
        <v>335</v>
      </c>
      <c r="H603" s="142">
        <v>23</v>
      </c>
      <c r="I603" s="143"/>
      <c r="J603" s="144">
        <f>ROUND(I603*H603,2)</f>
        <v>0</v>
      </c>
      <c r="K603" s="140" t="s">
        <v>341</v>
      </c>
      <c r="L603" s="32"/>
      <c r="M603" s="145" t="s">
        <v>1</v>
      </c>
      <c r="N603" s="146" t="s">
        <v>46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277</v>
      </c>
      <c r="AT603" s="149" t="s">
        <v>272</v>
      </c>
      <c r="AU603" s="149" t="s">
        <v>90</v>
      </c>
      <c r="AY603" s="17" t="s">
        <v>270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21</v>
      </c>
      <c r="BK603" s="150">
        <f>ROUND(I603*H603,2)</f>
        <v>0</v>
      </c>
      <c r="BL603" s="17" t="s">
        <v>277</v>
      </c>
      <c r="BM603" s="149" t="s">
        <v>940</v>
      </c>
    </row>
    <row r="604" spans="2:65" s="12" customFormat="1" ht="22.5">
      <c r="B604" s="151"/>
      <c r="D604" s="152" t="s">
        <v>279</v>
      </c>
      <c r="E604" s="153" t="s">
        <v>1</v>
      </c>
      <c r="F604" s="154" t="s">
        <v>935</v>
      </c>
      <c r="H604" s="153" t="s">
        <v>1</v>
      </c>
      <c r="I604" s="155"/>
      <c r="L604" s="151"/>
      <c r="M604" s="156"/>
      <c r="T604" s="157"/>
      <c r="AT604" s="153" t="s">
        <v>279</v>
      </c>
      <c r="AU604" s="153" t="s">
        <v>90</v>
      </c>
      <c r="AV604" s="12" t="s">
        <v>21</v>
      </c>
      <c r="AW604" s="12" t="s">
        <v>35</v>
      </c>
      <c r="AX604" s="12" t="s">
        <v>81</v>
      </c>
      <c r="AY604" s="153" t="s">
        <v>270</v>
      </c>
    </row>
    <row r="605" spans="2:65" s="12" customFormat="1" ht="22.5">
      <c r="B605" s="151"/>
      <c r="D605" s="152" t="s">
        <v>279</v>
      </c>
      <c r="E605" s="153" t="s">
        <v>1</v>
      </c>
      <c r="F605" s="154" t="s">
        <v>1717</v>
      </c>
      <c r="H605" s="153" t="s">
        <v>1</v>
      </c>
      <c r="I605" s="155"/>
      <c r="L605" s="151"/>
      <c r="M605" s="156"/>
      <c r="T605" s="157"/>
      <c r="AT605" s="153" t="s">
        <v>279</v>
      </c>
      <c r="AU605" s="153" t="s">
        <v>90</v>
      </c>
      <c r="AV605" s="12" t="s">
        <v>21</v>
      </c>
      <c r="AW605" s="12" t="s">
        <v>35</v>
      </c>
      <c r="AX605" s="12" t="s">
        <v>81</v>
      </c>
      <c r="AY605" s="153" t="s">
        <v>270</v>
      </c>
    </row>
    <row r="606" spans="2:65" s="14" customFormat="1" ht="22.5">
      <c r="B606" s="165"/>
      <c r="D606" s="152" t="s">
        <v>279</v>
      </c>
      <c r="E606" s="166" t="s">
        <v>1</v>
      </c>
      <c r="F606" s="167" t="s">
        <v>1718</v>
      </c>
      <c r="H606" s="168">
        <v>23</v>
      </c>
      <c r="I606" s="169"/>
      <c r="L606" s="165"/>
      <c r="M606" s="170"/>
      <c r="T606" s="171"/>
      <c r="AT606" s="166" t="s">
        <v>279</v>
      </c>
      <c r="AU606" s="166" t="s">
        <v>90</v>
      </c>
      <c r="AV606" s="14" t="s">
        <v>90</v>
      </c>
      <c r="AW606" s="14" t="s">
        <v>35</v>
      </c>
      <c r="AX606" s="14" t="s">
        <v>21</v>
      </c>
      <c r="AY606" s="166" t="s">
        <v>270</v>
      </c>
    </row>
    <row r="607" spans="2:65" s="1" customFormat="1" ht="37.9" customHeight="1">
      <c r="B607" s="32"/>
      <c r="C607" s="138" t="s">
        <v>912</v>
      </c>
      <c r="D607" s="138" t="s">
        <v>272</v>
      </c>
      <c r="E607" s="139" t="s">
        <v>943</v>
      </c>
      <c r="F607" s="140" t="s">
        <v>944</v>
      </c>
      <c r="G607" s="141" t="s">
        <v>275</v>
      </c>
      <c r="H607" s="142">
        <v>12.98</v>
      </c>
      <c r="I607" s="143"/>
      <c r="J607" s="144">
        <f>ROUND(I607*H607,2)</f>
        <v>0</v>
      </c>
      <c r="K607" s="140" t="s">
        <v>341</v>
      </c>
      <c r="L607" s="32"/>
      <c r="M607" s="145" t="s">
        <v>1</v>
      </c>
      <c r="N607" s="146" t="s">
        <v>46</v>
      </c>
      <c r="P607" s="147">
        <f>O607*H607</f>
        <v>0</v>
      </c>
      <c r="Q607" s="147">
        <v>3.0000000000000001E-3</v>
      </c>
      <c r="R607" s="147">
        <f>Q607*H607</f>
        <v>3.8940000000000002E-2</v>
      </c>
      <c r="S607" s="147">
        <v>0</v>
      </c>
      <c r="T607" s="148">
        <f>S607*H607</f>
        <v>0</v>
      </c>
      <c r="AR607" s="149" t="s">
        <v>277</v>
      </c>
      <c r="AT607" s="149" t="s">
        <v>272</v>
      </c>
      <c r="AU607" s="149" t="s">
        <v>90</v>
      </c>
      <c r="AY607" s="17" t="s">
        <v>270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7" t="s">
        <v>21</v>
      </c>
      <c r="BK607" s="150">
        <f>ROUND(I607*H607,2)</f>
        <v>0</v>
      </c>
      <c r="BL607" s="17" t="s">
        <v>277</v>
      </c>
      <c r="BM607" s="149" t="s">
        <v>945</v>
      </c>
    </row>
    <row r="608" spans="2:65" s="12" customFormat="1" ht="22.5">
      <c r="B608" s="151"/>
      <c r="D608" s="152" t="s">
        <v>279</v>
      </c>
      <c r="E608" s="153" t="s">
        <v>1</v>
      </c>
      <c r="F608" s="154" t="s">
        <v>946</v>
      </c>
      <c r="H608" s="153" t="s">
        <v>1</v>
      </c>
      <c r="I608" s="155"/>
      <c r="L608" s="151"/>
      <c r="M608" s="156"/>
      <c r="T608" s="157"/>
      <c r="AT608" s="153" t="s">
        <v>279</v>
      </c>
      <c r="AU608" s="153" t="s">
        <v>90</v>
      </c>
      <c r="AV608" s="12" t="s">
        <v>21</v>
      </c>
      <c r="AW608" s="12" t="s">
        <v>35</v>
      </c>
      <c r="AX608" s="12" t="s">
        <v>81</v>
      </c>
      <c r="AY608" s="153" t="s">
        <v>270</v>
      </c>
    </row>
    <row r="609" spans="2:65" s="12" customFormat="1" ht="11.25">
      <c r="B609" s="151"/>
      <c r="D609" s="152" t="s">
        <v>279</v>
      </c>
      <c r="E609" s="153" t="s">
        <v>1</v>
      </c>
      <c r="F609" s="154" t="s">
        <v>1719</v>
      </c>
      <c r="H609" s="153" t="s">
        <v>1</v>
      </c>
      <c r="I609" s="155"/>
      <c r="L609" s="151"/>
      <c r="M609" s="156"/>
      <c r="T609" s="157"/>
      <c r="AT609" s="153" t="s">
        <v>279</v>
      </c>
      <c r="AU609" s="153" t="s">
        <v>90</v>
      </c>
      <c r="AV609" s="12" t="s">
        <v>21</v>
      </c>
      <c r="AW609" s="12" t="s">
        <v>35</v>
      </c>
      <c r="AX609" s="12" t="s">
        <v>81</v>
      </c>
      <c r="AY609" s="153" t="s">
        <v>270</v>
      </c>
    </row>
    <row r="610" spans="2:65" s="14" customFormat="1" ht="11.25">
      <c r="B610" s="165"/>
      <c r="D610" s="152" t="s">
        <v>279</v>
      </c>
      <c r="E610" s="166" t="s">
        <v>1</v>
      </c>
      <c r="F610" s="167" t="s">
        <v>1720</v>
      </c>
      <c r="H610" s="168">
        <v>12.98</v>
      </c>
      <c r="I610" s="169"/>
      <c r="L610" s="165"/>
      <c r="M610" s="170"/>
      <c r="T610" s="171"/>
      <c r="AT610" s="166" t="s">
        <v>279</v>
      </c>
      <c r="AU610" s="166" t="s">
        <v>90</v>
      </c>
      <c r="AV610" s="14" t="s">
        <v>90</v>
      </c>
      <c r="AW610" s="14" t="s">
        <v>35</v>
      </c>
      <c r="AX610" s="14" t="s">
        <v>21</v>
      </c>
      <c r="AY610" s="166" t="s">
        <v>270</v>
      </c>
    </row>
    <row r="611" spans="2:65" s="1" customFormat="1" ht="37.9" customHeight="1">
      <c r="B611" s="32"/>
      <c r="C611" s="138" t="s">
        <v>918</v>
      </c>
      <c r="D611" s="138" t="s">
        <v>272</v>
      </c>
      <c r="E611" s="139" t="s">
        <v>1721</v>
      </c>
      <c r="F611" s="140" t="s">
        <v>1722</v>
      </c>
      <c r="G611" s="141" t="s">
        <v>275</v>
      </c>
      <c r="H611" s="142">
        <v>3.75</v>
      </c>
      <c r="I611" s="143"/>
      <c r="J611" s="144">
        <f>ROUND(I611*H611,2)</f>
        <v>0</v>
      </c>
      <c r="K611" s="140" t="s">
        <v>341</v>
      </c>
      <c r="L611" s="32"/>
      <c r="M611" s="145" t="s">
        <v>1</v>
      </c>
      <c r="N611" s="146" t="s">
        <v>46</v>
      </c>
      <c r="P611" s="147">
        <f>O611*H611</f>
        <v>0</v>
      </c>
      <c r="Q611" s="147">
        <v>3.0000000000000001E-3</v>
      </c>
      <c r="R611" s="147">
        <f>Q611*H611</f>
        <v>1.125E-2</v>
      </c>
      <c r="S611" s="147">
        <v>0</v>
      </c>
      <c r="T611" s="148">
        <f>S611*H611</f>
        <v>0</v>
      </c>
      <c r="AR611" s="149" t="s">
        <v>277</v>
      </c>
      <c r="AT611" s="149" t="s">
        <v>272</v>
      </c>
      <c r="AU611" s="149" t="s">
        <v>90</v>
      </c>
      <c r="AY611" s="17" t="s">
        <v>270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21</v>
      </c>
      <c r="BK611" s="150">
        <f>ROUND(I611*H611,2)</f>
        <v>0</v>
      </c>
      <c r="BL611" s="17" t="s">
        <v>277</v>
      </c>
      <c r="BM611" s="149" t="s">
        <v>1723</v>
      </c>
    </row>
    <row r="612" spans="2:65" s="12" customFormat="1" ht="22.5">
      <c r="B612" s="151"/>
      <c r="D612" s="152" t="s">
        <v>279</v>
      </c>
      <c r="E612" s="153" t="s">
        <v>1</v>
      </c>
      <c r="F612" s="154" t="s">
        <v>935</v>
      </c>
      <c r="H612" s="153" t="s">
        <v>1</v>
      </c>
      <c r="I612" s="155"/>
      <c r="L612" s="151"/>
      <c r="M612" s="156"/>
      <c r="T612" s="157"/>
      <c r="AT612" s="153" t="s">
        <v>279</v>
      </c>
      <c r="AU612" s="153" t="s">
        <v>90</v>
      </c>
      <c r="AV612" s="12" t="s">
        <v>21</v>
      </c>
      <c r="AW612" s="12" t="s">
        <v>35</v>
      </c>
      <c r="AX612" s="12" t="s">
        <v>81</v>
      </c>
      <c r="AY612" s="153" t="s">
        <v>270</v>
      </c>
    </row>
    <row r="613" spans="2:65" s="12" customFormat="1" ht="22.5">
      <c r="B613" s="151"/>
      <c r="D613" s="152" t="s">
        <v>279</v>
      </c>
      <c r="E613" s="153" t="s">
        <v>1</v>
      </c>
      <c r="F613" s="154" t="s">
        <v>1724</v>
      </c>
      <c r="H613" s="153" t="s">
        <v>1</v>
      </c>
      <c r="I613" s="155"/>
      <c r="L613" s="151"/>
      <c r="M613" s="156"/>
      <c r="T613" s="157"/>
      <c r="AT613" s="153" t="s">
        <v>279</v>
      </c>
      <c r="AU613" s="153" t="s">
        <v>90</v>
      </c>
      <c r="AV613" s="12" t="s">
        <v>21</v>
      </c>
      <c r="AW613" s="12" t="s">
        <v>35</v>
      </c>
      <c r="AX613" s="12" t="s">
        <v>81</v>
      </c>
      <c r="AY613" s="153" t="s">
        <v>270</v>
      </c>
    </row>
    <row r="614" spans="2:65" s="14" customFormat="1" ht="22.5">
      <c r="B614" s="165"/>
      <c r="D614" s="152" t="s">
        <v>279</v>
      </c>
      <c r="E614" s="166" t="s">
        <v>1</v>
      </c>
      <c r="F614" s="167" t="s">
        <v>1725</v>
      </c>
      <c r="H614" s="168">
        <v>3.75</v>
      </c>
      <c r="I614" s="169"/>
      <c r="L614" s="165"/>
      <c r="M614" s="170"/>
      <c r="T614" s="171"/>
      <c r="AT614" s="166" t="s">
        <v>279</v>
      </c>
      <c r="AU614" s="166" t="s">
        <v>90</v>
      </c>
      <c r="AV614" s="14" t="s">
        <v>90</v>
      </c>
      <c r="AW614" s="14" t="s">
        <v>35</v>
      </c>
      <c r="AX614" s="14" t="s">
        <v>21</v>
      </c>
      <c r="AY614" s="166" t="s">
        <v>270</v>
      </c>
    </row>
    <row r="615" spans="2:65" s="1" customFormat="1" ht="16.5" customHeight="1">
      <c r="B615" s="32"/>
      <c r="C615" s="138" t="s">
        <v>924</v>
      </c>
      <c r="D615" s="138" t="s">
        <v>272</v>
      </c>
      <c r="E615" s="139" t="s">
        <v>949</v>
      </c>
      <c r="F615" s="140" t="s">
        <v>950</v>
      </c>
      <c r="G615" s="141" t="s">
        <v>335</v>
      </c>
      <c r="H615" s="142">
        <v>836</v>
      </c>
      <c r="I615" s="143"/>
      <c r="J615" s="144">
        <f>ROUND(I615*H615,2)</f>
        <v>0</v>
      </c>
      <c r="K615" s="140" t="s">
        <v>276</v>
      </c>
      <c r="L615" s="32"/>
      <c r="M615" s="145" t="s">
        <v>1</v>
      </c>
      <c r="N615" s="146" t="s">
        <v>46</v>
      </c>
      <c r="P615" s="147">
        <f>O615*H615</f>
        <v>0</v>
      </c>
      <c r="Q615" s="147">
        <v>0</v>
      </c>
      <c r="R615" s="147">
        <f>Q615*H615</f>
        <v>0</v>
      </c>
      <c r="S615" s="147">
        <v>0</v>
      </c>
      <c r="T615" s="148">
        <f>S615*H615</f>
        <v>0</v>
      </c>
      <c r="AR615" s="149" t="s">
        <v>277</v>
      </c>
      <c r="AT615" s="149" t="s">
        <v>272</v>
      </c>
      <c r="AU615" s="149" t="s">
        <v>90</v>
      </c>
      <c r="AY615" s="17" t="s">
        <v>270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21</v>
      </c>
      <c r="BK615" s="150">
        <f>ROUND(I615*H615,2)</f>
        <v>0</v>
      </c>
      <c r="BL615" s="17" t="s">
        <v>277</v>
      </c>
      <c r="BM615" s="149" t="s">
        <v>951</v>
      </c>
    </row>
    <row r="616" spans="2:65" s="12" customFormat="1" ht="22.5">
      <c r="B616" s="151"/>
      <c r="D616" s="152" t="s">
        <v>279</v>
      </c>
      <c r="E616" s="153" t="s">
        <v>1</v>
      </c>
      <c r="F616" s="154" t="s">
        <v>1692</v>
      </c>
      <c r="H616" s="153" t="s">
        <v>1</v>
      </c>
      <c r="I616" s="155"/>
      <c r="L616" s="151"/>
      <c r="M616" s="156"/>
      <c r="T616" s="157"/>
      <c r="AT616" s="153" t="s">
        <v>279</v>
      </c>
      <c r="AU616" s="153" t="s">
        <v>90</v>
      </c>
      <c r="AV616" s="12" t="s">
        <v>21</v>
      </c>
      <c r="AW616" s="12" t="s">
        <v>35</v>
      </c>
      <c r="AX616" s="12" t="s">
        <v>81</v>
      </c>
      <c r="AY616" s="153" t="s">
        <v>270</v>
      </c>
    </row>
    <row r="617" spans="2:65" s="14" customFormat="1" ht="22.5">
      <c r="B617" s="165"/>
      <c r="D617" s="152" t="s">
        <v>279</v>
      </c>
      <c r="E617" s="166" t="s">
        <v>1</v>
      </c>
      <c r="F617" s="167" t="s">
        <v>1726</v>
      </c>
      <c r="H617" s="168">
        <v>186</v>
      </c>
      <c r="I617" s="169"/>
      <c r="L617" s="165"/>
      <c r="M617" s="170"/>
      <c r="T617" s="171"/>
      <c r="AT617" s="166" t="s">
        <v>279</v>
      </c>
      <c r="AU617" s="166" t="s">
        <v>90</v>
      </c>
      <c r="AV617" s="14" t="s">
        <v>90</v>
      </c>
      <c r="AW617" s="14" t="s">
        <v>35</v>
      </c>
      <c r="AX617" s="14" t="s">
        <v>81</v>
      </c>
      <c r="AY617" s="166" t="s">
        <v>270</v>
      </c>
    </row>
    <row r="618" spans="2:65" s="12" customFormat="1" ht="22.5">
      <c r="B618" s="151"/>
      <c r="D618" s="152" t="s">
        <v>279</v>
      </c>
      <c r="E618" s="153" t="s">
        <v>1</v>
      </c>
      <c r="F618" s="154" t="s">
        <v>1690</v>
      </c>
      <c r="H618" s="153" t="s">
        <v>1</v>
      </c>
      <c r="I618" s="155"/>
      <c r="L618" s="151"/>
      <c r="M618" s="156"/>
      <c r="T618" s="157"/>
      <c r="AT618" s="153" t="s">
        <v>279</v>
      </c>
      <c r="AU618" s="153" t="s">
        <v>90</v>
      </c>
      <c r="AV618" s="12" t="s">
        <v>21</v>
      </c>
      <c r="AW618" s="12" t="s">
        <v>35</v>
      </c>
      <c r="AX618" s="12" t="s">
        <v>81</v>
      </c>
      <c r="AY618" s="153" t="s">
        <v>270</v>
      </c>
    </row>
    <row r="619" spans="2:65" s="14" customFormat="1" ht="22.5">
      <c r="B619" s="165"/>
      <c r="D619" s="152" t="s">
        <v>279</v>
      </c>
      <c r="E619" s="166" t="s">
        <v>1</v>
      </c>
      <c r="F619" s="167" t="s">
        <v>1691</v>
      </c>
      <c r="H619" s="168">
        <v>650</v>
      </c>
      <c r="I619" s="169"/>
      <c r="L619" s="165"/>
      <c r="M619" s="170"/>
      <c r="T619" s="171"/>
      <c r="AT619" s="166" t="s">
        <v>279</v>
      </c>
      <c r="AU619" s="166" t="s">
        <v>90</v>
      </c>
      <c r="AV619" s="14" t="s">
        <v>90</v>
      </c>
      <c r="AW619" s="14" t="s">
        <v>35</v>
      </c>
      <c r="AX619" s="14" t="s">
        <v>81</v>
      </c>
      <c r="AY619" s="166" t="s">
        <v>270</v>
      </c>
    </row>
    <row r="620" spans="2:65" s="15" customFormat="1" ht="11.25">
      <c r="B620" s="172"/>
      <c r="D620" s="152" t="s">
        <v>279</v>
      </c>
      <c r="E620" s="173" t="s">
        <v>1727</v>
      </c>
      <c r="F620" s="174" t="s">
        <v>310</v>
      </c>
      <c r="H620" s="175">
        <v>836</v>
      </c>
      <c r="I620" s="176"/>
      <c r="L620" s="172"/>
      <c r="M620" s="177"/>
      <c r="T620" s="178"/>
      <c r="AT620" s="173" t="s">
        <v>279</v>
      </c>
      <c r="AU620" s="173" t="s">
        <v>90</v>
      </c>
      <c r="AV620" s="15" t="s">
        <v>277</v>
      </c>
      <c r="AW620" s="15" t="s">
        <v>35</v>
      </c>
      <c r="AX620" s="15" t="s">
        <v>21</v>
      </c>
      <c r="AY620" s="173" t="s">
        <v>270</v>
      </c>
    </row>
    <row r="621" spans="2:65" s="1" customFormat="1" ht="16.5" customHeight="1">
      <c r="B621" s="32"/>
      <c r="C621" s="138" t="s">
        <v>931</v>
      </c>
      <c r="D621" s="138" t="s">
        <v>272</v>
      </c>
      <c r="E621" s="139" t="s">
        <v>953</v>
      </c>
      <c r="F621" s="140" t="s">
        <v>954</v>
      </c>
      <c r="G621" s="141" t="s">
        <v>275</v>
      </c>
      <c r="H621" s="142">
        <v>137.21</v>
      </c>
      <c r="I621" s="143"/>
      <c r="J621" s="144">
        <f>ROUND(I621*H621,2)</f>
        <v>0</v>
      </c>
      <c r="K621" s="140" t="s">
        <v>276</v>
      </c>
      <c r="L621" s="32"/>
      <c r="M621" s="145" t="s">
        <v>1</v>
      </c>
      <c r="N621" s="146" t="s">
        <v>46</v>
      </c>
      <c r="P621" s="147">
        <f>O621*H621</f>
        <v>0</v>
      </c>
      <c r="Q621" s="147">
        <v>1.0000000000000001E-5</v>
      </c>
      <c r="R621" s="147">
        <f>Q621*H621</f>
        <v>1.3721000000000002E-3</v>
      </c>
      <c r="S621" s="147">
        <v>0</v>
      </c>
      <c r="T621" s="148">
        <f>S621*H621</f>
        <v>0</v>
      </c>
      <c r="AR621" s="149" t="s">
        <v>277</v>
      </c>
      <c r="AT621" s="149" t="s">
        <v>272</v>
      </c>
      <c r="AU621" s="149" t="s">
        <v>90</v>
      </c>
      <c r="AY621" s="17" t="s">
        <v>270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21</v>
      </c>
      <c r="BK621" s="150">
        <f>ROUND(I621*H621,2)</f>
        <v>0</v>
      </c>
      <c r="BL621" s="17" t="s">
        <v>277</v>
      </c>
      <c r="BM621" s="149" t="s">
        <v>955</v>
      </c>
    </row>
    <row r="622" spans="2:65" s="12" customFormat="1" ht="11.25">
      <c r="B622" s="151"/>
      <c r="D622" s="152" t="s">
        <v>279</v>
      </c>
      <c r="E622" s="153" t="s">
        <v>1</v>
      </c>
      <c r="F622" s="154" t="s">
        <v>1699</v>
      </c>
      <c r="H622" s="153" t="s">
        <v>1</v>
      </c>
      <c r="I622" s="155"/>
      <c r="L622" s="151"/>
      <c r="M622" s="156"/>
      <c r="T622" s="157"/>
      <c r="AT622" s="153" t="s">
        <v>279</v>
      </c>
      <c r="AU622" s="153" t="s">
        <v>90</v>
      </c>
      <c r="AV622" s="12" t="s">
        <v>21</v>
      </c>
      <c r="AW622" s="12" t="s">
        <v>35</v>
      </c>
      <c r="AX622" s="12" t="s">
        <v>81</v>
      </c>
      <c r="AY622" s="153" t="s">
        <v>270</v>
      </c>
    </row>
    <row r="623" spans="2:65" s="14" customFormat="1" ht="11.25">
      <c r="B623" s="165"/>
      <c r="D623" s="152" t="s">
        <v>279</v>
      </c>
      <c r="E623" s="166" t="s">
        <v>1</v>
      </c>
      <c r="F623" s="167" t="s">
        <v>1720</v>
      </c>
      <c r="H623" s="168">
        <v>12.98</v>
      </c>
      <c r="I623" s="169"/>
      <c r="L623" s="165"/>
      <c r="M623" s="170"/>
      <c r="T623" s="171"/>
      <c r="AT623" s="166" t="s">
        <v>279</v>
      </c>
      <c r="AU623" s="166" t="s">
        <v>90</v>
      </c>
      <c r="AV623" s="14" t="s">
        <v>90</v>
      </c>
      <c r="AW623" s="14" t="s">
        <v>35</v>
      </c>
      <c r="AX623" s="14" t="s">
        <v>81</v>
      </c>
      <c r="AY623" s="166" t="s">
        <v>270</v>
      </c>
    </row>
    <row r="624" spans="2:65" s="14" customFormat="1" ht="11.25">
      <c r="B624" s="165"/>
      <c r="D624" s="152" t="s">
        <v>279</v>
      </c>
      <c r="E624" s="166" t="s">
        <v>1</v>
      </c>
      <c r="F624" s="167" t="s">
        <v>1701</v>
      </c>
      <c r="H624" s="168">
        <v>98.5</v>
      </c>
      <c r="I624" s="169"/>
      <c r="L624" s="165"/>
      <c r="M624" s="170"/>
      <c r="T624" s="171"/>
      <c r="AT624" s="166" t="s">
        <v>279</v>
      </c>
      <c r="AU624" s="166" t="s">
        <v>90</v>
      </c>
      <c r="AV624" s="14" t="s">
        <v>90</v>
      </c>
      <c r="AW624" s="14" t="s">
        <v>35</v>
      </c>
      <c r="AX624" s="14" t="s">
        <v>81</v>
      </c>
      <c r="AY624" s="166" t="s">
        <v>270</v>
      </c>
    </row>
    <row r="625" spans="2:65" s="14" customFormat="1" ht="11.25">
      <c r="B625" s="165"/>
      <c r="D625" s="152" t="s">
        <v>279</v>
      </c>
      <c r="E625" s="166" t="s">
        <v>1</v>
      </c>
      <c r="F625" s="167" t="s">
        <v>1702</v>
      </c>
      <c r="H625" s="168">
        <v>12.35</v>
      </c>
      <c r="I625" s="169"/>
      <c r="L625" s="165"/>
      <c r="M625" s="170"/>
      <c r="T625" s="171"/>
      <c r="AT625" s="166" t="s">
        <v>279</v>
      </c>
      <c r="AU625" s="166" t="s">
        <v>90</v>
      </c>
      <c r="AV625" s="14" t="s">
        <v>90</v>
      </c>
      <c r="AW625" s="14" t="s">
        <v>35</v>
      </c>
      <c r="AX625" s="14" t="s">
        <v>81</v>
      </c>
      <c r="AY625" s="166" t="s">
        <v>270</v>
      </c>
    </row>
    <row r="626" spans="2:65" s="14" customFormat="1" ht="11.25">
      <c r="B626" s="165"/>
      <c r="D626" s="152" t="s">
        <v>279</v>
      </c>
      <c r="E626" s="166" t="s">
        <v>1</v>
      </c>
      <c r="F626" s="167" t="s">
        <v>1703</v>
      </c>
      <c r="H626" s="168">
        <v>5.63</v>
      </c>
      <c r="I626" s="169"/>
      <c r="L626" s="165"/>
      <c r="M626" s="170"/>
      <c r="T626" s="171"/>
      <c r="AT626" s="166" t="s">
        <v>279</v>
      </c>
      <c r="AU626" s="166" t="s">
        <v>90</v>
      </c>
      <c r="AV626" s="14" t="s">
        <v>90</v>
      </c>
      <c r="AW626" s="14" t="s">
        <v>35</v>
      </c>
      <c r="AX626" s="14" t="s">
        <v>81</v>
      </c>
      <c r="AY626" s="166" t="s">
        <v>270</v>
      </c>
    </row>
    <row r="627" spans="2:65" s="13" customFormat="1" ht="11.25">
      <c r="B627" s="158"/>
      <c r="D627" s="152" t="s">
        <v>279</v>
      </c>
      <c r="E627" s="159" t="s">
        <v>1</v>
      </c>
      <c r="F627" s="160" t="s">
        <v>367</v>
      </c>
      <c r="H627" s="161">
        <v>129.46</v>
      </c>
      <c r="I627" s="162"/>
      <c r="L627" s="158"/>
      <c r="M627" s="163"/>
      <c r="T627" s="164"/>
      <c r="AT627" s="159" t="s">
        <v>279</v>
      </c>
      <c r="AU627" s="159" t="s">
        <v>90</v>
      </c>
      <c r="AV627" s="13" t="s">
        <v>179</v>
      </c>
      <c r="AW627" s="13" t="s">
        <v>35</v>
      </c>
      <c r="AX627" s="13" t="s">
        <v>81</v>
      </c>
      <c r="AY627" s="159" t="s">
        <v>270</v>
      </c>
    </row>
    <row r="628" spans="2:65" s="12" customFormat="1" ht="22.5">
      <c r="B628" s="151"/>
      <c r="D628" s="152" t="s">
        <v>279</v>
      </c>
      <c r="E628" s="153" t="s">
        <v>1</v>
      </c>
      <c r="F628" s="154" t="s">
        <v>1728</v>
      </c>
      <c r="H628" s="153" t="s">
        <v>1</v>
      </c>
      <c r="I628" s="155"/>
      <c r="L628" s="151"/>
      <c r="M628" s="156"/>
      <c r="T628" s="157"/>
      <c r="AT628" s="153" t="s">
        <v>279</v>
      </c>
      <c r="AU628" s="153" t="s">
        <v>90</v>
      </c>
      <c r="AV628" s="12" t="s">
        <v>21</v>
      </c>
      <c r="AW628" s="12" t="s">
        <v>35</v>
      </c>
      <c r="AX628" s="12" t="s">
        <v>81</v>
      </c>
      <c r="AY628" s="153" t="s">
        <v>270</v>
      </c>
    </row>
    <row r="629" spans="2:65" s="14" customFormat="1" ht="22.5">
      <c r="B629" s="165"/>
      <c r="D629" s="152" t="s">
        <v>279</v>
      </c>
      <c r="E629" s="166" t="s">
        <v>1</v>
      </c>
      <c r="F629" s="167" t="s">
        <v>1729</v>
      </c>
      <c r="H629" s="168">
        <v>3.75</v>
      </c>
      <c r="I629" s="169"/>
      <c r="L629" s="165"/>
      <c r="M629" s="170"/>
      <c r="T629" s="171"/>
      <c r="AT629" s="166" t="s">
        <v>279</v>
      </c>
      <c r="AU629" s="166" t="s">
        <v>90</v>
      </c>
      <c r="AV629" s="14" t="s">
        <v>90</v>
      </c>
      <c r="AW629" s="14" t="s">
        <v>35</v>
      </c>
      <c r="AX629" s="14" t="s">
        <v>81</v>
      </c>
      <c r="AY629" s="166" t="s">
        <v>270</v>
      </c>
    </row>
    <row r="630" spans="2:65" s="14" customFormat="1" ht="22.5">
      <c r="B630" s="165"/>
      <c r="D630" s="152" t="s">
        <v>279</v>
      </c>
      <c r="E630" s="166" t="s">
        <v>1</v>
      </c>
      <c r="F630" s="167" t="s">
        <v>1709</v>
      </c>
      <c r="H630" s="168">
        <v>4</v>
      </c>
      <c r="I630" s="169"/>
      <c r="L630" s="165"/>
      <c r="M630" s="170"/>
      <c r="T630" s="171"/>
      <c r="AT630" s="166" t="s">
        <v>279</v>
      </c>
      <c r="AU630" s="166" t="s">
        <v>90</v>
      </c>
      <c r="AV630" s="14" t="s">
        <v>90</v>
      </c>
      <c r="AW630" s="14" t="s">
        <v>35</v>
      </c>
      <c r="AX630" s="14" t="s">
        <v>81</v>
      </c>
      <c r="AY630" s="166" t="s">
        <v>270</v>
      </c>
    </row>
    <row r="631" spans="2:65" s="13" customFormat="1" ht="11.25">
      <c r="B631" s="158"/>
      <c r="D631" s="152" t="s">
        <v>279</v>
      </c>
      <c r="E631" s="159" t="s">
        <v>1</v>
      </c>
      <c r="F631" s="160" t="s">
        <v>367</v>
      </c>
      <c r="H631" s="161">
        <v>7.75</v>
      </c>
      <c r="I631" s="162"/>
      <c r="L631" s="158"/>
      <c r="M631" s="163"/>
      <c r="T631" s="164"/>
      <c r="AT631" s="159" t="s">
        <v>279</v>
      </c>
      <c r="AU631" s="159" t="s">
        <v>90</v>
      </c>
      <c r="AV631" s="13" t="s">
        <v>179</v>
      </c>
      <c r="AW631" s="13" t="s">
        <v>35</v>
      </c>
      <c r="AX631" s="13" t="s">
        <v>81</v>
      </c>
      <c r="AY631" s="159" t="s">
        <v>270</v>
      </c>
    </row>
    <row r="632" spans="2:65" s="15" customFormat="1" ht="11.25">
      <c r="B632" s="172"/>
      <c r="D632" s="152" t="s">
        <v>279</v>
      </c>
      <c r="E632" s="173" t="s">
        <v>1730</v>
      </c>
      <c r="F632" s="174" t="s">
        <v>310</v>
      </c>
      <c r="H632" s="175">
        <v>137.21</v>
      </c>
      <c r="I632" s="176"/>
      <c r="L632" s="172"/>
      <c r="M632" s="177"/>
      <c r="T632" s="178"/>
      <c r="AT632" s="173" t="s">
        <v>279</v>
      </c>
      <c r="AU632" s="173" t="s">
        <v>90</v>
      </c>
      <c r="AV632" s="15" t="s">
        <v>277</v>
      </c>
      <c r="AW632" s="15" t="s">
        <v>35</v>
      </c>
      <c r="AX632" s="15" t="s">
        <v>21</v>
      </c>
      <c r="AY632" s="173" t="s">
        <v>270</v>
      </c>
    </row>
    <row r="633" spans="2:65" s="1" customFormat="1" ht="37.9" customHeight="1">
      <c r="B633" s="32"/>
      <c r="C633" s="138" t="s">
        <v>27</v>
      </c>
      <c r="D633" s="138" t="s">
        <v>272</v>
      </c>
      <c r="E633" s="139" t="s">
        <v>957</v>
      </c>
      <c r="F633" s="140" t="s">
        <v>958</v>
      </c>
      <c r="G633" s="141" t="s">
        <v>335</v>
      </c>
      <c r="H633" s="142">
        <v>268.12</v>
      </c>
      <c r="I633" s="143"/>
      <c r="J633" s="144">
        <f>ROUND(I633*H633,2)</f>
        <v>0</v>
      </c>
      <c r="K633" s="140" t="s">
        <v>341</v>
      </c>
      <c r="L633" s="32"/>
      <c r="M633" s="145" t="s">
        <v>1</v>
      </c>
      <c r="N633" s="146" t="s">
        <v>46</v>
      </c>
      <c r="P633" s="147">
        <f>O633*H633</f>
        <v>0</v>
      </c>
      <c r="Q633" s="147">
        <v>0.16900000000000001</v>
      </c>
      <c r="R633" s="147">
        <f>Q633*H633</f>
        <v>45.312280000000001</v>
      </c>
      <c r="S633" s="147">
        <v>0</v>
      </c>
      <c r="T633" s="148">
        <f>S633*H633</f>
        <v>0</v>
      </c>
      <c r="AR633" s="149" t="s">
        <v>277</v>
      </c>
      <c r="AT633" s="149" t="s">
        <v>272</v>
      </c>
      <c r="AU633" s="149" t="s">
        <v>90</v>
      </c>
      <c r="AY633" s="17" t="s">
        <v>270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7" t="s">
        <v>21</v>
      </c>
      <c r="BK633" s="150">
        <f>ROUND(I633*H633,2)</f>
        <v>0</v>
      </c>
      <c r="BL633" s="17" t="s">
        <v>277</v>
      </c>
      <c r="BM633" s="149" t="s">
        <v>959</v>
      </c>
    </row>
    <row r="634" spans="2:65" s="12" customFormat="1" ht="22.5">
      <c r="B634" s="151"/>
      <c r="D634" s="152" t="s">
        <v>279</v>
      </c>
      <c r="E634" s="153" t="s">
        <v>1</v>
      </c>
      <c r="F634" s="154" t="s">
        <v>1731</v>
      </c>
      <c r="H634" s="153" t="s">
        <v>1</v>
      </c>
      <c r="I634" s="155"/>
      <c r="L634" s="151"/>
      <c r="M634" s="156"/>
      <c r="T634" s="157"/>
      <c r="AT634" s="153" t="s">
        <v>279</v>
      </c>
      <c r="AU634" s="153" t="s">
        <v>90</v>
      </c>
      <c r="AV634" s="12" t="s">
        <v>21</v>
      </c>
      <c r="AW634" s="12" t="s">
        <v>35</v>
      </c>
      <c r="AX634" s="12" t="s">
        <v>81</v>
      </c>
      <c r="AY634" s="153" t="s">
        <v>270</v>
      </c>
    </row>
    <row r="635" spans="2:65" s="12" customFormat="1" ht="11.25">
      <c r="B635" s="151"/>
      <c r="D635" s="152" t="s">
        <v>279</v>
      </c>
      <c r="E635" s="153" t="s">
        <v>1</v>
      </c>
      <c r="F635" s="154" t="s">
        <v>961</v>
      </c>
      <c r="H635" s="153" t="s">
        <v>1</v>
      </c>
      <c r="I635" s="155"/>
      <c r="L635" s="151"/>
      <c r="M635" s="156"/>
      <c r="T635" s="157"/>
      <c r="AT635" s="153" t="s">
        <v>279</v>
      </c>
      <c r="AU635" s="153" t="s">
        <v>90</v>
      </c>
      <c r="AV635" s="12" t="s">
        <v>21</v>
      </c>
      <c r="AW635" s="12" t="s">
        <v>35</v>
      </c>
      <c r="AX635" s="12" t="s">
        <v>81</v>
      </c>
      <c r="AY635" s="153" t="s">
        <v>270</v>
      </c>
    </row>
    <row r="636" spans="2:65" s="14" customFormat="1" ht="22.5">
      <c r="B636" s="165"/>
      <c r="D636" s="152" t="s">
        <v>279</v>
      </c>
      <c r="E636" s="166" t="s">
        <v>1</v>
      </c>
      <c r="F636" s="167" t="s">
        <v>1732</v>
      </c>
      <c r="H636" s="168">
        <v>212</v>
      </c>
      <c r="I636" s="169"/>
      <c r="L636" s="165"/>
      <c r="M636" s="170"/>
      <c r="T636" s="171"/>
      <c r="AT636" s="166" t="s">
        <v>279</v>
      </c>
      <c r="AU636" s="166" t="s">
        <v>90</v>
      </c>
      <c r="AV636" s="14" t="s">
        <v>90</v>
      </c>
      <c r="AW636" s="14" t="s">
        <v>35</v>
      </c>
      <c r="AX636" s="14" t="s">
        <v>81</v>
      </c>
      <c r="AY636" s="166" t="s">
        <v>270</v>
      </c>
    </row>
    <row r="637" spans="2:65" s="14" customFormat="1" ht="11.25">
      <c r="B637" s="165"/>
      <c r="D637" s="152" t="s">
        <v>279</v>
      </c>
      <c r="E637" s="166" t="s">
        <v>1</v>
      </c>
      <c r="F637" s="167" t="s">
        <v>1733</v>
      </c>
      <c r="H637" s="168">
        <v>14</v>
      </c>
      <c r="I637" s="169"/>
      <c r="L637" s="165"/>
      <c r="M637" s="170"/>
      <c r="T637" s="171"/>
      <c r="AT637" s="166" t="s">
        <v>279</v>
      </c>
      <c r="AU637" s="166" t="s">
        <v>90</v>
      </c>
      <c r="AV637" s="14" t="s">
        <v>90</v>
      </c>
      <c r="AW637" s="14" t="s">
        <v>35</v>
      </c>
      <c r="AX637" s="14" t="s">
        <v>81</v>
      </c>
      <c r="AY637" s="166" t="s">
        <v>270</v>
      </c>
    </row>
    <row r="638" spans="2:65" s="13" customFormat="1" ht="11.25">
      <c r="B638" s="158"/>
      <c r="D638" s="152" t="s">
        <v>279</v>
      </c>
      <c r="E638" s="159" t="s">
        <v>1734</v>
      </c>
      <c r="F638" s="160" t="s">
        <v>367</v>
      </c>
      <c r="H638" s="161">
        <v>226</v>
      </c>
      <c r="I638" s="162"/>
      <c r="L638" s="158"/>
      <c r="M638" s="163"/>
      <c r="T638" s="164"/>
      <c r="AT638" s="159" t="s">
        <v>279</v>
      </c>
      <c r="AU638" s="159" t="s">
        <v>90</v>
      </c>
      <c r="AV638" s="13" t="s">
        <v>179</v>
      </c>
      <c r="AW638" s="13" t="s">
        <v>35</v>
      </c>
      <c r="AX638" s="13" t="s">
        <v>81</v>
      </c>
      <c r="AY638" s="159" t="s">
        <v>270</v>
      </c>
    </row>
    <row r="639" spans="2:65" s="12" customFormat="1" ht="11.25">
      <c r="B639" s="151"/>
      <c r="D639" s="152" t="s">
        <v>279</v>
      </c>
      <c r="E639" s="153" t="s">
        <v>1</v>
      </c>
      <c r="F639" s="154" t="s">
        <v>966</v>
      </c>
      <c r="H639" s="153" t="s">
        <v>1</v>
      </c>
      <c r="I639" s="155"/>
      <c r="L639" s="151"/>
      <c r="M639" s="156"/>
      <c r="T639" s="157"/>
      <c r="AT639" s="153" t="s">
        <v>279</v>
      </c>
      <c r="AU639" s="153" t="s">
        <v>90</v>
      </c>
      <c r="AV639" s="12" t="s">
        <v>21</v>
      </c>
      <c r="AW639" s="12" t="s">
        <v>35</v>
      </c>
      <c r="AX639" s="12" t="s">
        <v>81</v>
      </c>
      <c r="AY639" s="153" t="s">
        <v>270</v>
      </c>
    </row>
    <row r="640" spans="2:65" s="14" customFormat="1" ht="22.5">
      <c r="B640" s="165"/>
      <c r="D640" s="152" t="s">
        <v>279</v>
      </c>
      <c r="E640" s="166" t="s">
        <v>1</v>
      </c>
      <c r="F640" s="167" t="s">
        <v>1735</v>
      </c>
      <c r="H640" s="168">
        <v>42.12</v>
      </c>
      <c r="I640" s="169"/>
      <c r="L640" s="165"/>
      <c r="M640" s="170"/>
      <c r="T640" s="171"/>
      <c r="AT640" s="166" t="s">
        <v>279</v>
      </c>
      <c r="AU640" s="166" t="s">
        <v>90</v>
      </c>
      <c r="AV640" s="14" t="s">
        <v>90</v>
      </c>
      <c r="AW640" s="14" t="s">
        <v>35</v>
      </c>
      <c r="AX640" s="14" t="s">
        <v>81</v>
      </c>
      <c r="AY640" s="166" t="s">
        <v>270</v>
      </c>
    </row>
    <row r="641" spans="2:65" s="13" customFormat="1" ht="11.25">
      <c r="B641" s="158"/>
      <c r="D641" s="152" t="s">
        <v>279</v>
      </c>
      <c r="E641" s="159" t="s">
        <v>1343</v>
      </c>
      <c r="F641" s="160" t="s">
        <v>367</v>
      </c>
      <c r="H641" s="161">
        <v>42.12</v>
      </c>
      <c r="I641" s="162"/>
      <c r="L641" s="158"/>
      <c r="M641" s="163"/>
      <c r="T641" s="164"/>
      <c r="AT641" s="159" t="s">
        <v>279</v>
      </c>
      <c r="AU641" s="159" t="s">
        <v>90</v>
      </c>
      <c r="AV641" s="13" t="s">
        <v>179</v>
      </c>
      <c r="AW641" s="13" t="s">
        <v>35</v>
      </c>
      <c r="AX641" s="13" t="s">
        <v>81</v>
      </c>
      <c r="AY641" s="159" t="s">
        <v>270</v>
      </c>
    </row>
    <row r="642" spans="2:65" s="15" customFormat="1" ht="11.25">
      <c r="B642" s="172"/>
      <c r="D642" s="152" t="s">
        <v>279</v>
      </c>
      <c r="E642" s="173" t="s">
        <v>1</v>
      </c>
      <c r="F642" s="174" t="s">
        <v>310</v>
      </c>
      <c r="H642" s="175">
        <v>268.12</v>
      </c>
      <c r="I642" s="176"/>
      <c r="L642" s="172"/>
      <c r="M642" s="177"/>
      <c r="T642" s="178"/>
      <c r="AT642" s="173" t="s">
        <v>279</v>
      </c>
      <c r="AU642" s="173" t="s">
        <v>90</v>
      </c>
      <c r="AV642" s="15" t="s">
        <v>277</v>
      </c>
      <c r="AW642" s="15" t="s">
        <v>35</v>
      </c>
      <c r="AX642" s="15" t="s">
        <v>21</v>
      </c>
      <c r="AY642" s="173" t="s">
        <v>270</v>
      </c>
    </row>
    <row r="643" spans="2:65" s="1" customFormat="1" ht="16.5" customHeight="1">
      <c r="B643" s="32"/>
      <c r="C643" s="179" t="s">
        <v>942</v>
      </c>
      <c r="D643" s="179" t="s">
        <v>532</v>
      </c>
      <c r="E643" s="180" t="s">
        <v>969</v>
      </c>
      <c r="F643" s="181" t="s">
        <v>970</v>
      </c>
      <c r="G643" s="182" t="s">
        <v>335</v>
      </c>
      <c r="H643" s="183">
        <v>216.24</v>
      </c>
      <c r="I643" s="184"/>
      <c r="J643" s="185">
        <f>ROUND(I643*H643,2)</f>
        <v>0</v>
      </c>
      <c r="K643" s="181" t="s">
        <v>276</v>
      </c>
      <c r="L643" s="186"/>
      <c r="M643" s="187" t="s">
        <v>1</v>
      </c>
      <c r="N643" s="188" t="s">
        <v>46</v>
      </c>
      <c r="P643" s="147">
        <f>O643*H643</f>
        <v>0</v>
      </c>
      <c r="Q643" s="147">
        <v>0.08</v>
      </c>
      <c r="R643" s="147">
        <f>Q643*H643</f>
        <v>17.299200000000003</v>
      </c>
      <c r="S643" s="147">
        <v>0</v>
      </c>
      <c r="T643" s="148">
        <f>S643*H643</f>
        <v>0</v>
      </c>
      <c r="AR643" s="149" t="s">
        <v>338</v>
      </c>
      <c r="AT643" s="149" t="s">
        <v>532</v>
      </c>
      <c r="AU643" s="149" t="s">
        <v>90</v>
      </c>
      <c r="AY643" s="17" t="s">
        <v>270</v>
      </c>
      <c r="BE643" s="150">
        <f>IF(N643="základní",J643,0)</f>
        <v>0</v>
      </c>
      <c r="BF643" s="150">
        <f>IF(N643="snížená",J643,0)</f>
        <v>0</v>
      </c>
      <c r="BG643" s="150">
        <f>IF(N643="zákl. přenesená",J643,0)</f>
        <v>0</v>
      </c>
      <c r="BH643" s="150">
        <f>IF(N643="sníž. přenesená",J643,0)</f>
        <v>0</v>
      </c>
      <c r="BI643" s="150">
        <f>IF(N643="nulová",J643,0)</f>
        <v>0</v>
      </c>
      <c r="BJ643" s="17" t="s">
        <v>21</v>
      </c>
      <c r="BK643" s="150">
        <f>ROUND(I643*H643,2)</f>
        <v>0</v>
      </c>
      <c r="BL643" s="17" t="s">
        <v>277</v>
      </c>
      <c r="BM643" s="149" t="s">
        <v>971</v>
      </c>
    </row>
    <row r="644" spans="2:65" s="14" customFormat="1" ht="22.5">
      <c r="B644" s="165"/>
      <c r="D644" s="152" t="s">
        <v>279</v>
      </c>
      <c r="E644" s="166" t="s">
        <v>1</v>
      </c>
      <c r="F644" s="167" t="s">
        <v>1736</v>
      </c>
      <c r="H644" s="168">
        <v>216.24</v>
      </c>
      <c r="I644" s="169"/>
      <c r="L644" s="165"/>
      <c r="M644" s="170"/>
      <c r="T644" s="171"/>
      <c r="AT644" s="166" t="s">
        <v>279</v>
      </c>
      <c r="AU644" s="166" t="s">
        <v>90</v>
      </c>
      <c r="AV644" s="14" t="s">
        <v>90</v>
      </c>
      <c r="AW644" s="14" t="s">
        <v>35</v>
      </c>
      <c r="AX644" s="14" t="s">
        <v>21</v>
      </c>
      <c r="AY644" s="166" t="s">
        <v>270</v>
      </c>
    </row>
    <row r="645" spans="2:65" s="1" customFormat="1" ht="16.5" customHeight="1">
      <c r="B645" s="32"/>
      <c r="C645" s="179" t="s">
        <v>948</v>
      </c>
      <c r="D645" s="179" t="s">
        <v>532</v>
      </c>
      <c r="E645" s="180" t="s">
        <v>1737</v>
      </c>
      <c r="F645" s="181" t="s">
        <v>1738</v>
      </c>
      <c r="G645" s="182" t="s">
        <v>335</v>
      </c>
      <c r="H645" s="183">
        <v>14.28</v>
      </c>
      <c r="I645" s="184"/>
      <c r="J645" s="185">
        <f>ROUND(I645*H645,2)</f>
        <v>0</v>
      </c>
      <c r="K645" s="181" t="s">
        <v>276</v>
      </c>
      <c r="L645" s="186"/>
      <c r="M645" s="187" t="s">
        <v>1</v>
      </c>
      <c r="N645" s="188" t="s">
        <v>46</v>
      </c>
      <c r="P645" s="147">
        <f>O645*H645</f>
        <v>0</v>
      </c>
      <c r="Q645" s="147">
        <v>0.04</v>
      </c>
      <c r="R645" s="147">
        <f>Q645*H645</f>
        <v>0.57120000000000004</v>
      </c>
      <c r="S645" s="147">
        <v>0</v>
      </c>
      <c r="T645" s="148">
        <f>S645*H645</f>
        <v>0</v>
      </c>
      <c r="AR645" s="149" t="s">
        <v>338</v>
      </c>
      <c r="AT645" s="149" t="s">
        <v>532</v>
      </c>
      <c r="AU645" s="149" t="s">
        <v>90</v>
      </c>
      <c r="AY645" s="17" t="s">
        <v>270</v>
      </c>
      <c r="BE645" s="150">
        <f>IF(N645="základní",J645,0)</f>
        <v>0</v>
      </c>
      <c r="BF645" s="150">
        <f>IF(N645="snížená",J645,0)</f>
        <v>0</v>
      </c>
      <c r="BG645" s="150">
        <f>IF(N645="zákl. přenesená",J645,0)</f>
        <v>0</v>
      </c>
      <c r="BH645" s="150">
        <f>IF(N645="sníž. přenesená",J645,0)</f>
        <v>0</v>
      </c>
      <c r="BI645" s="150">
        <f>IF(N645="nulová",J645,0)</f>
        <v>0</v>
      </c>
      <c r="BJ645" s="17" t="s">
        <v>21</v>
      </c>
      <c r="BK645" s="150">
        <f>ROUND(I645*H645,2)</f>
        <v>0</v>
      </c>
      <c r="BL645" s="17" t="s">
        <v>277</v>
      </c>
      <c r="BM645" s="149" t="s">
        <v>1739</v>
      </c>
    </row>
    <row r="646" spans="2:65" s="14" customFormat="1" ht="11.25">
      <c r="B646" s="165"/>
      <c r="D646" s="152" t="s">
        <v>279</v>
      </c>
      <c r="E646" s="166" t="s">
        <v>1</v>
      </c>
      <c r="F646" s="167" t="s">
        <v>1740</v>
      </c>
      <c r="H646" s="168">
        <v>14.28</v>
      </c>
      <c r="I646" s="169"/>
      <c r="L646" s="165"/>
      <c r="M646" s="170"/>
      <c r="T646" s="171"/>
      <c r="AT646" s="166" t="s">
        <v>279</v>
      </c>
      <c r="AU646" s="166" t="s">
        <v>90</v>
      </c>
      <c r="AV646" s="14" t="s">
        <v>90</v>
      </c>
      <c r="AW646" s="14" t="s">
        <v>35</v>
      </c>
      <c r="AX646" s="14" t="s">
        <v>21</v>
      </c>
      <c r="AY646" s="166" t="s">
        <v>270</v>
      </c>
    </row>
    <row r="647" spans="2:65" s="1" customFormat="1" ht="21.75" customHeight="1">
      <c r="B647" s="32"/>
      <c r="C647" s="179" t="s">
        <v>952</v>
      </c>
      <c r="D647" s="179" t="s">
        <v>532</v>
      </c>
      <c r="E647" s="180" t="s">
        <v>984</v>
      </c>
      <c r="F647" s="181" t="s">
        <v>985</v>
      </c>
      <c r="G647" s="182" t="s">
        <v>335</v>
      </c>
      <c r="H647" s="183">
        <v>42.962000000000003</v>
      </c>
      <c r="I647" s="184"/>
      <c r="J647" s="185">
        <f>ROUND(I647*H647,2)</f>
        <v>0</v>
      </c>
      <c r="K647" s="181" t="s">
        <v>276</v>
      </c>
      <c r="L647" s="186"/>
      <c r="M647" s="187" t="s">
        <v>1</v>
      </c>
      <c r="N647" s="188" t="s">
        <v>46</v>
      </c>
      <c r="P647" s="147">
        <f>O647*H647</f>
        <v>0</v>
      </c>
      <c r="Q647" s="147">
        <v>6.0999999999999999E-2</v>
      </c>
      <c r="R647" s="147">
        <f>Q647*H647</f>
        <v>2.620682</v>
      </c>
      <c r="S647" s="147">
        <v>0</v>
      </c>
      <c r="T647" s="148">
        <f>S647*H647</f>
        <v>0</v>
      </c>
      <c r="AR647" s="149" t="s">
        <v>338</v>
      </c>
      <c r="AT647" s="149" t="s">
        <v>532</v>
      </c>
      <c r="AU647" s="149" t="s">
        <v>90</v>
      </c>
      <c r="AY647" s="17" t="s">
        <v>270</v>
      </c>
      <c r="BE647" s="150">
        <f>IF(N647="základní",J647,0)</f>
        <v>0</v>
      </c>
      <c r="BF647" s="150">
        <f>IF(N647="snížená",J647,0)</f>
        <v>0</v>
      </c>
      <c r="BG647" s="150">
        <f>IF(N647="zákl. přenesená",J647,0)</f>
        <v>0</v>
      </c>
      <c r="BH647" s="150">
        <f>IF(N647="sníž. přenesená",J647,0)</f>
        <v>0</v>
      </c>
      <c r="BI647" s="150">
        <f>IF(N647="nulová",J647,0)</f>
        <v>0</v>
      </c>
      <c r="BJ647" s="17" t="s">
        <v>21</v>
      </c>
      <c r="BK647" s="150">
        <f>ROUND(I647*H647,2)</f>
        <v>0</v>
      </c>
      <c r="BL647" s="17" t="s">
        <v>277</v>
      </c>
      <c r="BM647" s="149" t="s">
        <v>986</v>
      </c>
    </row>
    <row r="648" spans="2:65" s="12" customFormat="1" ht="11.25">
      <c r="B648" s="151"/>
      <c r="D648" s="152" t="s">
        <v>279</v>
      </c>
      <c r="E648" s="153" t="s">
        <v>1</v>
      </c>
      <c r="F648" s="154" t="s">
        <v>966</v>
      </c>
      <c r="H648" s="153" t="s">
        <v>1</v>
      </c>
      <c r="I648" s="155"/>
      <c r="L648" s="151"/>
      <c r="M648" s="156"/>
      <c r="T648" s="157"/>
      <c r="AT648" s="153" t="s">
        <v>279</v>
      </c>
      <c r="AU648" s="153" t="s">
        <v>90</v>
      </c>
      <c r="AV648" s="12" t="s">
        <v>21</v>
      </c>
      <c r="AW648" s="12" t="s">
        <v>35</v>
      </c>
      <c r="AX648" s="12" t="s">
        <v>81</v>
      </c>
      <c r="AY648" s="153" t="s">
        <v>270</v>
      </c>
    </row>
    <row r="649" spans="2:65" s="14" customFormat="1" ht="22.5">
      <c r="B649" s="165"/>
      <c r="D649" s="152" t="s">
        <v>279</v>
      </c>
      <c r="E649" s="166" t="s">
        <v>1</v>
      </c>
      <c r="F649" s="167" t="s">
        <v>1741</v>
      </c>
      <c r="H649" s="168">
        <v>42.962000000000003</v>
      </c>
      <c r="I649" s="169"/>
      <c r="L649" s="165"/>
      <c r="M649" s="170"/>
      <c r="T649" s="171"/>
      <c r="AT649" s="166" t="s">
        <v>279</v>
      </c>
      <c r="AU649" s="166" t="s">
        <v>90</v>
      </c>
      <c r="AV649" s="14" t="s">
        <v>90</v>
      </c>
      <c r="AW649" s="14" t="s">
        <v>35</v>
      </c>
      <c r="AX649" s="14" t="s">
        <v>21</v>
      </c>
      <c r="AY649" s="166" t="s">
        <v>270</v>
      </c>
    </row>
    <row r="650" spans="2:65" s="1" customFormat="1" ht="37.9" customHeight="1">
      <c r="B650" s="32"/>
      <c r="C650" s="138" t="s">
        <v>956</v>
      </c>
      <c r="D650" s="138" t="s">
        <v>272</v>
      </c>
      <c r="E650" s="139" t="s">
        <v>989</v>
      </c>
      <c r="F650" s="140" t="s">
        <v>990</v>
      </c>
      <c r="G650" s="141" t="s">
        <v>335</v>
      </c>
      <c r="H650" s="142">
        <v>15</v>
      </c>
      <c r="I650" s="143"/>
      <c r="J650" s="144">
        <f>ROUND(I650*H650,2)</f>
        <v>0</v>
      </c>
      <c r="K650" s="140" t="s">
        <v>341</v>
      </c>
      <c r="L650" s="32"/>
      <c r="M650" s="145" t="s">
        <v>1</v>
      </c>
      <c r="N650" s="146" t="s">
        <v>46</v>
      </c>
      <c r="P650" s="147">
        <f>O650*H650</f>
        <v>0</v>
      </c>
      <c r="Q650" s="147">
        <v>0.14000000000000001</v>
      </c>
      <c r="R650" s="147">
        <f>Q650*H650</f>
        <v>2.1</v>
      </c>
      <c r="S650" s="147">
        <v>0</v>
      </c>
      <c r="T650" s="148">
        <f>S650*H650</f>
        <v>0</v>
      </c>
      <c r="AR650" s="149" t="s">
        <v>277</v>
      </c>
      <c r="AT650" s="149" t="s">
        <v>272</v>
      </c>
      <c r="AU650" s="149" t="s">
        <v>90</v>
      </c>
      <c r="AY650" s="17" t="s">
        <v>270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21</v>
      </c>
      <c r="BK650" s="150">
        <f>ROUND(I650*H650,2)</f>
        <v>0</v>
      </c>
      <c r="BL650" s="17" t="s">
        <v>277</v>
      </c>
      <c r="BM650" s="149" t="s">
        <v>991</v>
      </c>
    </row>
    <row r="651" spans="2:65" s="12" customFormat="1" ht="22.5">
      <c r="B651" s="151"/>
      <c r="D651" s="152" t="s">
        <v>279</v>
      </c>
      <c r="E651" s="153" t="s">
        <v>1</v>
      </c>
      <c r="F651" s="154" t="s">
        <v>1742</v>
      </c>
      <c r="H651" s="153" t="s">
        <v>1</v>
      </c>
      <c r="I651" s="155"/>
      <c r="L651" s="151"/>
      <c r="M651" s="156"/>
      <c r="T651" s="157"/>
      <c r="AT651" s="153" t="s">
        <v>279</v>
      </c>
      <c r="AU651" s="153" t="s">
        <v>90</v>
      </c>
      <c r="AV651" s="12" t="s">
        <v>21</v>
      </c>
      <c r="AW651" s="12" t="s">
        <v>35</v>
      </c>
      <c r="AX651" s="12" t="s">
        <v>81</v>
      </c>
      <c r="AY651" s="153" t="s">
        <v>270</v>
      </c>
    </row>
    <row r="652" spans="2:65" s="14" customFormat="1" ht="22.5">
      <c r="B652" s="165"/>
      <c r="D652" s="152" t="s">
        <v>279</v>
      </c>
      <c r="E652" s="166" t="s">
        <v>1</v>
      </c>
      <c r="F652" s="167" t="s">
        <v>1743</v>
      </c>
      <c r="H652" s="168">
        <v>15</v>
      </c>
      <c r="I652" s="169"/>
      <c r="L652" s="165"/>
      <c r="M652" s="170"/>
      <c r="T652" s="171"/>
      <c r="AT652" s="166" t="s">
        <v>279</v>
      </c>
      <c r="AU652" s="166" t="s">
        <v>90</v>
      </c>
      <c r="AV652" s="14" t="s">
        <v>90</v>
      </c>
      <c r="AW652" s="14" t="s">
        <v>35</v>
      </c>
      <c r="AX652" s="14" t="s">
        <v>81</v>
      </c>
      <c r="AY652" s="166" t="s">
        <v>270</v>
      </c>
    </row>
    <row r="653" spans="2:65" s="15" customFormat="1" ht="11.25">
      <c r="B653" s="172"/>
      <c r="D653" s="152" t="s">
        <v>279</v>
      </c>
      <c r="E653" s="173" t="s">
        <v>1744</v>
      </c>
      <c r="F653" s="174" t="s">
        <v>310</v>
      </c>
      <c r="H653" s="175">
        <v>15</v>
      </c>
      <c r="I653" s="176"/>
      <c r="L653" s="172"/>
      <c r="M653" s="177"/>
      <c r="T653" s="178"/>
      <c r="AT653" s="173" t="s">
        <v>279</v>
      </c>
      <c r="AU653" s="173" t="s">
        <v>90</v>
      </c>
      <c r="AV653" s="15" t="s">
        <v>277</v>
      </c>
      <c r="AW653" s="15" t="s">
        <v>35</v>
      </c>
      <c r="AX653" s="15" t="s">
        <v>21</v>
      </c>
      <c r="AY653" s="173" t="s">
        <v>270</v>
      </c>
    </row>
    <row r="654" spans="2:65" s="1" customFormat="1" ht="16.5" customHeight="1">
      <c r="B654" s="32"/>
      <c r="C654" s="179" t="s">
        <v>968</v>
      </c>
      <c r="D654" s="179" t="s">
        <v>532</v>
      </c>
      <c r="E654" s="180" t="s">
        <v>997</v>
      </c>
      <c r="F654" s="181" t="s">
        <v>998</v>
      </c>
      <c r="G654" s="182" t="s">
        <v>335</v>
      </c>
      <c r="H654" s="183">
        <v>15.3</v>
      </c>
      <c r="I654" s="184"/>
      <c r="J654" s="185">
        <f>ROUND(I654*H654,2)</f>
        <v>0</v>
      </c>
      <c r="K654" s="181" t="s">
        <v>276</v>
      </c>
      <c r="L654" s="186"/>
      <c r="M654" s="187" t="s">
        <v>1</v>
      </c>
      <c r="N654" s="188" t="s">
        <v>46</v>
      </c>
      <c r="P654" s="147">
        <f>O654*H654</f>
        <v>0</v>
      </c>
      <c r="Q654" s="147">
        <v>5.6120000000000003E-2</v>
      </c>
      <c r="R654" s="147">
        <f>Q654*H654</f>
        <v>0.85863600000000007</v>
      </c>
      <c r="S654" s="147">
        <v>0</v>
      </c>
      <c r="T654" s="148">
        <f>S654*H654</f>
        <v>0</v>
      </c>
      <c r="AR654" s="149" t="s">
        <v>338</v>
      </c>
      <c r="AT654" s="149" t="s">
        <v>532</v>
      </c>
      <c r="AU654" s="149" t="s">
        <v>90</v>
      </c>
      <c r="AY654" s="17" t="s">
        <v>270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7" t="s">
        <v>21</v>
      </c>
      <c r="BK654" s="150">
        <f>ROUND(I654*H654,2)</f>
        <v>0</v>
      </c>
      <c r="BL654" s="17" t="s">
        <v>277</v>
      </c>
      <c r="BM654" s="149" t="s">
        <v>999</v>
      </c>
    </row>
    <row r="655" spans="2:65" s="14" customFormat="1" ht="22.5">
      <c r="B655" s="165"/>
      <c r="D655" s="152" t="s">
        <v>279</v>
      </c>
      <c r="E655" s="166" t="s">
        <v>1</v>
      </c>
      <c r="F655" s="167" t="s">
        <v>1745</v>
      </c>
      <c r="H655" s="168">
        <v>15.3</v>
      </c>
      <c r="I655" s="169"/>
      <c r="L655" s="165"/>
      <c r="M655" s="170"/>
      <c r="T655" s="171"/>
      <c r="AT655" s="166" t="s">
        <v>279</v>
      </c>
      <c r="AU655" s="166" t="s">
        <v>90</v>
      </c>
      <c r="AV655" s="14" t="s">
        <v>90</v>
      </c>
      <c r="AW655" s="14" t="s">
        <v>35</v>
      </c>
      <c r="AX655" s="14" t="s">
        <v>21</v>
      </c>
      <c r="AY655" s="166" t="s">
        <v>270</v>
      </c>
    </row>
    <row r="656" spans="2:65" s="1" customFormat="1" ht="24.2" customHeight="1">
      <c r="B656" s="32"/>
      <c r="C656" s="138" t="s">
        <v>973</v>
      </c>
      <c r="D656" s="138" t="s">
        <v>272</v>
      </c>
      <c r="E656" s="139" t="s">
        <v>1015</v>
      </c>
      <c r="F656" s="140" t="s">
        <v>1016</v>
      </c>
      <c r="G656" s="141" t="s">
        <v>335</v>
      </c>
      <c r="H656" s="142">
        <v>14</v>
      </c>
      <c r="I656" s="143"/>
      <c r="J656" s="144">
        <f>ROUND(I656*H656,2)</f>
        <v>0</v>
      </c>
      <c r="K656" s="140" t="s">
        <v>341</v>
      </c>
      <c r="L656" s="32"/>
      <c r="M656" s="145" t="s">
        <v>1</v>
      </c>
      <c r="N656" s="146" t="s">
        <v>46</v>
      </c>
      <c r="P656" s="147">
        <f>O656*H656</f>
        <v>0</v>
      </c>
      <c r="Q656" s="147">
        <v>0</v>
      </c>
      <c r="R656" s="147">
        <f>Q656*H656</f>
        <v>0</v>
      </c>
      <c r="S656" s="147">
        <v>0</v>
      </c>
      <c r="T656" s="148">
        <f>S656*H656</f>
        <v>0</v>
      </c>
      <c r="AR656" s="149" t="s">
        <v>277</v>
      </c>
      <c r="AT656" s="149" t="s">
        <v>272</v>
      </c>
      <c r="AU656" s="149" t="s">
        <v>90</v>
      </c>
      <c r="AY656" s="17" t="s">
        <v>270</v>
      </c>
      <c r="BE656" s="150">
        <f>IF(N656="základní",J656,0)</f>
        <v>0</v>
      </c>
      <c r="BF656" s="150">
        <f>IF(N656="snížená",J656,0)</f>
        <v>0</v>
      </c>
      <c r="BG656" s="150">
        <f>IF(N656="zákl. přenesená",J656,0)</f>
        <v>0</v>
      </c>
      <c r="BH656" s="150">
        <f>IF(N656="sníž. přenesená",J656,0)</f>
        <v>0</v>
      </c>
      <c r="BI656" s="150">
        <f>IF(N656="nulová",J656,0)</f>
        <v>0</v>
      </c>
      <c r="BJ656" s="17" t="s">
        <v>21</v>
      </c>
      <c r="BK656" s="150">
        <f>ROUND(I656*H656,2)</f>
        <v>0</v>
      </c>
      <c r="BL656" s="17" t="s">
        <v>277</v>
      </c>
      <c r="BM656" s="149" t="s">
        <v>1746</v>
      </c>
    </row>
    <row r="657" spans="2:65" s="12" customFormat="1" ht="22.5">
      <c r="B657" s="151"/>
      <c r="D657" s="152" t="s">
        <v>279</v>
      </c>
      <c r="E657" s="153" t="s">
        <v>1</v>
      </c>
      <c r="F657" s="154" t="s">
        <v>1747</v>
      </c>
      <c r="H657" s="153" t="s">
        <v>1</v>
      </c>
      <c r="I657" s="155"/>
      <c r="L657" s="151"/>
      <c r="M657" s="156"/>
      <c r="T657" s="157"/>
      <c r="AT657" s="153" t="s">
        <v>279</v>
      </c>
      <c r="AU657" s="153" t="s">
        <v>90</v>
      </c>
      <c r="AV657" s="12" t="s">
        <v>21</v>
      </c>
      <c r="AW657" s="12" t="s">
        <v>35</v>
      </c>
      <c r="AX657" s="12" t="s">
        <v>81</v>
      </c>
      <c r="AY657" s="153" t="s">
        <v>270</v>
      </c>
    </row>
    <row r="658" spans="2:65" s="12" customFormat="1" ht="11.25">
      <c r="B658" s="151"/>
      <c r="D658" s="152" t="s">
        <v>279</v>
      </c>
      <c r="E658" s="153" t="s">
        <v>1</v>
      </c>
      <c r="F658" s="154" t="s">
        <v>1748</v>
      </c>
      <c r="H658" s="153" t="s">
        <v>1</v>
      </c>
      <c r="I658" s="155"/>
      <c r="L658" s="151"/>
      <c r="M658" s="156"/>
      <c r="T658" s="157"/>
      <c r="AT658" s="153" t="s">
        <v>279</v>
      </c>
      <c r="AU658" s="153" t="s">
        <v>90</v>
      </c>
      <c r="AV658" s="12" t="s">
        <v>21</v>
      </c>
      <c r="AW658" s="12" t="s">
        <v>35</v>
      </c>
      <c r="AX658" s="12" t="s">
        <v>81</v>
      </c>
      <c r="AY658" s="153" t="s">
        <v>270</v>
      </c>
    </row>
    <row r="659" spans="2:65" s="14" customFormat="1" ht="11.25">
      <c r="B659" s="165"/>
      <c r="D659" s="152" t="s">
        <v>279</v>
      </c>
      <c r="E659" s="166" t="s">
        <v>1</v>
      </c>
      <c r="F659" s="167" t="s">
        <v>1749</v>
      </c>
      <c r="H659" s="168">
        <v>8</v>
      </c>
      <c r="I659" s="169"/>
      <c r="L659" s="165"/>
      <c r="M659" s="170"/>
      <c r="T659" s="171"/>
      <c r="AT659" s="166" t="s">
        <v>279</v>
      </c>
      <c r="AU659" s="166" t="s">
        <v>90</v>
      </c>
      <c r="AV659" s="14" t="s">
        <v>90</v>
      </c>
      <c r="AW659" s="14" t="s">
        <v>35</v>
      </c>
      <c r="AX659" s="14" t="s">
        <v>81</v>
      </c>
      <c r="AY659" s="166" t="s">
        <v>270</v>
      </c>
    </row>
    <row r="660" spans="2:65" s="12" customFormat="1" ht="11.25">
      <c r="B660" s="151"/>
      <c r="D660" s="152" t="s">
        <v>279</v>
      </c>
      <c r="E660" s="153" t="s">
        <v>1</v>
      </c>
      <c r="F660" s="154" t="s">
        <v>1750</v>
      </c>
      <c r="H660" s="153" t="s">
        <v>1</v>
      </c>
      <c r="I660" s="155"/>
      <c r="L660" s="151"/>
      <c r="M660" s="156"/>
      <c r="T660" s="157"/>
      <c r="AT660" s="153" t="s">
        <v>279</v>
      </c>
      <c r="AU660" s="153" t="s">
        <v>90</v>
      </c>
      <c r="AV660" s="12" t="s">
        <v>21</v>
      </c>
      <c r="AW660" s="12" t="s">
        <v>35</v>
      </c>
      <c r="AX660" s="12" t="s">
        <v>81</v>
      </c>
      <c r="AY660" s="153" t="s">
        <v>270</v>
      </c>
    </row>
    <row r="661" spans="2:65" s="14" customFormat="1" ht="11.25">
      <c r="B661" s="165"/>
      <c r="D661" s="152" t="s">
        <v>279</v>
      </c>
      <c r="E661" s="166" t="s">
        <v>1</v>
      </c>
      <c r="F661" s="167" t="s">
        <v>1751</v>
      </c>
      <c r="H661" s="168">
        <v>6</v>
      </c>
      <c r="I661" s="169"/>
      <c r="L661" s="165"/>
      <c r="M661" s="170"/>
      <c r="T661" s="171"/>
      <c r="AT661" s="166" t="s">
        <v>279</v>
      </c>
      <c r="AU661" s="166" t="s">
        <v>90</v>
      </c>
      <c r="AV661" s="14" t="s">
        <v>90</v>
      </c>
      <c r="AW661" s="14" t="s">
        <v>35</v>
      </c>
      <c r="AX661" s="14" t="s">
        <v>81</v>
      </c>
      <c r="AY661" s="166" t="s">
        <v>270</v>
      </c>
    </row>
    <row r="662" spans="2:65" s="15" customFormat="1" ht="11.25">
      <c r="B662" s="172"/>
      <c r="D662" s="152" t="s">
        <v>279</v>
      </c>
      <c r="E662" s="173" t="s">
        <v>1342</v>
      </c>
      <c r="F662" s="174" t="s">
        <v>310</v>
      </c>
      <c r="H662" s="175">
        <v>14</v>
      </c>
      <c r="I662" s="176"/>
      <c r="L662" s="172"/>
      <c r="M662" s="177"/>
      <c r="T662" s="178"/>
      <c r="AT662" s="173" t="s">
        <v>279</v>
      </c>
      <c r="AU662" s="173" t="s">
        <v>90</v>
      </c>
      <c r="AV662" s="15" t="s">
        <v>277</v>
      </c>
      <c r="AW662" s="15" t="s">
        <v>35</v>
      </c>
      <c r="AX662" s="15" t="s">
        <v>21</v>
      </c>
      <c r="AY662" s="173" t="s">
        <v>270</v>
      </c>
    </row>
    <row r="663" spans="2:65" s="1" customFormat="1" ht="16.5" customHeight="1">
      <c r="B663" s="32"/>
      <c r="C663" s="138" t="s">
        <v>978</v>
      </c>
      <c r="D663" s="138" t="s">
        <v>272</v>
      </c>
      <c r="E663" s="139" t="s">
        <v>1022</v>
      </c>
      <c r="F663" s="140" t="s">
        <v>1023</v>
      </c>
      <c r="G663" s="141" t="s">
        <v>335</v>
      </c>
      <c r="H663" s="142">
        <v>42.12</v>
      </c>
      <c r="I663" s="143"/>
      <c r="J663" s="144">
        <f>ROUND(I663*H663,2)</f>
        <v>0</v>
      </c>
      <c r="K663" s="140" t="s">
        <v>276</v>
      </c>
      <c r="L663" s="32"/>
      <c r="M663" s="145" t="s">
        <v>1</v>
      </c>
      <c r="N663" s="146" t="s">
        <v>46</v>
      </c>
      <c r="P663" s="147">
        <f>O663*H663</f>
        <v>0</v>
      </c>
      <c r="Q663" s="147">
        <v>0</v>
      </c>
      <c r="R663" s="147">
        <f>Q663*H663</f>
        <v>0</v>
      </c>
      <c r="S663" s="147">
        <v>0</v>
      </c>
      <c r="T663" s="148">
        <f>S663*H663</f>
        <v>0</v>
      </c>
      <c r="AR663" s="149" t="s">
        <v>277</v>
      </c>
      <c r="AT663" s="149" t="s">
        <v>272</v>
      </c>
      <c r="AU663" s="149" t="s">
        <v>90</v>
      </c>
      <c r="AY663" s="17" t="s">
        <v>270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21</v>
      </c>
      <c r="BK663" s="150">
        <f>ROUND(I663*H663,2)</f>
        <v>0</v>
      </c>
      <c r="BL663" s="17" t="s">
        <v>277</v>
      </c>
      <c r="BM663" s="149" t="s">
        <v>1024</v>
      </c>
    </row>
    <row r="664" spans="2:65" s="12" customFormat="1" ht="11.25">
      <c r="B664" s="151"/>
      <c r="D664" s="152" t="s">
        <v>279</v>
      </c>
      <c r="E664" s="153" t="s">
        <v>1</v>
      </c>
      <c r="F664" s="154" t="s">
        <v>1025</v>
      </c>
      <c r="H664" s="153" t="s">
        <v>1</v>
      </c>
      <c r="I664" s="155"/>
      <c r="L664" s="151"/>
      <c r="M664" s="156"/>
      <c r="T664" s="157"/>
      <c r="AT664" s="153" t="s">
        <v>279</v>
      </c>
      <c r="AU664" s="153" t="s">
        <v>90</v>
      </c>
      <c r="AV664" s="12" t="s">
        <v>21</v>
      </c>
      <c r="AW664" s="12" t="s">
        <v>35</v>
      </c>
      <c r="AX664" s="12" t="s">
        <v>81</v>
      </c>
      <c r="AY664" s="153" t="s">
        <v>270</v>
      </c>
    </row>
    <row r="665" spans="2:65" s="14" customFormat="1" ht="11.25">
      <c r="B665" s="165"/>
      <c r="D665" s="152" t="s">
        <v>279</v>
      </c>
      <c r="E665" s="166" t="s">
        <v>1</v>
      </c>
      <c r="F665" s="167" t="s">
        <v>1343</v>
      </c>
      <c r="H665" s="168">
        <v>42.12</v>
      </c>
      <c r="I665" s="169"/>
      <c r="L665" s="165"/>
      <c r="M665" s="170"/>
      <c r="T665" s="171"/>
      <c r="AT665" s="166" t="s">
        <v>279</v>
      </c>
      <c r="AU665" s="166" t="s">
        <v>90</v>
      </c>
      <c r="AV665" s="14" t="s">
        <v>90</v>
      </c>
      <c r="AW665" s="14" t="s">
        <v>35</v>
      </c>
      <c r="AX665" s="14" t="s">
        <v>21</v>
      </c>
      <c r="AY665" s="166" t="s">
        <v>270</v>
      </c>
    </row>
    <row r="666" spans="2:65" s="1" customFormat="1" ht="33" customHeight="1">
      <c r="B666" s="32"/>
      <c r="C666" s="138" t="s">
        <v>983</v>
      </c>
      <c r="D666" s="138" t="s">
        <v>272</v>
      </c>
      <c r="E666" s="139" t="s">
        <v>1027</v>
      </c>
      <c r="F666" s="140" t="s">
        <v>1028</v>
      </c>
      <c r="G666" s="141" t="s">
        <v>335</v>
      </c>
      <c r="H666" s="142">
        <v>14</v>
      </c>
      <c r="I666" s="143"/>
      <c r="J666" s="144">
        <f>ROUND(I666*H666,2)</f>
        <v>0</v>
      </c>
      <c r="K666" s="140" t="s">
        <v>341</v>
      </c>
      <c r="L666" s="32"/>
      <c r="M666" s="145" t="s">
        <v>1</v>
      </c>
      <c r="N666" s="146" t="s">
        <v>46</v>
      </c>
      <c r="P666" s="147">
        <f>O666*H666</f>
        <v>0</v>
      </c>
      <c r="Q666" s="147">
        <v>7.0000000000000001E-3</v>
      </c>
      <c r="R666" s="147">
        <f>Q666*H666</f>
        <v>9.8000000000000004E-2</v>
      </c>
      <c r="S666" s="147">
        <v>0</v>
      </c>
      <c r="T666" s="148">
        <f>S666*H666</f>
        <v>0</v>
      </c>
      <c r="AR666" s="149" t="s">
        <v>277</v>
      </c>
      <c r="AT666" s="149" t="s">
        <v>272</v>
      </c>
      <c r="AU666" s="149" t="s">
        <v>90</v>
      </c>
      <c r="AY666" s="17" t="s">
        <v>270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21</v>
      </c>
      <c r="BK666" s="150">
        <f>ROUND(I666*H666,2)</f>
        <v>0</v>
      </c>
      <c r="BL666" s="17" t="s">
        <v>277</v>
      </c>
      <c r="BM666" s="149" t="s">
        <v>1029</v>
      </c>
    </row>
    <row r="667" spans="2:65" s="12" customFormat="1" ht="22.5">
      <c r="B667" s="151"/>
      <c r="D667" s="152" t="s">
        <v>279</v>
      </c>
      <c r="E667" s="153" t="s">
        <v>1</v>
      </c>
      <c r="F667" s="154" t="s">
        <v>1030</v>
      </c>
      <c r="H667" s="153" t="s">
        <v>1</v>
      </c>
      <c r="I667" s="155"/>
      <c r="L667" s="151"/>
      <c r="M667" s="156"/>
      <c r="T667" s="157"/>
      <c r="AT667" s="153" t="s">
        <v>279</v>
      </c>
      <c r="AU667" s="153" t="s">
        <v>90</v>
      </c>
      <c r="AV667" s="12" t="s">
        <v>21</v>
      </c>
      <c r="AW667" s="12" t="s">
        <v>35</v>
      </c>
      <c r="AX667" s="12" t="s">
        <v>81</v>
      </c>
      <c r="AY667" s="153" t="s">
        <v>270</v>
      </c>
    </row>
    <row r="668" spans="2:65" s="14" customFormat="1" ht="11.25">
      <c r="B668" s="165"/>
      <c r="D668" s="152" t="s">
        <v>279</v>
      </c>
      <c r="E668" s="166" t="s">
        <v>1</v>
      </c>
      <c r="F668" s="167" t="s">
        <v>1342</v>
      </c>
      <c r="H668" s="168">
        <v>14</v>
      </c>
      <c r="I668" s="169"/>
      <c r="L668" s="165"/>
      <c r="M668" s="170"/>
      <c r="T668" s="171"/>
      <c r="AT668" s="166" t="s">
        <v>279</v>
      </c>
      <c r="AU668" s="166" t="s">
        <v>90</v>
      </c>
      <c r="AV668" s="14" t="s">
        <v>90</v>
      </c>
      <c r="AW668" s="14" t="s">
        <v>35</v>
      </c>
      <c r="AX668" s="14" t="s">
        <v>21</v>
      </c>
      <c r="AY668" s="166" t="s">
        <v>270</v>
      </c>
    </row>
    <row r="669" spans="2:65" s="1" customFormat="1" ht="37.9" customHeight="1">
      <c r="B669" s="32"/>
      <c r="C669" s="138" t="s">
        <v>988</v>
      </c>
      <c r="D669" s="138" t="s">
        <v>272</v>
      </c>
      <c r="E669" s="139" t="s">
        <v>1043</v>
      </c>
      <c r="F669" s="140" t="s">
        <v>1044</v>
      </c>
      <c r="G669" s="141" t="s">
        <v>335</v>
      </c>
      <c r="H669" s="142">
        <v>35</v>
      </c>
      <c r="I669" s="143"/>
      <c r="J669" s="144">
        <f>ROUND(I669*H669,2)</f>
        <v>0</v>
      </c>
      <c r="K669" s="140" t="s">
        <v>341</v>
      </c>
      <c r="L669" s="32"/>
      <c r="M669" s="145" t="s">
        <v>1</v>
      </c>
      <c r="N669" s="146" t="s">
        <v>46</v>
      </c>
      <c r="P669" s="147">
        <f>O669*H669</f>
        <v>0</v>
      </c>
      <c r="Q669" s="147">
        <v>0.153</v>
      </c>
      <c r="R669" s="147">
        <f>Q669*H669</f>
        <v>5.3549999999999995</v>
      </c>
      <c r="S669" s="147">
        <v>0</v>
      </c>
      <c r="T669" s="148">
        <f>S669*H669</f>
        <v>0</v>
      </c>
      <c r="AR669" s="149" t="s">
        <v>277</v>
      </c>
      <c r="AT669" s="149" t="s">
        <v>272</v>
      </c>
      <c r="AU669" s="149" t="s">
        <v>90</v>
      </c>
      <c r="AY669" s="17" t="s">
        <v>270</v>
      </c>
      <c r="BE669" s="150">
        <f>IF(N669="základní",J669,0)</f>
        <v>0</v>
      </c>
      <c r="BF669" s="150">
        <f>IF(N669="snížená",J669,0)</f>
        <v>0</v>
      </c>
      <c r="BG669" s="150">
        <f>IF(N669="zákl. přenesená",J669,0)</f>
        <v>0</v>
      </c>
      <c r="BH669" s="150">
        <f>IF(N669="sníž. přenesená",J669,0)</f>
        <v>0</v>
      </c>
      <c r="BI669" s="150">
        <f>IF(N669="nulová",J669,0)</f>
        <v>0</v>
      </c>
      <c r="BJ669" s="17" t="s">
        <v>21</v>
      </c>
      <c r="BK669" s="150">
        <f>ROUND(I669*H669,2)</f>
        <v>0</v>
      </c>
      <c r="BL669" s="17" t="s">
        <v>277</v>
      </c>
      <c r="BM669" s="149" t="s">
        <v>1045</v>
      </c>
    </row>
    <row r="670" spans="2:65" s="12" customFormat="1" ht="22.5">
      <c r="B670" s="151"/>
      <c r="D670" s="152" t="s">
        <v>279</v>
      </c>
      <c r="E670" s="153" t="s">
        <v>1</v>
      </c>
      <c r="F670" s="154" t="s">
        <v>1752</v>
      </c>
      <c r="H670" s="153" t="s">
        <v>1</v>
      </c>
      <c r="I670" s="155"/>
      <c r="L670" s="151"/>
      <c r="M670" s="156"/>
      <c r="T670" s="157"/>
      <c r="AT670" s="153" t="s">
        <v>279</v>
      </c>
      <c r="AU670" s="153" t="s">
        <v>90</v>
      </c>
      <c r="AV670" s="12" t="s">
        <v>21</v>
      </c>
      <c r="AW670" s="12" t="s">
        <v>35</v>
      </c>
      <c r="AX670" s="12" t="s">
        <v>81</v>
      </c>
      <c r="AY670" s="153" t="s">
        <v>270</v>
      </c>
    </row>
    <row r="671" spans="2:65" s="14" customFormat="1" ht="11.25">
      <c r="B671" s="165"/>
      <c r="D671" s="152" t="s">
        <v>279</v>
      </c>
      <c r="E671" s="166" t="s">
        <v>1</v>
      </c>
      <c r="F671" s="167" t="s">
        <v>1753</v>
      </c>
      <c r="H671" s="168">
        <v>35</v>
      </c>
      <c r="I671" s="169"/>
      <c r="L671" s="165"/>
      <c r="M671" s="170"/>
      <c r="T671" s="171"/>
      <c r="AT671" s="166" t="s">
        <v>279</v>
      </c>
      <c r="AU671" s="166" t="s">
        <v>90</v>
      </c>
      <c r="AV671" s="14" t="s">
        <v>90</v>
      </c>
      <c r="AW671" s="14" t="s">
        <v>35</v>
      </c>
      <c r="AX671" s="14" t="s">
        <v>21</v>
      </c>
      <c r="AY671" s="166" t="s">
        <v>270</v>
      </c>
    </row>
    <row r="672" spans="2:65" s="1" customFormat="1" ht="16.5" customHeight="1">
      <c r="B672" s="32"/>
      <c r="C672" s="179" t="s">
        <v>996</v>
      </c>
      <c r="D672" s="179" t="s">
        <v>532</v>
      </c>
      <c r="E672" s="180" t="s">
        <v>1053</v>
      </c>
      <c r="F672" s="181" t="s">
        <v>1054</v>
      </c>
      <c r="G672" s="182" t="s">
        <v>335</v>
      </c>
      <c r="H672" s="183">
        <v>35.700000000000003</v>
      </c>
      <c r="I672" s="184"/>
      <c r="J672" s="185">
        <f>ROUND(I672*H672,2)</f>
        <v>0</v>
      </c>
      <c r="K672" s="181" t="s">
        <v>276</v>
      </c>
      <c r="L672" s="186"/>
      <c r="M672" s="187" t="s">
        <v>1</v>
      </c>
      <c r="N672" s="188" t="s">
        <v>46</v>
      </c>
      <c r="P672" s="147">
        <f>O672*H672</f>
        <v>0</v>
      </c>
      <c r="Q672" s="147">
        <v>0.104</v>
      </c>
      <c r="R672" s="147">
        <f>Q672*H672</f>
        <v>3.7128000000000001</v>
      </c>
      <c r="S672" s="147">
        <v>0</v>
      </c>
      <c r="T672" s="148">
        <f>S672*H672</f>
        <v>0</v>
      </c>
      <c r="AR672" s="149" t="s">
        <v>338</v>
      </c>
      <c r="AT672" s="149" t="s">
        <v>532</v>
      </c>
      <c r="AU672" s="149" t="s">
        <v>90</v>
      </c>
      <c r="AY672" s="17" t="s">
        <v>270</v>
      </c>
      <c r="BE672" s="150">
        <f>IF(N672="základní",J672,0)</f>
        <v>0</v>
      </c>
      <c r="BF672" s="150">
        <f>IF(N672="snížená",J672,0)</f>
        <v>0</v>
      </c>
      <c r="BG672" s="150">
        <f>IF(N672="zákl. přenesená",J672,0)</f>
        <v>0</v>
      </c>
      <c r="BH672" s="150">
        <f>IF(N672="sníž. přenesená",J672,0)</f>
        <v>0</v>
      </c>
      <c r="BI672" s="150">
        <f>IF(N672="nulová",J672,0)</f>
        <v>0</v>
      </c>
      <c r="BJ672" s="17" t="s">
        <v>21</v>
      </c>
      <c r="BK672" s="150">
        <f>ROUND(I672*H672,2)</f>
        <v>0</v>
      </c>
      <c r="BL672" s="17" t="s">
        <v>277</v>
      </c>
      <c r="BM672" s="149" t="s">
        <v>1055</v>
      </c>
    </row>
    <row r="673" spans="2:65" s="14" customFormat="1" ht="11.25">
      <c r="B673" s="165"/>
      <c r="D673" s="152" t="s">
        <v>279</v>
      </c>
      <c r="E673" s="166" t="s">
        <v>1</v>
      </c>
      <c r="F673" s="167" t="s">
        <v>1754</v>
      </c>
      <c r="H673" s="168">
        <v>35.700000000000003</v>
      </c>
      <c r="I673" s="169"/>
      <c r="L673" s="165"/>
      <c r="M673" s="170"/>
      <c r="T673" s="171"/>
      <c r="AT673" s="166" t="s">
        <v>279</v>
      </c>
      <c r="AU673" s="166" t="s">
        <v>90</v>
      </c>
      <c r="AV673" s="14" t="s">
        <v>90</v>
      </c>
      <c r="AW673" s="14" t="s">
        <v>35</v>
      </c>
      <c r="AX673" s="14" t="s">
        <v>21</v>
      </c>
      <c r="AY673" s="166" t="s">
        <v>270</v>
      </c>
    </row>
    <row r="674" spans="2:65" s="1" customFormat="1" ht="24.2" customHeight="1">
      <c r="B674" s="32"/>
      <c r="C674" s="138" t="s">
        <v>1001</v>
      </c>
      <c r="D674" s="138" t="s">
        <v>272</v>
      </c>
      <c r="E674" s="139" t="s">
        <v>1755</v>
      </c>
      <c r="F674" s="140" t="s">
        <v>1756</v>
      </c>
      <c r="G674" s="141" t="s">
        <v>335</v>
      </c>
      <c r="H674" s="142">
        <v>16</v>
      </c>
      <c r="I674" s="143"/>
      <c r="J674" s="144">
        <f>ROUND(I674*H674,2)</f>
        <v>0</v>
      </c>
      <c r="K674" s="140" t="s">
        <v>276</v>
      </c>
      <c r="L674" s="32"/>
      <c r="M674" s="145" t="s">
        <v>1</v>
      </c>
      <c r="N674" s="146" t="s">
        <v>46</v>
      </c>
      <c r="P674" s="147">
        <f>O674*H674</f>
        <v>0</v>
      </c>
      <c r="Q674" s="147">
        <v>0.34612999999999999</v>
      </c>
      <c r="R674" s="147">
        <f>Q674*H674</f>
        <v>5.5380799999999999</v>
      </c>
      <c r="S674" s="147">
        <v>0</v>
      </c>
      <c r="T674" s="148">
        <f>S674*H674</f>
        <v>0</v>
      </c>
      <c r="AR674" s="149" t="s">
        <v>277</v>
      </c>
      <c r="AT674" s="149" t="s">
        <v>272</v>
      </c>
      <c r="AU674" s="149" t="s">
        <v>90</v>
      </c>
      <c r="AY674" s="17" t="s">
        <v>270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21</v>
      </c>
      <c r="BK674" s="150">
        <f>ROUND(I674*H674,2)</f>
        <v>0</v>
      </c>
      <c r="BL674" s="17" t="s">
        <v>277</v>
      </c>
      <c r="BM674" s="149" t="s">
        <v>1757</v>
      </c>
    </row>
    <row r="675" spans="2:65" s="12" customFormat="1" ht="22.5">
      <c r="B675" s="151"/>
      <c r="D675" s="152" t="s">
        <v>279</v>
      </c>
      <c r="E675" s="153" t="s">
        <v>1</v>
      </c>
      <c r="F675" s="154" t="s">
        <v>1758</v>
      </c>
      <c r="H675" s="153" t="s">
        <v>1</v>
      </c>
      <c r="I675" s="155"/>
      <c r="L675" s="151"/>
      <c r="M675" s="156"/>
      <c r="T675" s="157"/>
      <c r="AT675" s="153" t="s">
        <v>279</v>
      </c>
      <c r="AU675" s="153" t="s">
        <v>90</v>
      </c>
      <c r="AV675" s="12" t="s">
        <v>21</v>
      </c>
      <c r="AW675" s="12" t="s">
        <v>35</v>
      </c>
      <c r="AX675" s="12" t="s">
        <v>81</v>
      </c>
      <c r="AY675" s="153" t="s">
        <v>270</v>
      </c>
    </row>
    <row r="676" spans="2:65" s="14" customFormat="1" ht="22.5">
      <c r="B676" s="165"/>
      <c r="D676" s="152" t="s">
        <v>279</v>
      </c>
      <c r="E676" s="166" t="s">
        <v>1</v>
      </c>
      <c r="F676" s="167" t="s">
        <v>1759</v>
      </c>
      <c r="H676" s="168">
        <v>16</v>
      </c>
      <c r="I676" s="169"/>
      <c r="L676" s="165"/>
      <c r="M676" s="170"/>
      <c r="T676" s="171"/>
      <c r="AT676" s="166" t="s">
        <v>279</v>
      </c>
      <c r="AU676" s="166" t="s">
        <v>90</v>
      </c>
      <c r="AV676" s="14" t="s">
        <v>90</v>
      </c>
      <c r="AW676" s="14" t="s">
        <v>35</v>
      </c>
      <c r="AX676" s="14" t="s">
        <v>81</v>
      </c>
      <c r="AY676" s="166" t="s">
        <v>270</v>
      </c>
    </row>
    <row r="677" spans="2:65" s="12" customFormat="1" ht="22.5">
      <c r="B677" s="151"/>
      <c r="D677" s="152" t="s">
        <v>279</v>
      </c>
      <c r="E677" s="153" t="s">
        <v>1</v>
      </c>
      <c r="F677" s="154" t="s">
        <v>1440</v>
      </c>
      <c r="H677" s="153" t="s">
        <v>1</v>
      </c>
      <c r="I677" s="155"/>
      <c r="L677" s="151"/>
      <c r="M677" s="156"/>
      <c r="T677" s="157"/>
      <c r="AT677" s="153" t="s">
        <v>279</v>
      </c>
      <c r="AU677" s="153" t="s">
        <v>90</v>
      </c>
      <c r="AV677" s="12" t="s">
        <v>21</v>
      </c>
      <c r="AW677" s="12" t="s">
        <v>35</v>
      </c>
      <c r="AX677" s="12" t="s">
        <v>81</v>
      </c>
      <c r="AY677" s="153" t="s">
        <v>270</v>
      </c>
    </row>
    <row r="678" spans="2:65" s="15" customFormat="1" ht="11.25">
      <c r="B678" s="172"/>
      <c r="D678" s="152" t="s">
        <v>279</v>
      </c>
      <c r="E678" s="173" t="s">
        <v>1</v>
      </c>
      <c r="F678" s="174" t="s">
        <v>310</v>
      </c>
      <c r="H678" s="175">
        <v>16</v>
      </c>
      <c r="I678" s="176"/>
      <c r="L678" s="172"/>
      <c r="M678" s="177"/>
      <c r="T678" s="178"/>
      <c r="AT678" s="173" t="s">
        <v>279</v>
      </c>
      <c r="AU678" s="173" t="s">
        <v>90</v>
      </c>
      <c r="AV678" s="15" t="s">
        <v>277</v>
      </c>
      <c r="AW678" s="15" t="s">
        <v>35</v>
      </c>
      <c r="AX678" s="15" t="s">
        <v>21</v>
      </c>
      <c r="AY678" s="173" t="s">
        <v>270</v>
      </c>
    </row>
    <row r="679" spans="2:65" s="1" customFormat="1" ht="16.5" customHeight="1">
      <c r="B679" s="32"/>
      <c r="C679" s="179" t="s">
        <v>1006</v>
      </c>
      <c r="D679" s="179" t="s">
        <v>532</v>
      </c>
      <c r="E679" s="180" t="s">
        <v>1760</v>
      </c>
      <c r="F679" s="181" t="s">
        <v>1761</v>
      </c>
      <c r="G679" s="182" t="s">
        <v>335</v>
      </c>
      <c r="H679" s="183">
        <v>16.32</v>
      </c>
      <c r="I679" s="184"/>
      <c r="J679" s="185">
        <f>ROUND(I679*H679,2)</f>
        <v>0</v>
      </c>
      <c r="K679" s="181" t="s">
        <v>276</v>
      </c>
      <c r="L679" s="186"/>
      <c r="M679" s="187" t="s">
        <v>1</v>
      </c>
      <c r="N679" s="188" t="s">
        <v>46</v>
      </c>
      <c r="P679" s="147">
        <f>O679*H679</f>
        <v>0</v>
      </c>
      <c r="Q679" s="147">
        <v>0.22500000000000001</v>
      </c>
      <c r="R679" s="147">
        <f>Q679*H679</f>
        <v>3.6720000000000002</v>
      </c>
      <c r="S679" s="147">
        <v>0</v>
      </c>
      <c r="T679" s="148">
        <f>S679*H679</f>
        <v>0</v>
      </c>
      <c r="AR679" s="149" t="s">
        <v>338</v>
      </c>
      <c r="AT679" s="149" t="s">
        <v>532</v>
      </c>
      <c r="AU679" s="149" t="s">
        <v>90</v>
      </c>
      <c r="AY679" s="17" t="s">
        <v>270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21</v>
      </c>
      <c r="BK679" s="150">
        <f>ROUND(I679*H679,2)</f>
        <v>0</v>
      </c>
      <c r="BL679" s="17" t="s">
        <v>277</v>
      </c>
      <c r="BM679" s="149" t="s">
        <v>1762</v>
      </c>
    </row>
    <row r="680" spans="2:65" s="14" customFormat="1" ht="22.5">
      <c r="B680" s="165"/>
      <c r="D680" s="152" t="s">
        <v>279</v>
      </c>
      <c r="E680" s="166" t="s">
        <v>1</v>
      </c>
      <c r="F680" s="167" t="s">
        <v>1763</v>
      </c>
      <c r="H680" s="168">
        <v>16.32</v>
      </c>
      <c r="I680" s="169"/>
      <c r="L680" s="165"/>
      <c r="M680" s="170"/>
      <c r="T680" s="171"/>
      <c r="AT680" s="166" t="s">
        <v>279</v>
      </c>
      <c r="AU680" s="166" t="s">
        <v>90</v>
      </c>
      <c r="AV680" s="14" t="s">
        <v>90</v>
      </c>
      <c r="AW680" s="14" t="s">
        <v>35</v>
      </c>
      <c r="AX680" s="14" t="s">
        <v>21</v>
      </c>
      <c r="AY680" s="166" t="s">
        <v>270</v>
      </c>
    </row>
    <row r="681" spans="2:65" s="1" customFormat="1" ht="37.9" customHeight="1">
      <c r="B681" s="32"/>
      <c r="C681" s="138" t="s">
        <v>1014</v>
      </c>
      <c r="D681" s="138" t="s">
        <v>272</v>
      </c>
      <c r="E681" s="139" t="s">
        <v>1080</v>
      </c>
      <c r="F681" s="140" t="s">
        <v>1081</v>
      </c>
      <c r="G681" s="141" t="s">
        <v>371</v>
      </c>
      <c r="H681" s="142">
        <v>4.9130000000000003</v>
      </c>
      <c r="I681" s="143"/>
      <c r="J681" s="144">
        <f>ROUND(I681*H681,2)</f>
        <v>0</v>
      </c>
      <c r="K681" s="140" t="s">
        <v>341</v>
      </c>
      <c r="L681" s="32"/>
      <c r="M681" s="145" t="s">
        <v>1</v>
      </c>
      <c r="N681" s="146" t="s">
        <v>46</v>
      </c>
      <c r="P681" s="147">
        <f>O681*H681</f>
        <v>0</v>
      </c>
      <c r="Q681" s="147">
        <v>2.4529999999999998</v>
      </c>
      <c r="R681" s="147">
        <f>Q681*H681</f>
        <v>12.051589</v>
      </c>
      <c r="S681" s="147">
        <v>0</v>
      </c>
      <c r="T681" s="148">
        <f>S681*H681</f>
        <v>0</v>
      </c>
      <c r="AR681" s="149" t="s">
        <v>277</v>
      </c>
      <c r="AT681" s="149" t="s">
        <v>272</v>
      </c>
      <c r="AU681" s="149" t="s">
        <v>90</v>
      </c>
      <c r="AY681" s="17" t="s">
        <v>270</v>
      </c>
      <c r="BE681" s="150">
        <f>IF(N681="základní",J681,0)</f>
        <v>0</v>
      </c>
      <c r="BF681" s="150">
        <f>IF(N681="snížená",J681,0)</f>
        <v>0</v>
      </c>
      <c r="BG681" s="150">
        <f>IF(N681="zákl. přenesená",J681,0)</f>
        <v>0</v>
      </c>
      <c r="BH681" s="150">
        <f>IF(N681="sníž. přenesená",J681,0)</f>
        <v>0</v>
      </c>
      <c r="BI681" s="150">
        <f>IF(N681="nulová",J681,0)</f>
        <v>0</v>
      </c>
      <c r="BJ681" s="17" t="s">
        <v>21</v>
      </c>
      <c r="BK681" s="150">
        <f>ROUND(I681*H681,2)</f>
        <v>0</v>
      </c>
      <c r="BL681" s="17" t="s">
        <v>277</v>
      </c>
      <c r="BM681" s="149" t="s">
        <v>1082</v>
      </c>
    </row>
    <row r="682" spans="2:65" s="12" customFormat="1" ht="22.5">
      <c r="B682" s="151"/>
      <c r="D682" s="152" t="s">
        <v>279</v>
      </c>
      <c r="E682" s="153" t="s">
        <v>1</v>
      </c>
      <c r="F682" s="154" t="s">
        <v>1083</v>
      </c>
      <c r="H682" s="153" t="s">
        <v>1</v>
      </c>
      <c r="I682" s="155"/>
      <c r="L682" s="151"/>
      <c r="M682" s="156"/>
      <c r="T682" s="157"/>
      <c r="AT682" s="153" t="s">
        <v>279</v>
      </c>
      <c r="AU682" s="153" t="s">
        <v>90</v>
      </c>
      <c r="AV682" s="12" t="s">
        <v>21</v>
      </c>
      <c r="AW682" s="12" t="s">
        <v>35</v>
      </c>
      <c r="AX682" s="12" t="s">
        <v>81</v>
      </c>
      <c r="AY682" s="153" t="s">
        <v>270</v>
      </c>
    </row>
    <row r="683" spans="2:65" s="14" customFormat="1" ht="22.5">
      <c r="B683" s="165"/>
      <c r="D683" s="152" t="s">
        <v>279</v>
      </c>
      <c r="E683" s="166" t="s">
        <v>1</v>
      </c>
      <c r="F683" s="167" t="s">
        <v>1764</v>
      </c>
      <c r="H683" s="168">
        <v>0.52500000000000002</v>
      </c>
      <c r="I683" s="169"/>
      <c r="L683" s="165"/>
      <c r="M683" s="170"/>
      <c r="T683" s="171"/>
      <c r="AT683" s="166" t="s">
        <v>279</v>
      </c>
      <c r="AU683" s="166" t="s">
        <v>90</v>
      </c>
      <c r="AV683" s="14" t="s">
        <v>90</v>
      </c>
      <c r="AW683" s="14" t="s">
        <v>35</v>
      </c>
      <c r="AX683" s="14" t="s">
        <v>81</v>
      </c>
      <c r="AY683" s="166" t="s">
        <v>270</v>
      </c>
    </row>
    <row r="684" spans="2:65" s="14" customFormat="1" ht="22.5">
      <c r="B684" s="165"/>
      <c r="D684" s="152" t="s">
        <v>279</v>
      </c>
      <c r="E684" s="166" t="s">
        <v>1</v>
      </c>
      <c r="F684" s="167" t="s">
        <v>1765</v>
      </c>
      <c r="H684" s="168">
        <v>4.2</v>
      </c>
      <c r="I684" s="169"/>
      <c r="L684" s="165"/>
      <c r="M684" s="170"/>
      <c r="T684" s="171"/>
      <c r="AT684" s="166" t="s">
        <v>279</v>
      </c>
      <c r="AU684" s="166" t="s">
        <v>90</v>
      </c>
      <c r="AV684" s="14" t="s">
        <v>90</v>
      </c>
      <c r="AW684" s="14" t="s">
        <v>35</v>
      </c>
      <c r="AX684" s="14" t="s">
        <v>81</v>
      </c>
      <c r="AY684" s="166" t="s">
        <v>270</v>
      </c>
    </row>
    <row r="685" spans="2:65" s="14" customFormat="1" ht="22.5">
      <c r="B685" s="165"/>
      <c r="D685" s="152" t="s">
        <v>279</v>
      </c>
      <c r="E685" s="166" t="s">
        <v>1</v>
      </c>
      <c r="F685" s="167" t="s">
        <v>1766</v>
      </c>
      <c r="H685" s="168">
        <v>0.188</v>
      </c>
      <c r="I685" s="169"/>
      <c r="L685" s="165"/>
      <c r="M685" s="170"/>
      <c r="T685" s="171"/>
      <c r="AT685" s="166" t="s">
        <v>279</v>
      </c>
      <c r="AU685" s="166" t="s">
        <v>90</v>
      </c>
      <c r="AV685" s="14" t="s">
        <v>90</v>
      </c>
      <c r="AW685" s="14" t="s">
        <v>35</v>
      </c>
      <c r="AX685" s="14" t="s">
        <v>81</v>
      </c>
      <c r="AY685" s="166" t="s">
        <v>270</v>
      </c>
    </row>
    <row r="686" spans="2:65" s="15" customFormat="1" ht="11.25">
      <c r="B686" s="172"/>
      <c r="D686" s="152" t="s">
        <v>279</v>
      </c>
      <c r="E686" s="173" t="s">
        <v>1</v>
      </c>
      <c r="F686" s="174" t="s">
        <v>310</v>
      </c>
      <c r="H686" s="175">
        <v>4.9130000000000003</v>
      </c>
      <c r="I686" s="176"/>
      <c r="L686" s="172"/>
      <c r="M686" s="177"/>
      <c r="T686" s="178"/>
      <c r="AT686" s="173" t="s">
        <v>279</v>
      </c>
      <c r="AU686" s="173" t="s">
        <v>90</v>
      </c>
      <c r="AV686" s="15" t="s">
        <v>277</v>
      </c>
      <c r="AW686" s="15" t="s">
        <v>35</v>
      </c>
      <c r="AX686" s="15" t="s">
        <v>21</v>
      </c>
      <c r="AY686" s="173" t="s">
        <v>270</v>
      </c>
    </row>
    <row r="687" spans="2:65" s="1" customFormat="1" ht="33" customHeight="1">
      <c r="B687" s="32"/>
      <c r="C687" s="138" t="s">
        <v>238</v>
      </c>
      <c r="D687" s="138" t="s">
        <v>272</v>
      </c>
      <c r="E687" s="139" t="s">
        <v>1767</v>
      </c>
      <c r="F687" s="140" t="s">
        <v>1768</v>
      </c>
      <c r="G687" s="141" t="s">
        <v>335</v>
      </c>
      <c r="H687" s="142">
        <v>49</v>
      </c>
      <c r="I687" s="143"/>
      <c r="J687" s="144">
        <f>ROUND(I687*H687,2)</f>
        <v>0</v>
      </c>
      <c r="K687" s="140" t="s">
        <v>276</v>
      </c>
      <c r="L687" s="32"/>
      <c r="M687" s="145" t="s">
        <v>1</v>
      </c>
      <c r="N687" s="146" t="s">
        <v>46</v>
      </c>
      <c r="P687" s="147">
        <f>O687*H687</f>
        <v>0</v>
      </c>
      <c r="Q687" s="147">
        <v>1.0000000000000001E-5</v>
      </c>
      <c r="R687" s="147">
        <f>Q687*H687</f>
        <v>4.9000000000000009E-4</v>
      </c>
      <c r="S687" s="147">
        <v>0</v>
      </c>
      <c r="T687" s="148">
        <f>S687*H687</f>
        <v>0</v>
      </c>
      <c r="AR687" s="149" t="s">
        <v>277</v>
      </c>
      <c r="AT687" s="149" t="s">
        <v>272</v>
      </c>
      <c r="AU687" s="149" t="s">
        <v>90</v>
      </c>
      <c r="AY687" s="17" t="s">
        <v>270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21</v>
      </c>
      <c r="BK687" s="150">
        <f>ROUND(I687*H687,2)</f>
        <v>0</v>
      </c>
      <c r="BL687" s="17" t="s">
        <v>277</v>
      </c>
      <c r="BM687" s="149" t="s">
        <v>1769</v>
      </c>
    </row>
    <row r="688" spans="2:65" s="12" customFormat="1" ht="11.25">
      <c r="B688" s="151"/>
      <c r="D688" s="152" t="s">
        <v>279</v>
      </c>
      <c r="E688" s="153" t="s">
        <v>1</v>
      </c>
      <c r="F688" s="154" t="s">
        <v>1770</v>
      </c>
      <c r="H688" s="153" t="s">
        <v>1</v>
      </c>
      <c r="I688" s="155"/>
      <c r="L688" s="151"/>
      <c r="M688" s="156"/>
      <c r="T688" s="157"/>
      <c r="AT688" s="153" t="s">
        <v>279</v>
      </c>
      <c r="AU688" s="153" t="s">
        <v>90</v>
      </c>
      <c r="AV688" s="12" t="s">
        <v>21</v>
      </c>
      <c r="AW688" s="12" t="s">
        <v>35</v>
      </c>
      <c r="AX688" s="12" t="s">
        <v>81</v>
      </c>
      <c r="AY688" s="153" t="s">
        <v>270</v>
      </c>
    </row>
    <row r="689" spans="2:65" s="14" customFormat="1" ht="22.5">
      <c r="B689" s="165"/>
      <c r="D689" s="152" t="s">
        <v>279</v>
      </c>
      <c r="E689" s="166" t="s">
        <v>1</v>
      </c>
      <c r="F689" s="167" t="s">
        <v>1771</v>
      </c>
      <c r="H689" s="168">
        <v>49</v>
      </c>
      <c r="I689" s="169"/>
      <c r="L689" s="165"/>
      <c r="M689" s="170"/>
      <c r="T689" s="171"/>
      <c r="AT689" s="166" t="s">
        <v>279</v>
      </c>
      <c r="AU689" s="166" t="s">
        <v>90</v>
      </c>
      <c r="AV689" s="14" t="s">
        <v>90</v>
      </c>
      <c r="AW689" s="14" t="s">
        <v>35</v>
      </c>
      <c r="AX689" s="14" t="s">
        <v>81</v>
      </c>
      <c r="AY689" s="166" t="s">
        <v>270</v>
      </c>
    </row>
    <row r="690" spans="2:65" s="12" customFormat="1" ht="22.5">
      <c r="B690" s="151"/>
      <c r="D690" s="152" t="s">
        <v>279</v>
      </c>
      <c r="E690" s="153" t="s">
        <v>1</v>
      </c>
      <c r="F690" s="154" t="s">
        <v>1772</v>
      </c>
      <c r="H690" s="153" t="s">
        <v>1</v>
      </c>
      <c r="I690" s="155"/>
      <c r="L690" s="151"/>
      <c r="M690" s="156"/>
      <c r="T690" s="157"/>
      <c r="AT690" s="153" t="s">
        <v>279</v>
      </c>
      <c r="AU690" s="153" t="s">
        <v>90</v>
      </c>
      <c r="AV690" s="12" t="s">
        <v>21</v>
      </c>
      <c r="AW690" s="12" t="s">
        <v>35</v>
      </c>
      <c r="AX690" s="12" t="s">
        <v>81</v>
      </c>
      <c r="AY690" s="153" t="s">
        <v>270</v>
      </c>
    </row>
    <row r="691" spans="2:65" s="15" customFormat="1" ht="11.25">
      <c r="B691" s="172"/>
      <c r="D691" s="152" t="s">
        <v>279</v>
      </c>
      <c r="E691" s="173" t="s">
        <v>1</v>
      </c>
      <c r="F691" s="174" t="s">
        <v>310</v>
      </c>
      <c r="H691" s="175">
        <v>49</v>
      </c>
      <c r="I691" s="176"/>
      <c r="L691" s="172"/>
      <c r="M691" s="177"/>
      <c r="T691" s="178"/>
      <c r="AT691" s="173" t="s">
        <v>279</v>
      </c>
      <c r="AU691" s="173" t="s">
        <v>90</v>
      </c>
      <c r="AV691" s="15" t="s">
        <v>277</v>
      </c>
      <c r="AW691" s="15" t="s">
        <v>35</v>
      </c>
      <c r="AX691" s="15" t="s">
        <v>21</v>
      </c>
      <c r="AY691" s="173" t="s">
        <v>270</v>
      </c>
    </row>
    <row r="692" spans="2:65" s="1" customFormat="1" ht="24.2" customHeight="1">
      <c r="B692" s="32"/>
      <c r="C692" s="138" t="s">
        <v>1026</v>
      </c>
      <c r="D692" s="138" t="s">
        <v>272</v>
      </c>
      <c r="E692" s="139" t="s">
        <v>1773</v>
      </c>
      <c r="F692" s="140" t="s">
        <v>1774</v>
      </c>
      <c r="G692" s="141" t="s">
        <v>335</v>
      </c>
      <c r="H692" s="142">
        <v>120</v>
      </c>
      <c r="I692" s="143"/>
      <c r="J692" s="144">
        <f>ROUND(I692*H692,2)</f>
        <v>0</v>
      </c>
      <c r="K692" s="140" t="s">
        <v>276</v>
      </c>
      <c r="L692" s="32"/>
      <c r="M692" s="145" t="s">
        <v>1</v>
      </c>
      <c r="N692" s="146" t="s">
        <v>46</v>
      </c>
      <c r="P692" s="147">
        <f>O692*H692</f>
        <v>0</v>
      </c>
      <c r="Q692" s="147">
        <v>5.5000000000000003E-4</v>
      </c>
      <c r="R692" s="147">
        <f>Q692*H692</f>
        <v>6.6000000000000003E-2</v>
      </c>
      <c r="S692" s="147">
        <v>0</v>
      </c>
      <c r="T692" s="148">
        <f>S692*H692</f>
        <v>0</v>
      </c>
      <c r="AR692" s="149" t="s">
        <v>277</v>
      </c>
      <c r="AT692" s="149" t="s">
        <v>272</v>
      </c>
      <c r="AU692" s="149" t="s">
        <v>90</v>
      </c>
      <c r="AY692" s="17" t="s">
        <v>270</v>
      </c>
      <c r="BE692" s="150">
        <f>IF(N692="základní",J692,0)</f>
        <v>0</v>
      </c>
      <c r="BF692" s="150">
        <f>IF(N692="snížená",J692,0)</f>
        <v>0</v>
      </c>
      <c r="BG692" s="150">
        <f>IF(N692="zákl. přenesená",J692,0)</f>
        <v>0</v>
      </c>
      <c r="BH692" s="150">
        <f>IF(N692="sníž. přenesená",J692,0)</f>
        <v>0</v>
      </c>
      <c r="BI692" s="150">
        <f>IF(N692="nulová",J692,0)</f>
        <v>0</v>
      </c>
      <c r="BJ692" s="17" t="s">
        <v>21</v>
      </c>
      <c r="BK692" s="150">
        <f>ROUND(I692*H692,2)</f>
        <v>0</v>
      </c>
      <c r="BL692" s="17" t="s">
        <v>277</v>
      </c>
      <c r="BM692" s="149" t="s">
        <v>1775</v>
      </c>
    </row>
    <row r="693" spans="2:65" s="12" customFormat="1" ht="22.5">
      <c r="B693" s="151"/>
      <c r="D693" s="152" t="s">
        <v>279</v>
      </c>
      <c r="E693" s="153" t="s">
        <v>1</v>
      </c>
      <c r="F693" s="154" t="s">
        <v>1776</v>
      </c>
      <c r="H693" s="153" t="s">
        <v>1</v>
      </c>
      <c r="I693" s="155"/>
      <c r="L693" s="151"/>
      <c r="M693" s="156"/>
      <c r="T693" s="157"/>
      <c r="AT693" s="153" t="s">
        <v>279</v>
      </c>
      <c r="AU693" s="153" t="s">
        <v>90</v>
      </c>
      <c r="AV693" s="12" t="s">
        <v>21</v>
      </c>
      <c r="AW693" s="12" t="s">
        <v>35</v>
      </c>
      <c r="AX693" s="12" t="s">
        <v>81</v>
      </c>
      <c r="AY693" s="153" t="s">
        <v>270</v>
      </c>
    </row>
    <row r="694" spans="2:65" s="14" customFormat="1" ht="11.25">
      <c r="B694" s="165"/>
      <c r="D694" s="152" t="s">
        <v>279</v>
      </c>
      <c r="E694" s="166" t="s">
        <v>1</v>
      </c>
      <c r="F694" s="167" t="s">
        <v>1777</v>
      </c>
      <c r="H694" s="168">
        <v>120</v>
      </c>
      <c r="I694" s="169"/>
      <c r="L694" s="165"/>
      <c r="M694" s="170"/>
      <c r="T694" s="171"/>
      <c r="AT694" s="166" t="s">
        <v>279</v>
      </c>
      <c r="AU694" s="166" t="s">
        <v>90</v>
      </c>
      <c r="AV694" s="14" t="s">
        <v>90</v>
      </c>
      <c r="AW694" s="14" t="s">
        <v>35</v>
      </c>
      <c r="AX694" s="14" t="s">
        <v>81</v>
      </c>
      <c r="AY694" s="166" t="s">
        <v>270</v>
      </c>
    </row>
    <row r="695" spans="2:65" s="12" customFormat="1" ht="22.5">
      <c r="B695" s="151"/>
      <c r="D695" s="152" t="s">
        <v>279</v>
      </c>
      <c r="E695" s="153" t="s">
        <v>1</v>
      </c>
      <c r="F695" s="154" t="s">
        <v>1778</v>
      </c>
      <c r="H695" s="153" t="s">
        <v>1</v>
      </c>
      <c r="I695" s="155"/>
      <c r="L695" s="151"/>
      <c r="M695" s="156"/>
      <c r="T695" s="157"/>
      <c r="AT695" s="153" t="s">
        <v>279</v>
      </c>
      <c r="AU695" s="153" t="s">
        <v>90</v>
      </c>
      <c r="AV695" s="12" t="s">
        <v>21</v>
      </c>
      <c r="AW695" s="12" t="s">
        <v>35</v>
      </c>
      <c r="AX695" s="12" t="s">
        <v>81</v>
      </c>
      <c r="AY695" s="153" t="s">
        <v>270</v>
      </c>
    </row>
    <row r="696" spans="2:65" s="15" customFormat="1" ht="11.25">
      <c r="B696" s="172"/>
      <c r="D696" s="152" t="s">
        <v>279</v>
      </c>
      <c r="E696" s="173" t="s">
        <v>1</v>
      </c>
      <c r="F696" s="174" t="s">
        <v>310</v>
      </c>
      <c r="H696" s="175">
        <v>120</v>
      </c>
      <c r="I696" s="176"/>
      <c r="L696" s="172"/>
      <c r="M696" s="177"/>
      <c r="T696" s="178"/>
      <c r="AT696" s="173" t="s">
        <v>279</v>
      </c>
      <c r="AU696" s="173" t="s">
        <v>90</v>
      </c>
      <c r="AV696" s="15" t="s">
        <v>277</v>
      </c>
      <c r="AW696" s="15" t="s">
        <v>35</v>
      </c>
      <c r="AX696" s="15" t="s">
        <v>21</v>
      </c>
      <c r="AY696" s="173" t="s">
        <v>270</v>
      </c>
    </row>
    <row r="697" spans="2:65" s="1" customFormat="1" ht="24.2" customHeight="1">
      <c r="B697" s="32"/>
      <c r="C697" s="138" t="s">
        <v>1031</v>
      </c>
      <c r="D697" s="138" t="s">
        <v>272</v>
      </c>
      <c r="E697" s="139" t="s">
        <v>1779</v>
      </c>
      <c r="F697" s="140" t="s">
        <v>1780</v>
      </c>
      <c r="G697" s="141" t="s">
        <v>335</v>
      </c>
      <c r="H697" s="142">
        <v>49</v>
      </c>
      <c r="I697" s="143"/>
      <c r="J697" s="144">
        <f>ROUND(I697*H697,2)</f>
        <v>0</v>
      </c>
      <c r="K697" s="140" t="s">
        <v>276</v>
      </c>
      <c r="L697" s="32"/>
      <c r="M697" s="145" t="s">
        <v>1</v>
      </c>
      <c r="N697" s="146" t="s">
        <v>46</v>
      </c>
      <c r="P697" s="147">
        <f>O697*H697</f>
        <v>0</v>
      </c>
      <c r="Q697" s="147">
        <v>0</v>
      </c>
      <c r="R697" s="147">
        <f>Q697*H697</f>
        <v>0</v>
      </c>
      <c r="S697" s="147">
        <v>0</v>
      </c>
      <c r="T697" s="148">
        <f>S697*H697</f>
        <v>0</v>
      </c>
      <c r="AR697" s="149" t="s">
        <v>277</v>
      </c>
      <c r="AT697" s="149" t="s">
        <v>272</v>
      </c>
      <c r="AU697" s="149" t="s">
        <v>90</v>
      </c>
      <c r="AY697" s="17" t="s">
        <v>270</v>
      </c>
      <c r="BE697" s="150">
        <f>IF(N697="základní",J697,0)</f>
        <v>0</v>
      </c>
      <c r="BF697" s="150">
        <f>IF(N697="snížená",J697,0)</f>
        <v>0</v>
      </c>
      <c r="BG697" s="150">
        <f>IF(N697="zákl. přenesená",J697,0)</f>
        <v>0</v>
      </c>
      <c r="BH697" s="150">
        <f>IF(N697="sníž. přenesená",J697,0)</f>
        <v>0</v>
      </c>
      <c r="BI697" s="150">
        <f>IF(N697="nulová",J697,0)</f>
        <v>0</v>
      </c>
      <c r="BJ697" s="17" t="s">
        <v>21</v>
      </c>
      <c r="BK697" s="150">
        <f>ROUND(I697*H697,2)</f>
        <v>0</v>
      </c>
      <c r="BL697" s="17" t="s">
        <v>277</v>
      </c>
      <c r="BM697" s="149" t="s">
        <v>1781</v>
      </c>
    </row>
    <row r="698" spans="2:65" s="14" customFormat="1" ht="22.5">
      <c r="B698" s="165"/>
      <c r="D698" s="152" t="s">
        <v>279</v>
      </c>
      <c r="E698" s="166" t="s">
        <v>1</v>
      </c>
      <c r="F698" s="167" t="s">
        <v>1782</v>
      </c>
      <c r="H698" s="168">
        <v>49</v>
      </c>
      <c r="I698" s="169"/>
      <c r="L698" s="165"/>
      <c r="M698" s="170"/>
      <c r="T698" s="171"/>
      <c r="AT698" s="166" t="s">
        <v>279</v>
      </c>
      <c r="AU698" s="166" t="s">
        <v>90</v>
      </c>
      <c r="AV698" s="14" t="s">
        <v>90</v>
      </c>
      <c r="AW698" s="14" t="s">
        <v>35</v>
      </c>
      <c r="AX698" s="14" t="s">
        <v>81</v>
      </c>
      <c r="AY698" s="166" t="s">
        <v>270</v>
      </c>
    </row>
    <row r="699" spans="2:65" s="12" customFormat="1" ht="22.5">
      <c r="B699" s="151"/>
      <c r="D699" s="152" t="s">
        <v>279</v>
      </c>
      <c r="E699" s="153" t="s">
        <v>1</v>
      </c>
      <c r="F699" s="154" t="s">
        <v>1783</v>
      </c>
      <c r="H699" s="153" t="s">
        <v>1</v>
      </c>
      <c r="I699" s="155"/>
      <c r="L699" s="151"/>
      <c r="M699" s="156"/>
      <c r="T699" s="157"/>
      <c r="AT699" s="153" t="s">
        <v>279</v>
      </c>
      <c r="AU699" s="153" t="s">
        <v>90</v>
      </c>
      <c r="AV699" s="12" t="s">
        <v>21</v>
      </c>
      <c r="AW699" s="12" t="s">
        <v>35</v>
      </c>
      <c r="AX699" s="12" t="s">
        <v>81</v>
      </c>
      <c r="AY699" s="153" t="s">
        <v>270</v>
      </c>
    </row>
    <row r="700" spans="2:65" s="12" customFormat="1" ht="22.5">
      <c r="B700" s="151"/>
      <c r="D700" s="152" t="s">
        <v>279</v>
      </c>
      <c r="E700" s="153" t="s">
        <v>1</v>
      </c>
      <c r="F700" s="154" t="s">
        <v>1784</v>
      </c>
      <c r="H700" s="153" t="s">
        <v>1</v>
      </c>
      <c r="I700" s="155"/>
      <c r="L700" s="151"/>
      <c r="M700" s="156"/>
      <c r="T700" s="157"/>
      <c r="AT700" s="153" t="s">
        <v>279</v>
      </c>
      <c r="AU700" s="153" t="s">
        <v>90</v>
      </c>
      <c r="AV700" s="12" t="s">
        <v>21</v>
      </c>
      <c r="AW700" s="12" t="s">
        <v>35</v>
      </c>
      <c r="AX700" s="12" t="s">
        <v>81</v>
      </c>
      <c r="AY700" s="153" t="s">
        <v>270</v>
      </c>
    </row>
    <row r="701" spans="2:65" s="15" customFormat="1" ht="11.25">
      <c r="B701" s="172"/>
      <c r="D701" s="152" t="s">
        <v>279</v>
      </c>
      <c r="E701" s="173" t="s">
        <v>1</v>
      </c>
      <c r="F701" s="174" t="s">
        <v>310</v>
      </c>
      <c r="H701" s="175">
        <v>49</v>
      </c>
      <c r="I701" s="176"/>
      <c r="L701" s="172"/>
      <c r="M701" s="177"/>
      <c r="T701" s="178"/>
      <c r="AT701" s="173" t="s">
        <v>279</v>
      </c>
      <c r="AU701" s="173" t="s">
        <v>90</v>
      </c>
      <c r="AV701" s="15" t="s">
        <v>277</v>
      </c>
      <c r="AW701" s="15" t="s">
        <v>35</v>
      </c>
      <c r="AX701" s="15" t="s">
        <v>21</v>
      </c>
      <c r="AY701" s="173" t="s">
        <v>270</v>
      </c>
    </row>
    <row r="702" spans="2:65" s="1" customFormat="1" ht="24.2" customHeight="1">
      <c r="B702" s="32"/>
      <c r="C702" s="138" t="s">
        <v>1037</v>
      </c>
      <c r="D702" s="138" t="s">
        <v>272</v>
      </c>
      <c r="E702" s="139" t="s">
        <v>1785</v>
      </c>
      <c r="F702" s="140" t="s">
        <v>1786</v>
      </c>
      <c r="G702" s="141" t="s">
        <v>335</v>
      </c>
      <c r="H702" s="142">
        <v>49</v>
      </c>
      <c r="I702" s="143"/>
      <c r="J702" s="144">
        <f>ROUND(I702*H702,2)</f>
        <v>0</v>
      </c>
      <c r="K702" s="140" t="s">
        <v>276</v>
      </c>
      <c r="L702" s="32"/>
      <c r="M702" s="145" t="s">
        <v>1</v>
      </c>
      <c r="N702" s="146" t="s">
        <v>46</v>
      </c>
      <c r="P702" s="147">
        <f>O702*H702</f>
        <v>0</v>
      </c>
      <c r="Q702" s="147">
        <v>1.1E-4</v>
      </c>
      <c r="R702" s="147">
        <f>Q702*H702</f>
        <v>5.3899999999999998E-3</v>
      </c>
      <c r="S702" s="147">
        <v>0</v>
      </c>
      <c r="T702" s="148">
        <f>S702*H702</f>
        <v>0</v>
      </c>
      <c r="AR702" s="149" t="s">
        <v>277</v>
      </c>
      <c r="AT702" s="149" t="s">
        <v>272</v>
      </c>
      <c r="AU702" s="149" t="s">
        <v>90</v>
      </c>
      <c r="AY702" s="17" t="s">
        <v>270</v>
      </c>
      <c r="BE702" s="150">
        <f>IF(N702="základní",J702,0)</f>
        <v>0</v>
      </c>
      <c r="BF702" s="150">
        <f>IF(N702="snížená",J702,0)</f>
        <v>0</v>
      </c>
      <c r="BG702" s="150">
        <f>IF(N702="zákl. přenesená",J702,0)</f>
        <v>0</v>
      </c>
      <c r="BH702" s="150">
        <f>IF(N702="sníž. přenesená",J702,0)</f>
        <v>0</v>
      </c>
      <c r="BI702" s="150">
        <f>IF(N702="nulová",J702,0)</f>
        <v>0</v>
      </c>
      <c r="BJ702" s="17" t="s">
        <v>21</v>
      </c>
      <c r="BK702" s="150">
        <f>ROUND(I702*H702,2)</f>
        <v>0</v>
      </c>
      <c r="BL702" s="17" t="s">
        <v>277</v>
      </c>
      <c r="BM702" s="149" t="s">
        <v>1787</v>
      </c>
    </row>
    <row r="703" spans="2:65" s="14" customFormat="1" ht="22.5">
      <c r="B703" s="165"/>
      <c r="D703" s="152" t="s">
        <v>279</v>
      </c>
      <c r="E703" s="166" t="s">
        <v>1</v>
      </c>
      <c r="F703" s="167" t="s">
        <v>1771</v>
      </c>
      <c r="H703" s="168">
        <v>49</v>
      </c>
      <c r="I703" s="169"/>
      <c r="L703" s="165"/>
      <c r="M703" s="170"/>
      <c r="T703" s="171"/>
      <c r="AT703" s="166" t="s">
        <v>279</v>
      </c>
      <c r="AU703" s="166" t="s">
        <v>90</v>
      </c>
      <c r="AV703" s="14" t="s">
        <v>90</v>
      </c>
      <c r="AW703" s="14" t="s">
        <v>35</v>
      </c>
      <c r="AX703" s="14" t="s">
        <v>81</v>
      </c>
      <c r="AY703" s="166" t="s">
        <v>270</v>
      </c>
    </row>
    <row r="704" spans="2:65" s="12" customFormat="1" ht="22.5">
      <c r="B704" s="151"/>
      <c r="D704" s="152" t="s">
        <v>279</v>
      </c>
      <c r="E704" s="153" t="s">
        <v>1</v>
      </c>
      <c r="F704" s="154" t="s">
        <v>1788</v>
      </c>
      <c r="H704" s="153" t="s">
        <v>1</v>
      </c>
      <c r="I704" s="155"/>
      <c r="L704" s="151"/>
      <c r="M704" s="156"/>
      <c r="T704" s="157"/>
      <c r="AT704" s="153" t="s">
        <v>279</v>
      </c>
      <c r="AU704" s="153" t="s">
        <v>90</v>
      </c>
      <c r="AV704" s="12" t="s">
        <v>21</v>
      </c>
      <c r="AW704" s="12" t="s">
        <v>35</v>
      </c>
      <c r="AX704" s="12" t="s">
        <v>81</v>
      </c>
      <c r="AY704" s="153" t="s">
        <v>270</v>
      </c>
    </row>
    <row r="705" spans="2:65" s="15" customFormat="1" ht="11.25">
      <c r="B705" s="172"/>
      <c r="D705" s="152" t="s">
        <v>279</v>
      </c>
      <c r="E705" s="173" t="s">
        <v>1</v>
      </c>
      <c r="F705" s="174" t="s">
        <v>310</v>
      </c>
      <c r="H705" s="175">
        <v>49</v>
      </c>
      <c r="I705" s="176"/>
      <c r="L705" s="172"/>
      <c r="M705" s="177"/>
      <c r="T705" s="178"/>
      <c r="AT705" s="173" t="s">
        <v>279</v>
      </c>
      <c r="AU705" s="173" t="s">
        <v>90</v>
      </c>
      <c r="AV705" s="15" t="s">
        <v>277</v>
      </c>
      <c r="AW705" s="15" t="s">
        <v>35</v>
      </c>
      <c r="AX705" s="15" t="s">
        <v>21</v>
      </c>
      <c r="AY705" s="173" t="s">
        <v>270</v>
      </c>
    </row>
    <row r="706" spans="2:65" s="1" customFormat="1" ht="24.2" customHeight="1">
      <c r="B706" s="32"/>
      <c r="C706" s="138" t="s">
        <v>1042</v>
      </c>
      <c r="D706" s="138" t="s">
        <v>272</v>
      </c>
      <c r="E706" s="139" t="s">
        <v>1789</v>
      </c>
      <c r="F706" s="140" t="s">
        <v>1790</v>
      </c>
      <c r="G706" s="141" t="s">
        <v>876</v>
      </c>
      <c r="H706" s="142">
        <v>85</v>
      </c>
      <c r="I706" s="143"/>
      <c r="J706" s="144">
        <f>ROUND(I706*H706,2)</f>
        <v>0</v>
      </c>
      <c r="K706" s="140" t="s">
        <v>276</v>
      </c>
      <c r="L706" s="32"/>
      <c r="M706" s="145" t="s">
        <v>1</v>
      </c>
      <c r="N706" s="146" t="s">
        <v>46</v>
      </c>
      <c r="P706" s="147">
        <f>O706*H706</f>
        <v>0</v>
      </c>
      <c r="Q706" s="147">
        <v>2.0200000000000001E-3</v>
      </c>
      <c r="R706" s="147">
        <f>Q706*H706</f>
        <v>0.17170000000000002</v>
      </c>
      <c r="S706" s="147">
        <v>0</v>
      </c>
      <c r="T706" s="148">
        <f>S706*H706</f>
        <v>0</v>
      </c>
      <c r="AR706" s="149" t="s">
        <v>277</v>
      </c>
      <c r="AT706" s="149" t="s">
        <v>272</v>
      </c>
      <c r="AU706" s="149" t="s">
        <v>90</v>
      </c>
      <c r="AY706" s="17" t="s">
        <v>270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21</v>
      </c>
      <c r="BK706" s="150">
        <f>ROUND(I706*H706,2)</f>
        <v>0</v>
      </c>
      <c r="BL706" s="17" t="s">
        <v>277</v>
      </c>
      <c r="BM706" s="149" t="s">
        <v>1791</v>
      </c>
    </row>
    <row r="707" spans="2:65" s="12" customFormat="1" ht="11.25">
      <c r="B707" s="151"/>
      <c r="D707" s="152" t="s">
        <v>279</v>
      </c>
      <c r="E707" s="153" t="s">
        <v>1</v>
      </c>
      <c r="F707" s="154" t="s">
        <v>1627</v>
      </c>
      <c r="H707" s="153" t="s">
        <v>1</v>
      </c>
      <c r="I707" s="155"/>
      <c r="L707" s="151"/>
      <c r="M707" s="156"/>
      <c r="T707" s="157"/>
      <c r="AT707" s="153" t="s">
        <v>279</v>
      </c>
      <c r="AU707" s="153" t="s">
        <v>90</v>
      </c>
      <c r="AV707" s="12" t="s">
        <v>21</v>
      </c>
      <c r="AW707" s="12" t="s">
        <v>35</v>
      </c>
      <c r="AX707" s="12" t="s">
        <v>81</v>
      </c>
      <c r="AY707" s="153" t="s">
        <v>270</v>
      </c>
    </row>
    <row r="708" spans="2:65" s="14" customFormat="1" ht="22.5">
      <c r="B708" s="165"/>
      <c r="D708" s="152" t="s">
        <v>279</v>
      </c>
      <c r="E708" s="166" t="s">
        <v>1</v>
      </c>
      <c r="F708" s="167" t="s">
        <v>1792</v>
      </c>
      <c r="H708" s="168">
        <v>85</v>
      </c>
      <c r="I708" s="169"/>
      <c r="L708" s="165"/>
      <c r="M708" s="170"/>
      <c r="T708" s="171"/>
      <c r="AT708" s="166" t="s">
        <v>279</v>
      </c>
      <c r="AU708" s="166" t="s">
        <v>90</v>
      </c>
      <c r="AV708" s="14" t="s">
        <v>90</v>
      </c>
      <c r="AW708" s="14" t="s">
        <v>35</v>
      </c>
      <c r="AX708" s="14" t="s">
        <v>81</v>
      </c>
      <c r="AY708" s="166" t="s">
        <v>270</v>
      </c>
    </row>
    <row r="709" spans="2:65" s="12" customFormat="1" ht="11.25">
      <c r="B709" s="151"/>
      <c r="D709" s="152" t="s">
        <v>279</v>
      </c>
      <c r="E709" s="153" t="s">
        <v>1</v>
      </c>
      <c r="F709" s="154" t="s">
        <v>1793</v>
      </c>
      <c r="H709" s="153" t="s">
        <v>1</v>
      </c>
      <c r="I709" s="155"/>
      <c r="L709" s="151"/>
      <c r="M709" s="156"/>
      <c r="T709" s="157"/>
      <c r="AT709" s="153" t="s">
        <v>279</v>
      </c>
      <c r="AU709" s="153" t="s">
        <v>90</v>
      </c>
      <c r="AV709" s="12" t="s">
        <v>21</v>
      </c>
      <c r="AW709" s="12" t="s">
        <v>35</v>
      </c>
      <c r="AX709" s="12" t="s">
        <v>81</v>
      </c>
      <c r="AY709" s="153" t="s">
        <v>270</v>
      </c>
    </row>
    <row r="710" spans="2:65" s="15" customFormat="1" ht="11.25">
      <c r="B710" s="172"/>
      <c r="D710" s="152" t="s">
        <v>279</v>
      </c>
      <c r="E710" s="173" t="s">
        <v>1</v>
      </c>
      <c r="F710" s="174" t="s">
        <v>310</v>
      </c>
      <c r="H710" s="175">
        <v>85</v>
      </c>
      <c r="I710" s="176"/>
      <c r="L710" s="172"/>
      <c r="M710" s="177"/>
      <c r="T710" s="178"/>
      <c r="AT710" s="173" t="s">
        <v>279</v>
      </c>
      <c r="AU710" s="173" t="s">
        <v>90</v>
      </c>
      <c r="AV710" s="15" t="s">
        <v>277</v>
      </c>
      <c r="AW710" s="15" t="s">
        <v>35</v>
      </c>
      <c r="AX710" s="15" t="s">
        <v>21</v>
      </c>
      <c r="AY710" s="173" t="s">
        <v>270</v>
      </c>
    </row>
    <row r="711" spans="2:65" s="1" customFormat="1" ht="24.2" customHeight="1">
      <c r="B711" s="32"/>
      <c r="C711" s="138" t="s">
        <v>1052</v>
      </c>
      <c r="D711" s="138" t="s">
        <v>272</v>
      </c>
      <c r="E711" s="139" t="s">
        <v>1794</v>
      </c>
      <c r="F711" s="140" t="s">
        <v>1795</v>
      </c>
      <c r="G711" s="141" t="s">
        <v>506</v>
      </c>
      <c r="H711" s="142">
        <v>2.2509999999999999</v>
      </c>
      <c r="I711" s="143"/>
      <c r="J711" s="144">
        <f>ROUND(I711*H711,2)</f>
        <v>0</v>
      </c>
      <c r="K711" s="140" t="s">
        <v>276</v>
      </c>
      <c r="L711" s="32"/>
      <c r="M711" s="145" t="s">
        <v>1</v>
      </c>
      <c r="N711" s="146" t="s">
        <v>46</v>
      </c>
      <c r="P711" s="147">
        <f>O711*H711</f>
        <v>0</v>
      </c>
      <c r="Q711" s="147">
        <v>1.0160100000000001</v>
      </c>
      <c r="R711" s="147">
        <f>Q711*H711</f>
        <v>2.2870385099999999</v>
      </c>
      <c r="S711" s="147">
        <v>0</v>
      </c>
      <c r="T711" s="148">
        <f>S711*H711</f>
        <v>0</v>
      </c>
      <c r="AR711" s="149" t="s">
        <v>277</v>
      </c>
      <c r="AT711" s="149" t="s">
        <v>272</v>
      </c>
      <c r="AU711" s="149" t="s">
        <v>90</v>
      </c>
      <c r="AY711" s="17" t="s">
        <v>270</v>
      </c>
      <c r="BE711" s="150">
        <f>IF(N711="základní",J711,0)</f>
        <v>0</v>
      </c>
      <c r="BF711" s="150">
        <f>IF(N711="snížená",J711,0)</f>
        <v>0</v>
      </c>
      <c r="BG711" s="150">
        <f>IF(N711="zákl. přenesená",J711,0)</f>
        <v>0</v>
      </c>
      <c r="BH711" s="150">
        <f>IF(N711="sníž. přenesená",J711,0)</f>
        <v>0</v>
      </c>
      <c r="BI711" s="150">
        <f>IF(N711="nulová",J711,0)</f>
        <v>0</v>
      </c>
      <c r="BJ711" s="17" t="s">
        <v>21</v>
      </c>
      <c r="BK711" s="150">
        <f>ROUND(I711*H711,2)</f>
        <v>0</v>
      </c>
      <c r="BL711" s="17" t="s">
        <v>277</v>
      </c>
      <c r="BM711" s="149" t="s">
        <v>1796</v>
      </c>
    </row>
    <row r="712" spans="2:65" s="12" customFormat="1" ht="22.5">
      <c r="B712" s="151"/>
      <c r="D712" s="152" t="s">
        <v>279</v>
      </c>
      <c r="E712" s="153" t="s">
        <v>1</v>
      </c>
      <c r="F712" s="154" t="s">
        <v>1797</v>
      </c>
      <c r="H712" s="153" t="s">
        <v>1</v>
      </c>
      <c r="I712" s="155"/>
      <c r="L712" s="151"/>
      <c r="M712" s="156"/>
      <c r="T712" s="157"/>
      <c r="AT712" s="153" t="s">
        <v>279</v>
      </c>
      <c r="AU712" s="153" t="s">
        <v>90</v>
      </c>
      <c r="AV712" s="12" t="s">
        <v>21</v>
      </c>
      <c r="AW712" s="12" t="s">
        <v>35</v>
      </c>
      <c r="AX712" s="12" t="s">
        <v>81</v>
      </c>
      <c r="AY712" s="153" t="s">
        <v>270</v>
      </c>
    </row>
    <row r="713" spans="2:65" s="12" customFormat="1" ht="33.75">
      <c r="B713" s="151"/>
      <c r="D713" s="152" t="s">
        <v>279</v>
      </c>
      <c r="E713" s="153" t="s">
        <v>1</v>
      </c>
      <c r="F713" s="154" t="s">
        <v>1798</v>
      </c>
      <c r="H713" s="153" t="s">
        <v>1</v>
      </c>
      <c r="I713" s="155"/>
      <c r="L713" s="151"/>
      <c r="M713" s="156"/>
      <c r="T713" s="157"/>
      <c r="AT713" s="153" t="s">
        <v>279</v>
      </c>
      <c r="AU713" s="153" t="s">
        <v>90</v>
      </c>
      <c r="AV713" s="12" t="s">
        <v>21</v>
      </c>
      <c r="AW713" s="12" t="s">
        <v>35</v>
      </c>
      <c r="AX713" s="12" t="s">
        <v>81</v>
      </c>
      <c r="AY713" s="153" t="s">
        <v>270</v>
      </c>
    </row>
    <row r="714" spans="2:65" s="14" customFormat="1" ht="11.25">
      <c r="B714" s="165"/>
      <c r="D714" s="152" t="s">
        <v>279</v>
      </c>
      <c r="E714" s="166" t="s">
        <v>1</v>
      </c>
      <c r="F714" s="167" t="s">
        <v>1799</v>
      </c>
      <c r="H714" s="168">
        <v>2.2509999999999999</v>
      </c>
      <c r="I714" s="169"/>
      <c r="L714" s="165"/>
      <c r="M714" s="170"/>
      <c r="T714" s="171"/>
      <c r="AT714" s="166" t="s">
        <v>279</v>
      </c>
      <c r="AU714" s="166" t="s">
        <v>90</v>
      </c>
      <c r="AV714" s="14" t="s">
        <v>90</v>
      </c>
      <c r="AW714" s="14" t="s">
        <v>35</v>
      </c>
      <c r="AX714" s="14" t="s">
        <v>21</v>
      </c>
      <c r="AY714" s="166" t="s">
        <v>270</v>
      </c>
    </row>
    <row r="715" spans="2:65" s="1" customFormat="1" ht="33" customHeight="1">
      <c r="B715" s="32"/>
      <c r="C715" s="138" t="s">
        <v>1057</v>
      </c>
      <c r="D715" s="138" t="s">
        <v>272</v>
      </c>
      <c r="E715" s="139" t="s">
        <v>1090</v>
      </c>
      <c r="F715" s="140" t="s">
        <v>1091</v>
      </c>
      <c r="G715" s="141" t="s">
        <v>335</v>
      </c>
      <c r="H715" s="142">
        <v>160</v>
      </c>
      <c r="I715" s="143"/>
      <c r="J715" s="144">
        <f>ROUND(I715*H715,2)</f>
        <v>0</v>
      </c>
      <c r="K715" s="140" t="s">
        <v>276</v>
      </c>
      <c r="L715" s="32"/>
      <c r="M715" s="145" t="s">
        <v>1</v>
      </c>
      <c r="N715" s="146" t="s">
        <v>46</v>
      </c>
      <c r="P715" s="147">
        <f>O715*H715</f>
        <v>0</v>
      </c>
      <c r="Q715" s="147">
        <v>6.0999999999999997E-4</v>
      </c>
      <c r="R715" s="147">
        <f>Q715*H715</f>
        <v>9.7599999999999992E-2</v>
      </c>
      <c r="S715" s="147">
        <v>0</v>
      </c>
      <c r="T715" s="148">
        <f>S715*H715</f>
        <v>0</v>
      </c>
      <c r="AR715" s="149" t="s">
        <v>277</v>
      </c>
      <c r="AT715" s="149" t="s">
        <v>272</v>
      </c>
      <c r="AU715" s="149" t="s">
        <v>90</v>
      </c>
      <c r="AY715" s="17" t="s">
        <v>270</v>
      </c>
      <c r="BE715" s="150">
        <f>IF(N715="základní",J715,0)</f>
        <v>0</v>
      </c>
      <c r="BF715" s="150">
        <f>IF(N715="snížená",J715,0)</f>
        <v>0</v>
      </c>
      <c r="BG715" s="150">
        <f>IF(N715="zákl. přenesená",J715,0)</f>
        <v>0</v>
      </c>
      <c r="BH715" s="150">
        <f>IF(N715="sníž. přenesená",J715,0)</f>
        <v>0</v>
      </c>
      <c r="BI715" s="150">
        <f>IF(N715="nulová",J715,0)</f>
        <v>0</v>
      </c>
      <c r="BJ715" s="17" t="s">
        <v>21</v>
      </c>
      <c r="BK715" s="150">
        <f>ROUND(I715*H715,2)</f>
        <v>0</v>
      </c>
      <c r="BL715" s="17" t="s">
        <v>277</v>
      </c>
      <c r="BM715" s="149" t="s">
        <v>1092</v>
      </c>
    </row>
    <row r="716" spans="2:65" s="12" customFormat="1" ht="22.5">
      <c r="B716" s="151"/>
      <c r="D716" s="152" t="s">
        <v>279</v>
      </c>
      <c r="E716" s="153" t="s">
        <v>1</v>
      </c>
      <c r="F716" s="154" t="s">
        <v>1093</v>
      </c>
      <c r="H716" s="153" t="s">
        <v>1</v>
      </c>
      <c r="I716" s="155"/>
      <c r="L716" s="151"/>
      <c r="M716" s="156"/>
      <c r="T716" s="157"/>
      <c r="AT716" s="153" t="s">
        <v>279</v>
      </c>
      <c r="AU716" s="153" t="s">
        <v>90</v>
      </c>
      <c r="AV716" s="12" t="s">
        <v>21</v>
      </c>
      <c r="AW716" s="12" t="s">
        <v>35</v>
      </c>
      <c r="AX716" s="12" t="s">
        <v>81</v>
      </c>
      <c r="AY716" s="153" t="s">
        <v>270</v>
      </c>
    </row>
    <row r="717" spans="2:65" s="14" customFormat="1" ht="22.5">
      <c r="B717" s="165"/>
      <c r="D717" s="152" t="s">
        <v>279</v>
      </c>
      <c r="E717" s="166" t="s">
        <v>1</v>
      </c>
      <c r="F717" s="167" t="s">
        <v>1800</v>
      </c>
      <c r="H717" s="168">
        <v>160</v>
      </c>
      <c r="I717" s="169"/>
      <c r="L717" s="165"/>
      <c r="M717" s="170"/>
      <c r="T717" s="171"/>
      <c r="AT717" s="166" t="s">
        <v>279</v>
      </c>
      <c r="AU717" s="166" t="s">
        <v>90</v>
      </c>
      <c r="AV717" s="14" t="s">
        <v>90</v>
      </c>
      <c r="AW717" s="14" t="s">
        <v>35</v>
      </c>
      <c r="AX717" s="14" t="s">
        <v>81</v>
      </c>
      <c r="AY717" s="166" t="s">
        <v>270</v>
      </c>
    </row>
    <row r="718" spans="2:65" s="15" customFormat="1" ht="11.25">
      <c r="B718" s="172"/>
      <c r="D718" s="152" t="s">
        <v>279</v>
      </c>
      <c r="E718" s="173" t="s">
        <v>1</v>
      </c>
      <c r="F718" s="174" t="s">
        <v>310</v>
      </c>
      <c r="H718" s="175">
        <v>160</v>
      </c>
      <c r="I718" s="176"/>
      <c r="L718" s="172"/>
      <c r="M718" s="177"/>
      <c r="T718" s="178"/>
      <c r="AT718" s="173" t="s">
        <v>279</v>
      </c>
      <c r="AU718" s="173" t="s">
        <v>90</v>
      </c>
      <c r="AV718" s="15" t="s">
        <v>277</v>
      </c>
      <c r="AW718" s="15" t="s">
        <v>35</v>
      </c>
      <c r="AX718" s="15" t="s">
        <v>21</v>
      </c>
      <c r="AY718" s="173" t="s">
        <v>270</v>
      </c>
    </row>
    <row r="719" spans="2:65" s="1" customFormat="1" ht="24.2" customHeight="1">
      <c r="B719" s="32"/>
      <c r="C719" s="138" t="s">
        <v>1063</v>
      </c>
      <c r="D719" s="138" t="s">
        <v>272</v>
      </c>
      <c r="E719" s="139" t="s">
        <v>1095</v>
      </c>
      <c r="F719" s="140" t="s">
        <v>1096</v>
      </c>
      <c r="G719" s="141" t="s">
        <v>335</v>
      </c>
      <c r="H719" s="142">
        <v>1490</v>
      </c>
      <c r="I719" s="143"/>
      <c r="J719" s="144">
        <f>ROUND(I719*H719,2)</f>
        <v>0</v>
      </c>
      <c r="K719" s="140" t="s">
        <v>276</v>
      </c>
      <c r="L719" s="32"/>
      <c r="M719" s="145" t="s">
        <v>1</v>
      </c>
      <c r="N719" s="146" t="s">
        <v>46</v>
      </c>
      <c r="P719" s="147">
        <f>O719*H719</f>
        <v>0</v>
      </c>
      <c r="Q719" s="147">
        <v>0</v>
      </c>
      <c r="R719" s="147">
        <f>Q719*H719</f>
        <v>0</v>
      </c>
      <c r="S719" s="147">
        <v>0</v>
      </c>
      <c r="T719" s="148">
        <f>S719*H719</f>
        <v>0</v>
      </c>
      <c r="AR719" s="149" t="s">
        <v>277</v>
      </c>
      <c r="AT719" s="149" t="s">
        <v>272</v>
      </c>
      <c r="AU719" s="149" t="s">
        <v>90</v>
      </c>
      <c r="AY719" s="17" t="s">
        <v>270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21</v>
      </c>
      <c r="BK719" s="150">
        <f>ROUND(I719*H719,2)</f>
        <v>0</v>
      </c>
      <c r="BL719" s="17" t="s">
        <v>277</v>
      </c>
      <c r="BM719" s="149" t="s">
        <v>1097</v>
      </c>
    </row>
    <row r="720" spans="2:65" s="14" customFormat="1" ht="22.5">
      <c r="B720" s="165"/>
      <c r="D720" s="152" t="s">
        <v>279</v>
      </c>
      <c r="E720" s="166" t="s">
        <v>1</v>
      </c>
      <c r="F720" s="167" t="s">
        <v>1801</v>
      </c>
      <c r="H720" s="168">
        <v>1490</v>
      </c>
      <c r="I720" s="169"/>
      <c r="L720" s="165"/>
      <c r="M720" s="170"/>
      <c r="T720" s="171"/>
      <c r="AT720" s="166" t="s">
        <v>279</v>
      </c>
      <c r="AU720" s="166" t="s">
        <v>90</v>
      </c>
      <c r="AV720" s="14" t="s">
        <v>90</v>
      </c>
      <c r="AW720" s="14" t="s">
        <v>35</v>
      </c>
      <c r="AX720" s="14" t="s">
        <v>21</v>
      </c>
      <c r="AY720" s="166" t="s">
        <v>270</v>
      </c>
    </row>
    <row r="721" spans="2:65" s="1" customFormat="1" ht="24.2" customHeight="1">
      <c r="B721" s="32"/>
      <c r="C721" s="138" t="s">
        <v>1069</v>
      </c>
      <c r="D721" s="138" t="s">
        <v>272</v>
      </c>
      <c r="E721" s="139" t="s">
        <v>1102</v>
      </c>
      <c r="F721" s="140" t="s">
        <v>1103</v>
      </c>
      <c r="G721" s="141" t="s">
        <v>335</v>
      </c>
      <c r="H721" s="142">
        <v>1298.7</v>
      </c>
      <c r="I721" s="143"/>
      <c r="J721" s="144">
        <f>ROUND(I721*H721,2)</f>
        <v>0</v>
      </c>
      <c r="K721" s="140" t="s">
        <v>276</v>
      </c>
      <c r="L721" s="32"/>
      <c r="M721" s="145" t="s">
        <v>1</v>
      </c>
      <c r="N721" s="146" t="s">
        <v>46</v>
      </c>
      <c r="P721" s="147">
        <f>O721*H721</f>
        <v>0</v>
      </c>
      <c r="Q721" s="147">
        <v>3.0000000000000001E-5</v>
      </c>
      <c r="R721" s="147">
        <f>Q721*H721</f>
        <v>3.8961000000000003E-2</v>
      </c>
      <c r="S721" s="147">
        <v>0</v>
      </c>
      <c r="T721" s="148">
        <f>S721*H721</f>
        <v>0</v>
      </c>
      <c r="AR721" s="149" t="s">
        <v>277</v>
      </c>
      <c r="AT721" s="149" t="s">
        <v>272</v>
      </c>
      <c r="AU721" s="149" t="s">
        <v>90</v>
      </c>
      <c r="AY721" s="17" t="s">
        <v>270</v>
      </c>
      <c r="BE721" s="150">
        <f>IF(N721="základní",J721,0)</f>
        <v>0</v>
      </c>
      <c r="BF721" s="150">
        <f>IF(N721="snížená",J721,0)</f>
        <v>0</v>
      </c>
      <c r="BG721" s="150">
        <f>IF(N721="zákl. přenesená",J721,0)</f>
        <v>0</v>
      </c>
      <c r="BH721" s="150">
        <f>IF(N721="sníž. přenesená",J721,0)</f>
        <v>0</v>
      </c>
      <c r="BI721" s="150">
        <f>IF(N721="nulová",J721,0)</f>
        <v>0</v>
      </c>
      <c r="BJ721" s="17" t="s">
        <v>21</v>
      </c>
      <c r="BK721" s="150">
        <f>ROUND(I721*H721,2)</f>
        <v>0</v>
      </c>
      <c r="BL721" s="17" t="s">
        <v>277</v>
      </c>
      <c r="BM721" s="149" t="s">
        <v>1104</v>
      </c>
    </row>
    <row r="722" spans="2:65" s="12" customFormat="1" ht="22.5">
      <c r="B722" s="151"/>
      <c r="D722" s="152" t="s">
        <v>279</v>
      </c>
      <c r="E722" s="153" t="s">
        <v>1</v>
      </c>
      <c r="F722" s="154" t="s">
        <v>1802</v>
      </c>
      <c r="H722" s="153" t="s">
        <v>1</v>
      </c>
      <c r="I722" s="155"/>
      <c r="L722" s="151"/>
      <c r="M722" s="156"/>
      <c r="T722" s="157"/>
      <c r="AT722" s="153" t="s">
        <v>279</v>
      </c>
      <c r="AU722" s="153" t="s">
        <v>90</v>
      </c>
      <c r="AV722" s="12" t="s">
        <v>21</v>
      </c>
      <c r="AW722" s="12" t="s">
        <v>35</v>
      </c>
      <c r="AX722" s="12" t="s">
        <v>81</v>
      </c>
      <c r="AY722" s="153" t="s">
        <v>270</v>
      </c>
    </row>
    <row r="723" spans="2:65" s="12" customFormat="1" ht="22.5">
      <c r="B723" s="151"/>
      <c r="D723" s="152" t="s">
        <v>279</v>
      </c>
      <c r="E723" s="153" t="s">
        <v>1</v>
      </c>
      <c r="F723" s="154" t="s">
        <v>1803</v>
      </c>
      <c r="H723" s="153" t="s">
        <v>1</v>
      </c>
      <c r="I723" s="155"/>
      <c r="L723" s="151"/>
      <c r="M723" s="156"/>
      <c r="T723" s="157"/>
      <c r="AT723" s="153" t="s">
        <v>279</v>
      </c>
      <c r="AU723" s="153" t="s">
        <v>90</v>
      </c>
      <c r="AV723" s="12" t="s">
        <v>21</v>
      </c>
      <c r="AW723" s="12" t="s">
        <v>35</v>
      </c>
      <c r="AX723" s="12" t="s">
        <v>81</v>
      </c>
      <c r="AY723" s="153" t="s">
        <v>270</v>
      </c>
    </row>
    <row r="724" spans="2:65" s="14" customFormat="1" ht="11.25">
      <c r="B724" s="165"/>
      <c r="D724" s="152" t="s">
        <v>279</v>
      </c>
      <c r="E724" s="166" t="s">
        <v>1</v>
      </c>
      <c r="F724" s="167" t="s">
        <v>1804</v>
      </c>
      <c r="H724" s="168">
        <v>52</v>
      </c>
      <c r="I724" s="169"/>
      <c r="L724" s="165"/>
      <c r="M724" s="170"/>
      <c r="T724" s="171"/>
      <c r="AT724" s="166" t="s">
        <v>279</v>
      </c>
      <c r="AU724" s="166" t="s">
        <v>90</v>
      </c>
      <c r="AV724" s="14" t="s">
        <v>90</v>
      </c>
      <c r="AW724" s="14" t="s">
        <v>35</v>
      </c>
      <c r="AX724" s="14" t="s">
        <v>81</v>
      </c>
      <c r="AY724" s="166" t="s">
        <v>270</v>
      </c>
    </row>
    <row r="725" spans="2:65" s="13" customFormat="1" ht="11.25">
      <c r="B725" s="158"/>
      <c r="D725" s="152" t="s">
        <v>279</v>
      </c>
      <c r="E725" s="159" t="s">
        <v>1</v>
      </c>
      <c r="F725" s="160" t="s">
        <v>367</v>
      </c>
      <c r="H725" s="161">
        <v>52</v>
      </c>
      <c r="I725" s="162"/>
      <c r="L725" s="158"/>
      <c r="M725" s="163"/>
      <c r="T725" s="164"/>
      <c r="AT725" s="159" t="s">
        <v>279</v>
      </c>
      <c r="AU725" s="159" t="s">
        <v>90</v>
      </c>
      <c r="AV725" s="13" t="s">
        <v>179</v>
      </c>
      <c r="AW725" s="13" t="s">
        <v>35</v>
      </c>
      <c r="AX725" s="13" t="s">
        <v>81</v>
      </c>
      <c r="AY725" s="159" t="s">
        <v>270</v>
      </c>
    </row>
    <row r="726" spans="2:65" s="12" customFormat="1" ht="22.5">
      <c r="B726" s="151"/>
      <c r="D726" s="152" t="s">
        <v>279</v>
      </c>
      <c r="E726" s="153" t="s">
        <v>1</v>
      </c>
      <c r="F726" s="154" t="s">
        <v>1805</v>
      </c>
      <c r="H726" s="153" t="s">
        <v>1</v>
      </c>
      <c r="I726" s="155"/>
      <c r="L726" s="151"/>
      <c r="M726" s="156"/>
      <c r="T726" s="157"/>
      <c r="AT726" s="153" t="s">
        <v>279</v>
      </c>
      <c r="AU726" s="153" t="s">
        <v>90</v>
      </c>
      <c r="AV726" s="12" t="s">
        <v>21</v>
      </c>
      <c r="AW726" s="12" t="s">
        <v>35</v>
      </c>
      <c r="AX726" s="12" t="s">
        <v>81</v>
      </c>
      <c r="AY726" s="153" t="s">
        <v>270</v>
      </c>
    </row>
    <row r="727" spans="2:65" s="12" customFormat="1" ht="22.5">
      <c r="B727" s="151"/>
      <c r="D727" s="152" t="s">
        <v>279</v>
      </c>
      <c r="E727" s="153" t="s">
        <v>1</v>
      </c>
      <c r="F727" s="154" t="s">
        <v>1806</v>
      </c>
      <c r="H727" s="153" t="s">
        <v>1</v>
      </c>
      <c r="I727" s="155"/>
      <c r="L727" s="151"/>
      <c r="M727" s="156"/>
      <c r="T727" s="157"/>
      <c r="AT727" s="153" t="s">
        <v>279</v>
      </c>
      <c r="AU727" s="153" t="s">
        <v>90</v>
      </c>
      <c r="AV727" s="12" t="s">
        <v>21</v>
      </c>
      <c r="AW727" s="12" t="s">
        <v>35</v>
      </c>
      <c r="AX727" s="12" t="s">
        <v>81</v>
      </c>
      <c r="AY727" s="153" t="s">
        <v>270</v>
      </c>
    </row>
    <row r="728" spans="2:65" s="14" customFormat="1" ht="11.25">
      <c r="B728" s="165"/>
      <c r="D728" s="152" t="s">
        <v>279</v>
      </c>
      <c r="E728" s="166" t="s">
        <v>1</v>
      </c>
      <c r="F728" s="167" t="s">
        <v>1807</v>
      </c>
      <c r="H728" s="168">
        <v>6.7</v>
      </c>
      <c r="I728" s="169"/>
      <c r="L728" s="165"/>
      <c r="M728" s="170"/>
      <c r="T728" s="171"/>
      <c r="AT728" s="166" t="s">
        <v>279</v>
      </c>
      <c r="AU728" s="166" t="s">
        <v>90</v>
      </c>
      <c r="AV728" s="14" t="s">
        <v>90</v>
      </c>
      <c r="AW728" s="14" t="s">
        <v>35</v>
      </c>
      <c r="AX728" s="14" t="s">
        <v>81</v>
      </c>
      <c r="AY728" s="166" t="s">
        <v>270</v>
      </c>
    </row>
    <row r="729" spans="2:65" s="13" customFormat="1" ht="11.25">
      <c r="B729" s="158"/>
      <c r="D729" s="152" t="s">
        <v>279</v>
      </c>
      <c r="E729" s="159" t="s">
        <v>1</v>
      </c>
      <c r="F729" s="160" t="s">
        <v>367</v>
      </c>
      <c r="H729" s="161">
        <v>6.7</v>
      </c>
      <c r="I729" s="162"/>
      <c r="L729" s="158"/>
      <c r="M729" s="163"/>
      <c r="T729" s="164"/>
      <c r="AT729" s="159" t="s">
        <v>279</v>
      </c>
      <c r="AU729" s="159" t="s">
        <v>90</v>
      </c>
      <c r="AV729" s="13" t="s">
        <v>179</v>
      </c>
      <c r="AW729" s="13" t="s">
        <v>35</v>
      </c>
      <c r="AX729" s="13" t="s">
        <v>81</v>
      </c>
      <c r="AY729" s="159" t="s">
        <v>270</v>
      </c>
    </row>
    <row r="730" spans="2:65" s="12" customFormat="1" ht="22.5">
      <c r="B730" s="151"/>
      <c r="D730" s="152" t="s">
        <v>279</v>
      </c>
      <c r="E730" s="153" t="s">
        <v>1</v>
      </c>
      <c r="F730" s="154" t="s">
        <v>1808</v>
      </c>
      <c r="H730" s="153" t="s">
        <v>1</v>
      </c>
      <c r="I730" s="155"/>
      <c r="L730" s="151"/>
      <c r="M730" s="156"/>
      <c r="T730" s="157"/>
      <c r="AT730" s="153" t="s">
        <v>279</v>
      </c>
      <c r="AU730" s="153" t="s">
        <v>90</v>
      </c>
      <c r="AV730" s="12" t="s">
        <v>21</v>
      </c>
      <c r="AW730" s="12" t="s">
        <v>35</v>
      </c>
      <c r="AX730" s="12" t="s">
        <v>81</v>
      </c>
      <c r="AY730" s="153" t="s">
        <v>270</v>
      </c>
    </row>
    <row r="731" spans="2:65" s="12" customFormat="1" ht="22.5">
      <c r="B731" s="151"/>
      <c r="D731" s="152" t="s">
        <v>279</v>
      </c>
      <c r="E731" s="153" t="s">
        <v>1</v>
      </c>
      <c r="F731" s="154" t="s">
        <v>1809</v>
      </c>
      <c r="H731" s="153" t="s">
        <v>1</v>
      </c>
      <c r="I731" s="155"/>
      <c r="L731" s="151"/>
      <c r="M731" s="156"/>
      <c r="T731" s="157"/>
      <c r="AT731" s="153" t="s">
        <v>279</v>
      </c>
      <c r="AU731" s="153" t="s">
        <v>90</v>
      </c>
      <c r="AV731" s="12" t="s">
        <v>21</v>
      </c>
      <c r="AW731" s="12" t="s">
        <v>35</v>
      </c>
      <c r="AX731" s="12" t="s">
        <v>81</v>
      </c>
      <c r="AY731" s="153" t="s">
        <v>270</v>
      </c>
    </row>
    <row r="732" spans="2:65" s="14" customFormat="1" ht="11.25">
      <c r="B732" s="165"/>
      <c r="D732" s="152" t="s">
        <v>279</v>
      </c>
      <c r="E732" s="166" t="s">
        <v>1</v>
      </c>
      <c r="F732" s="167" t="s">
        <v>1810</v>
      </c>
      <c r="H732" s="168">
        <v>1240</v>
      </c>
      <c r="I732" s="169"/>
      <c r="L732" s="165"/>
      <c r="M732" s="170"/>
      <c r="T732" s="171"/>
      <c r="AT732" s="166" t="s">
        <v>279</v>
      </c>
      <c r="AU732" s="166" t="s">
        <v>90</v>
      </c>
      <c r="AV732" s="14" t="s">
        <v>90</v>
      </c>
      <c r="AW732" s="14" t="s">
        <v>35</v>
      </c>
      <c r="AX732" s="14" t="s">
        <v>81</v>
      </c>
      <c r="AY732" s="166" t="s">
        <v>270</v>
      </c>
    </row>
    <row r="733" spans="2:65" s="13" customFormat="1" ht="11.25">
      <c r="B733" s="158"/>
      <c r="D733" s="152" t="s">
        <v>279</v>
      </c>
      <c r="E733" s="159" t="s">
        <v>1</v>
      </c>
      <c r="F733" s="160" t="s">
        <v>367</v>
      </c>
      <c r="H733" s="161">
        <v>1240</v>
      </c>
      <c r="I733" s="162"/>
      <c r="L733" s="158"/>
      <c r="M733" s="163"/>
      <c r="T733" s="164"/>
      <c r="AT733" s="159" t="s">
        <v>279</v>
      </c>
      <c r="AU733" s="159" t="s">
        <v>90</v>
      </c>
      <c r="AV733" s="13" t="s">
        <v>179</v>
      </c>
      <c r="AW733" s="13" t="s">
        <v>35</v>
      </c>
      <c r="AX733" s="13" t="s">
        <v>81</v>
      </c>
      <c r="AY733" s="159" t="s">
        <v>270</v>
      </c>
    </row>
    <row r="734" spans="2:65" s="15" customFormat="1" ht="11.25">
      <c r="B734" s="172"/>
      <c r="D734" s="152" t="s">
        <v>279</v>
      </c>
      <c r="E734" s="173" t="s">
        <v>1</v>
      </c>
      <c r="F734" s="174" t="s">
        <v>310</v>
      </c>
      <c r="H734" s="175">
        <v>1298.7</v>
      </c>
      <c r="I734" s="176"/>
      <c r="L734" s="172"/>
      <c r="M734" s="177"/>
      <c r="T734" s="178"/>
      <c r="AT734" s="173" t="s">
        <v>279</v>
      </c>
      <c r="AU734" s="173" t="s">
        <v>90</v>
      </c>
      <c r="AV734" s="15" t="s">
        <v>277</v>
      </c>
      <c r="AW734" s="15" t="s">
        <v>35</v>
      </c>
      <c r="AX734" s="15" t="s">
        <v>21</v>
      </c>
      <c r="AY734" s="173" t="s">
        <v>270</v>
      </c>
    </row>
    <row r="735" spans="2:65" s="1" customFormat="1" ht="24.2" customHeight="1">
      <c r="B735" s="32"/>
      <c r="C735" s="138" t="s">
        <v>1074</v>
      </c>
      <c r="D735" s="138" t="s">
        <v>272</v>
      </c>
      <c r="E735" s="139" t="s">
        <v>1811</v>
      </c>
      <c r="F735" s="140" t="s">
        <v>1812</v>
      </c>
      <c r="G735" s="141" t="s">
        <v>335</v>
      </c>
      <c r="H735" s="142">
        <v>550</v>
      </c>
      <c r="I735" s="143"/>
      <c r="J735" s="144">
        <f>ROUND(I735*H735,2)</f>
        <v>0</v>
      </c>
      <c r="K735" s="140" t="s">
        <v>276</v>
      </c>
      <c r="L735" s="32"/>
      <c r="M735" s="145" t="s">
        <v>1</v>
      </c>
      <c r="N735" s="146" t="s">
        <v>46</v>
      </c>
      <c r="P735" s="147">
        <f>O735*H735</f>
        <v>0</v>
      </c>
      <c r="Q735" s="147">
        <v>8.0000000000000007E-5</v>
      </c>
      <c r="R735" s="147">
        <f>Q735*H735</f>
        <v>4.4000000000000004E-2</v>
      </c>
      <c r="S735" s="147">
        <v>0</v>
      </c>
      <c r="T735" s="148">
        <f>S735*H735</f>
        <v>0</v>
      </c>
      <c r="AR735" s="149" t="s">
        <v>277</v>
      </c>
      <c r="AT735" s="149" t="s">
        <v>272</v>
      </c>
      <c r="AU735" s="149" t="s">
        <v>90</v>
      </c>
      <c r="AY735" s="17" t="s">
        <v>270</v>
      </c>
      <c r="BE735" s="150">
        <f>IF(N735="základní",J735,0)</f>
        <v>0</v>
      </c>
      <c r="BF735" s="150">
        <f>IF(N735="snížená",J735,0)</f>
        <v>0</v>
      </c>
      <c r="BG735" s="150">
        <f>IF(N735="zákl. přenesená",J735,0)</f>
        <v>0</v>
      </c>
      <c r="BH735" s="150">
        <f>IF(N735="sníž. přenesená",J735,0)</f>
        <v>0</v>
      </c>
      <c r="BI735" s="150">
        <f>IF(N735="nulová",J735,0)</f>
        <v>0</v>
      </c>
      <c r="BJ735" s="17" t="s">
        <v>21</v>
      </c>
      <c r="BK735" s="150">
        <f>ROUND(I735*H735,2)</f>
        <v>0</v>
      </c>
      <c r="BL735" s="17" t="s">
        <v>277</v>
      </c>
      <c r="BM735" s="149" t="s">
        <v>1813</v>
      </c>
    </row>
    <row r="736" spans="2:65" s="14" customFormat="1" ht="22.5">
      <c r="B736" s="165"/>
      <c r="D736" s="152" t="s">
        <v>279</v>
      </c>
      <c r="E736" s="166" t="s">
        <v>1</v>
      </c>
      <c r="F736" s="167" t="s">
        <v>1814</v>
      </c>
      <c r="H736" s="168">
        <v>60</v>
      </c>
      <c r="I736" s="169"/>
      <c r="L736" s="165"/>
      <c r="M736" s="170"/>
      <c r="T736" s="171"/>
      <c r="AT736" s="166" t="s">
        <v>279</v>
      </c>
      <c r="AU736" s="166" t="s">
        <v>90</v>
      </c>
      <c r="AV736" s="14" t="s">
        <v>90</v>
      </c>
      <c r="AW736" s="14" t="s">
        <v>35</v>
      </c>
      <c r="AX736" s="14" t="s">
        <v>81</v>
      </c>
      <c r="AY736" s="166" t="s">
        <v>270</v>
      </c>
    </row>
    <row r="737" spans="2:65" s="14" customFormat="1" ht="22.5">
      <c r="B737" s="165"/>
      <c r="D737" s="152" t="s">
        <v>279</v>
      </c>
      <c r="E737" s="166" t="s">
        <v>1</v>
      </c>
      <c r="F737" s="167" t="s">
        <v>1815</v>
      </c>
      <c r="H737" s="168">
        <v>490</v>
      </c>
      <c r="I737" s="169"/>
      <c r="L737" s="165"/>
      <c r="M737" s="170"/>
      <c r="T737" s="171"/>
      <c r="AT737" s="166" t="s">
        <v>279</v>
      </c>
      <c r="AU737" s="166" t="s">
        <v>90</v>
      </c>
      <c r="AV737" s="14" t="s">
        <v>90</v>
      </c>
      <c r="AW737" s="14" t="s">
        <v>35</v>
      </c>
      <c r="AX737" s="14" t="s">
        <v>81</v>
      </c>
      <c r="AY737" s="166" t="s">
        <v>270</v>
      </c>
    </row>
    <row r="738" spans="2:65" s="15" customFormat="1" ht="11.25">
      <c r="B738" s="172"/>
      <c r="D738" s="152" t="s">
        <v>279</v>
      </c>
      <c r="E738" s="173" t="s">
        <v>1</v>
      </c>
      <c r="F738" s="174" t="s">
        <v>310</v>
      </c>
      <c r="H738" s="175">
        <v>550</v>
      </c>
      <c r="I738" s="176"/>
      <c r="L738" s="172"/>
      <c r="M738" s="177"/>
      <c r="T738" s="178"/>
      <c r="AT738" s="173" t="s">
        <v>279</v>
      </c>
      <c r="AU738" s="173" t="s">
        <v>90</v>
      </c>
      <c r="AV738" s="15" t="s">
        <v>277</v>
      </c>
      <c r="AW738" s="15" t="s">
        <v>35</v>
      </c>
      <c r="AX738" s="15" t="s">
        <v>21</v>
      </c>
      <c r="AY738" s="173" t="s">
        <v>270</v>
      </c>
    </row>
    <row r="739" spans="2:65" s="1" customFormat="1" ht="16.5" customHeight="1">
      <c r="B739" s="32"/>
      <c r="C739" s="138" t="s">
        <v>1079</v>
      </c>
      <c r="D739" s="138" t="s">
        <v>272</v>
      </c>
      <c r="E739" s="139" t="s">
        <v>1816</v>
      </c>
      <c r="F739" s="140" t="s">
        <v>1817</v>
      </c>
      <c r="G739" s="141" t="s">
        <v>275</v>
      </c>
      <c r="H739" s="142">
        <v>640</v>
      </c>
      <c r="I739" s="143"/>
      <c r="J739" s="144">
        <f>ROUND(I739*H739,2)</f>
        <v>0</v>
      </c>
      <c r="K739" s="140" t="s">
        <v>276</v>
      </c>
      <c r="L739" s="32"/>
      <c r="M739" s="145" t="s">
        <v>1</v>
      </c>
      <c r="N739" s="146" t="s">
        <v>46</v>
      </c>
      <c r="P739" s="147">
        <f>O739*H739</f>
        <v>0</v>
      </c>
      <c r="Q739" s="147">
        <v>0</v>
      </c>
      <c r="R739" s="147">
        <f>Q739*H739</f>
        <v>0</v>
      </c>
      <c r="S739" s="147">
        <v>0</v>
      </c>
      <c r="T739" s="148">
        <f>S739*H739</f>
        <v>0</v>
      </c>
      <c r="AR739" s="149" t="s">
        <v>277</v>
      </c>
      <c r="AT739" s="149" t="s">
        <v>272</v>
      </c>
      <c r="AU739" s="149" t="s">
        <v>90</v>
      </c>
      <c r="AY739" s="17" t="s">
        <v>270</v>
      </c>
      <c r="BE739" s="150">
        <f>IF(N739="základní",J739,0)</f>
        <v>0</v>
      </c>
      <c r="BF739" s="150">
        <f>IF(N739="snížená",J739,0)</f>
        <v>0</v>
      </c>
      <c r="BG739" s="150">
        <f>IF(N739="zákl. přenesená",J739,0)</f>
        <v>0</v>
      </c>
      <c r="BH739" s="150">
        <f>IF(N739="sníž. přenesená",J739,0)</f>
        <v>0</v>
      </c>
      <c r="BI739" s="150">
        <f>IF(N739="nulová",J739,0)</f>
        <v>0</v>
      </c>
      <c r="BJ739" s="17" t="s">
        <v>21</v>
      </c>
      <c r="BK739" s="150">
        <f>ROUND(I739*H739,2)</f>
        <v>0</v>
      </c>
      <c r="BL739" s="17" t="s">
        <v>277</v>
      </c>
      <c r="BM739" s="149" t="s">
        <v>1818</v>
      </c>
    </row>
    <row r="740" spans="2:65" s="12" customFormat="1" ht="11.25">
      <c r="B740" s="151"/>
      <c r="D740" s="152" t="s">
        <v>279</v>
      </c>
      <c r="E740" s="153" t="s">
        <v>1</v>
      </c>
      <c r="F740" s="154" t="s">
        <v>1819</v>
      </c>
      <c r="H740" s="153" t="s">
        <v>1</v>
      </c>
      <c r="I740" s="155"/>
      <c r="L740" s="151"/>
      <c r="M740" s="156"/>
      <c r="T740" s="157"/>
      <c r="AT740" s="153" t="s">
        <v>279</v>
      </c>
      <c r="AU740" s="153" t="s">
        <v>90</v>
      </c>
      <c r="AV740" s="12" t="s">
        <v>21</v>
      </c>
      <c r="AW740" s="12" t="s">
        <v>35</v>
      </c>
      <c r="AX740" s="12" t="s">
        <v>81</v>
      </c>
      <c r="AY740" s="153" t="s">
        <v>270</v>
      </c>
    </row>
    <row r="741" spans="2:65" s="14" customFormat="1" ht="22.5">
      <c r="B741" s="165"/>
      <c r="D741" s="152" t="s">
        <v>279</v>
      </c>
      <c r="E741" s="166" t="s">
        <v>1</v>
      </c>
      <c r="F741" s="167" t="s">
        <v>1820</v>
      </c>
      <c r="H741" s="168">
        <v>640</v>
      </c>
      <c r="I741" s="169"/>
      <c r="L741" s="165"/>
      <c r="M741" s="170"/>
      <c r="T741" s="171"/>
      <c r="AT741" s="166" t="s">
        <v>279</v>
      </c>
      <c r="AU741" s="166" t="s">
        <v>90</v>
      </c>
      <c r="AV741" s="14" t="s">
        <v>90</v>
      </c>
      <c r="AW741" s="14" t="s">
        <v>35</v>
      </c>
      <c r="AX741" s="14" t="s">
        <v>21</v>
      </c>
      <c r="AY741" s="166" t="s">
        <v>270</v>
      </c>
    </row>
    <row r="742" spans="2:65" s="1" customFormat="1" ht="24.2" customHeight="1">
      <c r="B742" s="32"/>
      <c r="C742" s="138" t="s">
        <v>1089</v>
      </c>
      <c r="D742" s="138" t="s">
        <v>272</v>
      </c>
      <c r="E742" s="139" t="s">
        <v>1821</v>
      </c>
      <c r="F742" s="140" t="s">
        <v>1822</v>
      </c>
      <c r="G742" s="141" t="s">
        <v>275</v>
      </c>
      <c r="H742" s="142">
        <v>176</v>
      </c>
      <c r="I742" s="143"/>
      <c r="J742" s="144">
        <f>ROUND(I742*H742,2)</f>
        <v>0</v>
      </c>
      <c r="K742" s="140" t="s">
        <v>276</v>
      </c>
      <c r="L742" s="32"/>
      <c r="M742" s="145" t="s">
        <v>1</v>
      </c>
      <c r="N742" s="146" t="s">
        <v>46</v>
      </c>
      <c r="P742" s="147">
        <f>O742*H742</f>
        <v>0</v>
      </c>
      <c r="Q742" s="147">
        <v>0</v>
      </c>
      <c r="R742" s="147">
        <f>Q742*H742</f>
        <v>0</v>
      </c>
      <c r="S742" s="147">
        <v>0</v>
      </c>
      <c r="T742" s="148">
        <f>S742*H742</f>
        <v>0</v>
      </c>
      <c r="AR742" s="149" t="s">
        <v>277</v>
      </c>
      <c r="AT742" s="149" t="s">
        <v>272</v>
      </c>
      <c r="AU742" s="149" t="s">
        <v>90</v>
      </c>
      <c r="AY742" s="17" t="s">
        <v>270</v>
      </c>
      <c r="BE742" s="150">
        <f>IF(N742="základní",J742,0)</f>
        <v>0</v>
      </c>
      <c r="BF742" s="150">
        <f>IF(N742="snížená",J742,0)</f>
        <v>0</v>
      </c>
      <c r="BG742" s="150">
        <f>IF(N742="zákl. přenesená",J742,0)</f>
        <v>0</v>
      </c>
      <c r="BH742" s="150">
        <f>IF(N742="sníž. přenesená",J742,0)</f>
        <v>0</v>
      </c>
      <c r="BI742" s="150">
        <f>IF(N742="nulová",J742,0)</f>
        <v>0</v>
      </c>
      <c r="BJ742" s="17" t="s">
        <v>21</v>
      </c>
      <c r="BK742" s="150">
        <f>ROUND(I742*H742,2)</f>
        <v>0</v>
      </c>
      <c r="BL742" s="17" t="s">
        <v>277</v>
      </c>
      <c r="BM742" s="149" t="s">
        <v>1823</v>
      </c>
    </row>
    <row r="743" spans="2:65" s="12" customFormat="1" ht="22.5">
      <c r="B743" s="151"/>
      <c r="D743" s="152" t="s">
        <v>279</v>
      </c>
      <c r="E743" s="153" t="s">
        <v>1</v>
      </c>
      <c r="F743" s="154" t="s">
        <v>1824</v>
      </c>
      <c r="H743" s="153" t="s">
        <v>1</v>
      </c>
      <c r="I743" s="155"/>
      <c r="L743" s="151"/>
      <c r="M743" s="156"/>
      <c r="T743" s="157"/>
      <c r="AT743" s="153" t="s">
        <v>279</v>
      </c>
      <c r="AU743" s="153" t="s">
        <v>90</v>
      </c>
      <c r="AV743" s="12" t="s">
        <v>21</v>
      </c>
      <c r="AW743" s="12" t="s">
        <v>35</v>
      </c>
      <c r="AX743" s="12" t="s">
        <v>81</v>
      </c>
      <c r="AY743" s="153" t="s">
        <v>270</v>
      </c>
    </row>
    <row r="744" spans="2:65" s="14" customFormat="1" ht="22.5">
      <c r="B744" s="165"/>
      <c r="D744" s="152" t="s">
        <v>279</v>
      </c>
      <c r="E744" s="166" t="s">
        <v>1</v>
      </c>
      <c r="F744" s="167" t="s">
        <v>1825</v>
      </c>
      <c r="H744" s="168">
        <v>176</v>
      </c>
      <c r="I744" s="169"/>
      <c r="L744" s="165"/>
      <c r="M744" s="170"/>
      <c r="T744" s="171"/>
      <c r="AT744" s="166" t="s">
        <v>279</v>
      </c>
      <c r="AU744" s="166" t="s">
        <v>90</v>
      </c>
      <c r="AV744" s="14" t="s">
        <v>90</v>
      </c>
      <c r="AW744" s="14" t="s">
        <v>35</v>
      </c>
      <c r="AX744" s="14" t="s">
        <v>21</v>
      </c>
      <c r="AY744" s="166" t="s">
        <v>270</v>
      </c>
    </row>
    <row r="745" spans="2:65" s="1" customFormat="1" ht="16.5" customHeight="1">
      <c r="B745" s="32"/>
      <c r="C745" s="179" t="s">
        <v>166</v>
      </c>
      <c r="D745" s="179" t="s">
        <v>532</v>
      </c>
      <c r="E745" s="180" t="s">
        <v>1826</v>
      </c>
      <c r="F745" s="181" t="s">
        <v>1827</v>
      </c>
      <c r="G745" s="182" t="s">
        <v>1828</v>
      </c>
      <c r="H745" s="183">
        <v>44.44</v>
      </c>
      <c r="I745" s="184"/>
      <c r="J745" s="185">
        <f>ROUND(I745*H745,2)</f>
        <v>0</v>
      </c>
      <c r="K745" s="181" t="s">
        <v>276</v>
      </c>
      <c r="L745" s="186"/>
      <c r="M745" s="187" t="s">
        <v>1</v>
      </c>
      <c r="N745" s="188" t="s">
        <v>46</v>
      </c>
      <c r="P745" s="147">
        <f>O745*H745</f>
        <v>0</v>
      </c>
      <c r="Q745" s="147">
        <v>1E-3</v>
      </c>
      <c r="R745" s="147">
        <f>Q745*H745</f>
        <v>4.444E-2</v>
      </c>
      <c r="S745" s="147">
        <v>0</v>
      </c>
      <c r="T745" s="148">
        <f>S745*H745</f>
        <v>0</v>
      </c>
      <c r="AR745" s="149" t="s">
        <v>338</v>
      </c>
      <c r="AT745" s="149" t="s">
        <v>532</v>
      </c>
      <c r="AU745" s="149" t="s">
        <v>90</v>
      </c>
      <c r="AY745" s="17" t="s">
        <v>270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21</v>
      </c>
      <c r="BK745" s="150">
        <f>ROUND(I745*H745,2)</f>
        <v>0</v>
      </c>
      <c r="BL745" s="17" t="s">
        <v>277</v>
      </c>
      <c r="BM745" s="149" t="s">
        <v>1829</v>
      </c>
    </row>
    <row r="746" spans="2:65" s="14" customFormat="1" ht="22.5">
      <c r="B746" s="165"/>
      <c r="D746" s="152" t="s">
        <v>279</v>
      </c>
      <c r="E746" s="166" t="s">
        <v>1</v>
      </c>
      <c r="F746" s="167" t="s">
        <v>1830</v>
      </c>
      <c r="H746" s="168">
        <v>44.44</v>
      </c>
      <c r="I746" s="169"/>
      <c r="L746" s="165"/>
      <c r="M746" s="170"/>
      <c r="T746" s="171"/>
      <c r="AT746" s="166" t="s">
        <v>279</v>
      </c>
      <c r="AU746" s="166" t="s">
        <v>90</v>
      </c>
      <c r="AV746" s="14" t="s">
        <v>90</v>
      </c>
      <c r="AW746" s="14" t="s">
        <v>35</v>
      </c>
      <c r="AX746" s="14" t="s">
        <v>21</v>
      </c>
      <c r="AY746" s="166" t="s">
        <v>270</v>
      </c>
    </row>
    <row r="747" spans="2:65" s="1" customFormat="1" ht="24.2" customHeight="1">
      <c r="B747" s="32"/>
      <c r="C747" s="138" t="s">
        <v>1101</v>
      </c>
      <c r="D747" s="138" t="s">
        <v>272</v>
      </c>
      <c r="E747" s="139" t="s">
        <v>1831</v>
      </c>
      <c r="F747" s="140" t="s">
        <v>1832</v>
      </c>
      <c r="G747" s="141" t="s">
        <v>275</v>
      </c>
      <c r="H747" s="142">
        <v>26.4</v>
      </c>
      <c r="I747" s="143"/>
      <c r="J747" s="144">
        <f>ROUND(I747*H747,2)</f>
        <v>0</v>
      </c>
      <c r="K747" s="140" t="s">
        <v>276</v>
      </c>
      <c r="L747" s="32"/>
      <c r="M747" s="145" t="s">
        <v>1</v>
      </c>
      <c r="N747" s="146" t="s">
        <v>46</v>
      </c>
      <c r="P747" s="147">
        <f>O747*H747</f>
        <v>0</v>
      </c>
      <c r="Q747" s="147">
        <v>6.3000000000000003E-4</v>
      </c>
      <c r="R747" s="147">
        <f>Q747*H747</f>
        <v>1.6632000000000001E-2</v>
      </c>
      <c r="S747" s="147">
        <v>0</v>
      </c>
      <c r="T747" s="148">
        <f>S747*H747</f>
        <v>0</v>
      </c>
      <c r="AR747" s="149" t="s">
        <v>277</v>
      </c>
      <c r="AT747" s="149" t="s">
        <v>272</v>
      </c>
      <c r="AU747" s="149" t="s">
        <v>90</v>
      </c>
      <c r="AY747" s="17" t="s">
        <v>270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21</v>
      </c>
      <c r="BK747" s="150">
        <f>ROUND(I747*H747,2)</f>
        <v>0</v>
      </c>
      <c r="BL747" s="17" t="s">
        <v>277</v>
      </c>
      <c r="BM747" s="149" t="s">
        <v>1833</v>
      </c>
    </row>
    <row r="748" spans="2:65" s="12" customFormat="1" ht="22.5">
      <c r="B748" s="151"/>
      <c r="D748" s="152" t="s">
        <v>279</v>
      </c>
      <c r="E748" s="153" t="s">
        <v>1</v>
      </c>
      <c r="F748" s="154" t="s">
        <v>1834</v>
      </c>
      <c r="H748" s="153" t="s">
        <v>1</v>
      </c>
      <c r="I748" s="155"/>
      <c r="L748" s="151"/>
      <c r="M748" s="156"/>
      <c r="T748" s="157"/>
      <c r="AT748" s="153" t="s">
        <v>279</v>
      </c>
      <c r="AU748" s="153" t="s">
        <v>90</v>
      </c>
      <c r="AV748" s="12" t="s">
        <v>21</v>
      </c>
      <c r="AW748" s="12" t="s">
        <v>35</v>
      </c>
      <c r="AX748" s="12" t="s">
        <v>81</v>
      </c>
      <c r="AY748" s="153" t="s">
        <v>270</v>
      </c>
    </row>
    <row r="749" spans="2:65" s="14" customFormat="1" ht="22.5">
      <c r="B749" s="165"/>
      <c r="D749" s="152" t="s">
        <v>279</v>
      </c>
      <c r="E749" s="166" t="s">
        <v>1</v>
      </c>
      <c r="F749" s="167" t="s">
        <v>1835</v>
      </c>
      <c r="H749" s="168">
        <v>26.4</v>
      </c>
      <c r="I749" s="169"/>
      <c r="L749" s="165"/>
      <c r="M749" s="170"/>
      <c r="T749" s="171"/>
      <c r="AT749" s="166" t="s">
        <v>279</v>
      </c>
      <c r="AU749" s="166" t="s">
        <v>90</v>
      </c>
      <c r="AV749" s="14" t="s">
        <v>90</v>
      </c>
      <c r="AW749" s="14" t="s">
        <v>35</v>
      </c>
      <c r="AX749" s="14" t="s">
        <v>81</v>
      </c>
      <c r="AY749" s="166" t="s">
        <v>270</v>
      </c>
    </row>
    <row r="750" spans="2:65" s="12" customFormat="1" ht="22.5">
      <c r="B750" s="151"/>
      <c r="D750" s="152" t="s">
        <v>279</v>
      </c>
      <c r="E750" s="153" t="s">
        <v>1</v>
      </c>
      <c r="F750" s="154" t="s">
        <v>1836</v>
      </c>
      <c r="H750" s="153" t="s">
        <v>1</v>
      </c>
      <c r="I750" s="155"/>
      <c r="L750" s="151"/>
      <c r="M750" s="156"/>
      <c r="T750" s="157"/>
      <c r="AT750" s="153" t="s">
        <v>279</v>
      </c>
      <c r="AU750" s="153" t="s">
        <v>90</v>
      </c>
      <c r="AV750" s="12" t="s">
        <v>21</v>
      </c>
      <c r="AW750" s="12" t="s">
        <v>35</v>
      </c>
      <c r="AX750" s="12" t="s">
        <v>81</v>
      </c>
      <c r="AY750" s="153" t="s">
        <v>270</v>
      </c>
    </row>
    <row r="751" spans="2:65" s="15" customFormat="1" ht="11.25">
      <c r="B751" s="172"/>
      <c r="D751" s="152" t="s">
        <v>279</v>
      </c>
      <c r="E751" s="173" t="s">
        <v>1</v>
      </c>
      <c r="F751" s="174" t="s">
        <v>310</v>
      </c>
      <c r="H751" s="175">
        <v>26.4</v>
      </c>
      <c r="I751" s="176"/>
      <c r="L751" s="172"/>
      <c r="M751" s="177"/>
      <c r="T751" s="178"/>
      <c r="AT751" s="173" t="s">
        <v>279</v>
      </c>
      <c r="AU751" s="173" t="s">
        <v>90</v>
      </c>
      <c r="AV751" s="15" t="s">
        <v>277</v>
      </c>
      <c r="AW751" s="15" t="s">
        <v>35</v>
      </c>
      <c r="AX751" s="15" t="s">
        <v>21</v>
      </c>
      <c r="AY751" s="173" t="s">
        <v>270</v>
      </c>
    </row>
    <row r="752" spans="2:65" s="1" customFormat="1" ht="24.2" customHeight="1">
      <c r="B752" s="32"/>
      <c r="C752" s="138" t="s">
        <v>1107</v>
      </c>
      <c r="D752" s="138" t="s">
        <v>272</v>
      </c>
      <c r="E752" s="139" t="s">
        <v>1108</v>
      </c>
      <c r="F752" s="140" t="s">
        <v>1109</v>
      </c>
      <c r="G752" s="141" t="s">
        <v>275</v>
      </c>
      <c r="H752" s="142">
        <v>4171</v>
      </c>
      <c r="I752" s="143"/>
      <c r="J752" s="144">
        <f>ROUND(I752*H752,2)</f>
        <v>0</v>
      </c>
      <c r="K752" s="140" t="s">
        <v>276</v>
      </c>
      <c r="L752" s="32"/>
      <c r="M752" s="145" t="s">
        <v>1</v>
      </c>
      <c r="N752" s="146" t="s">
        <v>46</v>
      </c>
      <c r="P752" s="147">
        <f>O752*H752</f>
        <v>0</v>
      </c>
      <c r="Q752" s="147">
        <v>0</v>
      </c>
      <c r="R752" s="147">
        <f>Q752*H752</f>
        <v>0</v>
      </c>
      <c r="S752" s="147">
        <v>0.02</v>
      </c>
      <c r="T752" s="148">
        <f>S752*H752</f>
        <v>83.42</v>
      </c>
      <c r="AR752" s="149" t="s">
        <v>277</v>
      </c>
      <c r="AT752" s="149" t="s">
        <v>272</v>
      </c>
      <c r="AU752" s="149" t="s">
        <v>90</v>
      </c>
      <c r="AY752" s="17" t="s">
        <v>270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21</v>
      </c>
      <c r="BK752" s="150">
        <f>ROUND(I752*H752,2)</f>
        <v>0</v>
      </c>
      <c r="BL752" s="17" t="s">
        <v>277</v>
      </c>
      <c r="BM752" s="149" t="s">
        <v>1110</v>
      </c>
    </row>
    <row r="753" spans="2:65" s="12" customFormat="1" ht="11.25">
      <c r="B753" s="151"/>
      <c r="D753" s="152" t="s">
        <v>279</v>
      </c>
      <c r="E753" s="153" t="s">
        <v>1</v>
      </c>
      <c r="F753" s="154" t="s">
        <v>1111</v>
      </c>
      <c r="H753" s="153" t="s">
        <v>1</v>
      </c>
      <c r="I753" s="155"/>
      <c r="L753" s="151"/>
      <c r="M753" s="156"/>
      <c r="T753" s="157"/>
      <c r="AT753" s="153" t="s">
        <v>279</v>
      </c>
      <c r="AU753" s="153" t="s">
        <v>90</v>
      </c>
      <c r="AV753" s="12" t="s">
        <v>21</v>
      </c>
      <c r="AW753" s="12" t="s">
        <v>35</v>
      </c>
      <c r="AX753" s="12" t="s">
        <v>81</v>
      </c>
      <c r="AY753" s="153" t="s">
        <v>270</v>
      </c>
    </row>
    <row r="754" spans="2:65" s="14" customFormat="1" ht="22.5">
      <c r="B754" s="165"/>
      <c r="D754" s="152" t="s">
        <v>279</v>
      </c>
      <c r="E754" s="166" t="s">
        <v>1</v>
      </c>
      <c r="F754" s="167" t="s">
        <v>1837</v>
      </c>
      <c r="H754" s="168">
        <v>95</v>
      </c>
      <c r="I754" s="169"/>
      <c r="L754" s="165"/>
      <c r="M754" s="170"/>
      <c r="T754" s="171"/>
      <c r="AT754" s="166" t="s">
        <v>279</v>
      </c>
      <c r="AU754" s="166" t="s">
        <v>90</v>
      </c>
      <c r="AV754" s="14" t="s">
        <v>90</v>
      </c>
      <c r="AW754" s="14" t="s">
        <v>35</v>
      </c>
      <c r="AX754" s="14" t="s">
        <v>81</v>
      </c>
      <c r="AY754" s="166" t="s">
        <v>270</v>
      </c>
    </row>
    <row r="755" spans="2:65" s="13" customFormat="1" ht="11.25">
      <c r="B755" s="158"/>
      <c r="D755" s="152" t="s">
        <v>279</v>
      </c>
      <c r="E755" s="159" t="s">
        <v>1</v>
      </c>
      <c r="F755" s="160" t="s">
        <v>1113</v>
      </c>
      <c r="H755" s="161">
        <v>95</v>
      </c>
      <c r="I755" s="162"/>
      <c r="L755" s="158"/>
      <c r="M755" s="163"/>
      <c r="T755" s="164"/>
      <c r="AT755" s="159" t="s">
        <v>279</v>
      </c>
      <c r="AU755" s="159" t="s">
        <v>90</v>
      </c>
      <c r="AV755" s="13" t="s">
        <v>179</v>
      </c>
      <c r="AW755" s="13" t="s">
        <v>35</v>
      </c>
      <c r="AX755" s="13" t="s">
        <v>81</v>
      </c>
      <c r="AY755" s="159" t="s">
        <v>270</v>
      </c>
    </row>
    <row r="756" spans="2:65" s="12" customFormat="1" ht="22.5">
      <c r="B756" s="151"/>
      <c r="D756" s="152" t="s">
        <v>279</v>
      </c>
      <c r="E756" s="153" t="s">
        <v>1</v>
      </c>
      <c r="F756" s="154" t="s">
        <v>1838</v>
      </c>
      <c r="H756" s="153" t="s">
        <v>1</v>
      </c>
      <c r="I756" s="155"/>
      <c r="L756" s="151"/>
      <c r="M756" s="156"/>
      <c r="T756" s="157"/>
      <c r="AT756" s="153" t="s">
        <v>279</v>
      </c>
      <c r="AU756" s="153" t="s">
        <v>90</v>
      </c>
      <c r="AV756" s="12" t="s">
        <v>21</v>
      </c>
      <c r="AW756" s="12" t="s">
        <v>35</v>
      </c>
      <c r="AX756" s="12" t="s">
        <v>81</v>
      </c>
      <c r="AY756" s="153" t="s">
        <v>270</v>
      </c>
    </row>
    <row r="757" spans="2:65" s="14" customFormat="1" ht="22.5">
      <c r="B757" s="165"/>
      <c r="D757" s="152" t="s">
        <v>279</v>
      </c>
      <c r="E757" s="166" t="s">
        <v>1</v>
      </c>
      <c r="F757" s="167" t="s">
        <v>1839</v>
      </c>
      <c r="H757" s="168">
        <v>93</v>
      </c>
      <c r="I757" s="169"/>
      <c r="L757" s="165"/>
      <c r="M757" s="170"/>
      <c r="T757" s="171"/>
      <c r="AT757" s="166" t="s">
        <v>279</v>
      </c>
      <c r="AU757" s="166" t="s">
        <v>90</v>
      </c>
      <c r="AV757" s="14" t="s">
        <v>90</v>
      </c>
      <c r="AW757" s="14" t="s">
        <v>35</v>
      </c>
      <c r="AX757" s="14" t="s">
        <v>81</v>
      </c>
      <c r="AY757" s="166" t="s">
        <v>270</v>
      </c>
    </row>
    <row r="758" spans="2:65" s="14" customFormat="1" ht="22.5">
      <c r="B758" s="165"/>
      <c r="D758" s="152" t="s">
        <v>279</v>
      </c>
      <c r="E758" s="166" t="s">
        <v>1</v>
      </c>
      <c r="F758" s="167" t="s">
        <v>1840</v>
      </c>
      <c r="H758" s="168">
        <v>160</v>
      </c>
      <c r="I758" s="169"/>
      <c r="L758" s="165"/>
      <c r="M758" s="170"/>
      <c r="T758" s="171"/>
      <c r="AT758" s="166" t="s">
        <v>279</v>
      </c>
      <c r="AU758" s="166" t="s">
        <v>90</v>
      </c>
      <c r="AV758" s="14" t="s">
        <v>90</v>
      </c>
      <c r="AW758" s="14" t="s">
        <v>35</v>
      </c>
      <c r="AX758" s="14" t="s">
        <v>81</v>
      </c>
      <c r="AY758" s="166" t="s">
        <v>270</v>
      </c>
    </row>
    <row r="759" spans="2:65" s="14" customFormat="1" ht="22.5">
      <c r="B759" s="165"/>
      <c r="D759" s="152" t="s">
        <v>279</v>
      </c>
      <c r="E759" s="166" t="s">
        <v>1</v>
      </c>
      <c r="F759" s="167" t="s">
        <v>1841</v>
      </c>
      <c r="H759" s="168">
        <v>2610</v>
      </c>
      <c r="I759" s="169"/>
      <c r="L759" s="165"/>
      <c r="M759" s="170"/>
      <c r="T759" s="171"/>
      <c r="AT759" s="166" t="s">
        <v>279</v>
      </c>
      <c r="AU759" s="166" t="s">
        <v>90</v>
      </c>
      <c r="AV759" s="14" t="s">
        <v>90</v>
      </c>
      <c r="AW759" s="14" t="s">
        <v>35</v>
      </c>
      <c r="AX759" s="14" t="s">
        <v>81</v>
      </c>
      <c r="AY759" s="166" t="s">
        <v>270</v>
      </c>
    </row>
    <row r="760" spans="2:65" s="14" customFormat="1" ht="22.5">
      <c r="B760" s="165"/>
      <c r="D760" s="152" t="s">
        <v>279</v>
      </c>
      <c r="E760" s="166" t="s">
        <v>1</v>
      </c>
      <c r="F760" s="167" t="s">
        <v>1842</v>
      </c>
      <c r="H760" s="168">
        <v>325</v>
      </c>
      <c r="I760" s="169"/>
      <c r="L760" s="165"/>
      <c r="M760" s="170"/>
      <c r="T760" s="171"/>
      <c r="AT760" s="166" t="s">
        <v>279</v>
      </c>
      <c r="AU760" s="166" t="s">
        <v>90</v>
      </c>
      <c r="AV760" s="14" t="s">
        <v>90</v>
      </c>
      <c r="AW760" s="14" t="s">
        <v>35</v>
      </c>
      <c r="AX760" s="14" t="s">
        <v>81</v>
      </c>
      <c r="AY760" s="166" t="s">
        <v>270</v>
      </c>
    </row>
    <row r="761" spans="2:65" s="13" customFormat="1" ht="11.25">
      <c r="B761" s="158"/>
      <c r="D761" s="152" t="s">
        <v>279</v>
      </c>
      <c r="E761" s="159" t="s">
        <v>1</v>
      </c>
      <c r="F761" s="160" t="s">
        <v>1117</v>
      </c>
      <c r="H761" s="161">
        <v>3188</v>
      </c>
      <c r="I761" s="162"/>
      <c r="L761" s="158"/>
      <c r="M761" s="163"/>
      <c r="T761" s="164"/>
      <c r="AT761" s="159" t="s">
        <v>279</v>
      </c>
      <c r="AU761" s="159" t="s">
        <v>90</v>
      </c>
      <c r="AV761" s="13" t="s">
        <v>179</v>
      </c>
      <c r="AW761" s="13" t="s">
        <v>35</v>
      </c>
      <c r="AX761" s="13" t="s">
        <v>81</v>
      </c>
      <c r="AY761" s="159" t="s">
        <v>270</v>
      </c>
    </row>
    <row r="762" spans="2:65" s="12" customFormat="1" ht="22.5">
      <c r="B762" s="151"/>
      <c r="D762" s="152" t="s">
        <v>279</v>
      </c>
      <c r="E762" s="153" t="s">
        <v>1</v>
      </c>
      <c r="F762" s="154" t="s">
        <v>1843</v>
      </c>
      <c r="H762" s="153" t="s">
        <v>1</v>
      </c>
      <c r="I762" s="155"/>
      <c r="L762" s="151"/>
      <c r="M762" s="156"/>
      <c r="T762" s="157"/>
      <c r="AT762" s="153" t="s">
        <v>279</v>
      </c>
      <c r="AU762" s="153" t="s">
        <v>90</v>
      </c>
      <c r="AV762" s="12" t="s">
        <v>21</v>
      </c>
      <c r="AW762" s="12" t="s">
        <v>35</v>
      </c>
      <c r="AX762" s="12" t="s">
        <v>81</v>
      </c>
      <c r="AY762" s="153" t="s">
        <v>270</v>
      </c>
    </row>
    <row r="763" spans="2:65" s="14" customFormat="1" ht="11.25">
      <c r="B763" s="165"/>
      <c r="D763" s="152" t="s">
        <v>279</v>
      </c>
      <c r="E763" s="166" t="s">
        <v>1</v>
      </c>
      <c r="F763" s="167" t="s">
        <v>1844</v>
      </c>
      <c r="H763" s="168">
        <v>93</v>
      </c>
      <c r="I763" s="169"/>
      <c r="L763" s="165"/>
      <c r="M763" s="170"/>
      <c r="T763" s="171"/>
      <c r="AT763" s="166" t="s">
        <v>279</v>
      </c>
      <c r="AU763" s="166" t="s">
        <v>90</v>
      </c>
      <c r="AV763" s="14" t="s">
        <v>90</v>
      </c>
      <c r="AW763" s="14" t="s">
        <v>35</v>
      </c>
      <c r="AX763" s="14" t="s">
        <v>81</v>
      </c>
      <c r="AY763" s="166" t="s">
        <v>270</v>
      </c>
    </row>
    <row r="764" spans="2:65" s="14" customFormat="1" ht="22.5">
      <c r="B764" s="165"/>
      <c r="D764" s="152" t="s">
        <v>279</v>
      </c>
      <c r="E764" s="166" t="s">
        <v>1</v>
      </c>
      <c r="F764" s="167" t="s">
        <v>1845</v>
      </c>
      <c r="H764" s="168">
        <v>160</v>
      </c>
      <c r="I764" s="169"/>
      <c r="L764" s="165"/>
      <c r="M764" s="170"/>
      <c r="T764" s="171"/>
      <c r="AT764" s="166" t="s">
        <v>279</v>
      </c>
      <c r="AU764" s="166" t="s">
        <v>90</v>
      </c>
      <c r="AV764" s="14" t="s">
        <v>90</v>
      </c>
      <c r="AW764" s="14" t="s">
        <v>35</v>
      </c>
      <c r="AX764" s="14" t="s">
        <v>81</v>
      </c>
      <c r="AY764" s="166" t="s">
        <v>270</v>
      </c>
    </row>
    <row r="765" spans="2:65" s="14" customFormat="1" ht="22.5">
      <c r="B765" s="165"/>
      <c r="D765" s="152" t="s">
        <v>279</v>
      </c>
      <c r="E765" s="166" t="s">
        <v>1</v>
      </c>
      <c r="F765" s="167" t="s">
        <v>1846</v>
      </c>
      <c r="H765" s="168">
        <v>635</v>
      </c>
      <c r="I765" s="169"/>
      <c r="L765" s="165"/>
      <c r="M765" s="170"/>
      <c r="T765" s="171"/>
      <c r="AT765" s="166" t="s">
        <v>279</v>
      </c>
      <c r="AU765" s="166" t="s">
        <v>90</v>
      </c>
      <c r="AV765" s="14" t="s">
        <v>90</v>
      </c>
      <c r="AW765" s="14" t="s">
        <v>35</v>
      </c>
      <c r="AX765" s="14" t="s">
        <v>81</v>
      </c>
      <c r="AY765" s="166" t="s">
        <v>270</v>
      </c>
    </row>
    <row r="766" spans="2:65" s="13" customFormat="1" ht="11.25">
      <c r="B766" s="158"/>
      <c r="D766" s="152" t="s">
        <v>279</v>
      </c>
      <c r="E766" s="159" t="s">
        <v>1</v>
      </c>
      <c r="F766" s="160" t="s">
        <v>1123</v>
      </c>
      <c r="H766" s="161">
        <v>888</v>
      </c>
      <c r="I766" s="162"/>
      <c r="L766" s="158"/>
      <c r="M766" s="163"/>
      <c r="T766" s="164"/>
      <c r="AT766" s="159" t="s">
        <v>279</v>
      </c>
      <c r="AU766" s="159" t="s">
        <v>90</v>
      </c>
      <c r="AV766" s="13" t="s">
        <v>179</v>
      </c>
      <c r="AW766" s="13" t="s">
        <v>35</v>
      </c>
      <c r="AX766" s="13" t="s">
        <v>81</v>
      </c>
      <c r="AY766" s="159" t="s">
        <v>270</v>
      </c>
    </row>
    <row r="767" spans="2:65" s="15" customFormat="1" ht="11.25">
      <c r="B767" s="172"/>
      <c r="D767" s="152" t="s">
        <v>279</v>
      </c>
      <c r="E767" s="173" t="s">
        <v>1</v>
      </c>
      <c r="F767" s="174" t="s">
        <v>310</v>
      </c>
      <c r="H767" s="175">
        <v>4171</v>
      </c>
      <c r="I767" s="176"/>
      <c r="L767" s="172"/>
      <c r="M767" s="177"/>
      <c r="T767" s="178"/>
      <c r="AT767" s="173" t="s">
        <v>279</v>
      </c>
      <c r="AU767" s="173" t="s">
        <v>90</v>
      </c>
      <c r="AV767" s="15" t="s">
        <v>277</v>
      </c>
      <c r="AW767" s="15" t="s">
        <v>35</v>
      </c>
      <c r="AX767" s="15" t="s">
        <v>21</v>
      </c>
      <c r="AY767" s="173" t="s">
        <v>270</v>
      </c>
    </row>
    <row r="768" spans="2:65" s="1" customFormat="1" ht="24.2" customHeight="1">
      <c r="B768" s="32"/>
      <c r="C768" s="138" t="s">
        <v>1124</v>
      </c>
      <c r="D768" s="138" t="s">
        <v>272</v>
      </c>
      <c r="E768" s="139" t="s">
        <v>1125</v>
      </c>
      <c r="F768" s="140" t="s">
        <v>1126</v>
      </c>
      <c r="G768" s="141" t="s">
        <v>876</v>
      </c>
      <c r="H768" s="142">
        <v>1</v>
      </c>
      <c r="I768" s="143"/>
      <c r="J768" s="144">
        <f>ROUND(I768*H768,2)</f>
        <v>0</v>
      </c>
      <c r="K768" s="140" t="s">
        <v>276</v>
      </c>
      <c r="L768" s="32"/>
      <c r="M768" s="145" t="s">
        <v>1</v>
      </c>
      <c r="N768" s="146" t="s">
        <v>46</v>
      </c>
      <c r="P768" s="147">
        <f>O768*H768</f>
        <v>0</v>
      </c>
      <c r="Q768" s="147">
        <v>0</v>
      </c>
      <c r="R768" s="147">
        <f>Q768*H768</f>
        <v>0</v>
      </c>
      <c r="S768" s="147">
        <v>8.2000000000000003E-2</v>
      </c>
      <c r="T768" s="148">
        <f>S768*H768</f>
        <v>8.2000000000000003E-2</v>
      </c>
      <c r="AR768" s="149" t="s">
        <v>277</v>
      </c>
      <c r="AT768" s="149" t="s">
        <v>272</v>
      </c>
      <c r="AU768" s="149" t="s">
        <v>90</v>
      </c>
      <c r="AY768" s="17" t="s">
        <v>270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7" t="s">
        <v>21</v>
      </c>
      <c r="BK768" s="150">
        <f>ROUND(I768*H768,2)</f>
        <v>0</v>
      </c>
      <c r="BL768" s="17" t="s">
        <v>277</v>
      </c>
      <c r="BM768" s="149" t="s">
        <v>1127</v>
      </c>
    </row>
    <row r="769" spans="2:65" s="12" customFormat="1" ht="22.5">
      <c r="B769" s="151"/>
      <c r="D769" s="152" t="s">
        <v>279</v>
      </c>
      <c r="E769" s="153" t="s">
        <v>1</v>
      </c>
      <c r="F769" s="154" t="s">
        <v>1847</v>
      </c>
      <c r="H769" s="153" t="s">
        <v>1</v>
      </c>
      <c r="I769" s="155"/>
      <c r="L769" s="151"/>
      <c r="M769" s="156"/>
      <c r="T769" s="157"/>
      <c r="AT769" s="153" t="s">
        <v>279</v>
      </c>
      <c r="AU769" s="153" t="s">
        <v>90</v>
      </c>
      <c r="AV769" s="12" t="s">
        <v>21</v>
      </c>
      <c r="AW769" s="12" t="s">
        <v>35</v>
      </c>
      <c r="AX769" s="12" t="s">
        <v>81</v>
      </c>
      <c r="AY769" s="153" t="s">
        <v>270</v>
      </c>
    </row>
    <row r="770" spans="2:65" s="14" customFormat="1" ht="11.25">
      <c r="B770" s="165"/>
      <c r="D770" s="152" t="s">
        <v>279</v>
      </c>
      <c r="E770" s="166" t="s">
        <v>1</v>
      </c>
      <c r="F770" s="167" t="s">
        <v>1848</v>
      </c>
      <c r="H770" s="168">
        <v>1</v>
      </c>
      <c r="I770" s="169"/>
      <c r="L770" s="165"/>
      <c r="M770" s="170"/>
      <c r="T770" s="171"/>
      <c r="AT770" s="166" t="s">
        <v>279</v>
      </c>
      <c r="AU770" s="166" t="s">
        <v>90</v>
      </c>
      <c r="AV770" s="14" t="s">
        <v>90</v>
      </c>
      <c r="AW770" s="14" t="s">
        <v>35</v>
      </c>
      <c r="AX770" s="14" t="s">
        <v>81</v>
      </c>
      <c r="AY770" s="166" t="s">
        <v>270</v>
      </c>
    </row>
    <row r="771" spans="2:65" s="12" customFormat="1" ht="22.5">
      <c r="B771" s="151"/>
      <c r="D771" s="152" t="s">
        <v>279</v>
      </c>
      <c r="E771" s="153" t="s">
        <v>1</v>
      </c>
      <c r="F771" s="154" t="s">
        <v>1133</v>
      </c>
      <c r="H771" s="153" t="s">
        <v>1</v>
      </c>
      <c r="I771" s="155"/>
      <c r="L771" s="151"/>
      <c r="M771" s="156"/>
      <c r="T771" s="157"/>
      <c r="AT771" s="153" t="s">
        <v>279</v>
      </c>
      <c r="AU771" s="153" t="s">
        <v>90</v>
      </c>
      <c r="AV771" s="12" t="s">
        <v>21</v>
      </c>
      <c r="AW771" s="12" t="s">
        <v>35</v>
      </c>
      <c r="AX771" s="12" t="s">
        <v>81</v>
      </c>
      <c r="AY771" s="153" t="s">
        <v>270</v>
      </c>
    </row>
    <row r="772" spans="2:65" s="15" customFormat="1" ht="11.25">
      <c r="B772" s="172"/>
      <c r="D772" s="152" t="s">
        <v>279</v>
      </c>
      <c r="E772" s="173" t="s">
        <v>1</v>
      </c>
      <c r="F772" s="174" t="s">
        <v>310</v>
      </c>
      <c r="H772" s="175">
        <v>1</v>
      </c>
      <c r="I772" s="176"/>
      <c r="L772" s="172"/>
      <c r="M772" s="177"/>
      <c r="T772" s="178"/>
      <c r="AT772" s="173" t="s">
        <v>279</v>
      </c>
      <c r="AU772" s="173" t="s">
        <v>90</v>
      </c>
      <c r="AV772" s="15" t="s">
        <v>277</v>
      </c>
      <c r="AW772" s="15" t="s">
        <v>35</v>
      </c>
      <c r="AX772" s="15" t="s">
        <v>21</v>
      </c>
      <c r="AY772" s="173" t="s">
        <v>270</v>
      </c>
    </row>
    <row r="773" spans="2:65" s="1" customFormat="1" ht="24.2" customHeight="1">
      <c r="B773" s="32"/>
      <c r="C773" s="138" t="s">
        <v>1134</v>
      </c>
      <c r="D773" s="138" t="s">
        <v>272</v>
      </c>
      <c r="E773" s="139" t="s">
        <v>1135</v>
      </c>
      <c r="F773" s="140" t="s">
        <v>1136</v>
      </c>
      <c r="G773" s="141" t="s">
        <v>876</v>
      </c>
      <c r="H773" s="142">
        <v>10</v>
      </c>
      <c r="I773" s="143"/>
      <c r="J773" s="144">
        <f>ROUND(I773*H773,2)</f>
        <v>0</v>
      </c>
      <c r="K773" s="140" t="s">
        <v>276</v>
      </c>
      <c r="L773" s="32"/>
      <c r="M773" s="145" t="s">
        <v>1</v>
      </c>
      <c r="N773" s="146" t="s">
        <v>46</v>
      </c>
      <c r="P773" s="147">
        <f>O773*H773</f>
        <v>0</v>
      </c>
      <c r="Q773" s="147">
        <v>0</v>
      </c>
      <c r="R773" s="147">
        <f>Q773*H773</f>
        <v>0</v>
      </c>
      <c r="S773" s="147">
        <v>4.0000000000000001E-3</v>
      </c>
      <c r="T773" s="148">
        <f>S773*H773</f>
        <v>0.04</v>
      </c>
      <c r="AR773" s="149" t="s">
        <v>277</v>
      </c>
      <c r="AT773" s="149" t="s">
        <v>272</v>
      </c>
      <c r="AU773" s="149" t="s">
        <v>90</v>
      </c>
      <c r="AY773" s="17" t="s">
        <v>270</v>
      </c>
      <c r="BE773" s="150">
        <f>IF(N773="základní",J773,0)</f>
        <v>0</v>
      </c>
      <c r="BF773" s="150">
        <f>IF(N773="snížená",J773,0)</f>
        <v>0</v>
      </c>
      <c r="BG773" s="150">
        <f>IF(N773="zákl. přenesená",J773,0)</f>
        <v>0</v>
      </c>
      <c r="BH773" s="150">
        <f>IF(N773="sníž. přenesená",J773,0)</f>
        <v>0</v>
      </c>
      <c r="BI773" s="150">
        <f>IF(N773="nulová",J773,0)</f>
        <v>0</v>
      </c>
      <c r="BJ773" s="17" t="s">
        <v>21</v>
      </c>
      <c r="BK773" s="150">
        <f>ROUND(I773*H773,2)</f>
        <v>0</v>
      </c>
      <c r="BL773" s="17" t="s">
        <v>277</v>
      </c>
      <c r="BM773" s="149" t="s">
        <v>1137</v>
      </c>
    </row>
    <row r="774" spans="2:65" s="12" customFormat="1" ht="22.5">
      <c r="B774" s="151"/>
      <c r="D774" s="152" t="s">
        <v>279</v>
      </c>
      <c r="E774" s="153" t="s">
        <v>1</v>
      </c>
      <c r="F774" s="154" t="s">
        <v>1849</v>
      </c>
      <c r="H774" s="153" t="s">
        <v>1</v>
      </c>
      <c r="I774" s="155"/>
      <c r="L774" s="151"/>
      <c r="M774" s="156"/>
      <c r="T774" s="157"/>
      <c r="AT774" s="153" t="s">
        <v>279</v>
      </c>
      <c r="AU774" s="153" t="s">
        <v>90</v>
      </c>
      <c r="AV774" s="12" t="s">
        <v>21</v>
      </c>
      <c r="AW774" s="12" t="s">
        <v>35</v>
      </c>
      <c r="AX774" s="12" t="s">
        <v>81</v>
      </c>
      <c r="AY774" s="153" t="s">
        <v>270</v>
      </c>
    </row>
    <row r="775" spans="2:65" s="14" customFormat="1" ht="11.25">
      <c r="B775" s="165"/>
      <c r="D775" s="152" t="s">
        <v>279</v>
      </c>
      <c r="E775" s="166" t="s">
        <v>1</v>
      </c>
      <c r="F775" s="167" t="s">
        <v>1850</v>
      </c>
      <c r="H775" s="168">
        <v>1</v>
      </c>
      <c r="I775" s="169"/>
      <c r="L775" s="165"/>
      <c r="M775" s="170"/>
      <c r="T775" s="171"/>
      <c r="AT775" s="166" t="s">
        <v>279</v>
      </c>
      <c r="AU775" s="166" t="s">
        <v>90</v>
      </c>
      <c r="AV775" s="14" t="s">
        <v>90</v>
      </c>
      <c r="AW775" s="14" t="s">
        <v>35</v>
      </c>
      <c r="AX775" s="14" t="s">
        <v>81</v>
      </c>
      <c r="AY775" s="166" t="s">
        <v>270</v>
      </c>
    </row>
    <row r="776" spans="2:65" s="13" customFormat="1" ht="11.25">
      <c r="B776" s="158"/>
      <c r="D776" s="152" t="s">
        <v>279</v>
      </c>
      <c r="E776" s="159" t="s">
        <v>1</v>
      </c>
      <c r="F776" s="160" t="s">
        <v>367</v>
      </c>
      <c r="H776" s="161">
        <v>1</v>
      </c>
      <c r="I776" s="162"/>
      <c r="L776" s="158"/>
      <c r="M776" s="163"/>
      <c r="T776" s="164"/>
      <c r="AT776" s="159" t="s">
        <v>279</v>
      </c>
      <c r="AU776" s="159" t="s">
        <v>90</v>
      </c>
      <c r="AV776" s="13" t="s">
        <v>179</v>
      </c>
      <c r="AW776" s="13" t="s">
        <v>35</v>
      </c>
      <c r="AX776" s="13" t="s">
        <v>81</v>
      </c>
      <c r="AY776" s="159" t="s">
        <v>270</v>
      </c>
    </row>
    <row r="777" spans="2:65" s="14" customFormat="1" ht="22.5">
      <c r="B777" s="165"/>
      <c r="D777" s="152" t="s">
        <v>279</v>
      </c>
      <c r="E777" s="166" t="s">
        <v>1</v>
      </c>
      <c r="F777" s="167" t="s">
        <v>1851</v>
      </c>
      <c r="H777" s="168">
        <v>9</v>
      </c>
      <c r="I777" s="169"/>
      <c r="L777" s="165"/>
      <c r="M777" s="170"/>
      <c r="T777" s="171"/>
      <c r="AT777" s="166" t="s">
        <v>279</v>
      </c>
      <c r="AU777" s="166" t="s">
        <v>90</v>
      </c>
      <c r="AV777" s="14" t="s">
        <v>90</v>
      </c>
      <c r="AW777" s="14" t="s">
        <v>35</v>
      </c>
      <c r="AX777" s="14" t="s">
        <v>81</v>
      </c>
      <c r="AY777" s="166" t="s">
        <v>270</v>
      </c>
    </row>
    <row r="778" spans="2:65" s="13" customFormat="1" ht="11.25">
      <c r="B778" s="158"/>
      <c r="D778" s="152" t="s">
        <v>279</v>
      </c>
      <c r="E778" s="159" t="s">
        <v>1</v>
      </c>
      <c r="F778" s="160" t="s">
        <v>367</v>
      </c>
      <c r="H778" s="161">
        <v>9</v>
      </c>
      <c r="I778" s="162"/>
      <c r="L778" s="158"/>
      <c r="M778" s="163"/>
      <c r="T778" s="164"/>
      <c r="AT778" s="159" t="s">
        <v>279</v>
      </c>
      <c r="AU778" s="159" t="s">
        <v>90</v>
      </c>
      <c r="AV778" s="13" t="s">
        <v>179</v>
      </c>
      <c r="AW778" s="13" t="s">
        <v>35</v>
      </c>
      <c r="AX778" s="13" t="s">
        <v>81</v>
      </c>
      <c r="AY778" s="159" t="s">
        <v>270</v>
      </c>
    </row>
    <row r="779" spans="2:65" s="12" customFormat="1" ht="22.5">
      <c r="B779" s="151"/>
      <c r="D779" s="152" t="s">
        <v>279</v>
      </c>
      <c r="E779" s="153" t="s">
        <v>1</v>
      </c>
      <c r="F779" s="154" t="s">
        <v>1133</v>
      </c>
      <c r="H779" s="153" t="s">
        <v>1</v>
      </c>
      <c r="I779" s="155"/>
      <c r="L779" s="151"/>
      <c r="M779" s="156"/>
      <c r="T779" s="157"/>
      <c r="AT779" s="153" t="s">
        <v>279</v>
      </c>
      <c r="AU779" s="153" t="s">
        <v>90</v>
      </c>
      <c r="AV779" s="12" t="s">
        <v>21</v>
      </c>
      <c r="AW779" s="12" t="s">
        <v>35</v>
      </c>
      <c r="AX779" s="12" t="s">
        <v>81</v>
      </c>
      <c r="AY779" s="153" t="s">
        <v>270</v>
      </c>
    </row>
    <row r="780" spans="2:65" s="15" customFormat="1" ht="11.25">
      <c r="B780" s="172"/>
      <c r="D780" s="152" t="s">
        <v>279</v>
      </c>
      <c r="E780" s="173" t="s">
        <v>1</v>
      </c>
      <c r="F780" s="174" t="s">
        <v>310</v>
      </c>
      <c r="H780" s="175">
        <v>10</v>
      </c>
      <c r="I780" s="176"/>
      <c r="L780" s="172"/>
      <c r="M780" s="177"/>
      <c r="T780" s="178"/>
      <c r="AT780" s="173" t="s">
        <v>279</v>
      </c>
      <c r="AU780" s="173" t="s">
        <v>90</v>
      </c>
      <c r="AV780" s="15" t="s">
        <v>277</v>
      </c>
      <c r="AW780" s="15" t="s">
        <v>35</v>
      </c>
      <c r="AX780" s="15" t="s">
        <v>21</v>
      </c>
      <c r="AY780" s="173" t="s">
        <v>270</v>
      </c>
    </row>
    <row r="781" spans="2:65" s="1" customFormat="1" ht="21.75" customHeight="1">
      <c r="B781" s="32"/>
      <c r="C781" s="138" t="s">
        <v>1142</v>
      </c>
      <c r="D781" s="138" t="s">
        <v>272</v>
      </c>
      <c r="E781" s="139" t="s">
        <v>1156</v>
      </c>
      <c r="F781" s="140" t="s">
        <v>1157</v>
      </c>
      <c r="G781" s="141" t="s">
        <v>335</v>
      </c>
      <c r="H781" s="142">
        <v>100</v>
      </c>
      <c r="I781" s="143"/>
      <c r="J781" s="144">
        <f>ROUND(I781*H781,2)</f>
        <v>0</v>
      </c>
      <c r="K781" s="140" t="s">
        <v>276</v>
      </c>
      <c r="L781" s="32"/>
      <c r="M781" s="145" t="s">
        <v>1</v>
      </c>
      <c r="N781" s="146" t="s">
        <v>46</v>
      </c>
      <c r="P781" s="147">
        <f>O781*H781</f>
        <v>0</v>
      </c>
      <c r="Q781" s="147">
        <v>0</v>
      </c>
      <c r="R781" s="147">
        <f>Q781*H781</f>
        <v>0</v>
      </c>
      <c r="S781" s="147">
        <v>0</v>
      </c>
      <c r="T781" s="148">
        <f>S781*H781</f>
        <v>0</v>
      </c>
      <c r="AR781" s="149" t="s">
        <v>277</v>
      </c>
      <c r="AT781" s="149" t="s">
        <v>272</v>
      </c>
      <c r="AU781" s="149" t="s">
        <v>90</v>
      </c>
      <c r="AY781" s="17" t="s">
        <v>270</v>
      </c>
      <c r="BE781" s="150">
        <f>IF(N781="základní",J781,0)</f>
        <v>0</v>
      </c>
      <c r="BF781" s="150">
        <f>IF(N781="snížená",J781,0)</f>
        <v>0</v>
      </c>
      <c r="BG781" s="150">
        <f>IF(N781="zákl. přenesená",J781,0)</f>
        <v>0</v>
      </c>
      <c r="BH781" s="150">
        <f>IF(N781="sníž. přenesená",J781,0)</f>
        <v>0</v>
      </c>
      <c r="BI781" s="150">
        <f>IF(N781="nulová",J781,0)</f>
        <v>0</v>
      </c>
      <c r="BJ781" s="17" t="s">
        <v>21</v>
      </c>
      <c r="BK781" s="150">
        <f>ROUND(I781*H781,2)</f>
        <v>0</v>
      </c>
      <c r="BL781" s="17" t="s">
        <v>277</v>
      </c>
      <c r="BM781" s="149" t="s">
        <v>1158</v>
      </c>
    </row>
    <row r="782" spans="2:65" s="12" customFormat="1" ht="22.5">
      <c r="B782" s="151"/>
      <c r="D782" s="152" t="s">
        <v>279</v>
      </c>
      <c r="E782" s="153" t="s">
        <v>1</v>
      </c>
      <c r="F782" s="154" t="s">
        <v>1159</v>
      </c>
      <c r="H782" s="153" t="s">
        <v>1</v>
      </c>
      <c r="I782" s="155"/>
      <c r="L782" s="151"/>
      <c r="M782" s="156"/>
      <c r="T782" s="157"/>
      <c r="AT782" s="153" t="s">
        <v>279</v>
      </c>
      <c r="AU782" s="153" t="s">
        <v>90</v>
      </c>
      <c r="AV782" s="12" t="s">
        <v>21</v>
      </c>
      <c r="AW782" s="12" t="s">
        <v>35</v>
      </c>
      <c r="AX782" s="12" t="s">
        <v>81</v>
      </c>
      <c r="AY782" s="153" t="s">
        <v>270</v>
      </c>
    </row>
    <row r="783" spans="2:65" s="14" customFormat="1" ht="22.5">
      <c r="B783" s="165"/>
      <c r="D783" s="152" t="s">
        <v>279</v>
      </c>
      <c r="E783" s="166" t="s">
        <v>1</v>
      </c>
      <c r="F783" s="167" t="s">
        <v>1852</v>
      </c>
      <c r="H783" s="168">
        <v>100</v>
      </c>
      <c r="I783" s="169"/>
      <c r="L783" s="165"/>
      <c r="M783" s="170"/>
      <c r="T783" s="171"/>
      <c r="AT783" s="166" t="s">
        <v>279</v>
      </c>
      <c r="AU783" s="166" t="s">
        <v>90</v>
      </c>
      <c r="AV783" s="14" t="s">
        <v>90</v>
      </c>
      <c r="AW783" s="14" t="s">
        <v>35</v>
      </c>
      <c r="AX783" s="14" t="s">
        <v>81</v>
      </c>
      <c r="AY783" s="166" t="s">
        <v>270</v>
      </c>
    </row>
    <row r="784" spans="2:65" s="15" customFormat="1" ht="11.25">
      <c r="B784" s="172"/>
      <c r="D784" s="152" t="s">
        <v>279</v>
      </c>
      <c r="E784" s="173" t="s">
        <v>1</v>
      </c>
      <c r="F784" s="174" t="s">
        <v>310</v>
      </c>
      <c r="H784" s="175">
        <v>100</v>
      </c>
      <c r="I784" s="176"/>
      <c r="L784" s="172"/>
      <c r="M784" s="177"/>
      <c r="T784" s="178"/>
      <c r="AT784" s="173" t="s">
        <v>279</v>
      </c>
      <c r="AU784" s="173" t="s">
        <v>90</v>
      </c>
      <c r="AV784" s="15" t="s">
        <v>277</v>
      </c>
      <c r="AW784" s="15" t="s">
        <v>35</v>
      </c>
      <c r="AX784" s="15" t="s">
        <v>21</v>
      </c>
      <c r="AY784" s="173" t="s">
        <v>270</v>
      </c>
    </row>
    <row r="785" spans="2:65" s="1" customFormat="1" ht="24.2" customHeight="1">
      <c r="B785" s="32"/>
      <c r="C785" s="138" t="s">
        <v>1149</v>
      </c>
      <c r="D785" s="138" t="s">
        <v>272</v>
      </c>
      <c r="E785" s="139" t="s">
        <v>1177</v>
      </c>
      <c r="F785" s="140" t="s">
        <v>1178</v>
      </c>
      <c r="G785" s="141" t="s">
        <v>275</v>
      </c>
      <c r="H785" s="142">
        <v>20</v>
      </c>
      <c r="I785" s="143"/>
      <c r="J785" s="144">
        <f>ROUND(I785*H785,2)</f>
        <v>0</v>
      </c>
      <c r="K785" s="140" t="s">
        <v>276</v>
      </c>
      <c r="L785" s="32"/>
      <c r="M785" s="145" t="s">
        <v>1</v>
      </c>
      <c r="N785" s="146" t="s">
        <v>46</v>
      </c>
      <c r="P785" s="147">
        <f>O785*H785</f>
        <v>0</v>
      </c>
      <c r="Q785" s="147">
        <v>0</v>
      </c>
      <c r="R785" s="147">
        <f>Q785*H785</f>
        <v>0</v>
      </c>
      <c r="S785" s="147">
        <v>0</v>
      </c>
      <c r="T785" s="148">
        <f>S785*H785</f>
        <v>0</v>
      </c>
      <c r="AR785" s="149" t="s">
        <v>277</v>
      </c>
      <c r="AT785" s="149" t="s">
        <v>272</v>
      </c>
      <c r="AU785" s="149" t="s">
        <v>90</v>
      </c>
      <c r="AY785" s="17" t="s">
        <v>270</v>
      </c>
      <c r="BE785" s="150">
        <f>IF(N785="základní",J785,0)</f>
        <v>0</v>
      </c>
      <c r="BF785" s="150">
        <f>IF(N785="snížená",J785,0)</f>
        <v>0</v>
      </c>
      <c r="BG785" s="150">
        <f>IF(N785="zákl. přenesená",J785,0)</f>
        <v>0</v>
      </c>
      <c r="BH785" s="150">
        <f>IF(N785="sníž. přenesená",J785,0)</f>
        <v>0</v>
      </c>
      <c r="BI785" s="150">
        <f>IF(N785="nulová",J785,0)</f>
        <v>0</v>
      </c>
      <c r="BJ785" s="17" t="s">
        <v>21</v>
      </c>
      <c r="BK785" s="150">
        <f>ROUND(I785*H785,2)</f>
        <v>0</v>
      </c>
      <c r="BL785" s="17" t="s">
        <v>277</v>
      </c>
      <c r="BM785" s="149" t="s">
        <v>1179</v>
      </c>
    </row>
    <row r="786" spans="2:65" s="12" customFormat="1" ht="22.5">
      <c r="B786" s="151"/>
      <c r="D786" s="152" t="s">
        <v>279</v>
      </c>
      <c r="E786" s="153" t="s">
        <v>1</v>
      </c>
      <c r="F786" s="154" t="s">
        <v>1853</v>
      </c>
      <c r="H786" s="153" t="s">
        <v>1</v>
      </c>
      <c r="I786" s="155"/>
      <c r="L786" s="151"/>
      <c r="M786" s="156"/>
      <c r="T786" s="157"/>
      <c r="AT786" s="153" t="s">
        <v>279</v>
      </c>
      <c r="AU786" s="153" t="s">
        <v>90</v>
      </c>
      <c r="AV786" s="12" t="s">
        <v>21</v>
      </c>
      <c r="AW786" s="12" t="s">
        <v>35</v>
      </c>
      <c r="AX786" s="12" t="s">
        <v>81</v>
      </c>
      <c r="AY786" s="153" t="s">
        <v>270</v>
      </c>
    </row>
    <row r="787" spans="2:65" s="12" customFormat="1" ht="22.5">
      <c r="B787" s="151"/>
      <c r="D787" s="152" t="s">
        <v>279</v>
      </c>
      <c r="E787" s="153" t="s">
        <v>1</v>
      </c>
      <c r="F787" s="154" t="s">
        <v>1181</v>
      </c>
      <c r="H787" s="153" t="s">
        <v>1</v>
      </c>
      <c r="I787" s="155"/>
      <c r="L787" s="151"/>
      <c r="M787" s="156"/>
      <c r="T787" s="157"/>
      <c r="AT787" s="153" t="s">
        <v>279</v>
      </c>
      <c r="AU787" s="153" t="s">
        <v>90</v>
      </c>
      <c r="AV787" s="12" t="s">
        <v>21</v>
      </c>
      <c r="AW787" s="12" t="s">
        <v>35</v>
      </c>
      <c r="AX787" s="12" t="s">
        <v>81</v>
      </c>
      <c r="AY787" s="153" t="s">
        <v>270</v>
      </c>
    </row>
    <row r="788" spans="2:65" s="14" customFormat="1" ht="11.25">
      <c r="B788" s="165"/>
      <c r="D788" s="152" t="s">
        <v>279</v>
      </c>
      <c r="E788" s="166" t="s">
        <v>1</v>
      </c>
      <c r="F788" s="167" t="s">
        <v>1854</v>
      </c>
      <c r="H788" s="168">
        <v>20</v>
      </c>
      <c r="I788" s="169"/>
      <c r="L788" s="165"/>
      <c r="M788" s="170"/>
      <c r="T788" s="171"/>
      <c r="AT788" s="166" t="s">
        <v>279</v>
      </c>
      <c r="AU788" s="166" t="s">
        <v>90</v>
      </c>
      <c r="AV788" s="14" t="s">
        <v>90</v>
      </c>
      <c r="AW788" s="14" t="s">
        <v>35</v>
      </c>
      <c r="AX788" s="14" t="s">
        <v>81</v>
      </c>
      <c r="AY788" s="166" t="s">
        <v>270</v>
      </c>
    </row>
    <row r="789" spans="2:65" s="15" customFormat="1" ht="11.25">
      <c r="B789" s="172"/>
      <c r="D789" s="152" t="s">
        <v>279</v>
      </c>
      <c r="E789" s="173" t="s">
        <v>1</v>
      </c>
      <c r="F789" s="174" t="s">
        <v>310</v>
      </c>
      <c r="H789" s="175">
        <v>20</v>
      </c>
      <c r="I789" s="176"/>
      <c r="L789" s="172"/>
      <c r="M789" s="177"/>
      <c r="T789" s="178"/>
      <c r="AT789" s="173" t="s">
        <v>279</v>
      </c>
      <c r="AU789" s="173" t="s">
        <v>90</v>
      </c>
      <c r="AV789" s="15" t="s">
        <v>277</v>
      </c>
      <c r="AW789" s="15" t="s">
        <v>35</v>
      </c>
      <c r="AX789" s="15" t="s">
        <v>21</v>
      </c>
      <c r="AY789" s="173" t="s">
        <v>270</v>
      </c>
    </row>
    <row r="790" spans="2:65" s="1" customFormat="1" ht="24.2" customHeight="1">
      <c r="B790" s="32"/>
      <c r="C790" s="138" t="s">
        <v>1155</v>
      </c>
      <c r="D790" s="138" t="s">
        <v>272</v>
      </c>
      <c r="E790" s="139" t="s">
        <v>1855</v>
      </c>
      <c r="F790" s="140" t="s">
        <v>1856</v>
      </c>
      <c r="G790" s="141" t="s">
        <v>275</v>
      </c>
      <c r="H790" s="142">
        <v>170</v>
      </c>
      <c r="I790" s="143"/>
      <c r="J790" s="144">
        <f>ROUND(I790*H790,2)</f>
        <v>0</v>
      </c>
      <c r="K790" s="140" t="s">
        <v>276</v>
      </c>
      <c r="L790" s="32"/>
      <c r="M790" s="145" t="s">
        <v>1</v>
      </c>
      <c r="N790" s="146" t="s">
        <v>46</v>
      </c>
      <c r="P790" s="147">
        <f>O790*H790</f>
        <v>0</v>
      </c>
      <c r="Q790" s="147">
        <v>0</v>
      </c>
      <c r="R790" s="147">
        <f>Q790*H790</f>
        <v>0</v>
      </c>
      <c r="S790" s="147">
        <v>0</v>
      </c>
      <c r="T790" s="148">
        <f>S790*H790</f>
        <v>0</v>
      </c>
      <c r="AR790" s="149" t="s">
        <v>277</v>
      </c>
      <c r="AT790" s="149" t="s">
        <v>272</v>
      </c>
      <c r="AU790" s="149" t="s">
        <v>90</v>
      </c>
      <c r="AY790" s="17" t="s">
        <v>270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21</v>
      </c>
      <c r="BK790" s="150">
        <f>ROUND(I790*H790,2)</f>
        <v>0</v>
      </c>
      <c r="BL790" s="17" t="s">
        <v>277</v>
      </c>
      <c r="BM790" s="149" t="s">
        <v>1857</v>
      </c>
    </row>
    <row r="791" spans="2:65" s="12" customFormat="1" ht="22.5">
      <c r="B791" s="151"/>
      <c r="D791" s="152" t="s">
        <v>279</v>
      </c>
      <c r="E791" s="153" t="s">
        <v>1</v>
      </c>
      <c r="F791" s="154" t="s">
        <v>1419</v>
      </c>
      <c r="H791" s="153" t="s">
        <v>1</v>
      </c>
      <c r="I791" s="155"/>
      <c r="L791" s="151"/>
      <c r="M791" s="156"/>
      <c r="T791" s="157"/>
      <c r="AT791" s="153" t="s">
        <v>279</v>
      </c>
      <c r="AU791" s="153" t="s">
        <v>90</v>
      </c>
      <c r="AV791" s="12" t="s">
        <v>21</v>
      </c>
      <c r="AW791" s="12" t="s">
        <v>35</v>
      </c>
      <c r="AX791" s="12" t="s">
        <v>81</v>
      </c>
      <c r="AY791" s="153" t="s">
        <v>270</v>
      </c>
    </row>
    <row r="792" spans="2:65" s="14" customFormat="1" ht="22.5">
      <c r="B792" s="165"/>
      <c r="D792" s="152" t="s">
        <v>279</v>
      </c>
      <c r="E792" s="166" t="s">
        <v>1</v>
      </c>
      <c r="F792" s="167" t="s">
        <v>1858</v>
      </c>
      <c r="H792" s="168">
        <v>170</v>
      </c>
      <c r="I792" s="169"/>
      <c r="L792" s="165"/>
      <c r="M792" s="170"/>
      <c r="T792" s="171"/>
      <c r="AT792" s="166" t="s">
        <v>279</v>
      </c>
      <c r="AU792" s="166" t="s">
        <v>90</v>
      </c>
      <c r="AV792" s="14" t="s">
        <v>90</v>
      </c>
      <c r="AW792" s="14" t="s">
        <v>35</v>
      </c>
      <c r="AX792" s="14" t="s">
        <v>81</v>
      </c>
      <c r="AY792" s="166" t="s">
        <v>270</v>
      </c>
    </row>
    <row r="793" spans="2:65" s="15" customFormat="1" ht="11.25">
      <c r="B793" s="172"/>
      <c r="D793" s="152" t="s">
        <v>279</v>
      </c>
      <c r="E793" s="173" t="s">
        <v>1</v>
      </c>
      <c r="F793" s="174" t="s">
        <v>310</v>
      </c>
      <c r="H793" s="175">
        <v>170</v>
      </c>
      <c r="I793" s="176"/>
      <c r="L793" s="172"/>
      <c r="M793" s="177"/>
      <c r="T793" s="178"/>
      <c r="AT793" s="173" t="s">
        <v>279</v>
      </c>
      <c r="AU793" s="173" t="s">
        <v>90</v>
      </c>
      <c r="AV793" s="15" t="s">
        <v>277</v>
      </c>
      <c r="AW793" s="15" t="s">
        <v>35</v>
      </c>
      <c r="AX793" s="15" t="s">
        <v>21</v>
      </c>
      <c r="AY793" s="173" t="s">
        <v>270</v>
      </c>
    </row>
    <row r="794" spans="2:65" s="11" customFormat="1" ht="22.9" customHeight="1">
      <c r="B794" s="126"/>
      <c r="D794" s="127" t="s">
        <v>80</v>
      </c>
      <c r="E794" s="136" t="s">
        <v>1859</v>
      </c>
      <c r="F794" s="136" t="s">
        <v>1860</v>
      </c>
      <c r="I794" s="129"/>
      <c r="J794" s="137">
        <f>BK794</f>
        <v>0</v>
      </c>
      <c r="L794" s="126"/>
      <c r="M794" s="131"/>
      <c r="P794" s="132">
        <f>SUM(P795:P880)</f>
        <v>0</v>
      </c>
      <c r="R794" s="132">
        <f>SUM(R795:R880)</f>
        <v>0</v>
      </c>
      <c r="T794" s="133">
        <f>SUM(T795:T880)</f>
        <v>0</v>
      </c>
      <c r="AR794" s="127" t="s">
        <v>21</v>
      </c>
      <c r="AT794" s="134" t="s">
        <v>80</v>
      </c>
      <c r="AU794" s="134" t="s">
        <v>21</v>
      </c>
      <c r="AY794" s="127" t="s">
        <v>270</v>
      </c>
      <c r="BK794" s="135">
        <f>SUM(BK795:BK880)</f>
        <v>0</v>
      </c>
    </row>
    <row r="795" spans="2:65" s="1" customFormat="1" ht="24.2" customHeight="1">
      <c r="B795" s="32"/>
      <c r="C795" s="138" t="s">
        <v>1164</v>
      </c>
      <c r="D795" s="138" t="s">
        <v>272</v>
      </c>
      <c r="E795" s="139" t="s">
        <v>1861</v>
      </c>
      <c r="F795" s="140" t="s">
        <v>1862</v>
      </c>
      <c r="G795" s="141" t="s">
        <v>335</v>
      </c>
      <c r="H795" s="142">
        <v>310</v>
      </c>
      <c r="I795" s="143"/>
      <c r="J795" s="144">
        <f>ROUND(I795*H795,2)</f>
        <v>0</v>
      </c>
      <c r="K795" s="140" t="s">
        <v>341</v>
      </c>
      <c r="L795" s="32"/>
      <c r="M795" s="145" t="s">
        <v>1</v>
      </c>
      <c r="N795" s="146" t="s">
        <v>46</v>
      </c>
      <c r="P795" s="147">
        <f>O795*H795</f>
        <v>0</v>
      </c>
      <c r="Q795" s="147">
        <v>0</v>
      </c>
      <c r="R795" s="147">
        <f>Q795*H795</f>
        <v>0</v>
      </c>
      <c r="S795" s="147">
        <v>0</v>
      </c>
      <c r="T795" s="148">
        <f>S795*H795</f>
        <v>0</v>
      </c>
      <c r="AR795" s="149" t="s">
        <v>277</v>
      </c>
      <c r="AT795" s="149" t="s">
        <v>272</v>
      </c>
      <c r="AU795" s="149" t="s">
        <v>90</v>
      </c>
      <c r="AY795" s="17" t="s">
        <v>270</v>
      </c>
      <c r="BE795" s="150">
        <f>IF(N795="základní",J795,0)</f>
        <v>0</v>
      </c>
      <c r="BF795" s="150">
        <f>IF(N795="snížená",J795,0)</f>
        <v>0</v>
      </c>
      <c r="BG795" s="150">
        <f>IF(N795="zákl. přenesená",J795,0)</f>
        <v>0</v>
      </c>
      <c r="BH795" s="150">
        <f>IF(N795="sníž. přenesená",J795,0)</f>
        <v>0</v>
      </c>
      <c r="BI795" s="150">
        <f>IF(N795="nulová",J795,0)</f>
        <v>0</v>
      </c>
      <c r="BJ795" s="17" t="s">
        <v>21</v>
      </c>
      <c r="BK795" s="150">
        <f>ROUND(I795*H795,2)</f>
        <v>0</v>
      </c>
      <c r="BL795" s="17" t="s">
        <v>277</v>
      </c>
      <c r="BM795" s="149" t="s">
        <v>1863</v>
      </c>
    </row>
    <row r="796" spans="2:65" s="12" customFormat="1" ht="11.25">
      <c r="B796" s="151"/>
      <c r="D796" s="152" t="s">
        <v>279</v>
      </c>
      <c r="E796" s="153" t="s">
        <v>1</v>
      </c>
      <c r="F796" s="154" t="s">
        <v>1864</v>
      </c>
      <c r="H796" s="153" t="s">
        <v>1</v>
      </c>
      <c r="I796" s="155"/>
      <c r="L796" s="151"/>
      <c r="M796" s="156"/>
      <c r="T796" s="157"/>
      <c r="AT796" s="153" t="s">
        <v>279</v>
      </c>
      <c r="AU796" s="153" t="s">
        <v>90</v>
      </c>
      <c r="AV796" s="12" t="s">
        <v>21</v>
      </c>
      <c r="AW796" s="12" t="s">
        <v>35</v>
      </c>
      <c r="AX796" s="12" t="s">
        <v>81</v>
      </c>
      <c r="AY796" s="153" t="s">
        <v>270</v>
      </c>
    </row>
    <row r="797" spans="2:65" s="14" customFormat="1" ht="22.5">
      <c r="B797" s="165"/>
      <c r="D797" s="152" t="s">
        <v>279</v>
      </c>
      <c r="E797" s="166" t="s">
        <v>1</v>
      </c>
      <c r="F797" s="167" t="s">
        <v>1865</v>
      </c>
      <c r="H797" s="168">
        <v>310</v>
      </c>
      <c r="I797" s="169"/>
      <c r="L797" s="165"/>
      <c r="M797" s="170"/>
      <c r="T797" s="171"/>
      <c r="AT797" s="166" t="s">
        <v>279</v>
      </c>
      <c r="AU797" s="166" t="s">
        <v>90</v>
      </c>
      <c r="AV797" s="14" t="s">
        <v>90</v>
      </c>
      <c r="AW797" s="14" t="s">
        <v>35</v>
      </c>
      <c r="AX797" s="14" t="s">
        <v>81</v>
      </c>
      <c r="AY797" s="166" t="s">
        <v>270</v>
      </c>
    </row>
    <row r="798" spans="2:65" s="12" customFormat="1" ht="22.5">
      <c r="B798" s="151"/>
      <c r="D798" s="152" t="s">
        <v>279</v>
      </c>
      <c r="E798" s="153" t="s">
        <v>1</v>
      </c>
      <c r="F798" s="154" t="s">
        <v>1866</v>
      </c>
      <c r="H798" s="153" t="s">
        <v>1</v>
      </c>
      <c r="I798" s="155"/>
      <c r="L798" s="151"/>
      <c r="M798" s="156"/>
      <c r="T798" s="157"/>
      <c r="AT798" s="153" t="s">
        <v>279</v>
      </c>
      <c r="AU798" s="153" t="s">
        <v>90</v>
      </c>
      <c r="AV798" s="12" t="s">
        <v>21</v>
      </c>
      <c r="AW798" s="12" t="s">
        <v>35</v>
      </c>
      <c r="AX798" s="12" t="s">
        <v>81</v>
      </c>
      <c r="AY798" s="153" t="s">
        <v>270</v>
      </c>
    </row>
    <row r="799" spans="2:65" s="12" customFormat="1" ht="33.75">
      <c r="B799" s="151"/>
      <c r="D799" s="152" t="s">
        <v>279</v>
      </c>
      <c r="E799" s="153" t="s">
        <v>1</v>
      </c>
      <c r="F799" s="154" t="s">
        <v>1867</v>
      </c>
      <c r="H799" s="153" t="s">
        <v>1</v>
      </c>
      <c r="I799" s="155"/>
      <c r="L799" s="151"/>
      <c r="M799" s="156"/>
      <c r="T799" s="157"/>
      <c r="AT799" s="153" t="s">
        <v>279</v>
      </c>
      <c r="AU799" s="153" t="s">
        <v>90</v>
      </c>
      <c r="AV799" s="12" t="s">
        <v>21</v>
      </c>
      <c r="AW799" s="12" t="s">
        <v>35</v>
      </c>
      <c r="AX799" s="12" t="s">
        <v>81</v>
      </c>
      <c r="AY799" s="153" t="s">
        <v>270</v>
      </c>
    </row>
    <row r="800" spans="2:65" s="15" customFormat="1" ht="11.25">
      <c r="B800" s="172"/>
      <c r="D800" s="152" t="s">
        <v>279</v>
      </c>
      <c r="E800" s="173" t="s">
        <v>1359</v>
      </c>
      <c r="F800" s="174" t="s">
        <v>310</v>
      </c>
      <c r="H800" s="175">
        <v>310</v>
      </c>
      <c r="I800" s="176"/>
      <c r="L800" s="172"/>
      <c r="M800" s="177"/>
      <c r="T800" s="178"/>
      <c r="AT800" s="173" t="s">
        <v>279</v>
      </c>
      <c r="AU800" s="173" t="s">
        <v>90</v>
      </c>
      <c r="AV800" s="15" t="s">
        <v>277</v>
      </c>
      <c r="AW800" s="15" t="s">
        <v>35</v>
      </c>
      <c r="AX800" s="15" t="s">
        <v>21</v>
      </c>
      <c r="AY800" s="173" t="s">
        <v>270</v>
      </c>
    </row>
    <row r="801" spans="2:65" s="1" customFormat="1" ht="37.9" customHeight="1">
      <c r="B801" s="32"/>
      <c r="C801" s="138" t="s">
        <v>1176</v>
      </c>
      <c r="D801" s="138" t="s">
        <v>272</v>
      </c>
      <c r="E801" s="139" t="s">
        <v>1043</v>
      </c>
      <c r="F801" s="140" t="s">
        <v>1044</v>
      </c>
      <c r="G801" s="141" t="s">
        <v>335</v>
      </c>
      <c r="H801" s="142">
        <v>310</v>
      </c>
      <c r="I801" s="143"/>
      <c r="J801" s="144">
        <f>ROUND(I801*H801,2)</f>
        <v>0</v>
      </c>
      <c r="K801" s="140" t="s">
        <v>341</v>
      </c>
      <c r="L801" s="32"/>
      <c r="M801" s="145" t="s">
        <v>1</v>
      </c>
      <c r="N801" s="146" t="s">
        <v>46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277</v>
      </c>
      <c r="AT801" s="149" t="s">
        <v>272</v>
      </c>
      <c r="AU801" s="149" t="s">
        <v>90</v>
      </c>
      <c r="AY801" s="17" t="s">
        <v>270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21</v>
      </c>
      <c r="BK801" s="150">
        <f>ROUND(I801*H801,2)</f>
        <v>0</v>
      </c>
      <c r="BL801" s="17" t="s">
        <v>277</v>
      </c>
      <c r="BM801" s="149" t="s">
        <v>1868</v>
      </c>
    </row>
    <row r="802" spans="2:65" s="12" customFormat="1" ht="11.25">
      <c r="B802" s="151"/>
      <c r="D802" s="152" t="s">
        <v>279</v>
      </c>
      <c r="E802" s="153" t="s">
        <v>1</v>
      </c>
      <c r="F802" s="154" t="s">
        <v>1864</v>
      </c>
      <c r="H802" s="153" t="s">
        <v>1</v>
      </c>
      <c r="I802" s="155"/>
      <c r="L802" s="151"/>
      <c r="M802" s="156"/>
      <c r="T802" s="157"/>
      <c r="AT802" s="153" t="s">
        <v>279</v>
      </c>
      <c r="AU802" s="153" t="s">
        <v>90</v>
      </c>
      <c r="AV802" s="12" t="s">
        <v>21</v>
      </c>
      <c r="AW802" s="12" t="s">
        <v>35</v>
      </c>
      <c r="AX802" s="12" t="s">
        <v>81</v>
      </c>
      <c r="AY802" s="153" t="s">
        <v>270</v>
      </c>
    </row>
    <row r="803" spans="2:65" s="12" customFormat="1" ht="22.5">
      <c r="B803" s="151"/>
      <c r="D803" s="152" t="s">
        <v>279</v>
      </c>
      <c r="E803" s="153" t="s">
        <v>1</v>
      </c>
      <c r="F803" s="154" t="s">
        <v>1869</v>
      </c>
      <c r="H803" s="153" t="s">
        <v>1</v>
      </c>
      <c r="I803" s="155"/>
      <c r="L803" s="151"/>
      <c r="M803" s="156"/>
      <c r="T803" s="157"/>
      <c r="AT803" s="153" t="s">
        <v>279</v>
      </c>
      <c r="AU803" s="153" t="s">
        <v>90</v>
      </c>
      <c r="AV803" s="12" t="s">
        <v>21</v>
      </c>
      <c r="AW803" s="12" t="s">
        <v>35</v>
      </c>
      <c r="AX803" s="12" t="s">
        <v>81</v>
      </c>
      <c r="AY803" s="153" t="s">
        <v>270</v>
      </c>
    </row>
    <row r="804" spans="2:65" s="12" customFormat="1" ht="22.5">
      <c r="B804" s="151"/>
      <c r="D804" s="152" t="s">
        <v>279</v>
      </c>
      <c r="E804" s="153" t="s">
        <v>1</v>
      </c>
      <c r="F804" s="154" t="s">
        <v>1870</v>
      </c>
      <c r="H804" s="153" t="s">
        <v>1</v>
      </c>
      <c r="I804" s="155"/>
      <c r="L804" s="151"/>
      <c r="M804" s="156"/>
      <c r="T804" s="157"/>
      <c r="AT804" s="153" t="s">
        <v>279</v>
      </c>
      <c r="AU804" s="153" t="s">
        <v>90</v>
      </c>
      <c r="AV804" s="12" t="s">
        <v>21</v>
      </c>
      <c r="AW804" s="12" t="s">
        <v>35</v>
      </c>
      <c r="AX804" s="12" t="s">
        <v>81</v>
      </c>
      <c r="AY804" s="153" t="s">
        <v>270</v>
      </c>
    </row>
    <row r="805" spans="2:65" s="14" customFormat="1" ht="11.25">
      <c r="B805" s="165"/>
      <c r="D805" s="152" t="s">
        <v>279</v>
      </c>
      <c r="E805" s="166" t="s">
        <v>1</v>
      </c>
      <c r="F805" s="167" t="s">
        <v>1359</v>
      </c>
      <c r="H805" s="168">
        <v>310</v>
      </c>
      <c r="I805" s="169"/>
      <c r="L805" s="165"/>
      <c r="M805" s="170"/>
      <c r="T805" s="171"/>
      <c r="AT805" s="166" t="s">
        <v>279</v>
      </c>
      <c r="AU805" s="166" t="s">
        <v>90</v>
      </c>
      <c r="AV805" s="14" t="s">
        <v>90</v>
      </c>
      <c r="AW805" s="14" t="s">
        <v>35</v>
      </c>
      <c r="AX805" s="14" t="s">
        <v>81</v>
      </c>
      <c r="AY805" s="166" t="s">
        <v>270</v>
      </c>
    </row>
    <row r="806" spans="2:65" s="15" customFormat="1" ht="11.25">
      <c r="B806" s="172"/>
      <c r="D806" s="152" t="s">
        <v>279</v>
      </c>
      <c r="E806" s="173" t="s">
        <v>1</v>
      </c>
      <c r="F806" s="174" t="s">
        <v>310</v>
      </c>
      <c r="H806" s="175">
        <v>310</v>
      </c>
      <c r="I806" s="176"/>
      <c r="L806" s="172"/>
      <c r="M806" s="177"/>
      <c r="T806" s="178"/>
      <c r="AT806" s="173" t="s">
        <v>279</v>
      </c>
      <c r="AU806" s="173" t="s">
        <v>90</v>
      </c>
      <c r="AV806" s="15" t="s">
        <v>277</v>
      </c>
      <c r="AW806" s="15" t="s">
        <v>35</v>
      </c>
      <c r="AX806" s="15" t="s">
        <v>21</v>
      </c>
      <c r="AY806" s="173" t="s">
        <v>270</v>
      </c>
    </row>
    <row r="807" spans="2:65" s="1" customFormat="1" ht="16.5" customHeight="1">
      <c r="B807" s="32"/>
      <c r="C807" s="179" t="s">
        <v>1184</v>
      </c>
      <c r="D807" s="179" t="s">
        <v>532</v>
      </c>
      <c r="E807" s="180" t="s">
        <v>1053</v>
      </c>
      <c r="F807" s="181" t="s">
        <v>1054</v>
      </c>
      <c r="G807" s="182" t="s">
        <v>335</v>
      </c>
      <c r="H807" s="183">
        <v>161.19999999999999</v>
      </c>
      <c r="I807" s="184"/>
      <c r="J807" s="185">
        <f>ROUND(I807*H807,2)</f>
        <v>0</v>
      </c>
      <c r="K807" s="181" t="s">
        <v>276</v>
      </c>
      <c r="L807" s="186"/>
      <c r="M807" s="187" t="s">
        <v>1</v>
      </c>
      <c r="N807" s="188" t="s">
        <v>46</v>
      </c>
      <c r="P807" s="147">
        <f>O807*H807</f>
        <v>0</v>
      </c>
      <c r="Q807" s="147">
        <v>0</v>
      </c>
      <c r="R807" s="147">
        <f>Q807*H807</f>
        <v>0</v>
      </c>
      <c r="S807" s="147">
        <v>0</v>
      </c>
      <c r="T807" s="148">
        <f>S807*H807</f>
        <v>0</v>
      </c>
      <c r="AR807" s="149" t="s">
        <v>338</v>
      </c>
      <c r="AT807" s="149" t="s">
        <v>532</v>
      </c>
      <c r="AU807" s="149" t="s">
        <v>90</v>
      </c>
      <c r="AY807" s="17" t="s">
        <v>270</v>
      </c>
      <c r="BE807" s="150">
        <f>IF(N807="základní",J807,0)</f>
        <v>0</v>
      </c>
      <c r="BF807" s="150">
        <f>IF(N807="snížená",J807,0)</f>
        <v>0</v>
      </c>
      <c r="BG807" s="150">
        <f>IF(N807="zákl. přenesená",J807,0)</f>
        <v>0</v>
      </c>
      <c r="BH807" s="150">
        <f>IF(N807="sníž. přenesená",J807,0)</f>
        <v>0</v>
      </c>
      <c r="BI807" s="150">
        <f>IF(N807="nulová",J807,0)</f>
        <v>0</v>
      </c>
      <c r="BJ807" s="17" t="s">
        <v>21</v>
      </c>
      <c r="BK807" s="150">
        <f>ROUND(I807*H807,2)</f>
        <v>0</v>
      </c>
      <c r="BL807" s="17" t="s">
        <v>277</v>
      </c>
      <c r="BM807" s="149" t="s">
        <v>1871</v>
      </c>
    </row>
    <row r="808" spans="2:65" s="12" customFormat="1" ht="11.25">
      <c r="B808" s="151"/>
      <c r="D808" s="152" t="s">
        <v>279</v>
      </c>
      <c r="E808" s="153" t="s">
        <v>1</v>
      </c>
      <c r="F808" s="154" t="s">
        <v>1872</v>
      </c>
      <c r="H808" s="153" t="s">
        <v>1</v>
      </c>
      <c r="I808" s="155"/>
      <c r="L808" s="151"/>
      <c r="M808" s="156"/>
      <c r="T808" s="157"/>
      <c r="AT808" s="153" t="s">
        <v>279</v>
      </c>
      <c r="AU808" s="153" t="s">
        <v>90</v>
      </c>
      <c r="AV808" s="12" t="s">
        <v>21</v>
      </c>
      <c r="AW808" s="12" t="s">
        <v>35</v>
      </c>
      <c r="AX808" s="12" t="s">
        <v>81</v>
      </c>
      <c r="AY808" s="153" t="s">
        <v>270</v>
      </c>
    </row>
    <row r="809" spans="2:65" s="14" customFormat="1" ht="11.25">
      <c r="B809" s="165"/>
      <c r="D809" s="152" t="s">
        <v>279</v>
      </c>
      <c r="E809" s="166" t="s">
        <v>1</v>
      </c>
      <c r="F809" s="167" t="s">
        <v>1873</v>
      </c>
      <c r="H809" s="168">
        <v>316.2</v>
      </c>
      <c r="I809" s="169"/>
      <c r="L809" s="165"/>
      <c r="M809" s="170"/>
      <c r="T809" s="171"/>
      <c r="AT809" s="166" t="s">
        <v>279</v>
      </c>
      <c r="AU809" s="166" t="s">
        <v>90</v>
      </c>
      <c r="AV809" s="14" t="s">
        <v>90</v>
      </c>
      <c r="AW809" s="14" t="s">
        <v>35</v>
      </c>
      <c r="AX809" s="14" t="s">
        <v>81</v>
      </c>
      <c r="AY809" s="166" t="s">
        <v>270</v>
      </c>
    </row>
    <row r="810" spans="2:65" s="12" customFormat="1" ht="11.25">
      <c r="B810" s="151"/>
      <c r="D810" s="152" t="s">
        <v>279</v>
      </c>
      <c r="E810" s="153" t="s">
        <v>1</v>
      </c>
      <c r="F810" s="154" t="s">
        <v>1874</v>
      </c>
      <c r="H810" s="153" t="s">
        <v>1</v>
      </c>
      <c r="I810" s="155"/>
      <c r="L810" s="151"/>
      <c r="M810" s="156"/>
      <c r="T810" s="157"/>
      <c r="AT810" s="153" t="s">
        <v>279</v>
      </c>
      <c r="AU810" s="153" t="s">
        <v>90</v>
      </c>
      <c r="AV810" s="12" t="s">
        <v>21</v>
      </c>
      <c r="AW810" s="12" t="s">
        <v>35</v>
      </c>
      <c r="AX810" s="12" t="s">
        <v>81</v>
      </c>
      <c r="AY810" s="153" t="s">
        <v>270</v>
      </c>
    </row>
    <row r="811" spans="2:65" s="14" customFormat="1" ht="11.25">
      <c r="B811" s="165"/>
      <c r="D811" s="152" t="s">
        <v>279</v>
      </c>
      <c r="E811" s="166" t="s">
        <v>1</v>
      </c>
      <c r="F811" s="167" t="s">
        <v>1875</v>
      </c>
      <c r="H811" s="168">
        <v>-155</v>
      </c>
      <c r="I811" s="169"/>
      <c r="L811" s="165"/>
      <c r="M811" s="170"/>
      <c r="T811" s="171"/>
      <c r="AT811" s="166" t="s">
        <v>279</v>
      </c>
      <c r="AU811" s="166" t="s">
        <v>90</v>
      </c>
      <c r="AV811" s="14" t="s">
        <v>90</v>
      </c>
      <c r="AW811" s="14" t="s">
        <v>35</v>
      </c>
      <c r="AX811" s="14" t="s">
        <v>81</v>
      </c>
      <c r="AY811" s="166" t="s">
        <v>270</v>
      </c>
    </row>
    <row r="812" spans="2:65" s="15" customFormat="1" ht="11.25">
      <c r="B812" s="172"/>
      <c r="D812" s="152" t="s">
        <v>279</v>
      </c>
      <c r="E812" s="173" t="s">
        <v>1</v>
      </c>
      <c r="F812" s="174" t="s">
        <v>1876</v>
      </c>
      <c r="H812" s="175">
        <v>161.19999999999999</v>
      </c>
      <c r="I812" s="176"/>
      <c r="L812" s="172"/>
      <c r="M812" s="177"/>
      <c r="T812" s="178"/>
      <c r="AT812" s="173" t="s">
        <v>279</v>
      </c>
      <c r="AU812" s="173" t="s">
        <v>90</v>
      </c>
      <c r="AV812" s="15" t="s">
        <v>277</v>
      </c>
      <c r="AW812" s="15" t="s">
        <v>35</v>
      </c>
      <c r="AX812" s="15" t="s">
        <v>21</v>
      </c>
      <c r="AY812" s="173" t="s">
        <v>270</v>
      </c>
    </row>
    <row r="813" spans="2:65" s="1" customFormat="1" ht="49.15" customHeight="1">
      <c r="B813" s="32"/>
      <c r="C813" s="138" t="s">
        <v>1188</v>
      </c>
      <c r="D813" s="138" t="s">
        <v>272</v>
      </c>
      <c r="E813" s="139" t="s">
        <v>1877</v>
      </c>
      <c r="F813" s="140" t="s">
        <v>1878</v>
      </c>
      <c r="G813" s="141" t="s">
        <v>335</v>
      </c>
      <c r="H813" s="142">
        <v>310</v>
      </c>
      <c r="I813" s="143"/>
      <c r="J813" s="144">
        <f>ROUND(I813*H813,2)</f>
        <v>0</v>
      </c>
      <c r="K813" s="140" t="s">
        <v>341</v>
      </c>
      <c r="L813" s="32"/>
      <c r="M813" s="145" t="s">
        <v>1</v>
      </c>
      <c r="N813" s="146" t="s">
        <v>46</v>
      </c>
      <c r="P813" s="147">
        <f>O813*H813</f>
        <v>0</v>
      </c>
      <c r="Q813" s="147">
        <v>0</v>
      </c>
      <c r="R813" s="147">
        <f>Q813*H813</f>
        <v>0</v>
      </c>
      <c r="S813" s="147">
        <v>0</v>
      </c>
      <c r="T813" s="148">
        <f>S813*H813</f>
        <v>0</v>
      </c>
      <c r="AR813" s="149" t="s">
        <v>277</v>
      </c>
      <c r="AT813" s="149" t="s">
        <v>272</v>
      </c>
      <c r="AU813" s="149" t="s">
        <v>90</v>
      </c>
      <c r="AY813" s="17" t="s">
        <v>270</v>
      </c>
      <c r="BE813" s="150">
        <f>IF(N813="základní",J813,0)</f>
        <v>0</v>
      </c>
      <c r="BF813" s="150">
        <f>IF(N813="snížená",J813,0)</f>
        <v>0</v>
      </c>
      <c r="BG813" s="150">
        <f>IF(N813="zákl. přenesená",J813,0)</f>
        <v>0</v>
      </c>
      <c r="BH813" s="150">
        <f>IF(N813="sníž. přenesená",J813,0)</f>
        <v>0</v>
      </c>
      <c r="BI813" s="150">
        <f>IF(N813="nulová",J813,0)</f>
        <v>0</v>
      </c>
      <c r="BJ813" s="17" t="s">
        <v>21</v>
      </c>
      <c r="BK813" s="150">
        <f>ROUND(I813*H813,2)</f>
        <v>0</v>
      </c>
      <c r="BL813" s="17" t="s">
        <v>277</v>
      </c>
      <c r="BM813" s="149" t="s">
        <v>1879</v>
      </c>
    </row>
    <row r="814" spans="2:65" s="12" customFormat="1" ht="22.5">
      <c r="B814" s="151"/>
      <c r="D814" s="152" t="s">
        <v>279</v>
      </c>
      <c r="E814" s="153" t="s">
        <v>1</v>
      </c>
      <c r="F814" s="154" t="s">
        <v>1880</v>
      </c>
      <c r="H814" s="153" t="s">
        <v>1</v>
      </c>
      <c r="I814" s="155"/>
      <c r="L814" s="151"/>
      <c r="M814" s="156"/>
      <c r="T814" s="157"/>
      <c r="AT814" s="153" t="s">
        <v>279</v>
      </c>
      <c r="AU814" s="153" t="s">
        <v>90</v>
      </c>
      <c r="AV814" s="12" t="s">
        <v>21</v>
      </c>
      <c r="AW814" s="12" t="s">
        <v>35</v>
      </c>
      <c r="AX814" s="12" t="s">
        <v>81</v>
      </c>
      <c r="AY814" s="153" t="s">
        <v>270</v>
      </c>
    </row>
    <row r="815" spans="2:65" s="12" customFormat="1" ht="22.5">
      <c r="B815" s="151"/>
      <c r="D815" s="152" t="s">
        <v>279</v>
      </c>
      <c r="E815" s="153" t="s">
        <v>1</v>
      </c>
      <c r="F815" s="154" t="s">
        <v>1881</v>
      </c>
      <c r="H815" s="153" t="s">
        <v>1</v>
      </c>
      <c r="I815" s="155"/>
      <c r="L815" s="151"/>
      <c r="M815" s="156"/>
      <c r="T815" s="157"/>
      <c r="AT815" s="153" t="s">
        <v>279</v>
      </c>
      <c r="AU815" s="153" t="s">
        <v>90</v>
      </c>
      <c r="AV815" s="12" t="s">
        <v>21</v>
      </c>
      <c r="AW815" s="12" t="s">
        <v>35</v>
      </c>
      <c r="AX815" s="12" t="s">
        <v>81</v>
      </c>
      <c r="AY815" s="153" t="s">
        <v>270</v>
      </c>
    </row>
    <row r="816" spans="2:65" s="12" customFormat="1" ht="22.5">
      <c r="B816" s="151"/>
      <c r="D816" s="152" t="s">
        <v>279</v>
      </c>
      <c r="E816" s="153" t="s">
        <v>1</v>
      </c>
      <c r="F816" s="154" t="s">
        <v>1882</v>
      </c>
      <c r="H816" s="153" t="s">
        <v>1</v>
      </c>
      <c r="I816" s="155"/>
      <c r="L816" s="151"/>
      <c r="M816" s="156"/>
      <c r="T816" s="157"/>
      <c r="AT816" s="153" t="s">
        <v>279</v>
      </c>
      <c r="AU816" s="153" t="s">
        <v>90</v>
      </c>
      <c r="AV816" s="12" t="s">
        <v>21</v>
      </c>
      <c r="AW816" s="12" t="s">
        <v>35</v>
      </c>
      <c r="AX816" s="12" t="s">
        <v>81</v>
      </c>
      <c r="AY816" s="153" t="s">
        <v>270</v>
      </c>
    </row>
    <row r="817" spans="2:65" s="12" customFormat="1" ht="33.75">
      <c r="B817" s="151"/>
      <c r="D817" s="152" t="s">
        <v>279</v>
      </c>
      <c r="E817" s="153" t="s">
        <v>1</v>
      </c>
      <c r="F817" s="154" t="s">
        <v>1883</v>
      </c>
      <c r="H817" s="153" t="s">
        <v>1</v>
      </c>
      <c r="I817" s="155"/>
      <c r="L817" s="151"/>
      <c r="M817" s="156"/>
      <c r="T817" s="157"/>
      <c r="AT817" s="153" t="s">
        <v>279</v>
      </c>
      <c r="AU817" s="153" t="s">
        <v>90</v>
      </c>
      <c r="AV817" s="12" t="s">
        <v>21</v>
      </c>
      <c r="AW817" s="12" t="s">
        <v>35</v>
      </c>
      <c r="AX817" s="12" t="s">
        <v>81</v>
      </c>
      <c r="AY817" s="153" t="s">
        <v>270</v>
      </c>
    </row>
    <row r="818" spans="2:65" s="14" customFormat="1" ht="11.25">
      <c r="B818" s="165"/>
      <c r="D818" s="152" t="s">
        <v>279</v>
      </c>
      <c r="E818" s="166" t="s">
        <v>1</v>
      </c>
      <c r="F818" s="167" t="s">
        <v>1359</v>
      </c>
      <c r="H818" s="168">
        <v>310</v>
      </c>
      <c r="I818" s="169"/>
      <c r="L818" s="165"/>
      <c r="M818" s="170"/>
      <c r="T818" s="171"/>
      <c r="AT818" s="166" t="s">
        <v>279</v>
      </c>
      <c r="AU818" s="166" t="s">
        <v>90</v>
      </c>
      <c r="AV818" s="14" t="s">
        <v>90</v>
      </c>
      <c r="AW818" s="14" t="s">
        <v>35</v>
      </c>
      <c r="AX818" s="14" t="s">
        <v>81</v>
      </c>
      <c r="AY818" s="166" t="s">
        <v>270</v>
      </c>
    </row>
    <row r="819" spans="2:65" s="15" customFormat="1" ht="11.25">
      <c r="B819" s="172"/>
      <c r="D819" s="152" t="s">
        <v>279</v>
      </c>
      <c r="E819" s="173" t="s">
        <v>1</v>
      </c>
      <c r="F819" s="174" t="s">
        <v>310</v>
      </c>
      <c r="H819" s="175">
        <v>310</v>
      </c>
      <c r="I819" s="176"/>
      <c r="L819" s="172"/>
      <c r="M819" s="177"/>
      <c r="T819" s="178"/>
      <c r="AT819" s="173" t="s">
        <v>279</v>
      </c>
      <c r="AU819" s="173" t="s">
        <v>90</v>
      </c>
      <c r="AV819" s="15" t="s">
        <v>277</v>
      </c>
      <c r="AW819" s="15" t="s">
        <v>35</v>
      </c>
      <c r="AX819" s="15" t="s">
        <v>21</v>
      </c>
      <c r="AY819" s="173" t="s">
        <v>270</v>
      </c>
    </row>
    <row r="820" spans="2:65" s="1" customFormat="1" ht="24.2" customHeight="1">
      <c r="B820" s="32"/>
      <c r="C820" s="138" t="s">
        <v>1198</v>
      </c>
      <c r="D820" s="138" t="s">
        <v>272</v>
      </c>
      <c r="E820" s="139" t="s">
        <v>1884</v>
      </c>
      <c r="F820" s="140" t="s">
        <v>1885</v>
      </c>
      <c r="G820" s="141" t="s">
        <v>335</v>
      </c>
      <c r="H820" s="142">
        <v>310</v>
      </c>
      <c r="I820" s="143"/>
      <c r="J820" s="144">
        <f>ROUND(I820*H820,2)</f>
        <v>0</v>
      </c>
      <c r="K820" s="140" t="s">
        <v>276</v>
      </c>
      <c r="L820" s="32"/>
      <c r="M820" s="145" t="s">
        <v>1</v>
      </c>
      <c r="N820" s="146" t="s">
        <v>46</v>
      </c>
      <c r="P820" s="147">
        <f>O820*H820</f>
        <v>0</v>
      </c>
      <c r="Q820" s="147">
        <v>0</v>
      </c>
      <c r="R820" s="147">
        <f>Q820*H820</f>
        <v>0</v>
      </c>
      <c r="S820" s="147">
        <v>0</v>
      </c>
      <c r="T820" s="148">
        <f>S820*H820</f>
        <v>0</v>
      </c>
      <c r="AR820" s="149" t="s">
        <v>277</v>
      </c>
      <c r="AT820" s="149" t="s">
        <v>272</v>
      </c>
      <c r="AU820" s="149" t="s">
        <v>90</v>
      </c>
      <c r="AY820" s="17" t="s">
        <v>270</v>
      </c>
      <c r="BE820" s="150">
        <f>IF(N820="základní",J820,0)</f>
        <v>0</v>
      </c>
      <c r="BF820" s="150">
        <f>IF(N820="snížená",J820,0)</f>
        <v>0</v>
      </c>
      <c r="BG820" s="150">
        <f>IF(N820="zákl. přenesená",J820,0)</f>
        <v>0</v>
      </c>
      <c r="BH820" s="150">
        <f>IF(N820="sníž. přenesená",J820,0)</f>
        <v>0</v>
      </c>
      <c r="BI820" s="150">
        <f>IF(N820="nulová",J820,0)</f>
        <v>0</v>
      </c>
      <c r="BJ820" s="17" t="s">
        <v>21</v>
      </c>
      <c r="BK820" s="150">
        <f>ROUND(I820*H820,2)</f>
        <v>0</v>
      </c>
      <c r="BL820" s="17" t="s">
        <v>277</v>
      </c>
      <c r="BM820" s="149" t="s">
        <v>1886</v>
      </c>
    </row>
    <row r="821" spans="2:65" s="12" customFormat="1" ht="11.25">
      <c r="B821" s="151"/>
      <c r="D821" s="152" t="s">
        <v>279</v>
      </c>
      <c r="E821" s="153" t="s">
        <v>1</v>
      </c>
      <c r="F821" s="154" t="s">
        <v>1887</v>
      </c>
      <c r="H821" s="153" t="s">
        <v>1</v>
      </c>
      <c r="I821" s="155"/>
      <c r="L821" s="151"/>
      <c r="M821" s="156"/>
      <c r="T821" s="157"/>
      <c r="AT821" s="153" t="s">
        <v>279</v>
      </c>
      <c r="AU821" s="153" t="s">
        <v>90</v>
      </c>
      <c r="AV821" s="12" t="s">
        <v>21</v>
      </c>
      <c r="AW821" s="12" t="s">
        <v>35</v>
      </c>
      <c r="AX821" s="12" t="s">
        <v>81</v>
      </c>
      <c r="AY821" s="153" t="s">
        <v>270</v>
      </c>
    </row>
    <row r="822" spans="2:65" s="12" customFormat="1" ht="33.75">
      <c r="B822" s="151"/>
      <c r="D822" s="152" t="s">
        <v>279</v>
      </c>
      <c r="E822" s="153" t="s">
        <v>1</v>
      </c>
      <c r="F822" s="154" t="s">
        <v>1888</v>
      </c>
      <c r="H822" s="153" t="s">
        <v>1</v>
      </c>
      <c r="I822" s="155"/>
      <c r="L822" s="151"/>
      <c r="M822" s="156"/>
      <c r="T822" s="157"/>
      <c r="AT822" s="153" t="s">
        <v>279</v>
      </c>
      <c r="AU822" s="153" t="s">
        <v>90</v>
      </c>
      <c r="AV822" s="12" t="s">
        <v>21</v>
      </c>
      <c r="AW822" s="12" t="s">
        <v>35</v>
      </c>
      <c r="AX822" s="12" t="s">
        <v>81</v>
      </c>
      <c r="AY822" s="153" t="s">
        <v>270</v>
      </c>
    </row>
    <row r="823" spans="2:65" s="14" customFormat="1" ht="11.25">
      <c r="B823" s="165"/>
      <c r="D823" s="152" t="s">
        <v>279</v>
      </c>
      <c r="E823" s="166" t="s">
        <v>1</v>
      </c>
      <c r="F823" s="167" t="s">
        <v>1359</v>
      </c>
      <c r="H823" s="168">
        <v>310</v>
      </c>
      <c r="I823" s="169"/>
      <c r="L823" s="165"/>
      <c r="M823" s="170"/>
      <c r="T823" s="171"/>
      <c r="AT823" s="166" t="s">
        <v>279</v>
      </c>
      <c r="AU823" s="166" t="s">
        <v>90</v>
      </c>
      <c r="AV823" s="14" t="s">
        <v>90</v>
      </c>
      <c r="AW823" s="14" t="s">
        <v>35</v>
      </c>
      <c r="AX823" s="14" t="s">
        <v>81</v>
      </c>
      <c r="AY823" s="166" t="s">
        <v>270</v>
      </c>
    </row>
    <row r="824" spans="2:65" s="15" customFormat="1" ht="11.25">
      <c r="B824" s="172"/>
      <c r="D824" s="152" t="s">
        <v>279</v>
      </c>
      <c r="E824" s="173" t="s">
        <v>1</v>
      </c>
      <c r="F824" s="174" t="s">
        <v>310</v>
      </c>
      <c r="H824" s="175">
        <v>310</v>
      </c>
      <c r="I824" s="176"/>
      <c r="L824" s="172"/>
      <c r="M824" s="177"/>
      <c r="T824" s="178"/>
      <c r="AT824" s="173" t="s">
        <v>279</v>
      </c>
      <c r="AU824" s="173" t="s">
        <v>90</v>
      </c>
      <c r="AV824" s="15" t="s">
        <v>277</v>
      </c>
      <c r="AW824" s="15" t="s">
        <v>35</v>
      </c>
      <c r="AX824" s="15" t="s">
        <v>21</v>
      </c>
      <c r="AY824" s="173" t="s">
        <v>270</v>
      </c>
    </row>
    <row r="825" spans="2:65" s="1" customFormat="1" ht="24.2" customHeight="1">
      <c r="B825" s="32"/>
      <c r="C825" s="138" t="s">
        <v>1204</v>
      </c>
      <c r="D825" s="138" t="s">
        <v>272</v>
      </c>
      <c r="E825" s="139" t="s">
        <v>1095</v>
      </c>
      <c r="F825" s="140" t="s">
        <v>1096</v>
      </c>
      <c r="G825" s="141" t="s">
        <v>335</v>
      </c>
      <c r="H825" s="142">
        <v>310</v>
      </c>
      <c r="I825" s="143"/>
      <c r="J825" s="144">
        <f>ROUND(I825*H825,2)</f>
        <v>0</v>
      </c>
      <c r="K825" s="140" t="s">
        <v>276</v>
      </c>
      <c r="L825" s="32"/>
      <c r="M825" s="145" t="s">
        <v>1</v>
      </c>
      <c r="N825" s="146" t="s">
        <v>46</v>
      </c>
      <c r="P825" s="147">
        <f>O825*H825</f>
        <v>0</v>
      </c>
      <c r="Q825" s="147">
        <v>0</v>
      </c>
      <c r="R825" s="147">
        <f>Q825*H825</f>
        <v>0</v>
      </c>
      <c r="S825" s="147">
        <v>0</v>
      </c>
      <c r="T825" s="148">
        <f>S825*H825</f>
        <v>0</v>
      </c>
      <c r="AR825" s="149" t="s">
        <v>277</v>
      </c>
      <c r="AT825" s="149" t="s">
        <v>272</v>
      </c>
      <c r="AU825" s="149" t="s">
        <v>90</v>
      </c>
      <c r="AY825" s="17" t="s">
        <v>270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21</v>
      </c>
      <c r="BK825" s="150">
        <f>ROUND(I825*H825,2)</f>
        <v>0</v>
      </c>
      <c r="BL825" s="17" t="s">
        <v>277</v>
      </c>
      <c r="BM825" s="149" t="s">
        <v>1889</v>
      </c>
    </row>
    <row r="826" spans="2:65" s="12" customFormat="1" ht="22.5">
      <c r="B826" s="151"/>
      <c r="D826" s="152" t="s">
        <v>279</v>
      </c>
      <c r="E826" s="153" t="s">
        <v>1</v>
      </c>
      <c r="F826" s="154" t="s">
        <v>1890</v>
      </c>
      <c r="H826" s="153" t="s">
        <v>1</v>
      </c>
      <c r="I826" s="155"/>
      <c r="L826" s="151"/>
      <c r="M826" s="156"/>
      <c r="T826" s="157"/>
      <c r="AT826" s="153" t="s">
        <v>279</v>
      </c>
      <c r="AU826" s="153" t="s">
        <v>90</v>
      </c>
      <c r="AV826" s="12" t="s">
        <v>21</v>
      </c>
      <c r="AW826" s="12" t="s">
        <v>35</v>
      </c>
      <c r="AX826" s="12" t="s">
        <v>81</v>
      </c>
      <c r="AY826" s="153" t="s">
        <v>270</v>
      </c>
    </row>
    <row r="827" spans="2:65" s="12" customFormat="1" ht="22.5">
      <c r="B827" s="151"/>
      <c r="D827" s="152" t="s">
        <v>279</v>
      </c>
      <c r="E827" s="153" t="s">
        <v>1</v>
      </c>
      <c r="F827" s="154" t="s">
        <v>1891</v>
      </c>
      <c r="H827" s="153" t="s">
        <v>1</v>
      </c>
      <c r="I827" s="155"/>
      <c r="L827" s="151"/>
      <c r="M827" s="156"/>
      <c r="T827" s="157"/>
      <c r="AT827" s="153" t="s">
        <v>279</v>
      </c>
      <c r="AU827" s="153" t="s">
        <v>90</v>
      </c>
      <c r="AV827" s="12" t="s">
        <v>21</v>
      </c>
      <c r="AW827" s="12" t="s">
        <v>35</v>
      </c>
      <c r="AX827" s="12" t="s">
        <v>81</v>
      </c>
      <c r="AY827" s="153" t="s">
        <v>270</v>
      </c>
    </row>
    <row r="828" spans="2:65" s="14" customFormat="1" ht="11.25">
      <c r="B828" s="165"/>
      <c r="D828" s="152" t="s">
        <v>279</v>
      </c>
      <c r="E828" s="166" t="s">
        <v>1</v>
      </c>
      <c r="F828" s="167" t="s">
        <v>1359</v>
      </c>
      <c r="H828" s="168">
        <v>310</v>
      </c>
      <c r="I828" s="169"/>
      <c r="L828" s="165"/>
      <c r="M828" s="170"/>
      <c r="T828" s="171"/>
      <c r="AT828" s="166" t="s">
        <v>279</v>
      </c>
      <c r="AU828" s="166" t="s">
        <v>90</v>
      </c>
      <c r="AV828" s="14" t="s">
        <v>90</v>
      </c>
      <c r="AW828" s="14" t="s">
        <v>35</v>
      </c>
      <c r="AX828" s="14" t="s">
        <v>81</v>
      </c>
      <c r="AY828" s="166" t="s">
        <v>270</v>
      </c>
    </row>
    <row r="829" spans="2:65" s="15" customFormat="1" ht="11.25">
      <c r="B829" s="172"/>
      <c r="D829" s="152" t="s">
        <v>279</v>
      </c>
      <c r="E829" s="173" t="s">
        <v>1</v>
      </c>
      <c r="F829" s="174" t="s">
        <v>310</v>
      </c>
      <c r="H829" s="175">
        <v>310</v>
      </c>
      <c r="I829" s="176"/>
      <c r="L829" s="172"/>
      <c r="M829" s="177"/>
      <c r="T829" s="178"/>
      <c r="AT829" s="173" t="s">
        <v>279</v>
      </c>
      <c r="AU829" s="173" t="s">
        <v>90</v>
      </c>
      <c r="AV829" s="15" t="s">
        <v>277</v>
      </c>
      <c r="AW829" s="15" t="s">
        <v>35</v>
      </c>
      <c r="AX829" s="15" t="s">
        <v>21</v>
      </c>
      <c r="AY829" s="173" t="s">
        <v>270</v>
      </c>
    </row>
    <row r="830" spans="2:65" s="1" customFormat="1" ht="21.75" customHeight="1">
      <c r="B830" s="32"/>
      <c r="C830" s="138" t="s">
        <v>1212</v>
      </c>
      <c r="D830" s="138" t="s">
        <v>272</v>
      </c>
      <c r="E830" s="139" t="s">
        <v>1156</v>
      </c>
      <c r="F830" s="140" t="s">
        <v>1157</v>
      </c>
      <c r="G830" s="141" t="s">
        <v>335</v>
      </c>
      <c r="H830" s="142">
        <v>232.5</v>
      </c>
      <c r="I830" s="143"/>
      <c r="J830" s="144">
        <f>ROUND(I830*H830,2)</f>
        <v>0</v>
      </c>
      <c r="K830" s="140" t="s">
        <v>276</v>
      </c>
      <c r="L830" s="32"/>
      <c r="M830" s="145" t="s">
        <v>1</v>
      </c>
      <c r="N830" s="146" t="s">
        <v>46</v>
      </c>
      <c r="P830" s="147">
        <f>O830*H830</f>
        <v>0</v>
      </c>
      <c r="Q830" s="147">
        <v>0</v>
      </c>
      <c r="R830" s="147">
        <f>Q830*H830</f>
        <v>0</v>
      </c>
      <c r="S830" s="147">
        <v>0</v>
      </c>
      <c r="T830" s="148">
        <f>S830*H830</f>
        <v>0</v>
      </c>
      <c r="AR830" s="149" t="s">
        <v>277</v>
      </c>
      <c r="AT830" s="149" t="s">
        <v>272</v>
      </c>
      <c r="AU830" s="149" t="s">
        <v>90</v>
      </c>
      <c r="AY830" s="17" t="s">
        <v>270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21</v>
      </c>
      <c r="BK830" s="150">
        <f>ROUND(I830*H830,2)</f>
        <v>0</v>
      </c>
      <c r="BL830" s="17" t="s">
        <v>277</v>
      </c>
      <c r="BM830" s="149" t="s">
        <v>1892</v>
      </c>
    </row>
    <row r="831" spans="2:65" s="12" customFormat="1" ht="22.5">
      <c r="B831" s="151"/>
      <c r="D831" s="152" t="s">
        <v>279</v>
      </c>
      <c r="E831" s="153" t="s">
        <v>1</v>
      </c>
      <c r="F831" s="154" t="s">
        <v>1893</v>
      </c>
      <c r="H831" s="153" t="s">
        <v>1</v>
      </c>
      <c r="I831" s="155"/>
      <c r="L831" s="151"/>
      <c r="M831" s="156"/>
      <c r="T831" s="157"/>
      <c r="AT831" s="153" t="s">
        <v>279</v>
      </c>
      <c r="AU831" s="153" t="s">
        <v>90</v>
      </c>
      <c r="AV831" s="12" t="s">
        <v>21</v>
      </c>
      <c r="AW831" s="12" t="s">
        <v>35</v>
      </c>
      <c r="AX831" s="12" t="s">
        <v>81</v>
      </c>
      <c r="AY831" s="153" t="s">
        <v>270</v>
      </c>
    </row>
    <row r="832" spans="2:65" s="12" customFormat="1" ht="22.5">
      <c r="B832" s="151"/>
      <c r="D832" s="152" t="s">
        <v>279</v>
      </c>
      <c r="E832" s="153" t="s">
        <v>1</v>
      </c>
      <c r="F832" s="154" t="s">
        <v>1894</v>
      </c>
      <c r="H832" s="153" t="s">
        <v>1</v>
      </c>
      <c r="I832" s="155"/>
      <c r="L832" s="151"/>
      <c r="M832" s="156"/>
      <c r="T832" s="157"/>
      <c r="AT832" s="153" t="s">
        <v>279</v>
      </c>
      <c r="AU832" s="153" t="s">
        <v>90</v>
      </c>
      <c r="AV832" s="12" t="s">
        <v>21</v>
      </c>
      <c r="AW832" s="12" t="s">
        <v>35</v>
      </c>
      <c r="AX832" s="12" t="s">
        <v>81</v>
      </c>
      <c r="AY832" s="153" t="s">
        <v>270</v>
      </c>
    </row>
    <row r="833" spans="2:65" s="12" customFormat="1" ht="22.5">
      <c r="B833" s="151"/>
      <c r="D833" s="152" t="s">
        <v>279</v>
      </c>
      <c r="E833" s="153" t="s">
        <v>1</v>
      </c>
      <c r="F833" s="154" t="s">
        <v>1866</v>
      </c>
      <c r="H833" s="153" t="s">
        <v>1</v>
      </c>
      <c r="I833" s="155"/>
      <c r="L833" s="151"/>
      <c r="M833" s="156"/>
      <c r="T833" s="157"/>
      <c r="AT833" s="153" t="s">
        <v>279</v>
      </c>
      <c r="AU833" s="153" t="s">
        <v>90</v>
      </c>
      <c r="AV833" s="12" t="s">
        <v>21</v>
      </c>
      <c r="AW833" s="12" t="s">
        <v>35</v>
      </c>
      <c r="AX833" s="12" t="s">
        <v>81</v>
      </c>
      <c r="AY833" s="153" t="s">
        <v>270</v>
      </c>
    </row>
    <row r="834" spans="2:65" s="14" customFormat="1" ht="11.25">
      <c r="B834" s="165"/>
      <c r="D834" s="152" t="s">
        <v>279</v>
      </c>
      <c r="E834" s="166" t="s">
        <v>1</v>
      </c>
      <c r="F834" s="167" t="s">
        <v>1895</v>
      </c>
      <c r="H834" s="168">
        <v>232.5</v>
      </c>
      <c r="I834" s="169"/>
      <c r="L834" s="165"/>
      <c r="M834" s="170"/>
      <c r="T834" s="171"/>
      <c r="AT834" s="166" t="s">
        <v>279</v>
      </c>
      <c r="AU834" s="166" t="s">
        <v>90</v>
      </c>
      <c r="AV834" s="14" t="s">
        <v>90</v>
      </c>
      <c r="AW834" s="14" t="s">
        <v>35</v>
      </c>
      <c r="AX834" s="14" t="s">
        <v>81</v>
      </c>
      <c r="AY834" s="166" t="s">
        <v>270</v>
      </c>
    </row>
    <row r="835" spans="2:65" s="15" customFormat="1" ht="11.25">
      <c r="B835" s="172"/>
      <c r="D835" s="152" t="s">
        <v>279</v>
      </c>
      <c r="E835" s="173" t="s">
        <v>1</v>
      </c>
      <c r="F835" s="174" t="s">
        <v>310</v>
      </c>
      <c r="H835" s="175">
        <v>232.5</v>
      </c>
      <c r="I835" s="176"/>
      <c r="L835" s="172"/>
      <c r="M835" s="177"/>
      <c r="T835" s="178"/>
      <c r="AT835" s="173" t="s">
        <v>279</v>
      </c>
      <c r="AU835" s="173" t="s">
        <v>90</v>
      </c>
      <c r="AV835" s="15" t="s">
        <v>277</v>
      </c>
      <c r="AW835" s="15" t="s">
        <v>35</v>
      </c>
      <c r="AX835" s="15" t="s">
        <v>21</v>
      </c>
      <c r="AY835" s="173" t="s">
        <v>270</v>
      </c>
    </row>
    <row r="836" spans="2:65" s="1" customFormat="1" ht="24.2" customHeight="1">
      <c r="B836" s="32"/>
      <c r="C836" s="138" t="s">
        <v>1217</v>
      </c>
      <c r="D836" s="138" t="s">
        <v>272</v>
      </c>
      <c r="E836" s="139" t="s">
        <v>1165</v>
      </c>
      <c r="F836" s="140" t="s">
        <v>1166</v>
      </c>
      <c r="G836" s="141" t="s">
        <v>506</v>
      </c>
      <c r="H836" s="142">
        <v>53.475000000000001</v>
      </c>
      <c r="I836" s="143"/>
      <c r="J836" s="144">
        <f>ROUND(I836*H836,2)</f>
        <v>0</v>
      </c>
      <c r="K836" s="140" t="s">
        <v>276</v>
      </c>
      <c r="L836" s="32"/>
      <c r="M836" s="145" t="s">
        <v>1</v>
      </c>
      <c r="N836" s="146" t="s">
        <v>46</v>
      </c>
      <c r="P836" s="147">
        <f>O836*H836</f>
        <v>0</v>
      </c>
      <c r="Q836" s="147">
        <v>0</v>
      </c>
      <c r="R836" s="147">
        <f>Q836*H836</f>
        <v>0</v>
      </c>
      <c r="S836" s="147">
        <v>0</v>
      </c>
      <c r="T836" s="148">
        <f>S836*H836</f>
        <v>0</v>
      </c>
      <c r="AR836" s="149" t="s">
        <v>277</v>
      </c>
      <c r="AT836" s="149" t="s">
        <v>272</v>
      </c>
      <c r="AU836" s="149" t="s">
        <v>90</v>
      </c>
      <c r="AY836" s="17" t="s">
        <v>270</v>
      </c>
      <c r="BE836" s="150">
        <f>IF(N836="základní",J836,0)</f>
        <v>0</v>
      </c>
      <c r="BF836" s="150">
        <f>IF(N836="snížená",J836,0)</f>
        <v>0</v>
      </c>
      <c r="BG836" s="150">
        <f>IF(N836="zákl. přenesená",J836,0)</f>
        <v>0</v>
      </c>
      <c r="BH836" s="150">
        <f>IF(N836="sníž. přenesená",J836,0)</f>
        <v>0</v>
      </c>
      <c r="BI836" s="150">
        <f>IF(N836="nulová",J836,0)</f>
        <v>0</v>
      </c>
      <c r="BJ836" s="17" t="s">
        <v>21</v>
      </c>
      <c r="BK836" s="150">
        <f>ROUND(I836*H836,2)</f>
        <v>0</v>
      </c>
      <c r="BL836" s="17" t="s">
        <v>277</v>
      </c>
      <c r="BM836" s="149" t="s">
        <v>1896</v>
      </c>
    </row>
    <row r="837" spans="2:65" s="12" customFormat="1" ht="22.5">
      <c r="B837" s="151"/>
      <c r="D837" s="152" t="s">
        <v>279</v>
      </c>
      <c r="E837" s="153" t="s">
        <v>1</v>
      </c>
      <c r="F837" s="154" t="s">
        <v>1168</v>
      </c>
      <c r="H837" s="153" t="s">
        <v>1</v>
      </c>
      <c r="I837" s="155"/>
      <c r="L837" s="151"/>
      <c r="M837" s="156"/>
      <c r="T837" s="157"/>
      <c r="AT837" s="153" t="s">
        <v>279</v>
      </c>
      <c r="AU837" s="153" t="s">
        <v>90</v>
      </c>
      <c r="AV837" s="12" t="s">
        <v>21</v>
      </c>
      <c r="AW837" s="12" t="s">
        <v>35</v>
      </c>
      <c r="AX837" s="12" t="s">
        <v>81</v>
      </c>
      <c r="AY837" s="153" t="s">
        <v>270</v>
      </c>
    </row>
    <row r="838" spans="2:65" s="12" customFormat="1" ht="22.5">
      <c r="B838" s="151"/>
      <c r="D838" s="152" t="s">
        <v>279</v>
      </c>
      <c r="E838" s="153" t="s">
        <v>1</v>
      </c>
      <c r="F838" s="154" t="s">
        <v>1897</v>
      </c>
      <c r="H838" s="153" t="s">
        <v>1</v>
      </c>
      <c r="I838" s="155"/>
      <c r="L838" s="151"/>
      <c r="M838" s="156"/>
      <c r="T838" s="157"/>
      <c r="AT838" s="153" t="s">
        <v>279</v>
      </c>
      <c r="AU838" s="153" t="s">
        <v>90</v>
      </c>
      <c r="AV838" s="12" t="s">
        <v>21</v>
      </c>
      <c r="AW838" s="12" t="s">
        <v>35</v>
      </c>
      <c r="AX838" s="12" t="s">
        <v>81</v>
      </c>
      <c r="AY838" s="153" t="s">
        <v>270</v>
      </c>
    </row>
    <row r="839" spans="2:65" s="14" customFormat="1" ht="11.25">
      <c r="B839" s="165"/>
      <c r="D839" s="152" t="s">
        <v>279</v>
      </c>
      <c r="E839" s="166" t="s">
        <v>1</v>
      </c>
      <c r="F839" s="167" t="s">
        <v>1898</v>
      </c>
      <c r="H839" s="168">
        <v>53.475000000000001</v>
      </c>
      <c r="I839" s="169"/>
      <c r="L839" s="165"/>
      <c r="M839" s="170"/>
      <c r="T839" s="171"/>
      <c r="AT839" s="166" t="s">
        <v>279</v>
      </c>
      <c r="AU839" s="166" t="s">
        <v>90</v>
      </c>
      <c r="AV839" s="14" t="s">
        <v>90</v>
      </c>
      <c r="AW839" s="14" t="s">
        <v>35</v>
      </c>
      <c r="AX839" s="14" t="s">
        <v>81</v>
      </c>
      <c r="AY839" s="166" t="s">
        <v>270</v>
      </c>
    </row>
    <row r="840" spans="2:65" s="15" customFormat="1" ht="11.25">
      <c r="B840" s="172"/>
      <c r="D840" s="152" t="s">
        <v>279</v>
      </c>
      <c r="E840" s="173" t="s">
        <v>1</v>
      </c>
      <c r="F840" s="174" t="s">
        <v>310</v>
      </c>
      <c r="H840" s="175">
        <v>53.475000000000001</v>
      </c>
      <c r="I840" s="176"/>
      <c r="L840" s="172"/>
      <c r="M840" s="177"/>
      <c r="T840" s="178"/>
      <c r="AT840" s="173" t="s">
        <v>279</v>
      </c>
      <c r="AU840" s="173" t="s">
        <v>90</v>
      </c>
      <c r="AV840" s="15" t="s">
        <v>277</v>
      </c>
      <c r="AW840" s="15" t="s">
        <v>35</v>
      </c>
      <c r="AX840" s="15" t="s">
        <v>21</v>
      </c>
      <c r="AY840" s="173" t="s">
        <v>270</v>
      </c>
    </row>
    <row r="841" spans="2:65" s="1" customFormat="1" ht="21.75" customHeight="1">
      <c r="B841" s="32"/>
      <c r="C841" s="138" t="s">
        <v>1222</v>
      </c>
      <c r="D841" s="138" t="s">
        <v>272</v>
      </c>
      <c r="E841" s="139" t="s">
        <v>1185</v>
      </c>
      <c r="F841" s="140" t="s">
        <v>1186</v>
      </c>
      <c r="G841" s="141" t="s">
        <v>506</v>
      </c>
      <c r="H841" s="142">
        <v>39.06</v>
      </c>
      <c r="I841" s="143"/>
      <c r="J841" s="144">
        <f>ROUND(I841*H841,2)</f>
        <v>0</v>
      </c>
      <c r="K841" s="140" t="s">
        <v>276</v>
      </c>
      <c r="L841" s="32"/>
      <c r="M841" s="145" t="s">
        <v>1</v>
      </c>
      <c r="N841" s="146" t="s">
        <v>46</v>
      </c>
      <c r="P841" s="147">
        <f>O841*H841</f>
        <v>0</v>
      </c>
      <c r="Q841" s="147">
        <v>0</v>
      </c>
      <c r="R841" s="147">
        <f>Q841*H841</f>
        <v>0</v>
      </c>
      <c r="S841" s="147">
        <v>0</v>
      </c>
      <c r="T841" s="148">
        <f>S841*H841</f>
        <v>0</v>
      </c>
      <c r="AR841" s="149" t="s">
        <v>277</v>
      </c>
      <c r="AT841" s="149" t="s">
        <v>272</v>
      </c>
      <c r="AU841" s="149" t="s">
        <v>90</v>
      </c>
      <c r="AY841" s="17" t="s">
        <v>270</v>
      </c>
      <c r="BE841" s="150">
        <f>IF(N841="základní",J841,0)</f>
        <v>0</v>
      </c>
      <c r="BF841" s="150">
        <f>IF(N841="snížená",J841,0)</f>
        <v>0</v>
      </c>
      <c r="BG841" s="150">
        <f>IF(N841="zákl. přenesená",J841,0)</f>
        <v>0</v>
      </c>
      <c r="BH841" s="150">
        <f>IF(N841="sníž. přenesená",J841,0)</f>
        <v>0</v>
      </c>
      <c r="BI841" s="150">
        <f>IF(N841="nulová",J841,0)</f>
        <v>0</v>
      </c>
      <c r="BJ841" s="17" t="s">
        <v>21</v>
      </c>
      <c r="BK841" s="150">
        <f>ROUND(I841*H841,2)</f>
        <v>0</v>
      </c>
      <c r="BL841" s="17" t="s">
        <v>277</v>
      </c>
      <c r="BM841" s="149" t="s">
        <v>1899</v>
      </c>
    </row>
    <row r="842" spans="2:65" s="14" customFormat="1" ht="11.25">
      <c r="B842" s="165"/>
      <c r="D842" s="152" t="s">
        <v>279</v>
      </c>
      <c r="E842" s="166" t="s">
        <v>1</v>
      </c>
      <c r="F842" s="167" t="s">
        <v>1388</v>
      </c>
      <c r="H842" s="168">
        <v>39.06</v>
      </c>
      <c r="I842" s="169"/>
      <c r="L842" s="165"/>
      <c r="M842" s="170"/>
      <c r="T842" s="171"/>
      <c r="AT842" s="166" t="s">
        <v>279</v>
      </c>
      <c r="AU842" s="166" t="s">
        <v>90</v>
      </c>
      <c r="AV842" s="14" t="s">
        <v>90</v>
      </c>
      <c r="AW842" s="14" t="s">
        <v>35</v>
      </c>
      <c r="AX842" s="14" t="s">
        <v>21</v>
      </c>
      <c r="AY842" s="166" t="s">
        <v>270</v>
      </c>
    </row>
    <row r="843" spans="2:65" s="1" customFormat="1" ht="24.2" customHeight="1">
      <c r="B843" s="32"/>
      <c r="C843" s="138" t="s">
        <v>1227</v>
      </c>
      <c r="D843" s="138" t="s">
        <v>272</v>
      </c>
      <c r="E843" s="139" t="s">
        <v>1189</v>
      </c>
      <c r="F843" s="140" t="s">
        <v>1190</v>
      </c>
      <c r="G843" s="141" t="s">
        <v>506</v>
      </c>
      <c r="H843" s="142">
        <v>312.48</v>
      </c>
      <c r="I843" s="143"/>
      <c r="J843" s="144">
        <f>ROUND(I843*H843,2)</f>
        <v>0</v>
      </c>
      <c r="K843" s="140" t="s">
        <v>276</v>
      </c>
      <c r="L843" s="32"/>
      <c r="M843" s="145" t="s">
        <v>1</v>
      </c>
      <c r="N843" s="146" t="s">
        <v>46</v>
      </c>
      <c r="P843" s="147">
        <f>O843*H843</f>
        <v>0</v>
      </c>
      <c r="Q843" s="147">
        <v>0</v>
      </c>
      <c r="R843" s="147">
        <f>Q843*H843</f>
        <v>0</v>
      </c>
      <c r="S843" s="147">
        <v>0</v>
      </c>
      <c r="T843" s="148">
        <f>S843*H843</f>
        <v>0</v>
      </c>
      <c r="AR843" s="149" t="s">
        <v>277</v>
      </c>
      <c r="AT843" s="149" t="s">
        <v>272</v>
      </c>
      <c r="AU843" s="149" t="s">
        <v>90</v>
      </c>
      <c r="AY843" s="17" t="s">
        <v>270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7" t="s">
        <v>21</v>
      </c>
      <c r="BK843" s="150">
        <f>ROUND(I843*H843,2)</f>
        <v>0</v>
      </c>
      <c r="BL843" s="17" t="s">
        <v>277</v>
      </c>
      <c r="BM843" s="149" t="s">
        <v>1900</v>
      </c>
    </row>
    <row r="844" spans="2:65" s="12" customFormat="1" ht="11.25">
      <c r="B844" s="151"/>
      <c r="D844" s="152" t="s">
        <v>279</v>
      </c>
      <c r="E844" s="153" t="s">
        <v>1</v>
      </c>
      <c r="F844" s="154" t="s">
        <v>1192</v>
      </c>
      <c r="H844" s="153" t="s">
        <v>1</v>
      </c>
      <c r="I844" s="155"/>
      <c r="L844" s="151"/>
      <c r="M844" s="156"/>
      <c r="T844" s="157"/>
      <c r="AT844" s="153" t="s">
        <v>279</v>
      </c>
      <c r="AU844" s="153" t="s">
        <v>90</v>
      </c>
      <c r="AV844" s="12" t="s">
        <v>21</v>
      </c>
      <c r="AW844" s="12" t="s">
        <v>35</v>
      </c>
      <c r="AX844" s="12" t="s">
        <v>81</v>
      </c>
      <c r="AY844" s="153" t="s">
        <v>270</v>
      </c>
    </row>
    <row r="845" spans="2:65" s="14" customFormat="1" ht="11.25">
      <c r="B845" s="165"/>
      <c r="D845" s="152" t="s">
        <v>279</v>
      </c>
      <c r="E845" s="166" t="s">
        <v>1</v>
      </c>
      <c r="F845" s="167" t="s">
        <v>1901</v>
      </c>
      <c r="H845" s="168">
        <v>312.48</v>
      </c>
      <c r="I845" s="169"/>
      <c r="L845" s="165"/>
      <c r="M845" s="170"/>
      <c r="T845" s="171"/>
      <c r="AT845" s="166" t="s">
        <v>279</v>
      </c>
      <c r="AU845" s="166" t="s">
        <v>90</v>
      </c>
      <c r="AV845" s="14" t="s">
        <v>90</v>
      </c>
      <c r="AW845" s="14" t="s">
        <v>35</v>
      </c>
      <c r="AX845" s="14" t="s">
        <v>21</v>
      </c>
      <c r="AY845" s="166" t="s">
        <v>270</v>
      </c>
    </row>
    <row r="846" spans="2:65" s="1" customFormat="1" ht="21.75" customHeight="1">
      <c r="B846" s="32"/>
      <c r="C846" s="138" t="s">
        <v>1231</v>
      </c>
      <c r="D846" s="138" t="s">
        <v>272</v>
      </c>
      <c r="E846" s="139" t="s">
        <v>1199</v>
      </c>
      <c r="F846" s="140" t="s">
        <v>1200</v>
      </c>
      <c r="G846" s="141" t="s">
        <v>506</v>
      </c>
      <c r="H846" s="142">
        <v>16.12</v>
      </c>
      <c r="I846" s="143"/>
      <c r="J846" s="144">
        <f>ROUND(I846*H846,2)</f>
        <v>0</v>
      </c>
      <c r="K846" s="140" t="s">
        <v>276</v>
      </c>
      <c r="L846" s="32"/>
      <c r="M846" s="145" t="s">
        <v>1</v>
      </c>
      <c r="N846" s="146" t="s">
        <v>46</v>
      </c>
      <c r="P846" s="147">
        <f>O846*H846</f>
        <v>0</v>
      </c>
      <c r="Q846" s="147">
        <v>0</v>
      </c>
      <c r="R846" s="147">
        <f>Q846*H846</f>
        <v>0</v>
      </c>
      <c r="S846" s="147">
        <v>0</v>
      </c>
      <c r="T846" s="148">
        <f>S846*H846</f>
        <v>0</v>
      </c>
      <c r="AR846" s="149" t="s">
        <v>277</v>
      </c>
      <c r="AT846" s="149" t="s">
        <v>272</v>
      </c>
      <c r="AU846" s="149" t="s">
        <v>90</v>
      </c>
      <c r="AY846" s="17" t="s">
        <v>270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21</v>
      </c>
      <c r="BK846" s="150">
        <f>ROUND(I846*H846,2)</f>
        <v>0</v>
      </c>
      <c r="BL846" s="17" t="s">
        <v>277</v>
      </c>
      <c r="BM846" s="149" t="s">
        <v>1902</v>
      </c>
    </row>
    <row r="847" spans="2:65" s="12" customFormat="1" ht="11.25">
      <c r="B847" s="151"/>
      <c r="D847" s="152" t="s">
        <v>279</v>
      </c>
      <c r="E847" s="153" t="s">
        <v>1</v>
      </c>
      <c r="F847" s="154" t="s">
        <v>1903</v>
      </c>
      <c r="H847" s="153" t="s">
        <v>1</v>
      </c>
      <c r="I847" s="155"/>
      <c r="L847" s="151"/>
      <c r="M847" s="156"/>
      <c r="T847" s="157"/>
      <c r="AT847" s="153" t="s">
        <v>279</v>
      </c>
      <c r="AU847" s="153" t="s">
        <v>90</v>
      </c>
      <c r="AV847" s="12" t="s">
        <v>21</v>
      </c>
      <c r="AW847" s="12" t="s">
        <v>35</v>
      </c>
      <c r="AX847" s="12" t="s">
        <v>81</v>
      </c>
      <c r="AY847" s="153" t="s">
        <v>270</v>
      </c>
    </row>
    <row r="848" spans="2:65" s="14" customFormat="1" ht="11.25">
      <c r="B848" s="165"/>
      <c r="D848" s="152" t="s">
        <v>279</v>
      </c>
      <c r="E848" s="166" t="s">
        <v>1</v>
      </c>
      <c r="F848" s="167" t="s">
        <v>1382</v>
      </c>
      <c r="H848" s="168">
        <v>16.12</v>
      </c>
      <c r="I848" s="169"/>
      <c r="L848" s="165"/>
      <c r="M848" s="170"/>
      <c r="T848" s="171"/>
      <c r="AT848" s="166" t="s">
        <v>279</v>
      </c>
      <c r="AU848" s="166" t="s">
        <v>90</v>
      </c>
      <c r="AV848" s="14" t="s">
        <v>90</v>
      </c>
      <c r="AW848" s="14" t="s">
        <v>35</v>
      </c>
      <c r="AX848" s="14" t="s">
        <v>21</v>
      </c>
      <c r="AY848" s="166" t="s">
        <v>270</v>
      </c>
    </row>
    <row r="849" spans="2:65" s="1" customFormat="1" ht="24.2" customHeight="1">
      <c r="B849" s="32"/>
      <c r="C849" s="138" t="s">
        <v>1235</v>
      </c>
      <c r="D849" s="138" t="s">
        <v>272</v>
      </c>
      <c r="E849" s="139" t="s">
        <v>1205</v>
      </c>
      <c r="F849" s="140" t="s">
        <v>1206</v>
      </c>
      <c r="G849" s="141" t="s">
        <v>506</v>
      </c>
      <c r="H849" s="142">
        <v>128.96</v>
      </c>
      <c r="I849" s="143"/>
      <c r="J849" s="144">
        <f>ROUND(I849*H849,2)</f>
        <v>0</v>
      </c>
      <c r="K849" s="140" t="s">
        <v>276</v>
      </c>
      <c r="L849" s="32"/>
      <c r="M849" s="145" t="s">
        <v>1</v>
      </c>
      <c r="N849" s="146" t="s">
        <v>46</v>
      </c>
      <c r="P849" s="147">
        <f>O849*H849</f>
        <v>0</v>
      </c>
      <c r="Q849" s="147">
        <v>0</v>
      </c>
      <c r="R849" s="147">
        <f>Q849*H849</f>
        <v>0</v>
      </c>
      <c r="S849" s="147">
        <v>0</v>
      </c>
      <c r="T849" s="148">
        <f>S849*H849</f>
        <v>0</v>
      </c>
      <c r="AR849" s="149" t="s">
        <v>277</v>
      </c>
      <c r="AT849" s="149" t="s">
        <v>272</v>
      </c>
      <c r="AU849" s="149" t="s">
        <v>90</v>
      </c>
      <c r="AY849" s="17" t="s">
        <v>270</v>
      </c>
      <c r="BE849" s="150">
        <f>IF(N849="základní",J849,0)</f>
        <v>0</v>
      </c>
      <c r="BF849" s="150">
        <f>IF(N849="snížená",J849,0)</f>
        <v>0</v>
      </c>
      <c r="BG849" s="150">
        <f>IF(N849="zákl. přenesená",J849,0)</f>
        <v>0</v>
      </c>
      <c r="BH849" s="150">
        <f>IF(N849="sníž. přenesená",J849,0)</f>
        <v>0</v>
      </c>
      <c r="BI849" s="150">
        <f>IF(N849="nulová",J849,0)</f>
        <v>0</v>
      </c>
      <c r="BJ849" s="17" t="s">
        <v>21</v>
      </c>
      <c r="BK849" s="150">
        <f>ROUND(I849*H849,2)</f>
        <v>0</v>
      </c>
      <c r="BL849" s="17" t="s">
        <v>277</v>
      </c>
      <c r="BM849" s="149" t="s">
        <v>1904</v>
      </c>
    </row>
    <row r="850" spans="2:65" s="12" customFormat="1" ht="11.25">
      <c r="B850" s="151"/>
      <c r="D850" s="152" t="s">
        <v>279</v>
      </c>
      <c r="E850" s="153" t="s">
        <v>1</v>
      </c>
      <c r="F850" s="154" t="s">
        <v>1905</v>
      </c>
      <c r="H850" s="153" t="s">
        <v>1</v>
      </c>
      <c r="I850" s="155"/>
      <c r="L850" s="151"/>
      <c r="M850" s="156"/>
      <c r="T850" s="157"/>
      <c r="AT850" s="153" t="s">
        <v>279</v>
      </c>
      <c r="AU850" s="153" t="s">
        <v>90</v>
      </c>
      <c r="AV850" s="12" t="s">
        <v>21</v>
      </c>
      <c r="AW850" s="12" t="s">
        <v>35</v>
      </c>
      <c r="AX850" s="12" t="s">
        <v>81</v>
      </c>
      <c r="AY850" s="153" t="s">
        <v>270</v>
      </c>
    </row>
    <row r="851" spans="2:65" s="14" customFormat="1" ht="11.25">
      <c r="B851" s="165"/>
      <c r="D851" s="152" t="s">
        <v>279</v>
      </c>
      <c r="E851" s="166" t="s">
        <v>1</v>
      </c>
      <c r="F851" s="167" t="s">
        <v>1906</v>
      </c>
      <c r="H851" s="168">
        <v>128.96</v>
      </c>
      <c r="I851" s="169"/>
      <c r="L851" s="165"/>
      <c r="M851" s="170"/>
      <c r="T851" s="171"/>
      <c r="AT851" s="166" t="s">
        <v>279</v>
      </c>
      <c r="AU851" s="166" t="s">
        <v>90</v>
      </c>
      <c r="AV851" s="14" t="s">
        <v>90</v>
      </c>
      <c r="AW851" s="14" t="s">
        <v>35</v>
      </c>
      <c r="AX851" s="14" t="s">
        <v>21</v>
      </c>
      <c r="AY851" s="166" t="s">
        <v>270</v>
      </c>
    </row>
    <row r="852" spans="2:65" s="1" customFormat="1" ht="24.2" customHeight="1">
      <c r="B852" s="32"/>
      <c r="C852" s="138" t="s">
        <v>1240</v>
      </c>
      <c r="D852" s="138" t="s">
        <v>272</v>
      </c>
      <c r="E852" s="139" t="s">
        <v>1223</v>
      </c>
      <c r="F852" s="140" t="s">
        <v>1224</v>
      </c>
      <c r="G852" s="141" t="s">
        <v>506</v>
      </c>
      <c r="H852" s="142">
        <v>39.06</v>
      </c>
      <c r="I852" s="143"/>
      <c r="J852" s="144">
        <f>ROUND(I852*H852,2)</f>
        <v>0</v>
      </c>
      <c r="K852" s="140" t="s">
        <v>276</v>
      </c>
      <c r="L852" s="32"/>
      <c r="M852" s="145" t="s">
        <v>1</v>
      </c>
      <c r="N852" s="146" t="s">
        <v>46</v>
      </c>
      <c r="P852" s="147">
        <f>O852*H852</f>
        <v>0</v>
      </c>
      <c r="Q852" s="147">
        <v>0</v>
      </c>
      <c r="R852" s="147">
        <f>Q852*H852</f>
        <v>0</v>
      </c>
      <c r="S852" s="147">
        <v>0</v>
      </c>
      <c r="T852" s="148">
        <f>S852*H852</f>
        <v>0</v>
      </c>
      <c r="AR852" s="149" t="s">
        <v>277</v>
      </c>
      <c r="AT852" s="149" t="s">
        <v>272</v>
      </c>
      <c r="AU852" s="149" t="s">
        <v>90</v>
      </c>
      <c r="AY852" s="17" t="s">
        <v>270</v>
      </c>
      <c r="BE852" s="150">
        <f>IF(N852="základní",J852,0)</f>
        <v>0</v>
      </c>
      <c r="BF852" s="150">
        <f>IF(N852="snížená",J852,0)</f>
        <v>0</v>
      </c>
      <c r="BG852" s="150">
        <f>IF(N852="zákl. přenesená",J852,0)</f>
        <v>0</v>
      </c>
      <c r="BH852" s="150">
        <f>IF(N852="sníž. přenesená",J852,0)</f>
        <v>0</v>
      </c>
      <c r="BI852" s="150">
        <f>IF(N852="nulová",J852,0)</f>
        <v>0</v>
      </c>
      <c r="BJ852" s="17" t="s">
        <v>21</v>
      </c>
      <c r="BK852" s="150">
        <f>ROUND(I852*H852,2)</f>
        <v>0</v>
      </c>
      <c r="BL852" s="17" t="s">
        <v>277</v>
      </c>
      <c r="BM852" s="149" t="s">
        <v>1907</v>
      </c>
    </row>
    <row r="853" spans="2:65" s="12" customFormat="1" ht="11.25">
      <c r="B853" s="151"/>
      <c r="D853" s="152" t="s">
        <v>279</v>
      </c>
      <c r="E853" s="153" t="s">
        <v>1</v>
      </c>
      <c r="F853" s="154" t="s">
        <v>1226</v>
      </c>
      <c r="H853" s="153" t="s">
        <v>1</v>
      </c>
      <c r="I853" s="155"/>
      <c r="L853" s="151"/>
      <c r="M853" s="156"/>
      <c r="T853" s="157"/>
      <c r="AT853" s="153" t="s">
        <v>279</v>
      </c>
      <c r="AU853" s="153" t="s">
        <v>90</v>
      </c>
      <c r="AV853" s="12" t="s">
        <v>21</v>
      </c>
      <c r="AW853" s="12" t="s">
        <v>35</v>
      </c>
      <c r="AX853" s="12" t="s">
        <v>81</v>
      </c>
      <c r="AY853" s="153" t="s">
        <v>270</v>
      </c>
    </row>
    <row r="854" spans="2:65" s="14" customFormat="1" ht="11.25">
      <c r="B854" s="165"/>
      <c r="D854" s="152" t="s">
        <v>279</v>
      </c>
      <c r="E854" s="166" t="s">
        <v>1</v>
      </c>
      <c r="F854" s="167" t="s">
        <v>1388</v>
      </c>
      <c r="H854" s="168">
        <v>39.06</v>
      </c>
      <c r="I854" s="169"/>
      <c r="L854" s="165"/>
      <c r="M854" s="170"/>
      <c r="T854" s="171"/>
      <c r="AT854" s="166" t="s">
        <v>279</v>
      </c>
      <c r="AU854" s="166" t="s">
        <v>90</v>
      </c>
      <c r="AV854" s="14" t="s">
        <v>90</v>
      </c>
      <c r="AW854" s="14" t="s">
        <v>35</v>
      </c>
      <c r="AX854" s="14" t="s">
        <v>21</v>
      </c>
      <c r="AY854" s="166" t="s">
        <v>270</v>
      </c>
    </row>
    <row r="855" spans="2:65" s="1" customFormat="1" ht="24.2" customHeight="1">
      <c r="B855" s="32"/>
      <c r="C855" s="138" t="s">
        <v>1245</v>
      </c>
      <c r="D855" s="138" t="s">
        <v>272</v>
      </c>
      <c r="E855" s="139" t="s">
        <v>1908</v>
      </c>
      <c r="F855" s="140" t="s">
        <v>1909</v>
      </c>
      <c r="G855" s="141" t="s">
        <v>506</v>
      </c>
      <c r="H855" s="142">
        <v>16.12</v>
      </c>
      <c r="I855" s="143"/>
      <c r="J855" s="144">
        <f>ROUND(I855*H855,2)</f>
        <v>0</v>
      </c>
      <c r="K855" s="140" t="s">
        <v>341</v>
      </c>
      <c r="L855" s="32"/>
      <c r="M855" s="145" t="s">
        <v>1</v>
      </c>
      <c r="N855" s="146" t="s">
        <v>46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277</v>
      </c>
      <c r="AT855" s="149" t="s">
        <v>272</v>
      </c>
      <c r="AU855" s="149" t="s">
        <v>90</v>
      </c>
      <c r="AY855" s="17" t="s">
        <v>270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21</v>
      </c>
      <c r="BK855" s="150">
        <f>ROUND(I855*H855,2)</f>
        <v>0</v>
      </c>
      <c r="BL855" s="17" t="s">
        <v>277</v>
      </c>
      <c r="BM855" s="149" t="s">
        <v>1910</v>
      </c>
    </row>
    <row r="856" spans="2:65" s="12" customFormat="1" ht="11.25">
      <c r="B856" s="151"/>
      <c r="D856" s="152" t="s">
        <v>279</v>
      </c>
      <c r="E856" s="153" t="s">
        <v>1</v>
      </c>
      <c r="F856" s="154" t="s">
        <v>1911</v>
      </c>
      <c r="H856" s="153" t="s">
        <v>1</v>
      </c>
      <c r="I856" s="155"/>
      <c r="L856" s="151"/>
      <c r="M856" s="156"/>
      <c r="T856" s="157"/>
      <c r="AT856" s="153" t="s">
        <v>279</v>
      </c>
      <c r="AU856" s="153" t="s">
        <v>90</v>
      </c>
      <c r="AV856" s="12" t="s">
        <v>21</v>
      </c>
      <c r="AW856" s="12" t="s">
        <v>35</v>
      </c>
      <c r="AX856" s="12" t="s">
        <v>81</v>
      </c>
      <c r="AY856" s="153" t="s">
        <v>270</v>
      </c>
    </row>
    <row r="857" spans="2:65" s="14" customFormat="1" ht="11.25">
      <c r="B857" s="165"/>
      <c r="D857" s="152" t="s">
        <v>279</v>
      </c>
      <c r="E857" s="166" t="s">
        <v>1</v>
      </c>
      <c r="F857" s="167" t="s">
        <v>1382</v>
      </c>
      <c r="H857" s="168">
        <v>16.12</v>
      </c>
      <c r="I857" s="169"/>
      <c r="L857" s="165"/>
      <c r="M857" s="170"/>
      <c r="T857" s="171"/>
      <c r="AT857" s="166" t="s">
        <v>279</v>
      </c>
      <c r="AU857" s="166" t="s">
        <v>90</v>
      </c>
      <c r="AV857" s="14" t="s">
        <v>90</v>
      </c>
      <c r="AW857" s="14" t="s">
        <v>35</v>
      </c>
      <c r="AX857" s="14" t="s">
        <v>21</v>
      </c>
      <c r="AY857" s="166" t="s">
        <v>270</v>
      </c>
    </row>
    <row r="858" spans="2:65" s="1" customFormat="1" ht="37.9" customHeight="1">
      <c r="B858" s="32"/>
      <c r="C858" s="138" t="s">
        <v>1258</v>
      </c>
      <c r="D858" s="138" t="s">
        <v>272</v>
      </c>
      <c r="E858" s="139" t="s">
        <v>510</v>
      </c>
      <c r="F858" s="140" t="s">
        <v>511</v>
      </c>
      <c r="G858" s="141" t="s">
        <v>506</v>
      </c>
      <c r="H858" s="142">
        <v>16.12</v>
      </c>
      <c r="I858" s="143"/>
      <c r="J858" s="144">
        <f>ROUND(I858*H858,2)</f>
        <v>0</v>
      </c>
      <c r="K858" s="140" t="s">
        <v>341</v>
      </c>
      <c r="L858" s="32"/>
      <c r="M858" s="145" t="s">
        <v>1</v>
      </c>
      <c r="N858" s="146" t="s">
        <v>46</v>
      </c>
      <c r="P858" s="147">
        <f>O858*H858</f>
        <v>0</v>
      </c>
      <c r="Q858" s="147">
        <v>0</v>
      </c>
      <c r="R858" s="147">
        <f>Q858*H858</f>
        <v>0</v>
      </c>
      <c r="S858" s="147">
        <v>0</v>
      </c>
      <c r="T858" s="148">
        <f>S858*H858</f>
        <v>0</v>
      </c>
      <c r="AR858" s="149" t="s">
        <v>277</v>
      </c>
      <c r="AT858" s="149" t="s">
        <v>272</v>
      </c>
      <c r="AU858" s="149" t="s">
        <v>90</v>
      </c>
      <c r="AY858" s="17" t="s">
        <v>270</v>
      </c>
      <c r="BE858" s="150">
        <f>IF(N858="základní",J858,0)</f>
        <v>0</v>
      </c>
      <c r="BF858" s="150">
        <f>IF(N858="snížená",J858,0)</f>
        <v>0</v>
      </c>
      <c r="BG858" s="150">
        <f>IF(N858="zákl. přenesená",J858,0)</f>
        <v>0</v>
      </c>
      <c r="BH858" s="150">
        <f>IF(N858="sníž. přenesená",J858,0)</f>
        <v>0</v>
      </c>
      <c r="BI858" s="150">
        <f>IF(N858="nulová",J858,0)</f>
        <v>0</v>
      </c>
      <c r="BJ858" s="17" t="s">
        <v>21</v>
      </c>
      <c r="BK858" s="150">
        <f>ROUND(I858*H858,2)</f>
        <v>0</v>
      </c>
      <c r="BL858" s="17" t="s">
        <v>277</v>
      </c>
      <c r="BM858" s="149" t="s">
        <v>1912</v>
      </c>
    </row>
    <row r="859" spans="2:65" s="12" customFormat="1" ht="11.25">
      <c r="B859" s="151"/>
      <c r="D859" s="152" t="s">
        <v>279</v>
      </c>
      <c r="E859" s="153" t="s">
        <v>1</v>
      </c>
      <c r="F859" s="154" t="s">
        <v>1247</v>
      </c>
      <c r="H859" s="153" t="s">
        <v>1</v>
      </c>
      <c r="I859" s="155"/>
      <c r="L859" s="151"/>
      <c r="M859" s="156"/>
      <c r="T859" s="157"/>
      <c r="AT859" s="153" t="s">
        <v>279</v>
      </c>
      <c r="AU859" s="153" t="s">
        <v>90</v>
      </c>
      <c r="AV859" s="12" t="s">
        <v>21</v>
      </c>
      <c r="AW859" s="12" t="s">
        <v>35</v>
      </c>
      <c r="AX859" s="12" t="s">
        <v>81</v>
      </c>
      <c r="AY859" s="153" t="s">
        <v>270</v>
      </c>
    </row>
    <row r="860" spans="2:65" s="12" customFormat="1" ht="22.5">
      <c r="B860" s="151"/>
      <c r="D860" s="152" t="s">
        <v>279</v>
      </c>
      <c r="E860" s="153" t="s">
        <v>1</v>
      </c>
      <c r="F860" s="154" t="s">
        <v>1913</v>
      </c>
      <c r="H860" s="153" t="s">
        <v>1</v>
      </c>
      <c r="I860" s="155"/>
      <c r="L860" s="151"/>
      <c r="M860" s="156"/>
      <c r="T860" s="157"/>
      <c r="AT860" s="153" t="s">
        <v>279</v>
      </c>
      <c r="AU860" s="153" t="s">
        <v>90</v>
      </c>
      <c r="AV860" s="12" t="s">
        <v>21</v>
      </c>
      <c r="AW860" s="12" t="s">
        <v>35</v>
      </c>
      <c r="AX860" s="12" t="s">
        <v>81</v>
      </c>
      <c r="AY860" s="153" t="s">
        <v>270</v>
      </c>
    </row>
    <row r="861" spans="2:65" s="14" customFormat="1" ht="11.25">
      <c r="B861" s="165"/>
      <c r="D861" s="152" t="s">
        <v>279</v>
      </c>
      <c r="E861" s="166" t="s">
        <v>1</v>
      </c>
      <c r="F861" s="167" t="s">
        <v>1914</v>
      </c>
      <c r="H861" s="168">
        <v>16.12</v>
      </c>
      <c r="I861" s="169"/>
      <c r="L861" s="165"/>
      <c r="M861" s="170"/>
      <c r="T861" s="171"/>
      <c r="AT861" s="166" t="s">
        <v>279</v>
      </c>
      <c r="AU861" s="166" t="s">
        <v>90</v>
      </c>
      <c r="AV861" s="14" t="s">
        <v>90</v>
      </c>
      <c r="AW861" s="14" t="s">
        <v>35</v>
      </c>
      <c r="AX861" s="14" t="s">
        <v>81</v>
      </c>
      <c r="AY861" s="166" t="s">
        <v>270</v>
      </c>
    </row>
    <row r="862" spans="2:65" s="13" customFormat="1" ht="11.25">
      <c r="B862" s="158"/>
      <c r="D862" s="152" t="s">
        <v>279</v>
      </c>
      <c r="E862" s="159" t="s">
        <v>1382</v>
      </c>
      <c r="F862" s="160" t="s">
        <v>367</v>
      </c>
      <c r="H862" s="161">
        <v>16.12</v>
      </c>
      <c r="I862" s="162"/>
      <c r="L862" s="158"/>
      <c r="M862" s="163"/>
      <c r="T862" s="164"/>
      <c r="AT862" s="159" t="s">
        <v>279</v>
      </c>
      <c r="AU862" s="159" t="s">
        <v>90</v>
      </c>
      <c r="AV862" s="13" t="s">
        <v>179</v>
      </c>
      <c r="AW862" s="13" t="s">
        <v>35</v>
      </c>
      <c r="AX862" s="13" t="s">
        <v>21</v>
      </c>
      <c r="AY862" s="159" t="s">
        <v>270</v>
      </c>
    </row>
    <row r="863" spans="2:65" s="1" customFormat="1" ht="44.25" customHeight="1">
      <c r="B863" s="32"/>
      <c r="C863" s="138" t="s">
        <v>1276</v>
      </c>
      <c r="D863" s="138" t="s">
        <v>272</v>
      </c>
      <c r="E863" s="139" t="s">
        <v>1259</v>
      </c>
      <c r="F863" s="140" t="s">
        <v>1260</v>
      </c>
      <c r="G863" s="141" t="s">
        <v>506</v>
      </c>
      <c r="H863" s="142">
        <v>39.06</v>
      </c>
      <c r="I863" s="143"/>
      <c r="J863" s="144">
        <f>ROUND(I863*H863,2)</f>
        <v>0</v>
      </c>
      <c r="K863" s="140" t="s">
        <v>341</v>
      </c>
      <c r="L863" s="32"/>
      <c r="M863" s="145" t="s">
        <v>1</v>
      </c>
      <c r="N863" s="146" t="s">
        <v>46</v>
      </c>
      <c r="P863" s="147">
        <f>O863*H863</f>
        <v>0</v>
      </c>
      <c r="Q863" s="147">
        <v>0</v>
      </c>
      <c r="R863" s="147">
        <f>Q863*H863</f>
        <v>0</v>
      </c>
      <c r="S863" s="147">
        <v>0</v>
      </c>
      <c r="T863" s="148">
        <f>S863*H863</f>
        <v>0</v>
      </c>
      <c r="AR863" s="149" t="s">
        <v>277</v>
      </c>
      <c r="AT863" s="149" t="s">
        <v>272</v>
      </c>
      <c r="AU863" s="149" t="s">
        <v>90</v>
      </c>
      <c r="AY863" s="17" t="s">
        <v>270</v>
      </c>
      <c r="BE863" s="150">
        <f>IF(N863="základní",J863,0)</f>
        <v>0</v>
      </c>
      <c r="BF863" s="150">
        <f>IF(N863="snížená",J863,0)</f>
        <v>0</v>
      </c>
      <c r="BG863" s="150">
        <f>IF(N863="zákl. přenesená",J863,0)</f>
        <v>0</v>
      </c>
      <c r="BH863" s="150">
        <f>IF(N863="sníž. přenesená",J863,0)</f>
        <v>0</v>
      </c>
      <c r="BI863" s="150">
        <f>IF(N863="nulová",J863,0)</f>
        <v>0</v>
      </c>
      <c r="BJ863" s="17" t="s">
        <v>21</v>
      </c>
      <c r="BK863" s="150">
        <f>ROUND(I863*H863,2)</f>
        <v>0</v>
      </c>
      <c r="BL863" s="17" t="s">
        <v>277</v>
      </c>
      <c r="BM863" s="149" t="s">
        <v>1915</v>
      </c>
    </row>
    <row r="864" spans="2:65" s="12" customFormat="1" ht="11.25">
      <c r="B864" s="151"/>
      <c r="D864" s="152" t="s">
        <v>279</v>
      </c>
      <c r="E864" s="153" t="s">
        <v>1</v>
      </c>
      <c r="F864" s="154" t="s">
        <v>1916</v>
      </c>
      <c r="H864" s="153" t="s">
        <v>1</v>
      </c>
      <c r="I864" s="155"/>
      <c r="L864" s="151"/>
      <c r="M864" s="156"/>
      <c r="T864" s="157"/>
      <c r="AT864" s="153" t="s">
        <v>279</v>
      </c>
      <c r="AU864" s="153" t="s">
        <v>90</v>
      </c>
      <c r="AV864" s="12" t="s">
        <v>21</v>
      </c>
      <c r="AW864" s="12" t="s">
        <v>35</v>
      </c>
      <c r="AX864" s="12" t="s">
        <v>81</v>
      </c>
      <c r="AY864" s="153" t="s">
        <v>270</v>
      </c>
    </row>
    <row r="865" spans="2:65" s="14" customFormat="1" ht="11.25">
      <c r="B865" s="165"/>
      <c r="D865" s="152" t="s">
        <v>279</v>
      </c>
      <c r="E865" s="166" t="s">
        <v>1</v>
      </c>
      <c r="F865" s="167" t="s">
        <v>1917</v>
      </c>
      <c r="H865" s="168">
        <v>71.3</v>
      </c>
      <c r="I865" s="169"/>
      <c r="L865" s="165"/>
      <c r="M865" s="170"/>
      <c r="T865" s="171"/>
      <c r="AT865" s="166" t="s">
        <v>279</v>
      </c>
      <c r="AU865" s="166" t="s">
        <v>90</v>
      </c>
      <c r="AV865" s="14" t="s">
        <v>90</v>
      </c>
      <c r="AW865" s="14" t="s">
        <v>35</v>
      </c>
      <c r="AX865" s="14" t="s">
        <v>81</v>
      </c>
      <c r="AY865" s="166" t="s">
        <v>270</v>
      </c>
    </row>
    <row r="866" spans="2:65" s="13" customFormat="1" ht="11.25">
      <c r="B866" s="158"/>
      <c r="D866" s="152" t="s">
        <v>279</v>
      </c>
      <c r="E866" s="159" t="s">
        <v>1</v>
      </c>
      <c r="F866" s="160" t="s">
        <v>367</v>
      </c>
      <c r="H866" s="161">
        <v>71.3</v>
      </c>
      <c r="I866" s="162"/>
      <c r="L866" s="158"/>
      <c r="M866" s="163"/>
      <c r="T866" s="164"/>
      <c r="AT866" s="159" t="s">
        <v>279</v>
      </c>
      <c r="AU866" s="159" t="s">
        <v>90</v>
      </c>
      <c r="AV866" s="13" t="s">
        <v>179</v>
      </c>
      <c r="AW866" s="13" t="s">
        <v>35</v>
      </c>
      <c r="AX866" s="13" t="s">
        <v>81</v>
      </c>
      <c r="AY866" s="159" t="s">
        <v>270</v>
      </c>
    </row>
    <row r="867" spans="2:65" s="12" customFormat="1" ht="11.25">
      <c r="B867" s="151"/>
      <c r="D867" s="152" t="s">
        <v>279</v>
      </c>
      <c r="E867" s="153" t="s">
        <v>1</v>
      </c>
      <c r="F867" s="154" t="s">
        <v>1874</v>
      </c>
      <c r="H867" s="153" t="s">
        <v>1</v>
      </c>
      <c r="I867" s="155"/>
      <c r="L867" s="151"/>
      <c r="M867" s="156"/>
      <c r="T867" s="157"/>
      <c r="AT867" s="153" t="s">
        <v>279</v>
      </c>
      <c r="AU867" s="153" t="s">
        <v>90</v>
      </c>
      <c r="AV867" s="12" t="s">
        <v>21</v>
      </c>
      <c r="AW867" s="12" t="s">
        <v>35</v>
      </c>
      <c r="AX867" s="12" t="s">
        <v>81</v>
      </c>
      <c r="AY867" s="153" t="s">
        <v>270</v>
      </c>
    </row>
    <row r="868" spans="2:65" s="14" customFormat="1" ht="11.25">
      <c r="B868" s="165"/>
      <c r="D868" s="152" t="s">
        <v>279</v>
      </c>
      <c r="E868" s="166" t="s">
        <v>1</v>
      </c>
      <c r="F868" s="167" t="s">
        <v>1918</v>
      </c>
      <c r="H868" s="168">
        <v>-16.12</v>
      </c>
      <c r="I868" s="169"/>
      <c r="L868" s="165"/>
      <c r="M868" s="170"/>
      <c r="T868" s="171"/>
      <c r="AT868" s="166" t="s">
        <v>279</v>
      </c>
      <c r="AU868" s="166" t="s">
        <v>90</v>
      </c>
      <c r="AV868" s="14" t="s">
        <v>90</v>
      </c>
      <c r="AW868" s="14" t="s">
        <v>35</v>
      </c>
      <c r="AX868" s="14" t="s">
        <v>81</v>
      </c>
      <c r="AY868" s="166" t="s">
        <v>270</v>
      </c>
    </row>
    <row r="869" spans="2:65" s="12" customFormat="1" ht="11.25">
      <c r="B869" s="151"/>
      <c r="D869" s="152" t="s">
        <v>279</v>
      </c>
      <c r="E869" s="153" t="s">
        <v>1</v>
      </c>
      <c r="F869" s="154" t="s">
        <v>1919</v>
      </c>
      <c r="H869" s="153" t="s">
        <v>1</v>
      </c>
      <c r="I869" s="155"/>
      <c r="L869" s="151"/>
      <c r="M869" s="156"/>
      <c r="T869" s="157"/>
      <c r="AT869" s="153" t="s">
        <v>279</v>
      </c>
      <c r="AU869" s="153" t="s">
        <v>90</v>
      </c>
      <c r="AV869" s="12" t="s">
        <v>21</v>
      </c>
      <c r="AW869" s="12" t="s">
        <v>35</v>
      </c>
      <c r="AX869" s="12" t="s">
        <v>81</v>
      </c>
      <c r="AY869" s="153" t="s">
        <v>270</v>
      </c>
    </row>
    <row r="870" spans="2:65" s="14" customFormat="1" ht="11.25">
      <c r="B870" s="165"/>
      <c r="D870" s="152" t="s">
        <v>279</v>
      </c>
      <c r="E870" s="166" t="s">
        <v>1</v>
      </c>
      <c r="F870" s="167" t="s">
        <v>1920</v>
      </c>
      <c r="H870" s="168">
        <v>-16.12</v>
      </c>
      <c r="I870" s="169"/>
      <c r="L870" s="165"/>
      <c r="M870" s="170"/>
      <c r="T870" s="171"/>
      <c r="AT870" s="166" t="s">
        <v>279</v>
      </c>
      <c r="AU870" s="166" t="s">
        <v>90</v>
      </c>
      <c r="AV870" s="14" t="s">
        <v>90</v>
      </c>
      <c r="AW870" s="14" t="s">
        <v>35</v>
      </c>
      <c r="AX870" s="14" t="s">
        <v>81</v>
      </c>
      <c r="AY870" s="166" t="s">
        <v>270</v>
      </c>
    </row>
    <row r="871" spans="2:65" s="13" customFormat="1" ht="11.25">
      <c r="B871" s="158"/>
      <c r="D871" s="152" t="s">
        <v>279</v>
      </c>
      <c r="E871" s="159" t="s">
        <v>1</v>
      </c>
      <c r="F871" s="160" t="s">
        <v>1270</v>
      </c>
      <c r="H871" s="161">
        <v>-32.24</v>
      </c>
      <c r="I871" s="162"/>
      <c r="L871" s="158"/>
      <c r="M871" s="163"/>
      <c r="T871" s="164"/>
      <c r="AT871" s="159" t="s">
        <v>279</v>
      </c>
      <c r="AU871" s="159" t="s">
        <v>90</v>
      </c>
      <c r="AV871" s="13" t="s">
        <v>179</v>
      </c>
      <c r="AW871" s="13" t="s">
        <v>35</v>
      </c>
      <c r="AX871" s="13" t="s">
        <v>81</v>
      </c>
      <c r="AY871" s="159" t="s">
        <v>270</v>
      </c>
    </row>
    <row r="872" spans="2:65" s="15" customFormat="1" ht="11.25">
      <c r="B872" s="172"/>
      <c r="D872" s="152" t="s">
        <v>279</v>
      </c>
      <c r="E872" s="173" t="s">
        <v>1388</v>
      </c>
      <c r="F872" s="174" t="s">
        <v>1921</v>
      </c>
      <c r="H872" s="175">
        <v>39.06</v>
      </c>
      <c r="I872" s="176"/>
      <c r="L872" s="172"/>
      <c r="M872" s="177"/>
      <c r="T872" s="178"/>
      <c r="AT872" s="173" t="s">
        <v>279</v>
      </c>
      <c r="AU872" s="173" t="s">
        <v>90</v>
      </c>
      <c r="AV872" s="15" t="s">
        <v>277</v>
      </c>
      <c r="AW872" s="15" t="s">
        <v>35</v>
      </c>
      <c r="AX872" s="15" t="s">
        <v>21</v>
      </c>
      <c r="AY872" s="173" t="s">
        <v>270</v>
      </c>
    </row>
    <row r="873" spans="2:65" s="1" customFormat="1" ht="37.9" customHeight="1">
      <c r="B873" s="32"/>
      <c r="C873" s="138" t="s">
        <v>1281</v>
      </c>
      <c r="D873" s="138" t="s">
        <v>272</v>
      </c>
      <c r="E873" s="139" t="s">
        <v>1922</v>
      </c>
      <c r="F873" s="140" t="s">
        <v>1923</v>
      </c>
      <c r="G873" s="141" t="s">
        <v>506</v>
      </c>
      <c r="H873" s="142">
        <v>80.625</v>
      </c>
      <c r="I873" s="143"/>
      <c r="J873" s="144">
        <f>ROUND(I873*H873,2)</f>
        <v>0</v>
      </c>
      <c r="K873" s="140" t="s">
        <v>341</v>
      </c>
      <c r="L873" s="32"/>
      <c r="M873" s="145" t="s">
        <v>1</v>
      </c>
      <c r="N873" s="146" t="s">
        <v>46</v>
      </c>
      <c r="P873" s="147">
        <f>O873*H873</f>
        <v>0</v>
      </c>
      <c r="Q873" s="147">
        <v>0</v>
      </c>
      <c r="R873" s="147">
        <f>Q873*H873</f>
        <v>0</v>
      </c>
      <c r="S873" s="147">
        <v>0</v>
      </c>
      <c r="T873" s="148">
        <f>S873*H873</f>
        <v>0</v>
      </c>
      <c r="AR873" s="149" t="s">
        <v>277</v>
      </c>
      <c r="AT873" s="149" t="s">
        <v>272</v>
      </c>
      <c r="AU873" s="149" t="s">
        <v>90</v>
      </c>
      <c r="AY873" s="17" t="s">
        <v>270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21</v>
      </c>
      <c r="BK873" s="150">
        <f>ROUND(I873*H873,2)</f>
        <v>0</v>
      </c>
      <c r="BL873" s="17" t="s">
        <v>277</v>
      </c>
      <c r="BM873" s="149" t="s">
        <v>1924</v>
      </c>
    </row>
    <row r="874" spans="2:65" s="12" customFormat="1" ht="11.25">
      <c r="B874" s="151"/>
      <c r="D874" s="152" t="s">
        <v>279</v>
      </c>
      <c r="E874" s="153" t="s">
        <v>1</v>
      </c>
      <c r="F874" s="154" t="s">
        <v>1864</v>
      </c>
      <c r="H874" s="153" t="s">
        <v>1</v>
      </c>
      <c r="I874" s="155"/>
      <c r="L874" s="151"/>
      <c r="M874" s="156"/>
      <c r="T874" s="157"/>
      <c r="AT874" s="153" t="s">
        <v>279</v>
      </c>
      <c r="AU874" s="153" t="s">
        <v>90</v>
      </c>
      <c r="AV874" s="12" t="s">
        <v>21</v>
      </c>
      <c r="AW874" s="12" t="s">
        <v>35</v>
      </c>
      <c r="AX874" s="12" t="s">
        <v>81</v>
      </c>
      <c r="AY874" s="153" t="s">
        <v>270</v>
      </c>
    </row>
    <row r="875" spans="2:65" s="12" customFormat="1" ht="22.5">
      <c r="B875" s="151"/>
      <c r="D875" s="152" t="s">
        <v>279</v>
      </c>
      <c r="E875" s="153" t="s">
        <v>1</v>
      </c>
      <c r="F875" s="154" t="s">
        <v>1925</v>
      </c>
      <c r="H875" s="153" t="s">
        <v>1</v>
      </c>
      <c r="I875" s="155"/>
      <c r="L875" s="151"/>
      <c r="M875" s="156"/>
      <c r="T875" s="157"/>
      <c r="AT875" s="153" t="s">
        <v>279</v>
      </c>
      <c r="AU875" s="153" t="s">
        <v>90</v>
      </c>
      <c r="AV875" s="12" t="s">
        <v>21</v>
      </c>
      <c r="AW875" s="12" t="s">
        <v>35</v>
      </c>
      <c r="AX875" s="12" t="s">
        <v>81</v>
      </c>
      <c r="AY875" s="153" t="s">
        <v>270</v>
      </c>
    </row>
    <row r="876" spans="2:65" s="12" customFormat="1" ht="11.25">
      <c r="B876" s="151"/>
      <c r="D876" s="152" t="s">
        <v>279</v>
      </c>
      <c r="E876" s="153" t="s">
        <v>1</v>
      </c>
      <c r="F876" s="154" t="s">
        <v>1926</v>
      </c>
      <c r="H876" s="153" t="s">
        <v>1</v>
      </c>
      <c r="I876" s="155"/>
      <c r="L876" s="151"/>
      <c r="M876" s="156"/>
      <c r="T876" s="157"/>
      <c r="AT876" s="153" t="s">
        <v>279</v>
      </c>
      <c r="AU876" s="153" t="s">
        <v>90</v>
      </c>
      <c r="AV876" s="12" t="s">
        <v>21</v>
      </c>
      <c r="AW876" s="12" t="s">
        <v>35</v>
      </c>
      <c r="AX876" s="12" t="s">
        <v>81</v>
      </c>
      <c r="AY876" s="153" t="s">
        <v>270</v>
      </c>
    </row>
    <row r="877" spans="2:65" s="14" customFormat="1" ht="11.25">
      <c r="B877" s="165"/>
      <c r="D877" s="152" t="s">
        <v>279</v>
      </c>
      <c r="E877" s="166" t="s">
        <v>1</v>
      </c>
      <c r="F877" s="167" t="s">
        <v>1927</v>
      </c>
      <c r="H877" s="168">
        <v>64.504999999999995</v>
      </c>
      <c r="I877" s="169"/>
      <c r="L877" s="165"/>
      <c r="M877" s="170"/>
      <c r="T877" s="171"/>
      <c r="AT877" s="166" t="s">
        <v>279</v>
      </c>
      <c r="AU877" s="166" t="s">
        <v>90</v>
      </c>
      <c r="AV877" s="14" t="s">
        <v>90</v>
      </c>
      <c r="AW877" s="14" t="s">
        <v>35</v>
      </c>
      <c r="AX877" s="14" t="s">
        <v>81</v>
      </c>
      <c r="AY877" s="166" t="s">
        <v>270</v>
      </c>
    </row>
    <row r="878" spans="2:65" s="12" customFormat="1" ht="22.5">
      <c r="B878" s="151"/>
      <c r="D878" s="152" t="s">
        <v>279</v>
      </c>
      <c r="E878" s="153" t="s">
        <v>1</v>
      </c>
      <c r="F878" s="154" t="s">
        <v>1928</v>
      </c>
      <c r="H878" s="153" t="s">
        <v>1</v>
      </c>
      <c r="I878" s="155"/>
      <c r="L878" s="151"/>
      <c r="M878" s="156"/>
      <c r="T878" s="157"/>
      <c r="AT878" s="153" t="s">
        <v>279</v>
      </c>
      <c r="AU878" s="153" t="s">
        <v>90</v>
      </c>
      <c r="AV878" s="12" t="s">
        <v>21</v>
      </c>
      <c r="AW878" s="12" t="s">
        <v>35</v>
      </c>
      <c r="AX878" s="12" t="s">
        <v>81</v>
      </c>
      <c r="AY878" s="153" t="s">
        <v>270</v>
      </c>
    </row>
    <row r="879" spans="2:65" s="14" customFormat="1" ht="11.25">
      <c r="B879" s="165"/>
      <c r="D879" s="152" t="s">
        <v>279</v>
      </c>
      <c r="E879" s="166" t="s">
        <v>1</v>
      </c>
      <c r="F879" s="167" t="s">
        <v>1929</v>
      </c>
      <c r="H879" s="168">
        <v>16.12</v>
      </c>
      <c r="I879" s="169"/>
      <c r="L879" s="165"/>
      <c r="M879" s="170"/>
      <c r="T879" s="171"/>
      <c r="AT879" s="166" t="s">
        <v>279</v>
      </c>
      <c r="AU879" s="166" t="s">
        <v>90</v>
      </c>
      <c r="AV879" s="14" t="s">
        <v>90</v>
      </c>
      <c r="AW879" s="14" t="s">
        <v>35</v>
      </c>
      <c r="AX879" s="14" t="s">
        <v>81</v>
      </c>
      <c r="AY879" s="166" t="s">
        <v>270</v>
      </c>
    </row>
    <row r="880" spans="2:65" s="15" customFormat="1" ht="11.25">
      <c r="B880" s="172"/>
      <c r="D880" s="152" t="s">
        <v>279</v>
      </c>
      <c r="E880" s="173" t="s">
        <v>1</v>
      </c>
      <c r="F880" s="174" t="s">
        <v>310</v>
      </c>
      <c r="H880" s="175">
        <v>80.625</v>
      </c>
      <c r="I880" s="176"/>
      <c r="L880" s="172"/>
      <c r="M880" s="177"/>
      <c r="T880" s="178"/>
      <c r="AT880" s="173" t="s">
        <v>279</v>
      </c>
      <c r="AU880" s="173" t="s">
        <v>90</v>
      </c>
      <c r="AV880" s="15" t="s">
        <v>277</v>
      </c>
      <c r="AW880" s="15" t="s">
        <v>35</v>
      </c>
      <c r="AX880" s="15" t="s">
        <v>21</v>
      </c>
      <c r="AY880" s="173" t="s">
        <v>270</v>
      </c>
    </row>
    <row r="881" spans="2:65" s="11" customFormat="1" ht="22.9" customHeight="1">
      <c r="B881" s="126"/>
      <c r="D881" s="127" t="s">
        <v>80</v>
      </c>
      <c r="E881" s="136" t="s">
        <v>1162</v>
      </c>
      <c r="F881" s="136" t="s">
        <v>1163</v>
      </c>
      <c r="I881" s="129"/>
      <c r="J881" s="137">
        <f>BK881</f>
        <v>0</v>
      </c>
      <c r="L881" s="126"/>
      <c r="M881" s="131"/>
      <c r="P881" s="132">
        <f>SUM(P882:P1014)</f>
        <v>0</v>
      </c>
      <c r="R881" s="132">
        <f>SUM(R882:R1014)</f>
        <v>0.20064000000000001</v>
      </c>
      <c r="T881" s="133">
        <f>SUM(T882:T1014)</f>
        <v>0</v>
      </c>
      <c r="AR881" s="127" t="s">
        <v>21</v>
      </c>
      <c r="AT881" s="134" t="s">
        <v>80</v>
      </c>
      <c r="AU881" s="134" t="s">
        <v>21</v>
      </c>
      <c r="AY881" s="127" t="s">
        <v>270</v>
      </c>
      <c r="BK881" s="135">
        <f>SUM(BK882:BK1014)</f>
        <v>0</v>
      </c>
    </row>
    <row r="882" spans="2:65" s="1" customFormat="1" ht="24.2" customHeight="1">
      <c r="B882" s="32"/>
      <c r="C882" s="138" t="s">
        <v>1286</v>
      </c>
      <c r="D882" s="138" t="s">
        <v>272</v>
      </c>
      <c r="E882" s="139" t="s">
        <v>1165</v>
      </c>
      <c r="F882" s="140" t="s">
        <v>1166</v>
      </c>
      <c r="G882" s="141" t="s">
        <v>506</v>
      </c>
      <c r="H882" s="142">
        <v>26.08</v>
      </c>
      <c r="I882" s="143"/>
      <c r="J882" s="144">
        <f>ROUND(I882*H882,2)</f>
        <v>0</v>
      </c>
      <c r="K882" s="140" t="s">
        <v>276</v>
      </c>
      <c r="L882" s="32"/>
      <c r="M882" s="145" t="s">
        <v>1</v>
      </c>
      <c r="N882" s="146" t="s">
        <v>46</v>
      </c>
      <c r="P882" s="147">
        <f>O882*H882</f>
        <v>0</v>
      </c>
      <c r="Q882" s="147">
        <v>0</v>
      </c>
      <c r="R882" s="147">
        <f>Q882*H882</f>
        <v>0</v>
      </c>
      <c r="S882" s="147">
        <v>0</v>
      </c>
      <c r="T882" s="148">
        <f>S882*H882</f>
        <v>0</v>
      </c>
      <c r="AR882" s="149" t="s">
        <v>277</v>
      </c>
      <c r="AT882" s="149" t="s">
        <v>272</v>
      </c>
      <c r="AU882" s="149" t="s">
        <v>90</v>
      </c>
      <c r="AY882" s="17" t="s">
        <v>270</v>
      </c>
      <c r="BE882" s="150">
        <f>IF(N882="základní",J882,0)</f>
        <v>0</v>
      </c>
      <c r="BF882" s="150">
        <f>IF(N882="snížená",J882,0)</f>
        <v>0</v>
      </c>
      <c r="BG882" s="150">
        <f>IF(N882="zákl. přenesená",J882,0)</f>
        <v>0</v>
      </c>
      <c r="BH882" s="150">
        <f>IF(N882="sníž. přenesená",J882,0)</f>
        <v>0</v>
      </c>
      <c r="BI882" s="150">
        <f>IF(N882="nulová",J882,0)</f>
        <v>0</v>
      </c>
      <c r="BJ882" s="17" t="s">
        <v>21</v>
      </c>
      <c r="BK882" s="150">
        <f>ROUND(I882*H882,2)</f>
        <v>0</v>
      </c>
      <c r="BL882" s="17" t="s">
        <v>277</v>
      </c>
      <c r="BM882" s="149" t="s">
        <v>1167</v>
      </c>
    </row>
    <row r="883" spans="2:65" s="12" customFormat="1" ht="22.5">
      <c r="B883" s="151"/>
      <c r="D883" s="152" t="s">
        <v>279</v>
      </c>
      <c r="E883" s="153" t="s">
        <v>1</v>
      </c>
      <c r="F883" s="154" t="s">
        <v>1168</v>
      </c>
      <c r="H883" s="153" t="s">
        <v>1</v>
      </c>
      <c r="I883" s="155"/>
      <c r="L883" s="151"/>
      <c r="M883" s="156"/>
      <c r="T883" s="157"/>
      <c r="AT883" s="153" t="s">
        <v>279</v>
      </c>
      <c r="AU883" s="153" t="s">
        <v>90</v>
      </c>
      <c r="AV883" s="12" t="s">
        <v>21</v>
      </c>
      <c r="AW883" s="12" t="s">
        <v>35</v>
      </c>
      <c r="AX883" s="12" t="s">
        <v>81</v>
      </c>
      <c r="AY883" s="153" t="s">
        <v>270</v>
      </c>
    </row>
    <row r="884" spans="2:65" s="12" customFormat="1" ht="11.25">
      <c r="B884" s="151"/>
      <c r="D884" s="152" t="s">
        <v>279</v>
      </c>
      <c r="E884" s="153" t="s">
        <v>1</v>
      </c>
      <c r="F884" s="154" t="s">
        <v>1169</v>
      </c>
      <c r="H884" s="153" t="s">
        <v>1</v>
      </c>
      <c r="I884" s="155"/>
      <c r="L884" s="151"/>
      <c r="M884" s="156"/>
      <c r="T884" s="157"/>
      <c r="AT884" s="153" t="s">
        <v>279</v>
      </c>
      <c r="AU884" s="153" t="s">
        <v>90</v>
      </c>
      <c r="AV884" s="12" t="s">
        <v>21</v>
      </c>
      <c r="AW884" s="12" t="s">
        <v>35</v>
      </c>
      <c r="AX884" s="12" t="s">
        <v>81</v>
      </c>
      <c r="AY884" s="153" t="s">
        <v>270</v>
      </c>
    </row>
    <row r="885" spans="2:65" s="12" customFormat="1" ht="22.5">
      <c r="B885" s="151"/>
      <c r="D885" s="152" t="s">
        <v>279</v>
      </c>
      <c r="E885" s="153" t="s">
        <v>1</v>
      </c>
      <c r="F885" s="154" t="s">
        <v>1930</v>
      </c>
      <c r="H885" s="153" t="s">
        <v>1</v>
      </c>
      <c r="I885" s="155"/>
      <c r="L885" s="151"/>
      <c r="M885" s="156"/>
      <c r="T885" s="157"/>
      <c r="AT885" s="153" t="s">
        <v>279</v>
      </c>
      <c r="AU885" s="153" t="s">
        <v>90</v>
      </c>
      <c r="AV885" s="12" t="s">
        <v>21</v>
      </c>
      <c r="AW885" s="12" t="s">
        <v>35</v>
      </c>
      <c r="AX885" s="12" t="s">
        <v>81</v>
      </c>
      <c r="AY885" s="153" t="s">
        <v>270</v>
      </c>
    </row>
    <row r="886" spans="2:65" s="14" customFormat="1" ht="11.25">
      <c r="B886" s="165"/>
      <c r="D886" s="152" t="s">
        <v>279</v>
      </c>
      <c r="E886" s="166" t="s">
        <v>1</v>
      </c>
      <c r="F886" s="167" t="s">
        <v>1931</v>
      </c>
      <c r="H886" s="168">
        <v>3.08</v>
      </c>
      <c r="I886" s="169"/>
      <c r="L886" s="165"/>
      <c r="M886" s="170"/>
      <c r="T886" s="171"/>
      <c r="AT886" s="166" t="s">
        <v>279</v>
      </c>
      <c r="AU886" s="166" t="s">
        <v>90</v>
      </c>
      <c r="AV886" s="14" t="s">
        <v>90</v>
      </c>
      <c r="AW886" s="14" t="s">
        <v>35</v>
      </c>
      <c r="AX886" s="14" t="s">
        <v>81</v>
      </c>
      <c r="AY886" s="166" t="s">
        <v>270</v>
      </c>
    </row>
    <row r="887" spans="2:65" s="14" customFormat="1" ht="22.5">
      <c r="B887" s="165"/>
      <c r="D887" s="152" t="s">
        <v>279</v>
      </c>
      <c r="E887" s="166" t="s">
        <v>1</v>
      </c>
      <c r="F887" s="167" t="s">
        <v>1932</v>
      </c>
      <c r="H887" s="168">
        <v>23</v>
      </c>
      <c r="I887" s="169"/>
      <c r="L887" s="165"/>
      <c r="M887" s="170"/>
      <c r="T887" s="171"/>
      <c r="AT887" s="166" t="s">
        <v>279</v>
      </c>
      <c r="AU887" s="166" t="s">
        <v>90</v>
      </c>
      <c r="AV887" s="14" t="s">
        <v>90</v>
      </c>
      <c r="AW887" s="14" t="s">
        <v>35</v>
      </c>
      <c r="AX887" s="14" t="s">
        <v>81</v>
      </c>
      <c r="AY887" s="166" t="s">
        <v>270</v>
      </c>
    </row>
    <row r="888" spans="2:65" s="15" customFormat="1" ht="11.25">
      <c r="B888" s="172"/>
      <c r="D888" s="152" t="s">
        <v>279</v>
      </c>
      <c r="E888" s="173" t="s">
        <v>1</v>
      </c>
      <c r="F888" s="174" t="s">
        <v>310</v>
      </c>
      <c r="H888" s="175">
        <v>26.08</v>
      </c>
      <c r="I888" s="176"/>
      <c r="L888" s="172"/>
      <c r="M888" s="177"/>
      <c r="T888" s="178"/>
      <c r="AT888" s="173" t="s">
        <v>279</v>
      </c>
      <c r="AU888" s="173" t="s">
        <v>90</v>
      </c>
      <c r="AV888" s="15" t="s">
        <v>277</v>
      </c>
      <c r="AW888" s="15" t="s">
        <v>35</v>
      </c>
      <c r="AX888" s="15" t="s">
        <v>21</v>
      </c>
      <c r="AY888" s="173" t="s">
        <v>270</v>
      </c>
    </row>
    <row r="889" spans="2:65" s="1" customFormat="1" ht="21.75" customHeight="1">
      <c r="B889" s="32"/>
      <c r="C889" s="138" t="s">
        <v>1306</v>
      </c>
      <c r="D889" s="138" t="s">
        <v>272</v>
      </c>
      <c r="E889" s="139" t="s">
        <v>1185</v>
      </c>
      <c r="F889" s="140" t="s">
        <v>1186</v>
      </c>
      <c r="G889" s="141" t="s">
        <v>506</v>
      </c>
      <c r="H889" s="142">
        <v>1504.0989999999999</v>
      </c>
      <c r="I889" s="143"/>
      <c r="J889" s="144">
        <f>ROUND(I889*H889,2)</f>
        <v>0</v>
      </c>
      <c r="K889" s="140" t="s">
        <v>276</v>
      </c>
      <c r="L889" s="32"/>
      <c r="M889" s="145" t="s">
        <v>1</v>
      </c>
      <c r="N889" s="146" t="s">
        <v>46</v>
      </c>
      <c r="P889" s="147">
        <f>O889*H889</f>
        <v>0</v>
      </c>
      <c r="Q889" s="147">
        <v>0</v>
      </c>
      <c r="R889" s="147">
        <f>Q889*H889</f>
        <v>0</v>
      </c>
      <c r="S889" s="147">
        <v>0</v>
      </c>
      <c r="T889" s="148">
        <f>S889*H889</f>
        <v>0</v>
      </c>
      <c r="AR889" s="149" t="s">
        <v>277</v>
      </c>
      <c r="AT889" s="149" t="s">
        <v>272</v>
      </c>
      <c r="AU889" s="149" t="s">
        <v>90</v>
      </c>
      <c r="AY889" s="17" t="s">
        <v>270</v>
      </c>
      <c r="BE889" s="150">
        <f>IF(N889="základní",J889,0)</f>
        <v>0</v>
      </c>
      <c r="BF889" s="150">
        <f>IF(N889="snížená",J889,0)</f>
        <v>0</v>
      </c>
      <c r="BG889" s="150">
        <f>IF(N889="zákl. přenesená",J889,0)</f>
        <v>0</v>
      </c>
      <c r="BH889" s="150">
        <f>IF(N889="sníž. přenesená",J889,0)</f>
        <v>0</v>
      </c>
      <c r="BI889" s="150">
        <f>IF(N889="nulová",J889,0)</f>
        <v>0</v>
      </c>
      <c r="BJ889" s="17" t="s">
        <v>21</v>
      </c>
      <c r="BK889" s="150">
        <f>ROUND(I889*H889,2)</f>
        <v>0</v>
      </c>
      <c r="BL889" s="17" t="s">
        <v>277</v>
      </c>
      <c r="BM889" s="149" t="s">
        <v>1187</v>
      </c>
    </row>
    <row r="890" spans="2:65" s="14" customFormat="1" ht="11.25">
      <c r="B890" s="165"/>
      <c r="D890" s="152" t="s">
        <v>279</v>
      </c>
      <c r="E890" s="166" t="s">
        <v>1</v>
      </c>
      <c r="F890" s="167" t="s">
        <v>1390</v>
      </c>
      <c r="H890" s="168">
        <v>403.173</v>
      </c>
      <c r="I890" s="169"/>
      <c r="L890" s="165"/>
      <c r="M890" s="170"/>
      <c r="T890" s="171"/>
      <c r="AT890" s="166" t="s">
        <v>279</v>
      </c>
      <c r="AU890" s="166" t="s">
        <v>90</v>
      </c>
      <c r="AV890" s="14" t="s">
        <v>90</v>
      </c>
      <c r="AW890" s="14" t="s">
        <v>35</v>
      </c>
      <c r="AX890" s="14" t="s">
        <v>81</v>
      </c>
      <c r="AY890" s="166" t="s">
        <v>270</v>
      </c>
    </row>
    <row r="891" spans="2:65" s="14" customFormat="1" ht="11.25">
      <c r="B891" s="165"/>
      <c r="D891" s="152" t="s">
        <v>279</v>
      </c>
      <c r="E891" s="166" t="s">
        <v>1</v>
      </c>
      <c r="F891" s="167" t="s">
        <v>1386</v>
      </c>
      <c r="H891" s="168">
        <v>173.57599999999999</v>
      </c>
      <c r="I891" s="169"/>
      <c r="L891" s="165"/>
      <c r="M891" s="170"/>
      <c r="T891" s="171"/>
      <c r="AT891" s="166" t="s">
        <v>279</v>
      </c>
      <c r="AU891" s="166" t="s">
        <v>90</v>
      </c>
      <c r="AV891" s="14" t="s">
        <v>90</v>
      </c>
      <c r="AW891" s="14" t="s">
        <v>35</v>
      </c>
      <c r="AX891" s="14" t="s">
        <v>81</v>
      </c>
      <c r="AY891" s="166" t="s">
        <v>270</v>
      </c>
    </row>
    <row r="892" spans="2:65" s="14" customFormat="1" ht="11.25">
      <c r="B892" s="165"/>
      <c r="D892" s="152" t="s">
        <v>279</v>
      </c>
      <c r="E892" s="166" t="s">
        <v>1</v>
      </c>
      <c r="F892" s="167" t="s">
        <v>1378</v>
      </c>
      <c r="H892" s="168">
        <v>622.6</v>
      </c>
      <c r="I892" s="169"/>
      <c r="L892" s="165"/>
      <c r="M892" s="170"/>
      <c r="T892" s="171"/>
      <c r="AT892" s="166" t="s">
        <v>279</v>
      </c>
      <c r="AU892" s="166" t="s">
        <v>90</v>
      </c>
      <c r="AV892" s="14" t="s">
        <v>90</v>
      </c>
      <c r="AW892" s="14" t="s">
        <v>35</v>
      </c>
      <c r="AX892" s="14" t="s">
        <v>81</v>
      </c>
      <c r="AY892" s="166" t="s">
        <v>270</v>
      </c>
    </row>
    <row r="893" spans="2:65" s="14" customFormat="1" ht="11.25">
      <c r="B893" s="165"/>
      <c r="D893" s="152" t="s">
        <v>279</v>
      </c>
      <c r="E893" s="166" t="s">
        <v>1</v>
      </c>
      <c r="F893" s="167" t="s">
        <v>1380</v>
      </c>
      <c r="H893" s="168">
        <v>304.75</v>
      </c>
      <c r="I893" s="169"/>
      <c r="L893" s="165"/>
      <c r="M893" s="170"/>
      <c r="T893" s="171"/>
      <c r="AT893" s="166" t="s">
        <v>279</v>
      </c>
      <c r="AU893" s="166" t="s">
        <v>90</v>
      </c>
      <c r="AV893" s="14" t="s">
        <v>90</v>
      </c>
      <c r="AW893" s="14" t="s">
        <v>35</v>
      </c>
      <c r="AX893" s="14" t="s">
        <v>81</v>
      </c>
      <c r="AY893" s="166" t="s">
        <v>270</v>
      </c>
    </row>
    <row r="894" spans="2:65" s="15" customFormat="1" ht="11.25">
      <c r="B894" s="172"/>
      <c r="D894" s="152" t="s">
        <v>279</v>
      </c>
      <c r="E894" s="173" t="s">
        <v>1</v>
      </c>
      <c r="F894" s="174" t="s">
        <v>310</v>
      </c>
      <c r="H894" s="175">
        <v>1504.0989999999999</v>
      </c>
      <c r="I894" s="176"/>
      <c r="L894" s="172"/>
      <c r="M894" s="177"/>
      <c r="T894" s="178"/>
      <c r="AT894" s="173" t="s">
        <v>279</v>
      </c>
      <c r="AU894" s="173" t="s">
        <v>90</v>
      </c>
      <c r="AV894" s="15" t="s">
        <v>277</v>
      </c>
      <c r="AW894" s="15" t="s">
        <v>35</v>
      </c>
      <c r="AX894" s="15" t="s">
        <v>21</v>
      </c>
      <c r="AY894" s="173" t="s">
        <v>270</v>
      </c>
    </row>
    <row r="895" spans="2:65" s="1" customFormat="1" ht="24.2" customHeight="1">
      <c r="B895" s="32"/>
      <c r="C895" s="138" t="s">
        <v>1318</v>
      </c>
      <c r="D895" s="138" t="s">
        <v>272</v>
      </c>
      <c r="E895" s="139" t="s">
        <v>1189</v>
      </c>
      <c r="F895" s="140" t="s">
        <v>1190</v>
      </c>
      <c r="G895" s="141" t="s">
        <v>506</v>
      </c>
      <c r="H895" s="142">
        <v>12032.791999999999</v>
      </c>
      <c r="I895" s="143"/>
      <c r="J895" s="144">
        <f>ROUND(I895*H895,2)</f>
        <v>0</v>
      </c>
      <c r="K895" s="140" t="s">
        <v>276</v>
      </c>
      <c r="L895" s="32"/>
      <c r="M895" s="145" t="s">
        <v>1</v>
      </c>
      <c r="N895" s="146" t="s">
        <v>46</v>
      </c>
      <c r="P895" s="147">
        <f>O895*H895</f>
        <v>0</v>
      </c>
      <c r="Q895" s="147">
        <v>0</v>
      </c>
      <c r="R895" s="147">
        <f>Q895*H895</f>
        <v>0</v>
      </c>
      <c r="S895" s="147">
        <v>0</v>
      </c>
      <c r="T895" s="148">
        <f>S895*H895</f>
        <v>0</v>
      </c>
      <c r="AR895" s="149" t="s">
        <v>277</v>
      </c>
      <c r="AT895" s="149" t="s">
        <v>272</v>
      </c>
      <c r="AU895" s="149" t="s">
        <v>90</v>
      </c>
      <c r="AY895" s="17" t="s">
        <v>270</v>
      </c>
      <c r="BE895" s="150">
        <f>IF(N895="základní",J895,0)</f>
        <v>0</v>
      </c>
      <c r="BF895" s="150">
        <f>IF(N895="snížená",J895,0)</f>
        <v>0</v>
      </c>
      <c r="BG895" s="150">
        <f>IF(N895="zákl. přenesená",J895,0)</f>
        <v>0</v>
      </c>
      <c r="BH895" s="150">
        <f>IF(N895="sníž. přenesená",J895,0)</f>
        <v>0</v>
      </c>
      <c r="BI895" s="150">
        <f>IF(N895="nulová",J895,0)</f>
        <v>0</v>
      </c>
      <c r="BJ895" s="17" t="s">
        <v>21</v>
      </c>
      <c r="BK895" s="150">
        <f>ROUND(I895*H895,2)</f>
        <v>0</v>
      </c>
      <c r="BL895" s="17" t="s">
        <v>277</v>
      </c>
      <c r="BM895" s="149" t="s">
        <v>1191</v>
      </c>
    </row>
    <row r="896" spans="2:65" s="12" customFormat="1" ht="11.25">
      <c r="B896" s="151"/>
      <c r="D896" s="152" t="s">
        <v>279</v>
      </c>
      <c r="E896" s="153" t="s">
        <v>1</v>
      </c>
      <c r="F896" s="154" t="s">
        <v>1192</v>
      </c>
      <c r="H896" s="153" t="s">
        <v>1</v>
      </c>
      <c r="I896" s="155"/>
      <c r="L896" s="151"/>
      <c r="M896" s="156"/>
      <c r="T896" s="157"/>
      <c r="AT896" s="153" t="s">
        <v>279</v>
      </c>
      <c r="AU896" s="153" t="s">
        <v>90</v>
      </c>
      <c r="AV896" s="12" t="s">
        <v>21</v>
      </c>
      <c r="AW896" s="12" t="s">
        <v>35</v>
      </c>
      <c r="AX896" s="12" t="s">
        <v>81</v>
      </c>
      <c r="AY896" s="153" t="s">
        <v>270</v>
      </c>
    </row>
    <row r="897" spans="2:65" s="14" customFormat="1" ht="11.25">
      <c r="B897" s="165"/>
      <c r="D897" s="152" t="s">
        <v>279</v>
      </c>
      <c r="E897" s="166" t="s">
        <v>1</v>
      </c>
      <c r="F897" s="167" t="s">
        <v>1933</v>
      </c>
      <c r="H897" s="168">
        <v>3225.384</v>
      </c>
      <c r="I897" s="169"/>
      <c r="L897" s="165"/>
      <c r="M897" s="170"/>
      <c r="T897" s="171"/>
      <c r="AT897" s="166" t="s">
        <v>279</v>
      </c>
      <c r="AU897" s="166" t="s">
        <v>90</v>
      </c>
      <c r="AV897" s="14" t="s">
        <v>90</v>
      </c>
      <c r="AW897" s="14" t="s">
        <v>35</v>
      </c>
      <c r="AX897" s="14" t="s">
        <v>81</v>
      </c>
      <c r="AY897" s="166" t="s">
        <v>270</v>
      </c>
    </row>
    <row r="898" spans="2:65" s="14" customFormat="1" ht="11.25">
      <c r="B898" s="165"/>
      <c r="D898" s="152" t="s">
        <v>279</v>
      </c>
      <c r="E898" s="166" t="s">
        <v>1</v>
      </c>
      <c r="F898" s="167" t="s">
        <v>1934</v>
      </c>
      <c r="H898" s="168">
        <v>1388.6079999999999</v>
      </c>
      <c r="I898" s="169"/>
      <c r="L898" s="165"/>
      <c r="M898" s="170"/>
      <c r="T898" s="171"/>
      <c r="AT898" s="166" t="s">
        <v>279</v>
      </c>
      <c r="AU898" s="166" t="s">
        <v>90</v>
      </c>
      <c r="AV898" s="14" t="s">
        <v>90</v>
      </c>
      <c r="AW898" s="14" t="s">
        <v>35</v>
      </c>
      <c r="AX898" s="14" t="s">
        <v>81</v>
      </c>
      <c r="AY898" s="166" t="s">
        <v>270</v>
      </c>
    </row>
    <row r="899" spans="2:65" s="12" customFormat="1" ht="22.5">
      <c r="B899" s="151"/>
      <c r="D899" s="152" t="s">
        <v>279</v>
      </c>
      <c r="E899" s="153" t="s">
        <v>1</v>
      </c>
      <c r="F899" s="154" t="s">
        <v>1195</v>
      </c>
      <c r="H899" s="153" t="s">
        <v>1</v>
      </c>
      <c r="I899" s="155"/>
      <c r="L899" s="151"/>
      <c r="M899" s="156"/>
      <c r="T899" s="157"/>
      <c r="AT899" s="153" t="s">
        <v>279</v>
      </c>
      <c r="AU899" s="153" t="s">
        <v>90</v>
      </c>
      <c r="AV899" s="12" t="s">
        <v>21</v>
      </c>
      <c r="AW899" s="12" t="s">
        <v>35</v>
      </c>
      <c r="AX899" s="12" t="s">
        <v>81</v>
      </c>
      <c r="AY899" s="153" t="s">
        <v>270</v>
      </c>
    </row>
    <row r="900" spans="2:65" s="14" customFormat="1" ht="11.25">
      <c r="B900" s="165"/>
      <c r="D900" s="152" t="s">
        <v>279</v>
      </c>
      <c r="E900" s="166" t="s">
        <v>1</v>
      </c>
      <c r="F900" s="167" t="s">
        <v>1935</v>
      </c>
      <c r="H900" s="168">
        <v>4980.8</v>
      </c>
      <c r="I900" s="169"/>
      <c r="L900" s="165"/>
      <c r="M900" s="170"/>
      <c r="T900" s="171"/>
      <c r="AT900" s="166" t="s">
        <v>279</v>
      </c>
      <c r="AU900" s="166" t="s">
        <v>90</v>
      </c>
      <c r="AV900" s="14" t="s">
        <v>90</v>
      </c>
      <c r="AW900" s="14" t="s">
        <v>35</v>
      </c>
      <c r="AX900" s="14" t="s">
        <v>81</v>
      </c>
      <c r="AY900" s="166" t="s">
        <v>270</v>
      </c>
    </row>
    <row r="901" spans="2:65" s="14" customFormat="1" ht="11.25">
      <c r="B901" s="165"/>
      <c r="D901" s="152" t="s">
        <v>279</v>
      </c>
      <c r="E901" s="166" t="s">
        <v>1</v>
      </c>
      <c r="F901" s="167" t="s">
        <v>1936</v>
      </c>
      <c r="H901" s="168">
        <v>2438</v>
      </c>
      <c r="I901" s="169"/>
      <c r="L901" s="165"/>
      <c r="M901" s="170"/>
      <c r="T901" s="171"/>
      <c r="AT901" s="166" t="s">
        <v>279</v>
      </c>
      <c r="AU901" s="166" t="s">
        <v>90</v>
      </c>
      <c r="AV901" s="14" t="s">
        <v>90</v>
      </c>
      <c r="AW901" s="14" t="s">
        <v>35</v>
      </c>
      <c r="AX901" s="14" t="s">
        <v>81</v>
      </c>
      <c r="AY901" s="166" t="s">
        <v>270</v>
      </c>
    </row>
    <row r="902" spans="2:65" s="15" customFormat="1" ht="11.25">
      <c r="B902" s="172"/>
      <c r="D902" s="152" t="s">
        <v>279</v>
      </c>
      <c r="E902" s="173" t="s">
        <v>1</v>
      </c>
      <c r="F902" s="174" t="s">
        <v>310</v>
      </c>
      <c r="H902" s="175">
        <v>12032.791999999999</v>
      </c>
      <c r="I902" s="176"/>
      <c r="L902" s="172"/>
      <c r="M902" s="177"/>
      <c r="T902" s="178"/>
      <c r="AT902" s="173" t="s">
        <v>279</v>
      </c>
      <c r="AU902" s="173" t="s">
        <v>90</v>
      </c>
      <c r="AV902" s="15" t="s">
        <v>277</v>
      </c>
      <c r="AW902" s="15" t="s">
        <v>35</v>
      </c>
      <c r="AX902" s="15" t="s">
        <v>21</v>
      </c>
      <c r="AY902" s="173" t="s">
        <v>270</v>
      </c>
    </row>
    <row r="903" spans="2:65" s="1" customFormat="1" ht="21.75" customHeight="1">
      <c r="B903" s="32"/>
      <c r="C903" s="138" t="s">
        <v>1937</v>
      </c>
      <c r="D903" s="138" t="s">
        <v>272</v>
      </c>
      <c r="E903" s="139" t="s">
        <v>1199</v>
      </c>
      <c r="F903" s="140" t="s">
        <v>1200</v>
      </c>
      <c r="G903" s="141" t="s">
        <v>506</v>
      </c>
      <c r="H903" s="142">
        <v>197.18299999999999</v>
      </c>
      <c r="I903" s="143"/>
      <c r="J903" s="144">
        <f>ROUND(I903*H903,2)</f>
        <v>0</v>
      </c>
      <c r="K903" s="140" t="s">
        <v>276</v>
      </c>
      <c r="L903" s="32"/>
      <c r="M903" s="145" t="s">
        <v>1</v>
      </c>
      <c r="N903" s="146" t="s">
        <v>46</v>
      </c>
      <c r="P903" s="147">
        <f>O903*H903</f>
        <v>0</v>
      </c>
      <c r="Q903" s="147">
        <v>0</v>
      </c>
      <c r="R903" s="147">
        <f>Q903*H903</f>
        <v>0</v>
      </c>
      <c r="S903" s="147">
        <v>0</v>
      </c>
      <c r="T903" s="148">
        <f>S903*H903</f>
        <v>0</v>
      </c>
      <c r="AR903" s="149" t="s">
        <v>277</v>
      </c>
      <c r="AT903" s="149" t="s">
        <v>272</v>
      </c>
      <c r="AU903" s="149" t="s">
        <v>90</v>
      </c>
      <c r="AY903" s="17" t="s">
        <v>270</v>
      </c>
      <c r="BE903" s="150">
        <f>IF(N903="základní",J903,0)</f>
        <v>0</v>
      </c>
      <c r="BF903" s="150">
        <f>IF(N903="snížená",J903,0)</f>
        <v>0</v>
      </c>
      <c r="BG903" s="150">
        <f>IF(N903="zákl. přenesená",J903,0)</f>
        <v>0</v>
      </c>
      <c r="BH903" s="150">
        <f>IF(N903="sníž. přenesená",J903,0)</f>
        <v>0</v>
      </c>
      <c r="BI903" s="150">
        <f>IF(N903="nulová",J903,0)</f>
        <v>0</v>
      </c>
      <c r="BJ903" s="17" t="s">
        <v>21</v>
      </c>
      <c r="BK903" s="150">
        <f>ROUND(I903*H903,2)</f>
        <v>0</v>
      </c>
      <c r="BL903" s="17" t="s">
        <v>277</v>
      </c>
      <c r="BM903" s="149" t="s">
        <v>1201</v>
      </c>
    </row>
    <row r="904" spans="2:65" s="12" customFormat="1" ht="11.25">
      <c r="B904" s="151"/>
      <c r="D904" s="152" t="s">
        <v>279</v>
      </c>
      <c r="E904" s="153" t="s">
        <v>1</v>
      </c>
      <c r="F904" s="154" t="s">
        <v>1202</v>
      </c>
      <c r="H904" s="153" t="s">
        <v>1</v>
      </c>
      <c r="I904" s="155"/>
      <c r="L904" s="151"/>
      <c r="M904" s="156"/>
      <c r="T904" s="157"/>
      <c r="AT904" s="153" t="s">
        <v>279</v>
      </c>
      <c r="AU904" s="153" t="s">
        <v>90</v>
      </c>
      <c r="AV904" s="12" t="s">
        <v>21</v>
      </c>
      <c r="AW904" s="12" t="s">
        <v>35</v>
      </c>
      <c r="AX904" s="12" t="s">
        <v>81</v>
      </c>
      <c r="AY904" s="153" t="s">
        <v>270</v>
      </c>
    </row>
    <row r="905" spans="2:65" s="14" customFormat="1" ht="11.25">
      <c r="B905" s="165"/>
      <c r="D905" s="152" t="s">
        <v>279</v>
      </c>
      <c r="E905" s="166" t="s">
        <v>1</v>
      </c>
      <c r="F905" s="167" t="s">
        <v>1384</v>
      </c>
      <c r="H905" s="168">
        <v>57.93</v>
      </c>
      <c r="I905" s="169"/>
      <c r="L905" s="165"/>
      <c r="M905" s="170"/>
      <c r="T905" s="171"/>
      <c r="AT905" s="166" t="s">
        <v>279</v>
      </c>
      <c r="AU905" s="166" t="s">
        <v>90</v>
      </c>
      <c r="AV905" s="14" t="s">
        <v>90</v>
      </c>
      <c r="AW905" s="14" t="s">
        <v>35</v>
      </c>
      <c r="AX905" s="14" t="s">
        <v>81</v>
      </c>
      <c r="AY905" s="166" t="s">
        <v>270</v>
      </c>
    </row>
    <row r="906" spans="2:65" s="14" customFormat="1" ht="11.25">
      <c r="B906" s="165"/>
      <c r="D906" s="152" t="s">
        <v>279</v>
      </c>
      <c r="E906" s="166" t="s">
        <v>1</v>
      </c>
      <c r="F906" s="167" t="s">
        <v>1938</v>
      </c>
      <c r="H906" s="168">
        <v>105.21</v>
      </c>
      <c r="I906" s="169"/>
      <c r="L906" s="165"/>
      <c r="M906" s="170"/>
      <c r="T906" s="171"/>
      <c r="AT906" s="166" t="s">
        <v>279</v>
      </c>
      <c r="AU906" s="166" t="s">
        <v>90</v>
      </c>
      <c r="AV906" s="14" t="s">
        <v>90</v>
      </c>
      <c r="AW906" s="14" t="s">
        <v>35</v>
      </c>
      <c r="AX906" s="14" t="s">
        <v>81</v>
      </c>
      <c r="AY906" s="166" t="s">
        <v>270</v>
      </c>
    </row>
    <row r="907" spans="2:65" s="14" customFormat="1" ht="11.25">
      <c r="B907" s="165"/>
      <c r="D907" s="152" t="s">
        <v>279</v>
      </c>
      <c r="E907" s="166" t="s">
        <v>1</v>
      </c>
      <c r="F907" s="167" t="s">
        <v>1392</v>
      </c>
      <c r="H907" s="168">
        <v>1.2999999999999999E-2</v>
      </c>
      <c r="I907" s="169"/>
      <c r="L907" s="165"/>
      <c r="M907" s="170"/>
      <c r="T907" s="171"/>
      <c r="AT907" s="166" t="s">
        <v>279</v>
      </c>
      <c r="AU907" s="166" t="s">
        <v>90</v>
      </c>
      <c r="AV907" s="14" t="s">
        <v>90</v>
      </c>
      <c r="AW907" s="14" t="s">
        <v>35</v>
      </c>
      <c r="AX907" s="14" t="s">
        <v>81</v>
      </c>
      <c r="AY907" s="166" t="s">
        <v>270</v>
      </c>
    </row>
    <row r="908" spans="2:65" s="12" customFormat="1" ht="11.25">
      <c r="B908" s="151"/>
      <c r="D908" s="152" t="s">
        <v>279</v>
      </c>
      <c r="E908" s="153" t="s">
        <v>1</v>
      </c>
      <c r="F908" s="154" t="s">
        <v>1203</v>
      </c>
      <c r="H908" s="153" t="s">
        <v>1</v>
      </c>
      <c r="I908" s="155"/>
      <c r="L908" s="151"/>
      <c r="M908" s="156"/>
      <c r="T908" s="157"/>
      <c r="AT908" s="153" t="s">
        <v>279</v>
      </c>
      <c r="AU908" s="153" t="s">
        <v>90</v>
      </c>
      <c r="AV908" s="12" t="s">
        <v>21</v>
      </c>
      <c r="AW908" s="12" t="s">
        <v>35</v>
      </c>
      <c r="AX908" s="12" t="s">
        <v>81</v>
      </c>
      <c r="AY908" s="153" t="s">
        <v>270</v>
      </c>
    </row>
    <row r="909" spans="2:65" s="14" customFormat="1" ht="11.25">
      <c r="B909" s="165"/>
      <c r="D909" s="152" t="s">
        <v>279</v>
      </c>
      <c r="E909" s="166" t="s">
        <v>1</v>
      </c>
      <c r="F909" s="167" t="s">
        <v>1334</v>
      </c>
      <c r="H909" s="168">
        <v>34</v>
      </c>
      <c r="I909" s="169"/>
      <c r="L909" s="165"/>
      <c r="M909" s="170"/>
      <c r="T909" s="171"/>
      <c r="AT909" s="166" t="s">
        <v>279</v>
      </c>
      <c r="AU909" s="166" t="s">
        <v>90</v>
      </c>
      <c r="AV909" s="14" t="s">
        <v>90</v>
      </c>
      <c r="AW909" s="14" t="s">
        <v>35</v>
      </c>
      <c r="AX909" s="14" t="s">
        <v>81</v>
      </c>
      <c r="AY909" s="166" t="s">
        <v>270</v>
      </c>
    </row>
    <row r="910" spans="2:65" s="14" customFormat="1" ht="11.25">
      <c r="B910" s="165"/>
      <c r="D910" s="152" t="s">
        <v>279</v>
      </c>
      <c r="E910" s="166" t="s">
        <v>1</v>
      </c>
      <c r="F910" s="167" t="s">
        <v>1345</v>
      </c>
      <c r="H910" s="168">
        <v>0.03</v>
      </c>
      <c r="I910" s="169"/>
      <c r="L910" s="165"/>
      <c r="M910" s="170"/>
      <c r="T910" s="171"/>
      <c r="AT910" s="166" t="s">
        <v>279</v>
      </c>
      <c r="AU910" s="166" t="s">
        <v>90</v>
      </c>
      <c r="AV910" s="14" t="s">
        <v>90</v>
      </c>
      <c r="AW910" s="14" t="s">
        <v>35</v>
      </c>
      <c r="AX910" s="14" t="s">
        <v>81</v>
      </c>
      <c r="AY910" s="166" t="s">
        <v>270</v>
      </c>
    </row>
    <row r="911" spans="2:65" s="15" customFormat="1" ht="11.25">
      <c r="B911" s="172"/>
      <c r="D911" s="152" t="s">
        <v>279</v>
      </c>
      <c r="E911" s="173" t="s">
        <v>1</v>
      </c>
      <c r="F911" s="174" t="s">
        <v>310</v>
      </c>
      <c r="H911" s="175">
        <v>197.18299999999999</v>
      </c>
      <c r="I911" s="176"/>
      <c r="L911" s="172"/>
      <c r="M911" s="177"/>
      <c r="T911" s="178"/>
      <c r="AT911" s="173" t="s">
        <v>279</v>
      </c>
      <c r="AU911" s="173" t="s">
        <v>90</v>
      </c>
      <c r="AV911" s="15" t="s">
        <v>277</v>
      </c>
      <c r="AW911" s="15" t="s">
        <v>35</v>
      </c>
      <c r="AX911" s="15" t="s">
        <v>21</v>
      </c>
      <c r="AY911" s="173" t="s">
        <v>270</v>
      </c>
    </row>
    <row r="912" spans="2:65" s="1" customFormat="1" ht="24.2" customHeight="1">
      <c r="B912" s="32"/>
      <c r="C912" s="138" t="s">
        <v>1939</v>
      </c>
      <c r="D912" s="138" t="s">
        <v>272</v>
      </c>
      <c r="E912" s="139" t="s">
        <v>1205</v>
      </c>
      <c r="F912" s="140" t="s">
        <v>1206</v>
      </c>
      <c r="G912" s="141" t="s">
        <v>506</v>
      </c>
      <c r="H912" s="142">
        <v>1509.3910000000001</v>
      </c>
      <c r="I912" s="143"/>
      <c r="J912" s="144">
        <f>ROUND(I912*H912,2)</f>
        <v>0</v>
      </c>
      <c r="K912" s="140" t="s">
        <v>276</v>
      </c>
      <c r="L912" s="32"/>
      <c r="M912" s="145" t="s">
        <v>1</v>
      </c>
      <c r="N912" s="146" t="s">
        <v>46</v>
      </c>
      <c r="P912" s="147">
        <f>O912*H912</f>
        <v>0</v>
      </c>
      <c r="Q912" s="147">
        <v>0</v>
      </c>
      <c r="R912" s="147">
        <f>Q912*H912</f>
        <v>0</v>
      </c>
      <c r="S912" s="147">
        <v>0</v>
      </c>
      <c r="T912" s="148">
        <f>S912*H912</f>
        <v>0</v>
      </c>
      <c r="AR912" s="149" t="s">
        <v>277</v>
      </c>
      <c r="AT912" s="149" t="s">
        <v>272</v>
      </c>
      <c r="AU912" s="149" t="s">
        <v>90</v>
      </c>
      <c r="AY912" s="17" t="s">
        <v>270</v>
      </c>
      <c r="BE912" s="150">
        <f>IF(N912="základní",J912,0)</f>
        <v>0</v>
      </c>
      <c r="BF912" s="150">
        <f>IF(N912="snížená",J912,0)</f>
        <v>0</v>
      </c>
      <c r="BG912" s="150">
        <f>IF(N912="zákl. přenesená",J912,0)</f>
        <v>0</v>
      </c>
      <c r="BH912" s="150">
        <f>IF(N912="sníž. přenesená",J912,0)</f>
        <v>0</v>
      </c>
      <c r="BI912" s="150">
        <f>IF(N912="nulová",J912,0)</f>
        <v>0</v>
      </c>
      <c r="BJ912" s="17" t="s">
        <v>21</v>
      </c>
      <c r="BK912" s="150">
        <f>ROUND(I912*H912,2)</f>
        <v>0</v>
      </c>
      <c r="BL912" s="17" t="s">
        <v>277</v>
      </c>
      <c r="BM912" s="149" t="s">
        <v>1207</v>
      </c>
    </row>
    <row r="913" spans="2:65" s="12" customFormat="1" ht="11.25">
      <c r="B913" s="151"/>
      <c r="D913" s="152" t="s">
        <v>279</v>
      </c>
      <c r="E913" s="153" t="s">
        <v>1</v>
      </c>
      <c r="F913" s="154" t="s">
        <v>1202</v>
      </c>
      <c r="H913" s="153" t="s">
        <v>1</v>
      </c>
      <c r="I913" s="155"/>
      <c r="L913" s="151"/>
      <c r="M913" s="156"/>
      <c r="T913" s="157"/>
      <c r="AT913" s="153" t="s">
        <v>279</v>
      </c>
      <c r="AU913" s="153" t="s">
        <v>90</v>
      </c>
      <c r="AV913" s="12" t="s">
        <v>21</v>
      </c>
      <c r="AW913" s="12" t="s">
        <v>35</v>
      </c>
      <c r="AX913" s="12" t="s">
        <v>81</v>
      </c>
      <c r="AY913" s="153" t="s">
        <v>270</v>
      </c>
    </row>
    <row r="914" spans="2:65" s="14" customFormat="1" ht="11.25">
      <c r="B914" s="165"/>
      <c r="D914" s="152" t="s">
        <v>279</v>
      </c>
      <c r="E914" s="166" t="s">
        <v>1</v>
      </c>
      <c r="F914" s="167" t="s">
        <v>1940</v>
      </c>
      <c r="H914" s="168">
        <v>463.44</v>
      </c>
      <c r="I914" s="169"/>
      <c r="L914" s="165"/>
      <c r="M914" s="170"/>
      <c r="T914" s="171"/>
      <c r="AT914" s="166" t="s">
        <v>279</v>
      </c>
      <c r="AU914" s="166" t="s">
        <v>90</v>
      </c>
      <c r="AV914" s="14" t="s">
        <v>90</v>
      </c>
      <c r="AW914" s="14" t="s">
        <v>35</v>
      </c>
      <c r="AX914" s="14" t="s">
        <v>81</v>
      </c>
      <c r="AY914" s="166" t="s">
        <v>270</v>
      </c>
    </row>
    <row r="915" spans="2:65" s="14" customFormat="1" ht="11.25">
      <c r="B915" s="165"/>
      <c r="D915" s="152" t="s">
        <v>279</v>
      </c>
      <c r="E915" s="166" t="s">
        <v>1</v>
      </c>
      <c r="F915" s="167" t="s">
        <v>1941</v>
      </c>
      <c r="H915" s="168">
        <v>841.68</v>
      </c>
      <c r="I915" s="169"/>
      <c r="L915" s="165"/>
      <c r="M915" s="170"/>
      <c r="T915" s="171"/>
      <c r="AT915" s="166" t="s">
        <v>279</v>
      </c>
      <c r="AU915" s="166" t="s">
        <v>90</v>
      </c>
      <c r="AV915" s="14" t="s">
        <v>90</v>
      </c>
      <c r="AW915" s="14" t="s">
        <v>35</v>
      </c>
      <c r="AX915" s="14" t="s">
        <v>81</v>
      </c>
      <c r="AY915" s="166" t="s">
        <v>270</v>
      </c>
    </row>
    <row r="916" spans="2:65" s="14" customFormat="1" ht="11.25">
      <c r="B916" s="165"/>
      <c r="D916" s="152" t="s">
        <v>279</v>
      </c>
      <c r="E916" s="166" t="s">
        <v>1</v>
      </c>
      <c r="F916" s="167" t="s">
        <v>1942</v>
      </c>
      <c r="H916" s="168">
        <v>9.0999999999999998E-2</v>
      </c>
      <c r="I916" s="169"/>
      <c r="L916" s="165"/>
      <c r="M916" s="170"/>
      <c r="T916" s="171"/>
      <c r="AT916" s="166" t="s">
        <v>279</v>
      </c>
      <c r="AU916" s="166" t="s">
        <v>90</v>
      </c>
      <c r="AV916" s="14" t="s">
        <v>90</v>
      </c>
      <c r="AW916" s="14" t="s">
        <v>35</v>
      </c>
      <c r="AX916" s="14" t="s">
        <v>81</v>
      </c>
      <c r="AY916" s="166" t="s">
        <v>270</v>
      </c>
    </row>
    <row r="917" spans="2:65" s="12" customFormat="1" ht="11.25">
      <c r="B917" s="151"/>
      <c r="D917" s="152" t="s">
        <v>279</v>
      </c>
      <c r="E917" s="153" t="s">
        <v>1</v>
      </c>
      <c r="F917" s="154" t="s">
        <v>1203</v>
      </c>
      <c r="H917" s="153" t="s">
        <v>1</v>
      </c>
      <c r="I917" s="155"/>
      <c r="L917" s="151"/>
      <c r="M917" s="156"/>
      <c r="T917" s="157"/>
      <c r="AT917" s="153" t="s">
        <v>279</v>
      </c>
      <c r="AU917" s="153" t="s">
        <v>90</v>
      </c>
      <c r="AV917" s="12" t="s">
        <v>21</v>
      </c>
      <c r="AW917" s="12" t="s">
        <v>35</v>
      </c>
      <c r="AX917" s="12" t="s">
        <v>81</v>
      </c>
      <c r="AY917" s="153" t="s">
        <v>270</v>
      </c>
    </row>
    <row r="918" spans="2:65" s="14" customFormat="1" ht="11.25">
      <c r="B918" s="165"/>
      <c r="D918" s="152" t="s">
        <v>279</v>
      </c>
      <c r="E918" s="166" t="s">
        <v>1</v>
      </c>
      <c r="F918" s="167" t="s">
        <v>1943</v>
      </c>
      <c r="H918" s="168">
        <v>204</v>
      </c>
      <c r="I918" s="169"/>
      <c r="L918" s="165"/>
      <c r="M918" s="170"/>
      <c r="T918" s="171"/>
      <c r="AT918" s="166" t="s">
        <v>279</v>
      </c>
      <c r="AU918" s="166" t="s">
        <v>90</v>
      </c>
      <c r="AV918" s="14" t="s">
        <v>90</v>
      </c>
      <c r="AW918" s="14" t="s">
        <v>35</v>
      </c>
      <c r="AX918" s="14" t="s">
        <v>81</v>
      </c>
      <c r="AY918" s="166" t="s">
        <v>270</v>
      </c>
    </row>
    <row r="919" spans="2:65" s="14" customFormat="1" ht="11.25">
      <c r="B919" s="165"/>
      <c r="D919" s="152" t="s">
        <v>279</v>
      </c>
      <c r="E919" s="166" t="s">
        <v>1</v>
      </c>
      <c r="F919" s="167" t="s">
        <v>1944</v>
      </c>
      <c r="H919" s="168">
        <v>0.18</v>
      </c>
      <c r="I919" s="169"/>
      <c r="L919" s="165"/>
      <c r="M919" s="170"/>
      <c r="T919" s="171"/>
      <c r="AT919" s="166" t="s">
        <v>279</v>
      </c>
      <c r="AU919" s="166" t="s">
        <v>90</v>
      </c>
      <c r="AV919" s="14" t="s">
        <v>90</v>
      </c>
      <c r="AW919" s="14" t="s">
        <v>35</v>
      </c>
      <c r="AX919" s="14" t="s">
        <v>81</v>
      </c>
      <c r="AY919" s="166" t="s">
        <v>270</v>
      </c>
    </row>
    <row r="920" spans="2:65" s="15" customFormat="1" ht="11.25">
      <c r="B920" s="172"/>
      <c r="D920" s="152" t="s">
        <v>279</v>
      </c>
      <c r="E920" s="173" t="s">
        <v>1</v>
      </c>
      <c r="F920" s="174" t="s">
        <v>310</v>
      </c>
      <c r="H920" s="175">
        <v>1509.3910000000001</v>
      </c>
      <c r="I920" s="176"/>
      <c r="L920" s="172"/>
      <c r="M920" s="177"/>
      <c r="T920" s="178"/>
      <c r="AT920" s="173" t="s">
        <v>279</v>
      </c>
      <c r="AU920" s="173" t="s">
        <v>90</v>
      </c>
      <c r="AV920" s="15" t="s">
        <v>277</v>
      </c>
      <c r="AW920" s="15" t="s">
        <v>35</v>
      </c>
      <c r="AX920" s="15" t="s">
        <v>21</v>
      </c>
      <c r="AY920" s="173" t="s">
        <v>270</v>
      </c>
    </row>
    <row r="921" spans="2:65" s="1" customFormat="1" ht="16.5" customHeight="1">
      <c r="B921" s="32"/>
      <c r="C921" s="138" t="s">
        <v>1945</v>
      </c>
      <c r="D921" s="138" t="s">
        <v>272</v>
      </c>
      <c r="E921" s="139" t="s">
        <v>1213</v>
      </c>
      <c r="F921" s="140" t="s">
        <v>1214</v>
      </c>
      <c r="G921" s="141" t="s">
        <v>506</v>
      </c>
      <c r="H921" s="142">
        <v>10.56</v>
      </c>
      <c r="I921" s="143"/>
      <c r="J921" s="144">
        <f>ROUND(I921*H921,2)</f>
        <v>0</v>
      </c>
      <c r="K921" s="140" t="s">
        <v>276</v>
      </c>
      <c r="L921" s="32"/>
      <c r="M921" s="145" t="s">
        <v>1</v>
      </c>
      <c r="N921" s="146" t="s">
        <v>46</v>
      </c>
      <c r="P921" s="147">
        <f>O921*H921</f>
        <v>0</v>
      </c>
      <c r="Q921" s="147">
        <v>0</v>
      </c>
      <c r="R921" s="147">
        <f>Q921*H921</f>
        <v>0</v>
      </c>
      <c r="S921" s="147">
        <v>0</v>
      </c>
      <c r="T921" s="148">
        <f>S921*H921</f>
        <v>0</v>
      </c>
      <c r="AR921" s="149" t="s">
        <v>277</v>
      </c>
      <c r="AT921" s="149" t="s">
        <v>272</v>
      </c>
      <c r="AU921" s="149" t="s">
        <v>90</v>
      </c>
      <c r="AY921" s="17" t="s">
        <v>270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21</v>
      </c>
      <c r="BK921" s="150">
        <f>ROUND(I921*H921,2)</f>
        <v>0</v>
      </c>
      <c r="BL921" s="17" t="s">
        <v>277</v>
      </c>
      <c r="BM921" s="149" t="s">
        <v>1215</v>
      </c>
    </row>
    <row r="922" spans="2:65" s="12" customFormat="1" ht="22.5">
      <c r="B922" s="151"/>
      <c r="D922" s="152" t="s">
        <v>279</v>
      </c>
      <c r="E922" s="153" t="s">
        <v>1</v>
      </c>
      <c r="F922" s="154" t="s">
        <v>1946</v>
      </c>
      <c r="H922" s="153" t="s">
        <v>1</v>
      </c>
      <c r="I922" s="155"/>
      <c r="L922" s="151"/>
      <c r="M922" s="156"/>
      <c r="T922" s="157"/>
      <c r="AT922" s="153" t="s">
        <v>279</v>
      </c>
      <c r="AU922" s="153" t="s">
        <v>90</v>
      </c>
      <c r="AV922" s="12" t="s">
        <v>21</v>
      </c>
      <c r="AW922" s="12" t="s">
        <v>35</v>
      </c>
      <c r="AX922" s="12" t="s">
        <v>81</v>
      </c>
      <c r="AY922" s="153" t="s">
        <v>270</v>
      </c>
    </row>
    <row r="923" spans="2:65" s="14" customFormat="1" ht="11.25">
      <c r="B923" s="165"/>
      <c r="D923" s="152" t="s">
        <v>279</v>
      </c>
      <c r="E923" s="166" t="s">
        <v>1</v>
      </c>
      <c r="F923" s="167" t="s">
        <v>1332</v>
      </c>
      <c r="H923" s="168">
        <v>10.56</v>
      </c>
      <c r="I923" s="169"/>
      <c r="L923" s="165"/>
      <c r="M923" s="170"/>
      <c r="T923" s="171"/>
      <c r="AT923" s="166" t="s">
        <v>279</v>
      </c>
      <c r="AU923" s="166" t="s">
        <v>90</v>
      </c>
      <c r="AV923" s="14" t="s">
        <v>90</v>
      </c>
      <c r="AW923" s="14" t="s">
        <v>35</v>
      </c>
      <c r="AX923" s="14" t="s">
        <v>21</v>
      </c>
      <c r="AY923" s="166" t="s">
        <v>270</v>
      </c>
    </row>
    <row r="924" spans="2:65" s="1" customFormat="1" ht="24.2" customHeight="1">
      <c r="B924" s="32"/>
      <c r="C924" s="138" t="s">
        <v>1947</v>
      </c>
      <c r="D924" s="138" t="s">
        <v>272</v>
      </c>
      <c r="E924" s="139" t="s">
        <v>1218</v>
      </c>
      <c r="F924" s="140" t="s">
        <v>1219</v>
      </c>
      <c r="G924" s="141" t="s">
        <v>506</v>
      </c>
      <c r="H924" s="142">
        <v>63.36</v>
      </c>
      <c r="I924" s="143"/>
      <c r="J924" s="144">
        <f>ROUND(I924*H924,2)</f>
        <v>0</v>
      </c>
      <c r="K924" s="140" t="s">
        <v>276</v>
      </c>
      <c r="L924" s="32"/>
      <c r="M924" s="145" t="s">
        <v>1</v>
      </c>
      <c r="N924" s="146" t="s">
        <v>46</v>
      </c>
      <c r="P924" s="147">
        <f>O924*H924</f>
        <v>0</v>
      </c>
      <c r="Q924" s="147">
        <v>0</v>
      </c>
      <c r="R924" s="147">
        <f>Q924*H924</f>
        <v>0</v>
      </c>
      <c r="S924" s="147">
        <v>0</v>
      </c>
      <c r="T924" s="148">
        <f>S924*H924</f>
        <v>0</v>
      </c>
      <c r="AR924" s="149" t="s">
        <v>277</v>
      </c>
      <c r="AT924" s="149" t="s">
        <v>272</v>
      </c>
      <c r="AU924" s="149" t="s">
        <v>90</v>
      </c>
      <c r="AY924" s="17" t="s">
        <v>270</v>
      </c>
      <c r="BE924" s="150">
        <f>IF(N924="základní",J924,0)</f>
        <v>0</v>
      </c>
      <c r="BF924" s="150">
        <f>IF(N924="snížená",J924,0)</f>
        <v>0</v>
      </c>
      <c r="BG924" s="150">
        <f>IF(N924="zákl. přenesená",J924,0)</f>
        <v>0</v>
      </c>
      <c r="BH924" s="150">
        <f>IF(N924="sníž. přenesená",J924,0)</f>
        <v>0</v>
      </c>
      <c r="BI924" s="150">
        <f>IF(N924="nulová",J924,0)</f>
        <v>0</v>
      </c>
      <c r="BJ924" s="17" t="s">
        <v>21</v>
      </c>
      <c r="BK924" s="150">
        <f>ROUND(I924*H924,2)</f>
        <v>0</v>
      </c>
      <c r="BL924" s="17" t="s">
        <v>277</v>
      </c>
      <c r="BM924" s="149" t="s">
        <v>1220</v>
      </c>
    </row>
    <row r="925" spans="2:65" s="12" customFormat="1" ht="22.5">
      <c r="B925" s="151"/>
      <c r="D925" s="152" t="s">
        <v>279</v>
      </c>
      <c r="E925" s="153" t="s">
        <v>1</v>
      </c>
      <c r="F925" s="154" t="s">
        <v>1948</v>
      </c>
      <c r="H925" s="153" t="s">
        <v>1</v>
      </c>
      <c r="I925" s="155"/>
      <c r="L925" s="151"/>
      <c r="M925" s="156"/>
      <c r="T925" s="157"/>
      <c r="AT925" s="153" t="s">
        <v>279</v>
      </c>
      <c r="AU925" s="153" t="s">
        <v>90</v>
      </c>
      <c r="AV925" s="12" t="s">
        <v>21</v>
      </c>
      <c r="AW925" s="12" t="s">
        <v>35</v>
      </c>
      <c r="AX925" s="12" t="s">
        <v>81</v>
      </c>
      <c r="AY925" s="153" t="s">
        <v>270</v>
      </c>
    </row>
    <row r="926" spans="2:65" s="14" customFormat="1" ht="11.25">
      <c r="B926" s="165"/>
      <c r="D926" s="152" t="s">
        <v>279</v>
      </c>
      <c r="E926" s="166" t="s">
        <v>1</v>
      </c>
      <c r="F926" s="167" t="s">
        <v>1949</v>
      </c>
      <c r="H926" s="168">
        <v>63.36</v>
      </c>
      <c r="I926" s="169"/>
      <c r="L926" s="165"/>
      <c r="M926" s="170"/>
      <c r="T926" s="171"/>
      <c r="AT926" s="166" t="s">
        <v>279</v>
      </c>
      <c r="AU926" s="166" t="s">
        <v>90</v>
      </c>
      <c r="AV926" s="14" t="s">
        <v>90</v>
      </c>
      <c r="AW926" s="14" t="s">
        <v>35</v>
      </c>
      <c r="AX926" s="14" t="s">
        <v>21</v>
      </c>
      <c r="AY926" s="166" t="s">
        <v>270</v>
      </c>
    </row>
    <row r="927" spans="2:65" s="1" customFormat="1" ht="24.2" customHeight="1">
      <c r="B927" s="32"/>
      <c r="C927" s="138" t="s">
        <v>1950</v>
      </c>
      <c r="D927" s="138" t="s">
        <v>272</v>
      </c>
      <c r="E927" s="139" t="s">
        <v>1223</v>
      </c>
      <c r="F927" s="140" t="s">
        <v>1224</v>
      </c>
      <c r="G927" s="141" t="s">
        <v>506</v>
      </c>
      <c r="H927" s="142">
        <v>576.74900000000002</v>
      </c>
      <c r="I927" s="143"/>
      <c r="J927" s="144">
        <f>ROUND(I927*H927,2)</f>
        <v>0</v>
      </c>
      <c r="K927" s="140" t="s">
        <v>276</v>
      </c>
      <c r="L927" s="32"/>
      <c r="M927" s="145" t="s">
        <v>1</v>
      </c>
      <c r="N927" s="146" t="s">
        <v>46</v>
      </c>
      <c r="P927" s="147">
        <f>O927*H927</f>
        <v>0</v>
      </c>
      <c r="Q927" s="147">
        <v>0</v>
      </c>
      <c r="R927" s="147">
        <f>Q927*H927</f>
        <v>0</v>
      </c>
      <c r="S927" s="147">
        <v>0</v>
      </c>
      <c r="T927" s="148">
        <f>S927*H927</f>
        <v>0</v>
      </c>
      <c r="AR927" s="149" t="s">
        <v>277</v>
      </c>
      <c r="AT927" s="149" t="s">
        <v>272</v>
      </c>
      <c r="AU927" s="149" t="s">
        <v>90</v>
      </c>
      <c r="AY927" s="17" t="s">
        <v>270</v>
      </c>
      <c r="BE927" s="150">
        <f>IF(N927="základní",J927,0)</f>
        <v>0</v>
      </c>
      <c r="BF927" s="150">
        <f>IF(N927="snížená",J927,0)</f>
        <v>0</v>
      </c>
      <c r="BG927" s="150">
        <f>IF(N927="zákl. přenesená",J927,0)</f>
        <v>0</v>
      </c>
      <c r="BH927" s="150">
        <f>IF(N927="sníž. přenesená",J927,0)</f>
        <v>0</v>
      </c>
      <c r="BI927" s="150">
        <f>IF(N927="nulová",J927,0)</f>
        <v>0</v>
      </c>
      <c r="BJ927" s="17" t="s">
        <v>21</v>
      </c>
      <c r="BK927" s="150">
        <f>ROUND(I927*H927,2)</f>
        <v>0</v>
      </c>
      <c r="BL927" s="17" t="s">
        <v>277</v>
      </c>
      <c r="BM927" s="149" t="s">
        <v>1225</v>
      </c>
    </row>
    <row r="928" spans="2:65" s="12" customFormat="1" ht="11.25">
      <c r="B928" s="151"/>
      <c r="D928" s="152" t="s">
        <v>279</v>
      </c>
      <c r="E928" s="153" t="s">
        <v>1</v>
      </c>
      <c r="F928" s="154" t="s">
        <v>1226</v>
      </c>
      <c r="H928" s="153" t="s">
        <v>1</v>
      </c>
      <c r="I928" s="155"/>
      <c r="L928" s="151"/>
      <c r="M928" s="156"/>
      <c r="T928" s="157"/>
      <c r="AT928" s="153" t="s">
        <v>279</v>
      </c>
      <c r="AU928" s="153" t="s">
        <v>90</v>
      </c>
      <c r="AV928" s="12" t="s">
        <v>21</v>
      </c>
      <c r="AW928" s="12" t="s">
        <v>35</v>
      </c>
      <c r="AX928" s="12" t="s">
        <v>81</v>
      </c>
      <c r="AY928" s="153" t="s">
        <v>270</v>
      </c>
    </row>
    <row r="929" spans="2:65" s="14" customFormat="1" ht="11.25">
      <c r="B929" s="165"/>
      <c r="D929" s="152" t="s">
        <v>279</v>
      </c>
      <c r="E929" s="166" t="s">
        <v>1</v>
      </c>
      <c r="F929" s="167" t="s">
        <v>1390</v>
      </c>
      <c r="H929" s="168">
        <v>403.173</v>
      </c>
      <c r="I929" s="169"/>
      <c r="L929" s="165"/>
      <c r="M929" s="170"/>
      <c r="T929" s="171"/>
      <c r="AT929" s="166" t="s">
        <v>279</v>
      </c>
      <c r="AU929" s="166" t="s">
        <v>90</v>
      </c>
      <c r="AV929" s="14" t="s">
        <v>90</v>
      </c>
      <c r="AW929" s="14" t="s">
        <v>35</v>
      </c>
      <c r="AX929" s="14" t="s">
        <v>81</v>
      </c>
      <c r="AY929" s="166" t="s">
        <v>270</v>
      </c>
    </row>
    <row r="930" spans="2:65" s="14" customFormat="1" ht="11.25">
      <c r="B930" s="165"/>
      <c r="D930" s="152" t="s">
        <v>279</v>
      </c>
      <c r="E930" s="166" t="s">
        <v>1</v>
      </c>
      <c r="F930" s="167" t="s">
        <v>1386</v>
      </c>
      <c r="H930" s="168">
        <v>173.57599999999999</v>
      </c>
      <c r="I930" s="169"/>
      <c r="L930" s="165"/>
      <c r="M930" s="170"/>
      <c r="T930" s="171"/>
      <c r="AT930" s="166" t="s">
        <v>279</v>
      </c>
      <c r="AU930" s="166" t="s">
        <v>90</v>
      </c>
      <c r="AV930" s="14" t="s">
        <v>90</v>
      </c>
      <c r="AW930" s="14" t="s">
        <v>35</v>
      </c>
      <c r="AX930" s="14" t="s">
        <v>81</v>
      </c>
      <c r="AY930" s="166" t="s">
        <v>270</v>
      </c>
    </row>
    <row r="931" spans="2:65" s="15" customFormat="1" ht="11.25">
      <c r="B931" s="172"/>
      <c r="D931" s="152" t="s">
        <v>279</v>
      </c>
      <c r="E931" s="173" t="s">
        <v>1</v>
      </c>
      <c r="F931" s="174" t="s">
        <v>310</v>
      </c>
      <c r="H931" s="175">
        <v>576.74900000000002</v>
      </c>
      <c r="I931" s="176"/>
      <c r="L931" s="172"/>
      <c r="M931" s="177"/>
      <c r="T931" s="178"/>
      <c r="AT931" s="173" t="s">
        <v>279</v>
      </c>
      <c r="AU931" s="173" t="s">
        <v>90</v>
      </c>
      <c r="AV931" s="15" t="s">
        <v>277</v>
      </c>
      <c r="AW931" s="15" t="s">
        <v>35</v>
      </c>
      <c r="AX931" s="15" t="s">
        <v>21</v>
      </c>
      <c r="AY931" s="173" t="s">
        <v>270</v>
      </c>
    </row>
    <row r="932" spans="2:65" s="1" customFormat="1" ht="24.2" customHeight="1">
      <c r="B932" s="32"/>
      <c r="C932" s="138" t="s">
        <v>1951</v>
      </c>
      <c r="D932" s="138" t="s">
        <v>272</v>
      </c>
      <c r="E932" s="139" t="s">
        <v>1908</v>
      </c>
      <c r="F932" s="140" t="s">
        <v>1909</v>
      </c>
      <c r="G932" s="141" t="s">
        <v>506</v>
      </c>
      <c r="H932" s="142">
        <v>91.972999999999999</v>
      </c>
      <c r="I932" s="143"/>
      <c r="J932" s="144">
        <f>ROUND(I932*H932,2)</f>
        <v>0</v>
      </c>
      <c r="K932" s="140" t="s">
        <v>341</v>
      </c>
      <c r="L932" s="32"/>
      <c r="M932" s="145" t="s">
        <v>1</v>
      </c>
      <c r="N932" s="146" t="s">
        <v>46</v>
      </c>
      <c r="P932" s="147">
        <f>O932*H932</f>
        <v>0</v>
      </c>
      <c r="Q932" s="147">
        <v>0</v>
      </c>
      <c r="R932" s="147">
        <f>Q932*H932</f>
        <v>0</v>
      </c>
      <c r="S932" s="147">
        <v>0</v>
      </c>
      <c r="T932" s="148">
        <f>S932*H932</f>
        <v>0</v>
      </c>
      <c r="AR932" s="149" t="s">
        <v>277</v>
      </c>
      <c r="AT932" s="149" t="s">
        <v>272</v>
      </c>
      <c r="AU932" s="149" t="s">
        <v>90</v>
      </c>
      <c r="AY932" s="17" t="s">
        <v>270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21</v>
      </c>
      <c r="BK932" s="150">
        <f>ROUND(I932*H932,2)</f>
        <v>0</v>
      </c>
      <c r="BL932" s="17" t="s">
        <v>277</v>
      </c>
      <c r="BM932" s="149" t="s">
        <v>1230</v>
      </c>
    </row>
    <row r="933" spans="2:65" s="12" customFormat="1" ht="11.25">
      <c r="B933" s="151"/>
      <c r="D933" s="152" t="s">
        <v>279</v>
      </c>
      <c r="E933" s="153" t="s">
        <v>1</v>
      </c>
      <c r="F933" s="154" t="s">
        <v>1202</v>
      </c>
      <c r="H933" s="153" t="s">
        <v>1</v>
      </c>
      <c r="I933" s="155"/>
      <c r="L933" s="151"/>
      <c r="M933" s="156"/>
      <c r="T933" s="157"/>
      <c r="AT933" s="153" t="s">
        <v>279</v>
      </c>
      <c r="AU933" s="153" t="s">
        <v>90</v>
      </c>
      <c r="AV933" s="12" t="s">
        <v>21</v>
      </c>
      <c r="AW933" s="12" t="s">
        <v>35</v>
      </c>
      <c r="AX933" s="12" t="s">
        <v>81</v>
      </c>
      <c r="AY933" s="153" t="s">
        <v>270</v>
      </c>
    </row>
    <row r="934" spans="2:65" s="14" customFormat="1" ht="11.25">
      <c r="B934" s="165"/>
      <c r="D934" s="152" t="s">
        <v>279</v>
      </c>
      <c r="E934" s="166" t="s">
        <v>1</v>
      </c>
      <c r="F934" s="167" t="s">
        <v>1384</v>
      </c>
      <c r="H934" s="168">
        <v>57.93</v>
      </c>
      <c r="I934" s="169"/>
      <c r="L934" s="165"/>
      <c r="M934" s="170"/>
      <c r="T934" s="171"/>
      <c r="AT934" s="166" t="s">
        <v>279</v>
      </c>
      <c r="AU934" s="166" t="s">
        <v>90</v>
      </c>
      <c r="AV934" s="14" t="s">
        <v>90</v>
      </c>
      <c r="AW934" s="14" t="s">
        <v>35</v>
      </c>
      <c r="AX934" s="14" t="s">
        <v>81</v>
      </c>
      <c r="AY934" s="166" t="s">
        <v>270</v>
      </c>
    </row>
    <row r="935" spans="2:65" s="14" customFormat="1" ht="11.25">
      <c r="B935" s="165"/>
      <c r="D935" s="152" t="s">
        <v>279</v>
      </c>
      <c r="E935" s="166" t="s">
        <v>1</v>
      </c>
      <c r="F935" s="167" t="s">
        <v>1392</v>
      </c>
      <c r="H935" s="168">
        <v>1.2999999999999999E-2</v>
      </c>
      <c r="I935" s="169"/>
      <c r="L935" s="165"/>
      <c r="M935" s="170"/>
      <c r="T935" s="171"/>
      <c r="AT935" s="166" t="s">
        <v>279</v>
      </c>
      <c r="AU935" s="166" t="s">
        <v>90</v>
      </c>
      <c r="AV935" s="14" t="s">
        <v>90</v>
      </c>
      <c r="AW935" s="14" t="s">
        <v>35</v>
      </c>
      <c r="AX935" s="14" t="s">
        <v>81</v>
      </c>
      <c r="AY935" s="166" t="s">
        <v>270</v>
      </c>
    </row>
    <row r="936" spans="2:65" s="12" customFormat="1" ht="11.25">
      <c r="B936" s="151"/>
      <c r="D936" s="152" t="s">
        <v>279</v>
      </c>
      <c r="E936" s="153" t="s">
        <v>1</v>
      </c>
      <c r="F936" s="154" t="s">
        <v>1203</v>
      </c>
      <c r="H936" s="153" t="s">
        <v>1</v>
      </c>
      <c r="I936" s="155"/>
      <c r="L936" s="151"/>
      <c r="M936" s="156"/>
      <c r="T936" s="157"/>
      <c r="AT936" s="153" t="s">
        <v>279</v>
      </c>
      <c r="AU936" s="153" t="s">
        <v>90</v>
      </c>
      <c r="AV936" s="12" t="s">
        <v>21</v>
      </c>
      <c r="AW936" s="12" t="s">
        <v>35</v>
      </c>
      <c r="AX936" s="12" t="s">
        <v>81</v>
      </c>
      <c r="AY936" s="153" t="s">
        <v>270</v>
      </c>
    </row>
    <row r="937" spans="2:65" s="14" customFormat="1" ht="11.25">
      <c r="B937" s="165"/>
      <c r="D937" s="152" t="s">
        <v>279</v>
      </c>
      <c r="E937" s="166" t="s">
        <v>1</v>
      </c>
      <c r="F937" s="167" t="s">
        <v>1334</v>
      </c>
      <c r="H937" s="168">
        <v>34</v>
      </c>
      <c r="I937" s="169"/>
      <c r="L937" s="165"/>
      <c r="M937" s="170"/>
      <c r="T937" s="171"/>
      <c r="AT937" s="166" t="s">
        <v>279</v>
      </c>
      <c r="AU937" s="166" t="s">
        <v>90</v>
      </c>
      <c r="AV937" s="14" t="s">
        <v>90</v>
      </c>
      <c r="AW937" s="14" t="s">
        <v>35</v>
      </c>
      <c r="AX937" s="14" t="s">
        <v>81</v>
      </c>
      <c r="AY937" s="166" t="s">
        <v>270</v>
      </c>
    </row>
    <row r="938" spans="2:65" s="14" customFormat="1" ht="11.25">
      <c r="B938" s="165"/>
      <c r="D938" s="152" t="s">
        <v>279</v>
      </c>
      <c r="E938" s="166" t="s">
        <v>1</v>
      </c>
      <c r="F938" s="167" t="s">
        <v>1345</v>
      </c>
      <c r="H938" s="168">
        <v>0.03</v>
      </c>
      <c r="I938" s="169"/>
      <c r="L938" s="165"/>
      <c r="M938" s="170"/>
      <c r="T938" s="171"/>
      <c r="AT938" s="166" t="s">
        <v>279</v>
      </c>
      <c r="AU938" s="166" t="s">
        <v>90</v>
      </c>
      <c r="AV938" s="14" t="s">
        <v>90</v>
      </c>
      <c r="AW938" s="14" t="s">
        <v>35</v>
      </c>
      <c r="AX938" s="14" t="s">
        <v>81</v>
      </c>
      <c r="AY938" s="166" t="s">
        <v>270</v>
      </c>
    </row>
    <row r="939" spans="2:65" s="15" customFormat="1" ht="11.25">
      <c r="B939" s="172"/>
      <c r="D939" s="152" t="s">
        <v>279</v>
      </c>
      <c r="E939" s="173" t="s">
        <v>1</v>
      </c>
      <c r="F939" s="174" t="s">
        <v>310</v>
      </c>
      <c r="H939" s="175">
        <v>91.972999999999999</v>
      </c>
      <c r="I939" s="176"/>
      <c r="L939" s="172"/>
      <c r="M939" s="177"/>
      <c r="T939" s="178"/>
      <c r="AT939" s="173" t="s">
        <v>279</v>
      </c>
      <c r="AU939" s="173" t="s">
        <v>90</v>
      </c>
      <c r="AV939" s="15" t="s">
        <v>277</v>
      </c>
      <c r="AW939" s="15" t="s">
        <v>35</v>
      </c>
      <c r="AX939" s="15" t="s">
        <v>21</v>
      </c>
      <c r="AY939" s="173" t="s">
        <v>270</v>
      </c>
    </row>
    <row r="940" spans="2:65" s="1" customFormat="1" ht="24.2" customHeight="1">
      <c r="B940" s="32"/>
      <c r="C940" s="138" t="s">
        <v>1952</v>
      </c>
      <c r="D940" s="138" t="s">
        <v>272</v>
      </c>
      <c r="E940" s="139" t="s">
        <v>1232</v>
      </c>
      <c r="F940" s="140" t="s">
        <v>1233</v>
      </c>
      <c r="G940" s="141" t="s">
        <v>506</v>
      </c>
      <c r="H940" s="142">
        <v>10.56</v>
      </c>
      <c r="I940" s="143"/>
      <c r="J940" s="144">
        <f>ROUND(I940*H940,2)</f>
        <v>0</v>
      </c>
      <c r="K940" s="140" t="s">
        <v>276</v>
      </c>
      <c r="L940" s="32"/>
      <c r="M940" s="145" t="s">
        <v>1</v>
      </c>
      <c r="N940" s="146" t="s">
        <v>46</v>
      </c>
      <c r="P940" s="147">
        <f>O940*H940</f>
        <v>0</v>
      </c>
      <c r="Q940" s="147">
        <v>0</v>
      </c>
      <c r="R940" s="147">
        <f>Q940*H940</f>
        <v>0</v>
      </c>
      <c r="S940" s="147">
        <v>0</v>
      </c>
      <c r="T940" s="148">
        <f>S940*H940</f>
        <v>0</v>
      </c>
      <c r="AR940" s="149" t="s">
        <v>277</v>
      </c>
      <c r="AT940" s="149" t="s">
        <v>272</v>
      </c>
      <c r="AU940" s="149" t="s">
        <v>90</v>
      </c>
      <c r="AY940" s="17" t="s">
        <v>270</v>
      </c>
      <c r="BE940" s="150">
        <f>IF(N940="základní",J940,0)</f>
        <v>0</v>
      </c>
      <c r="BF940" s="150">
        <f>IF(N940="snížená",J940,0)</f>
        <v>0</v>
      </c>
      <c r="BG940" s="150">
        <f>IF(N940="zákl. přenesená",J940,0)</f>
        <v>0</v>
      </c>
      <c r="BH940" s="150">
        <f>IF(N940="sníž. přenesená",J940,0)</f>
        <v>0</v>
      </c>
      <c r="BI940" s="150">
        <f>IF(N940="nulová",J940,0)</f>
        <v>0</v>
      </c>
      <c r="BJ940" s="17" t="s">
        <v>21</v>
      </c>
      <c r="BK940" s="150">
        <f>ROUND(I940*H940,2)</f>
        <v>0</v>
      </c>
      <c r="BL940" s="17" t="s">
        <v>277</v>
      </c>
      <c r="BM940" s="149" t="s">
        <v>1234</v>
      </c>
    </row>
    <row r="941" spans="2:65" s="12" customFormat="1" ht="22.5">
      <c r="B941" s="151"/>
      <c r="D941" s="152" t="s">
        <v>279</v>
      </c>
      <c r="E941" s="153" t="s">
        <v>1</v>
      </c>
      <c r="F941" s="154" t="s">
        <v>1946</v>
      </c>
      <c r="H941" s="153" t="s">
        <v>1</v>
      </c>
      <c r="I941" s="155"/>
      <c r="L941" s="151"/>
      <c r="M941" s="156"/>
      <c r="T941" s="157"/>
      <c r="AT941" s="153" t="s">
        <v>279</v>
      </c>
      <c r="AU941" s="153" t="s">
        <v>90</v>
      </c>
      <c r="AV941" s="12" t="s">
        <v>21</v>
      </c>
      <c r="AW941" s="12" t="s">
        <v>35</v>
      </c>
      <c r="AX941" s="12" t="s">
        <v>81</v>
      </c>
      <c r="AY941" s="153" t="s">
        <v>270</v>
      </c>
    </row>
    <row r="942" spans="2:65" s="14" customFormat="1" ht="11.25">
      <c r="B942" s="165"/>
      <c r="D942" s="152" t="s">
        <v>279</v>
      </c>
      <c r="E942" s="166" t="s">
        <v>1</v>
      </c>
      <c r="F942" s="167" t="s">
        <v>1332</v>
      </c>
      <c r="H942" s="168">
        <v>10.56</v>
      </c>
      <c r="I942" s="169"/>
      <c r="L942" s="165"/>
      <c r="M942" s="170"/>
      <c r="T942" s="171"/>
      <c r="AT942" s="166" t="s">
        <v>279</v>
      </c>
      <c r="AU942" s="166" t="s">
        <v>90</v>
      </c>
      <c r="AV942" s="14" t="s">
        <v>90</v>
      </c>
      <c r="AW942" s="14" t="s">
        <v>35</v>
      </c>
      <c r="AX942" s="14" t="s">
        <v>21</v>
      </c>
      <c r="AY942" s="166" t="s">
        <v>270</v>
      </c>
    </row>
    <row r="943" spans="2:65" s="1" customFormat="1" ht="55.5" customHeight="1">
      <c r="B943" s="32"/>
      <c r="C943" s="138" t="s">
        <v>1953</v>
      </c>
      <c r="D943" s="138" t="s">
        <v>272</v>
      </c>
      <c r="E943" s="139" t="s">
        <v>1236</v>
      </c>
      <c r="F943" s="140" t="s">
        <v>1237</v>
      </c>
      <c r="G943" s="141" t="s">
        <v>506</v>
      </c>
      <c r="H943" s="142">
        <v>10.56</v>
      </c>
      <c r="I943" s="143"/>
      <c r="J943" s="144">
        <f>ROUND(I943*H943,2)</f>
        <v>0</v>
      </c>
      <c r="K943" s="140" t="s">
        <v>341</v>
      </c>
      <c r="L943" s="32"/>
      <c r="M943" s="145" t="s">
        <v>1</v>
      </c>
      <c r="N943" s="146" t="s">
        <v>46</v>
      </c>
      <c r="P943" s="147">
        <f>O943*H943</f>
        <v>0</v>
      </c>
      <c r="Q943" s="147">
        <v>1.9E-2</v>
      </c>
      <c r="R943" s="147">
        <f>Q943*H943</f>
        <v>0.20064000000000001</v>
      </c>
      <c r="S943" s="147">
        <v>0</v>
      </c>
      <c r="T943" s="148">
        <f>S943*H943</f>
        <v>0</v>
      </c>
      <c r="AR943" s="149" t="s">
        <v>277</v>
      </c>
      <c r="AT943" s="149" t="s">
        <v>272</v>
      </c>
      <c r="AU943" s="149" t="s">
        <v>90</v>
      </c>
      <c r="AY943" s="17" t="s">
        <v>270</v>
      </c>
      <c r="BE943" s="150">
        <f>IF(N943="základní",J943,0)</f>
        <v>0</v>
      </c>
      <c r="BF943" s="150">
        <f>IF(N943="snížená",J943,0)</f>
        <v>0</v>
      </c>
      <c r="BG943" s="150">
        <f>IF(N943="zákl. přenesená",J943,0)</f>
        <v>0</v>
      </c>
      <c r="BH943" s="150">
        <f>IF(N943="sníž. přenesená",J943,0)</f>
        <v>0</v>
      </c>
      <c r="BI943" s="150">
        <f>IF(N943="nulová",J943,0)</f>
        <v>0</v>
      </c>
      <c r="BJ943" s="17" t="s">
        <v>21</v>
      </c>
      <c r="BK943" s="150">
        <f>ROUND(I943*H943,2)</f>
        <v>0</v>
      </c>
      <c r="BL943" s="17" t="s">
        <v>277</v>
      </c>
      <c r="BM943" s="149" t="s">
        <v>1238</v>
      </c>
    </row>
    <row r="944" spans="2:65" s="12" customFormat="1" ht="22.5">
      <c r="B944" s="151"/>
      <c r="D944" s="152" t="s">
        <v>279</v>
      </c>
      <c r="E944" s="153" t="s">
        <v>1</v>
      </c>
      <c r="F944" s="154" t="s">
        <v>1239</v>
      </c>
      <c r="H944" s="153" t="s">
        <v>1</v>
      </c>
      <c r="I944" s="155"/>
      <c r="L944" s="151"/>
      <c r="M944" s="156"/>
      <c r="T944" s="157"/>
      <c r="AT944" s="153" t="s">
        <v>279</v>
      </c>
      <c r="AU944" s="153" t="s">
        <v>90</v>
      </c>
      <c r="AV944" s="12" t="s">
        <v>21</v>
      </c>
      <c r="AW944" s="12" t="s">
        <v>35</v>
      </c>
      <c r="AX944" s="12" t="s">
        <v>81</v>
      </c>
      <c r="AY944" s="153" t="s">
        <v>270</v>
      </c>
    </row>
    <row r="945" spans="2:65" s="14" customFormat="1" ht="11.25">
      <c r="B945" s="165"/>
      <c r="D945" s="152" t="s">
        <v>279</v>
      </c>
      <c r="E945" s="166" t="s">
        <v>1</v>
      </c>
      <c r="F945" s="167" t="s">
        <v>1332</v>
      </c>
      <c r="H945" s="168">
        <v>10.56</v>
      </c>
      <c r="I945" s="169"/>
      <c r="L945" s="165"/>
      <c r="M945" s="170"/>
      <c r="T945" s="171"/>
      <c r="AT945" s="166" t="s">
        <v>279</v>
      </c>
      <c r="AU945" s="166" t="s">
        <v>90</v>
      </c>
      <c r="AV945" s="14" t="s">
        <v>90</v>
      </c>
      <c r="AW945" s="14" t="s">
        <v>35</v>
      </c>
      <c r="AX945" s="14" t="s">
        <v>21</v>
      </c>
      <c r="AY945" s="166" t="s">
        <v>270</v>
      </c>
    </row>
    <row r="946" spans="2:65" s="1" customFormat="1" ht="37.9" customHeight="1">
      <c r="B946" s="32"/>
      <c r="C946" s="138" t="s">
        <v>1954</v>
      </c>
      <c r="D946" s="138" t="s">
        <v>272</v>
      </c>
      <c r="E946" s="139" t="s">
        <v>510</v>
      </c>
      <c r="F946" s="140" t="s">
        <v>511</v>
      </c>
      <c r="G946" s="141" t="s">
        <v>506</v>
      </c>
      <c r="H946" s="142">
        <v>231.506</v>
      </c>
      <c r="I946" s="143"/>
      <c r="J946" s="144">
        <f>ROUND(I946*H946,2)</f>
        <v>0</v>
      </c>
      <c r="K946" s="140" t="s">
        <v>341</v>
      </c>
      <c r="L946" s="32"/>
      <c r="M946" s="145" t="s">
        <v>1</v>
      </c>
      <c r="N946" s="146" t="s">
        <v>46</v>
      </c>
      <c r="P946" s="147">
        <f>O946*H946</f>
        <v>0</v>
      </c>
      <c r="Q946" s="147">
        <v>0</v>
      </c>
      <c r="R946" s="147">
        <f>Q946*H946</f>
        <v>0</v>
      </c>
      <c r="S946" s="147">
        <v>0</v>
      </c>
      <c r="T946" s="148">
        <f>S946*H946</f>
        <v>0</v>
      </c>
      <c r="AR946" s="149" t="s">
        <v>277</v>
      </c>
      <c r="AT946" s="149" t="s">
        <v>272</v>
      </c>
      <c r="AU946" s="149" t="s">
        <v>90</v>
      </c>
      <c r="AY946" s="17" t="s">
        <v>270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21</v>
      </c>
      <c r="BK946" s="150">
        <f>ROUND(I946*H946,2)</f>
        <v>0</v>
      </c>
      <c r="BL946" s="17" t="s">
        <v>277</v>
      </c>
      <c r="BM946" s="149" t="s">
        <v>1246</v>
      </c>
    </row>
    <row r="947" spans="2:65" s="12" customFormat="1" ht="11.25">
      <c r="B947" s="151"/>
      <c r="D947" s="152" t="s">
        <v>279</v>
      </c>
      <c r="E947" s="153" t="s">
        <v>1</v>
      </c>
      <c r="F947" s="154" t="s">
        <v>1247</v>
      </c>
      <c r="H947" s="153" t="s">
        <v>1</v>
      </c>
      <c r="I947" s="155"/>
      <c r="L947" s="151"/>
      <c r="M947" s="156"/>
      <c r="T947" s="157"/>
      <c r="AT947" s="153" t="s">
        <v>279</v>
      </c>
      <c r="AU947" s="153" t="s">
        <v>90</v>
      </c>
      <c r="AV947" s="12" t="s">
        <v>21</v>
      </c>
      <c r="AW947" s="12" t="s">
        <v>35</v>
      </c>
      <c r="AX947" s="12" t="s">
        <v>81</v>
      </c>
      <c r="AY947" s="153" t="s">
        <v>270</v>
      </c>
    </row>
    <row r="948" spans="2:65" s="12" customFormat="1" ht="22.5">
      <c r="B948" s="151"/>
      <c r="D948" s="152" t="s">
        <v>279</v>
      </c>
      <c r="E948" s="153" t="s">
        <v>1</v>
      </c>
      <c r="F948" s="154" t="s">
        <v>1955</v>
      </c>
      <c r="H948" s="153" t="s">
        <v>1</v>
      </c>
      <c r="I948" s="155"/>
      <c r="L948" s="151"/>
      <c r="M948" s="156"/>
      <c r="T948" s="157"/>
      <c r="AT948" s="153" t="s">
        <v>279</v>
      </c>
      <c r="AU948" s="153" t="s">
        <v>90</v>
      </c>
      <c r="AV948" s="12" t="s">
        <v>21</v>
      </c>
      <c r="AW948" s="12" t="s">
        <v>35</v>
      </c>
      <c r="AX948" s="12" t="s">
        <v>81</v>
      </c>
      <c r="AY948" s="153" t="s">
        <v>270</v>
      </c>
    </row>
    <row r="949" spans="2:65" s="14" customFormat="1" ht="11.25">
      <c r="B949" s="165"/>
      <c r="D949" s="152" t="s">
        <v>279</v>
      </c>
      <c r="E949" s="166" t="s">
        <v>1</v>
      </c>
      <c r="F949" s="167" t="s">
        <v>1956</v>
      </c>
      <c r="H949" s="168">
        <v>0.56000000000000005</v>
      </c>
      <c r="I949" s="169"/>
      <c r="L949" s="165"/>
      <c r="M949" s="170"/>
      <c r="T949" s="171"/>
      <c r="AT949" s="166" t="s">
        <v>279</v>
      </c>
      <c r="AU949" s="166" t="s">
        <v>90</v>
      </c>
      <c r="AV949" s="14" t="s">
        <v>90</v>
      </c>
      <c r="AW949" s="14" t="s">
        <v>35</v>
      </c>
      <c r="AX949" s="14" t="s">
        <v>81</v>
      </c>
      <c r="AY949" s="166" t="s">
        <v>270</v>
      </c>
    </row>
    <row r="950" spans="2:65" s="14" customFormat="1" ht="22.5">
      <c r="B950" s="165"/>
      <c r="D950" s="152" t="s">
        <v>279</v>
      </c>
      <c r="E950" s="166" t="s">
        <v>1</v>
      </c>
      <c r="F950" s="167" t="s">
        <v>1957</v>
      </c>
      <c r="H950" s="168">
        <v>46.33</v>
      </c>
      <c r="I950" s="169"/>
      <c r="L950" s="165"/>
      <c r="M950" s="170"/>
      <c r="T950" s="171"/>
      <c r="AT950" s="166" t="s">
        <v>279</v>
      </c>
      <c r="AU950" s="166" t="s">
        <v>90</v>
      </c>
      <c r="AV950" s="14" t="s">
        <v>90</v>
      </c>
      <c r="AW950" s="14" t="s">
        <v>35</v>
      </c>
      <c r="AX950" s="14" t="s">
        <v>81</v>
      </c>
      <c r="AY950" s="166" t="s">
        <v>270</v>
      </c>
    </row>
    <row r="951" spans="2:65" s="14" customFormat="1" ht="22.5">
      <c r="B951" s="165"/>
      <c r="D951" s="152" t="s">
        <v>279</v>
      </c>
      <c r="E951" s="166" t="s">
        <v>1</v>
      </c>
      <c r="F951" s="167" t="s">
        <v>1958</v>
      </c>
      <c r="H951" s="168">
        <v>2.08</v>
      </c>
      <c r="I951" s="169"/>
      <c r="L951" s="165"/>
      <c r="M951" s="170"/>
      <c r="T951" s="171"/>
      <c r="AT951" s="166" t="s">
        <v>279</v>
      </c>
      <c r="AU951" s="166" t="s">
        <v>90</v>
      </c>
      <c r="AV951" s="14" t="s">
        <v>90</v>
      </c>
      <c r="AW951" s="14" t="s">
        <v>35</v>
      </c>
      <c r="AX951" s="14" t="s">
        <v>81</v>
      </c>
      <c r="AY951" s="166" t="s">
        <v>270</v>
      </c>
    </row>
    <row r="952" spans="2:65" s="14" customFormat="1" ht="22.5">
      <c r="B952" s="165"/>
      <c r="D952" s="152" t="s">
        <v>279</v>
      </c>
      <c r="E952" s="166" t="s">
        <v>1</v>
      </c>
      <c r="F952" s="167" t="s">
        <v>1959</v>
      </c>
      <c r="H952" s="168">
        <v>8.9600000000000009</v>
      </c>
      <c r="I952" s="169"/>
      <c r="L952" s="165"/>
      <c r="M952" s="170"/>
      <c r="T952" s="171"/>
      <c r="AT952" s="166" t="s">
        <v>279</v>
      </c>
      <c r="AU952" s="166" t="s">
        <v>90</v>
      </c>
      <c r="AV952" s="14" t="s">
        <v>90</v>
      </c>
      <c r="AW952" s="14" t="s">
        <v>35</v>
      </c>
      <c r="AX952" s="14" t="s">
        <v>81</v>
      </c>
      <c r="AY952" s="166" t="s">
        <v>270</v>
      </c>
    </row>
    <row r="953" spans="2:65" s="13" customFormat="1" ht="11.25">
      <c r="B953" s="158"/>
      <c r="D953" s="152" t="s">
        <v>279</v>
      </c>
      <c r="E953" s="159" t="s">
        <v>1384</v>
      </c>
      <c r="F953" s="160" t="s">
        <v>367</v>
      </c>
      <c r="H953" s="161">
        <v>57.93</v>
      </c>
      <c r="I953" s="162"/>
      <c r="L953" s="158"/>
      <c r="M953" s="163"/>
      <c r="T953" s="164"/>
      <c r="AT953" s="159" t="s">
        <v>279</v>
      </c>
      <c r="AU953" s="159" t="s">
        <v>90</v>
      </c>
      <c r="AV953" s="13" t="s">
        <v>179</v>
      </c>
      <c r="AW953" s="13" t="s">
        <v>35</v>
      </c>
      <c r="AX953" s="13" t="s">
        <v>81</v>
      </c>
      <c r="AY953" s="159" t="s">
        <v>270</v>
      </c>
    </row>
    <row r="954" spans="2:65" s="12" customFormat="1" ht="11.25">
      <c r="B954" s="151"/>
      <c r="D954" s="152" t="s">
        <v>279</v>
      </c>
      <c r="E954" s="153" t="s">
        <v>1</v>
      </c>
      <c r="F954" s="154" t="s">
        <v>1256</v>
      </c>
      <c r="H954" s="153" t="s">
        <v>1</v>
      </c>
      <c r="I954" s="155"/>
      <c r="L954" s="151"/>
      <c r="M954" s="156"/>
      <c r="T954" s="157"/>
      <c r="AT954" s="153" t="s">
        <v>279</v>
      </c>
      <c r="AU954" s="153" t="s">
        <v>90</v>
      </c>
      <c r="AV954" s="12" t="s">
        <v>21</v>
      </c>
      <c r="AW954" s="12" t="s">
        <v>35</v>
      </c>
      <c r="AX954" s="12" t="s">
        <v>81</v>
      </c>
      <c r="AY954" s="153" t="s">
        <v>270</v>
      </c>
    </row>
    <row r="955" spans="2:65" s="14" customFormat="1" ht="22.5">
      <c r="B955" s="165"/>
      <c r="D955" s="152" t="s">
        <v>279</v>
      </c>
      <c r="E955" s="166" t="s">
        <v>1</v>
      </c>
      <c r="F955" s="167" t="s">
        <v>1960</v>
      </c>
      <c r="H955" s="168">
        <v>7.5999999999999998E-2</v>
      </c>
      <c r="I955" s="169"/>
      <c r="L955" s="165"/>
      <c r="M955" s="170"/>
      <c r="T955" s="171"/>
      <c r="AT955" s="166" t="s">
        <v>279</v>
      </c>
      <c r="AU955" s="166" t="s">
        <v>90</v>
      </c>
      <c r="AV955" s="14" t="s">
        <v>90</v>
      </c>
      <c r="AW955" s="14" t="s">
        <v>35</v>
      </c>
      <c r="AX955" s="14" t="s">
        <v>81</v>
      </c>
      <c r="AY955" s="166" t="s">
        <v>270</v>
      </c>
    </row>
    <row r="956" spans="2:65" s="12" customFormat="1" ht="22.5">
      <c r="B956" s="151"/>
      <c r="D956" s="152" t="s">
        <v>279</v>
      </c>
      <c r="E956" s="153" t="s">
        <v>1</v>
      </c>
      <c r="F956" s="154" t="s">
        <v>1961</v>
      </c>
      <c r="H956" s="153" t="s">
        <v>1</v>
      </c>
      <c r="I956" s="155"/>
      <c r="L956" s="151"/>
      <c r="M956" s="156"/>
      <c r="T956" s="157"/>
      <c r="AT956" s="153" t="s">
        <v>279</v>
      </c>
      <c r="AU956" s="153" t="s">
        <v>90</v>
      </c>
      <c r="AV956" s="12" t="s">
        <v>21</v>
      </c>
      <c r="AW956" s="12" t="s">
        <v>35</v>
      </c>
      <c r="AX956" s="12" t="s">
        <v>81</v>
      </c>
      <c r="AY956" s="153" t="s">
        <v>270</v>
      </c>
    </row>
    <row r="957" spans="2:65" s="14" customFormat="1" ht="11.25">
      <c r="B957" s="165"/>
      <c r="D957" s="152" t="s">
        <v>279</v>
      </c>
      <c r="E957" s="166" t="s">
        <v>1</v>
      </c>
      <c r="F957" s="167" t="s">
        <v>1962</v>
      </c>
      <c r="H957" s="168">
        <v>124.1</v>
      </c>
      <c r="I957" s="169"/>
      <c r="L957" s="165"/>
      <c r="M957" s="170"/>
      <c r="T957" s="171"/>
      <c r="AT957" s="166" t="s">
        <v>279</v>
      </c>
      <c r="AU957" s="166" t="s">
        <v>90</v>
      </c>
      <c r="AV957" s="14" t="s">
        <v>90</v>
      </c>
      <c r="AW957" s="14" t="s">
        <v>35</v>
      </c>
      <c r="AX957" s="14" t="s">
        <v>81</v>
      </c>
      <c r="AY957" s="166" t="s">
        <v>270</v>
      </c>
    </row>
    <row r="958" spans="2:65" s="14" customFormat="1" ht="11.25">
      <c r="B958" s="165"/>
      <c r="D958" s="152" t="s">
        <v>279</v>
      </c>
      <c r="E958" s="166" t="s">
        <v>1</v>
      </c>
      <c r="F958" s="167" t="s">
        <v>1963</v>
      </c>
      <c r="H958" s="168">
        <v>49.4</v>
      </c>
      <c r="I958" s="169"/>
      <c r="L958" s="165"/>
      <c r="M958" s="170"/>
      <c r="T958" s="171"/>
      <c r="AT958" s="166" t="s">
        <v>279</v>
      </c>
      <c r="AU958" s="166" t="s">
        <v>90</v>
      </c>
      <c r="AV958" s="14" t="s">
        <v>90</v>
      </c>
      <c r="AW958" s="14" t="s">
        <v>35</v>
      </c>
      <c r="AX958" s="14" t="s">
        <v>81</v>
      </c>
      <c r="AY958" s="166" t="s">
        <v>270</v>
      </c>
    </row>
    <row r="959" spans="2:65" s="13" customFormat="1" ht="11.25">
      <c r="B959" s="158"/>
      <c r="D959" s="152" t="s">
        <v>279</v>
      </c>
      <c r="E959" s="159" t="s">
        <v>1386</v>
      </c>
      <c r="F959" s="160" t="s">
        <v>367</v>
      </c>
      <c r="H959" s="161">
        <v>173.57599999999999</v>
      </c>
      <c r="I959" s="162"/>
      <c r="L959" s="158"/>
      <c r="M959" s="163"/>
      <c r="T959" s="164"/>
      <c r="AT959" s="159" t="s">
        <v>279</v>
      </c>
      <c r="AU959" s="159" t="s">
        <v>90</v>
      </c>
      <c r="AV959" s="13" t="s">
        <v>179</v>
      </c>
      <c r="AW959" s="13" t="s">
        <v>35</v>
      </c>
      <c r="AX959" s="13" t="s">
        <v>81</v>
      </c>
      <c r="AY959" s="159" t="s">
        <v>270</v>
      </c>
    </row>
    <row r="960" spans="2:65" s="15" customFormat="1" ht="11.25">
      <c r="B960" s="172"/>
      <c r="D960" s="152" t="s">
        <v>279</v>
      </c>
      <c r="E960" s="173" t="s">
        <v>1</v>
      </c>
      <c r="F960" s="174" t="s">
        <v>310</v>
      </c>
      <c r="H960" s="175">
        <v>231.506</v>
      </c>
      <c r="I960" s="176"/>
      <c r="L960" s="172"/>
      <c r="M960" s="177"/>
      <c r="T960" s="178"/>
      <c r="AT960" s="173" t="s">
        <v>279</v>
      </c>
      <c r="AU960" s="173" t="s">
        <v>90</v>
      </c>
      <c r="AV960" s="15" t="s">
        <v>277</v>
      </c>
      <c r="AW960" s="15" t="s">
        <v>35</v>
      </c>
      <c r="AX960" s="15" t="s">
        <v>21</v>
      </c>
      <c r="AY960" s="173" t="s">
        <v>270</v>
      </c>
    </row>
    <row r="961" spans="2:65" s="1" customFormat="1" ht="37.9" customHeight="1">
      <c r="B961" s="32"/>
      <c r="C961" s="138" t="s">
        <v>1964</v>
      </c>
      <c r="D961" s="138" t="s">
        <v>272</v>
      </c>
      <c r="E961" s="139" t="s">
        <v>1965</v>
      </c>
      <c r="F961" s="140" t="s">
        <v>1966</v>
      </c>
      <c r="G961" s="141" t="s">
        <v>506</v>
      </c>
      <c r="H961" s="142">
        <v>105.21</v>
      </c>
      <c r="I961" s="143"/>
      <c r="J961" s="144">
        <f>ROUND(I961*H961,2)</f>
        <v>0</v>
      </c>
      <c r="K961" s="140" t="s">
        <v>341</v>
      </c>
      <c r="L961" s="32"/>
      <c r="M961" s="145" t="s">
        <v>1</v>
      </c>
      <c r="N961" s="146" t="s">
        <v>46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277</v>
      </c>
      <c r="AT961" s="149" t="s">
        <v>272</v>
      </c>
      <c r="AU961" s="149" t="s">
        <v>90</v>
      </c>
      <c r="AY961" s="17" t="s">
        <v>270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21</v>
      </c>
      <c r="BK961" s="150">
        <f>ROUND(I961*H961,2)</f>
        <v>0</v>
      </c>
      <c r="BL961" s="17" t="s">
        <v>277</v>
      </c>
      <c r="BM961" s="149" t="s">
        <v>1967</v>
      </c>
    </row>
    <row r="962" spans="2:65" s="12" customFormat="1" ht="11.25">
      <c r="B962" s="151"/>
      <c r="D962" s="152" t="s">
        <v>279</v>
      </c>
      <c r="E962" s="153" t="s">
        <v>1</v>
      </c>
      <c r="F962" s="154" t="s">
        <v>1247</v>
      </c>
      <c r="H962" s="153" t="s">
        <v>1</v>
      </c>
      <c r="I962" s="155"/>
      <c r="L962" s="151"/>
      <c r="M962" s="156"/>
      <c r="T962" s="157"/>
      <c r="AT962" s="153" t="s">
        <v>279</v>
      </c>
      <c r="AU962" s="153" t="s">
        <v>90</v>
      </c>
      <c r="AV962" s="12" t="s">
        <v>21</v>
      </c>
      <c r="AW962" s="12" t="s">
        <v>35</v>
      </c>
      <c r="AX962" s="12" t="s">
        <v>81</v>
      </c>
      <c r="AY962" s="153" t="s">
        <v>270</v>
      </c>
    </row>
    <row r="963" spans="2:65" s="14" customFormat="1" ht="22.5">
      <c r="B963" s="165"/>
      <c r="D963" s="152" t="s">
        <v>279</v>
      </c>
      <c r="E963" s="166" t="s">
        <v>1</v>
      </c>
      <c r="F963" s="167" t="s">
        <v>1968</v>
      </c>
      <c r="H963" s="168">
        <v>105.21</v>
      </c>
      <c r="I963" s="169"/>
      <c r="L963" s="165"/>
      <c r="M963" s="170"/>
      <c r="T963" s="171"/>
      <c r="AT963" s="166" t="s">
        <v>279</v>
      </c>
      <c r="AU963" s="166" t="s">
        <v>90</v>
      </c>
      <c r="AV963" s="14" t="s">
        <v>90</v>
      </c>
      <c r="AW963" s="14" t="s">
        <v>35</v>
      </c>
      <c r="AX963" s="14" t="s">
        <v>81</v>
      </c>
      <c r="AY963" s="166" t="s">
        <v>270</v>
      </c>
    </row>
    <row r="964" spans="2:65" s="13" customFormat="1" ht="11.25">
      <c r="B964" s="158"/>
      <c r="D964" s="152" t="s">
        <v>279</v>
      </c>
      <c r="E964" s="159" t="s">
        <v>1394</v>
      </c>
      <c r="F964" s="160" t="s">
        <v>367</v>
      </c>
      <c r="H964" s="161">
        <v>105.21</v>
      </c>
      <c r="I964" s="162"/>
      <c r="L964" s="158"/>
      <c r="M964" s="163"/>
      <c r="T964" s="164"/>
      <c r="AT964" s="159" t="s">
        <v>279</v>
      </c>
      <c r="AU964" s="159" t="s">
        <v>90</v>
      </c>
      <c r="AV964" s="13" t="s">
        <v>179</v>
      </c>
      <c r="AW964" s="13" t="s">
        <v>4</v>
      </c>
      <c r="AX964" s="13" t="s">
        <v>21</v>
      </c>
      <c r="AY964" s="159" t="s">
        <v>270</v>
      </c>
    </row>
    <row r="965" spans="2:65" s="1" customFormat="1" ht="44.25" customHeight="1">
      <c r="B965" s="32"/>
      <c r="C965" s="138" t="s">
        <v>1969</v>
      </c>
      <c r="D965" s="138" t="s">
        <v>272</v>
      </c>
      <c r="E965" s="139" t="s">
        <v>1259</v>
      </c>
      <c r="F965" s="140" t="s">
        <v>1260</v>
      </c>
      <c r="G965" s="141" t="s">
        <v>506</v>
      </c>
      <c r="H965" s="142">
        <v>403.173</v>
      </c>
      <c r="I965" s="143"/>
      <c r="J965" s="144">
        <f>ROUND(I965*H965,2)</f>
        <v>0</v>
      </c>
      <c r="K965" s="140" t="s">
        <v>341</v>
      </c>
      <c r="L965" s="32"/>
      <c r="M965" s="145" t="s">
        <v>1</v>
      </c>
      <c r="N965" s="146" t="s">
        <v>46</v>
      </c>
      <c r="P965" s="147">
        <f>O965*H965</f>
        <v>0</v>
      </c>
      <c r="Q965" s="147">
        <v>0</v>
      </c>
      <c r="R965" s="147">
        <f>Q965*H965</f>
        <v>0</v>
      </c>
      <c r="S965" s="147">
        <v>0</v>
      </c>
      <c r="T965" s="148">
        <f>S965*H965</f>
        <v>0</v>
      </c>
      <c r="AR965" s="149" t="s">
        <v>277</v>
      </c>
      <c r="AT965" s="149" t="s">
        <v>272</v>
      </c>
      <c r="AU965" s="149" t="s">
        <v>90</v>
      </c>
      <c r="AY965" s="17" t="s">
        <v>270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21</v>
      </c>
      <c r="BK965" s="150">
        <f>ROUND(I965*H965,2)</f>
        <v>0</v>
      </c>
      <c r="BL965" s="17" t="s">
        <v>277</v>
      </c>
      <c r="BM965" s="149" t="s">
        <v>1261</v>
      </c>
    </row>
    <row r="966" spans="2:65" s="14" customFormat="1" ht="11.25">
      <c r="B966" s="165"/>
      <c r="D966" s="152" t="s">
        <v>279</v>
      </c>
      <c r="E966" s="166" t="s">
        <v>1</v>
      </c>
      <c r="F966" s="167" t="s">
        <v>1970</v>
      </c>
      <c r="H966" s="168">
        <v>1711.8420000000001</v>
      </c>
      <c r="I966" s="169"/>
      <c r="L966" s="165"/>
      <c r="M966" s="170"/>
      <c r="T966" s="171"/>
      <c r="AT966" s="166" t="s">
        <v>279</v>
      </c>
      <c r="AU966" s="166" t="s">
        <v>90</v>
      </c>
      <c r="AV966" s="14" t="s">
        <v>90</v>
      </c>
      <c r="AW966" s="14" t="s">
        <v>35</v>
      </c>
      <c r="AX966" s="14" t="s">
        <v>81</v>
      </c>
      <c r="AY966" s="166" t="s">
        <v>270</v>
      </c>
    </row>
    <row r="967" spans="2:65" s="13" customFormat="1" ht="11.25">
      <c r="B967" s="158"/>
      <c r="D967" s="152" t="s">
        <v>279</v>
      </c>
      <c r="E967" s="159" t="s">
        <v>1</v>
      </c>
      <c r="F967" s="160" t="s">
        <v>367</v>
      </c>
      <c r="H967" s="161">
        <v>1711.8420000000001</v>
      </c>
      <c r="I967" s="162"/>
      <c r="L967" s="158"/>
      <c r="M967" s="163"/>
      <c r="T967" s="164"/>
      <c r="AT967" s="159" t="s">
        <v>279</v>
      </c>
      <c r="AU967" s="159" t="s">
        <v>90</v>
      </c>
      <c r="AV967" s="13" t="s">
        <v>179</v>
      </c>
      <c r="AW967" s="13" t="s">
        <v>35</v>
      </c>
      <c r="AX967" s="13" t="s">
        <v>81</v>
      </c>
      <c r="AY967" s="159" t="s">
        <v>270</v>
      </c>
    </row>
    <row r="968" spans="2:65" s="12" customFormat="1" ht="11.25">
      <c r="B968" s="151"/>
      <c r="D968" s="152" t="s">
        <v>279</v>
      </c>
      <c r="E968" s="153" t="s">
        <v>1</v>
      </c>
      <c r="F968" s="154" t="s">
        <v>1263</v>
      </c>
      <c r="H968" s="153" t="s">
        <v>1</v>
      </c>
      <c r="I968" s="155"/>
      <c r="L968" s="151"/>
      <c r="M968" s="156"/>
      <c r="T968" s="157"/>
      <c r="AT968" s="153" t="s">
        <v>279</v>
      </c>
      <c r="AU968" s="153" t="s">
        <v>90</v>
      </c>
      <c r="AV968" s="12" t="s">
        <v>21</v>
      </c>
      <c r="AW968" s="12" t="s">
        <v>35</v>
      </c>
      <c r="AX968" s="12" t="s">
        <v>81</v>
      </c>
      <c r="AY968" s="153" t="s">
        <v>270</v>
      </c>
    </row>
    <row r="969" spans="2:65" s="14" customFormat="1" ht="11.25">
      <c r="B969" s="165"/>
      <c r="D969" s="152" t="s">
        <v>279</v>
      </c>
      <c r="E969" s="166" t="s">
        <v>1</v>
      </c>
      <c r="F969" s="167" t="s">
        <v>1971</v>
      </c>
      <c r="H969" s="168">
        <v>-57.93</v>
      </c>
      <c r="I969" s="169"/>
      <c r="L969" s="165"/>
      <c r="M969" s="170"/>
      <c r="T969" s="171"/>
      <c r="AT969" s="166" t="s">
        <v>279</v>
      </c>
      <c r="AU969" s="166" t="s">
        <v>90</v>
      </c>
      <c r="AV969" s="14" t="s">
        <v>90</v>
      </c>
      <c r="AW969" s="14" t="s">
        <v>35</v>
      </c>
      <c r="AX969" s="14" t="s">
        <v>81</v>
      </c>
      <c r="AY969" s="166" t="s">
        <v>270</v>
      </c>
    </row>
    <row r="970" spans="2:65" s="14" customFormat="1" ht="11.25">
      <c r="B970" s="165"/>
      <c r="D970" s="152" t="s">
        <v>279</v>
      </c>
      <c r="E970" s="166" t="s">
        <v>1</v>
      </c>
      <c r="F970" s="167" t="s">
        <v>1972</v>
      </c>
      <c r="H970" s="168">
        <v>-173.57599999999999</v>
      </c>
      <c r="I970" s="169"/>
      <c r="L970" s="165"/>
      <c r="M970" s="170"/>
      <c r="T970" s="171"/>
      <c r="AT970" s="166" t="s">
        <v>279</v>
      </c>
      <c r="AU970" s="166" t="s">
        <v>90</v>
      </c>
      <c r="AV970" s="14" t="s">
        <v>90</v>
      </c>
      <c r="AW970" s="14" t="s">
        <v>35</v>
      </c>
      <c r="AX970" s="14" t="s">
        <v>81</v>
      </c>
      <c r="AY970" s="166" t="s">
        <v>270</v>
      </c>
    </row>
    <row r="971" spans="2:65" s="14" customFormat="1" ht="11.25">
      <c r="B971" s="165"/>
      <c r="D971" s="152" t="s">
        <v>279</v>
      </c>
      <c r="E971" s="166" t="s">
        <v>1</v>
      </c>
      <c r="F971" s="167" t="s">
        <v>1973</v>
      </c>
      <c r="H971" s="168">
        <v>-105.21</v>
      </c>
      <c r="I971" s="169"/>
      <c r="L971" s="165"/>
      <c r="M971" s="170"/>
      <c r="T971" s="171"/>
      <c r="AT971" s="166" t="s">
        <v>279</v>
      </c>
      <c r="AU971" s="166" t="s">
        <v>90</v>
      </c>
      <c r="AV971" s="14" t="s">
        <v>90</v>
      </c>
      <c r="AW971" s="14" t="s">
        <v>35</v>
      </c>
      <c r="AX971" s="14" t="s">
        <v>81</v>
      </c>
      <c r="AY971" s="166" t="s">
        <v>270</v>
      </c>
    </row>
    <row r="972" spans="2:65" s="14" customFormat="1" ht="11.25">
      <c r="B972" s="165"/>
      <c r="D972" s="152" t="s">
        <v>279</v>
      </c>
      <c r="E972" s="166" t="s">
        <v>1</v>
      </c>
      <c r="F972" s="167" t="s">
        <v>1974</v>
      </c>
      <c r="H972" s="168">
        <v>-622.6</v>
      </c>
      <c r="I972" s="169"/>
      <c r="L972" s="165"/>
      <c r="M972" s="170"/>
      <c r="T972" s="171"/>
      <c r="AT972" s="166" t="s">
        <v>279</v>
      </c>
      <c r="AU972" s="166" t="s">
        <v>90</v>
      </c>
      <c r="AV972" s="14" t="s">
        <v>90</v>
      </c>
      <c r="AW972" s="14" t="s">
        <v>35</v>
      </c>
      <c r="AX972" s="14" t="s">
        <v>81</v>
      </c>
      <c r="AY972" s="166" t="s">
        <v>270</v>
      </c>
    </row>
    <row r="973" spans="2:65" s="14" customFormat="1" ht="11.25">
      <c r="B973" s="165"/>
      <c r="D973" s="152" t="s">
        <v>279</v>
      </c>
      <c r="E973" s="166" t="s">
        <v>1</v>
      </c>
      <c r="F973" s="167" t="s">
        <v>1975</v>
      </c>
      <c r="H973" s="168">
        <v>-304.75</v>
      </c>
      <c r="I973" s="169"/>
      <c r="L973" s="165"/>
      <c r="M973" s="170"/>
      <c r="T973" s="171"/>
      <c r="AT973" s="166" t="s">
        <v>279</v>
      </c>
      <c r="AU973" s="166" t="s">
        <v>90</v>
      </c>
      <c r="AV973" s="14" t="s">
        <v>90</v>
      </c>
      <c r="AW973" s="14" t="s">
        <v>35</v>
      </c>
      <c r="AX973" s="14" t="s">
        <v>81</v>
      </c>
      <c r="AY973" s="166" t="s">
        <v>270</v>
      </c>
    </row>
    <row r="974" spans="2:65" s="14" customFormat="1" ht="11.25">
      <c r="B974" s="165"/>
      <c r="D974" s="152" t="s">
        <v>279</v>
      </c>
      <c r="E974" s="166" t="s">
        <v>1</v>
      </c>
      <c r="F974" s="167" t="s">
        <v>1976</v>
      </c>
      <c r="H974" s="168">
        <v>-1.2999999999999999E-2</v>
      </c>
      <c r="I974" s="169"/>
      <c r="L974" s="165"/>
      <c r="M974" s="170"/>
      <c r="T974" s="171"/>
      <c r="AT974" s="166" t="s">
        <v>279</v>
      </c>
      <c r="AU974" s="166" t="s">
        <v>90</v>
      </c>
      <c r="AV974" s="14" t="s">
        <v>90</v>
      </c>
      <c r="AW974" s="14" t="s">
        <v>35</v>
      </c>
      <c r="AX974" s="14" t="s">
        <v>81</v>
      </c>
      <c r="AY974" s="166" t="s">
        <v>270</v>
      </c>
    </row>
    <row r="975" spans="2:65" s="13" customFormat="1" ht="11.25">
      <c r="B975" s="158"/>
      <c r="D975" s="152" t="s">
        <v>279</v>
      </c>
      <c r="E975" s="159" t="s">
        <v>1</v>
      </c>
      <c r="F975" s="160" t="s">
        <v>1270</v>
      </c>
      <c r="H975" s="161">
        <v>-1264.079</v>
      </c>
      <c r="I975" s="162"/>
      <c r="L975" s="158"/>
      <c r="M975" s="163"/>
      <c r="T975" s="164"/>
      <c r="AT975" s="159" t="s">
        <v>279</v>
      </c>
      <c r="AU975" s="159" t="s">
        <v>90</v>
      </c>
      <c r="AV975" s="13" t="s">
        <v>179</v>
      </c>
      <c r="AW975" s="13" t="s">
        <v>35</v>
      </c>
      <c r="AX975" s="13" t="s">
        <v>81</v>
      </c>
      <c r="AY975" s="159" t="s">
        <v>270</v>
      </c>
    </row>
    <row r="976" spans="2:65" s="12" customFormat="1" ht="22.5">
      <c r="B976" s="151"/>
      <c r="D976" s="152" t="s">
        <v>279</v>
      </c>
      <c r="E976" s="153" t="s">
        <v>1</v>
      </c>
      <c r="F976" s="154" t="s">
        <v>1271</v>
      </c>
      <c r="H976" s="153" t="s">
        <v>1</v>
      </c>
      <c r="I976" s="155"/>
      <c r="L976" s="151"/>
      <c r="M976" s="156"/>
      <c r="T976" s="157"/>
      <c r="AT976" s="153" t="s">
        <v>279</v>
      </c>
      <c r="AU976" s="153" t="s">
        <v>90</v>
      </c>
      <c r="AV976" s="12" t="s">
        <v>21</v>
      </c>
      <c r="AW976" s="12" t="s">
        <v>35</v>
      </c>
      <c r="AX976" s="12" t="s">
        <v>81</v>
      </c>
      <c r="AY976" s="153" t="s">
        <v>270</v>
      </c>
    </row>
    <row r="977" spans="2:65" s="14" customFormat="1" ht="11.25">
      <c r="B977" s="165"/>
      <c r="D977" s="152" t="s">
        <v>279</v>
      </c>
      <c r="E977" s="166" t="s">
        <v>1</v>
      </c>
      <c r="F977" s="167" t="s">
        <v>1977</v>
      </c>
      <c r="H977" s="168">
        <v>-10.56</v>
      </c>
      <c r="I977" s="169"/>
      <c r="L977" s="165"/>
      <c r="M977" s="170"/>
      <c r="T977" s="171"/>
      <c r="AT977" s="166" t="s">
        <v>279</v>
      </c>
      <c r="AU977" s="166" t="s">
        <v>90</v>
      </c>
      <c r="AV977" s="14" t="s">
        <v>90</v>
      </c>
      <c r="AW977" s="14" t="s">
        <v>35</v>
      </c>
      <c r="AX977" s="14" t="s">
        <v>81</v>
      </c>
      <c r="AY977" s="166" t="s">
        <v>270</v>
      </c>
    </row>
    <row r="978" spans="2:65" s="14" customFormat="1" ht="11.25">
      <c r="B978" s="165"/>
      <c r="D978" s="152" t="s">
        <v>279</v>
      </c>
      <c r="E978" s="166" t="s">
        <v>1</v>
      </c>
      <c r="F978" s="167" t="s">
        <v>1978</v>
      </c>
      <c r="H978" s="168">
        <v>-34</v>
      </c>
      <c r="I978" s="169"/>
      <c r="L978" s="165"/>
      <c r="M978" s="170"/>
      <c r="T978" s="171"/>
      <c r="AT978" s="166" t="s">
        <v>279</v>
      </c>
      <c r="AU978" s="166" t="s">
        <v>90</v>
      </c>
      <c r="AV978" s="14" t="s">
        <v>90</v>
      </c>
      <c r="AW978" s="14" t="s">
        <v>35</v>
      </c>
      <c r="AX978" s="14" t="s">
        <v>81</v>
      </c>
      <c r="AY978" s="166" t="s">
        <v>270</v>
      </c>
    </row>
    <row r="979" spans="2:65" s="14" customFormat="1" ht="11.25">
      <c r="B979" s="165"/>
      <c r="D979" s="152" t="s">
        <v>279</v>
      </c>
      <c r="E979" s="166" t="s">
        <v>1</v>
      </c>
      <c r="F979" s="167" t="s">
        <v>1979</v>
      </c>
      <c r="H979" s="168">
        <v>-0.03</v>
      </c>
      <c r="I979" s="169"/>
      <c r="L979" s="165"/>
      <c r="M979" s="170"/>
      <c r="T979" s="171"/>
      <c r="AT979" s="166" t="s">
        <v>279</v>
      </c>
      <c r="AU979" s="166" t="s">
        <v>90</v>
      </c>
      <c r="AV979" s="14" t="s">
        <v>90</v>
      </c>
      <c r="AW979" s="14" t="s">
        <v>35</v>
      </c>
      <c r="AX979" s="14" t="s">
        <v>81</v>
      </c>
      <c r="AY979" s="166" t="s">
        <v>270</v>
      </c>
    </row>
    <row r="980" spans="2:65" s="13" customFormat="1" ht="22.5">
      <c r="B980" s="158"/>
      <c r="D980" s="152" t="s">
        <v>279</v>
      </c>
      <c r="E980" s="159" t="s">
        <v>1</v>
      </c>
      <c r="F980" s="160" t="s">
        <v>1274</v>
      </c>
      <c r="H980" s="161">
        <v>-44.59</v>
      </c>
      <c r="I980" s="162"/>
      <c r="L980" s="158"/>
      <c r="M980" s="163"/>
      <c r="T980" s="164"/>
      <c r="AT980" s="159" t="s">
        <v>279</v>
      </c>
      <c r="AU980" s="159" t="s">
        <v>90</v>
      </c>
      <c r="AV980" s="13" t="s">
        <v>179</v>
      </c>
      <c r="AW980" s="13" t="s">
        <v>35</v>
      </c>
      <c r="AX980" s="13" t="s">
        <v>81</v>
      </c>
      <c r="AY980" s="159" t="s">
        <v>270</v>
      </c>
    </row>
    <row r="981" spans="2:65" s="15" customFormat="1" ht="11.25">
      <c r="B981" s="172"/>
      <c r="D981" s="152" t="s">
        <v>279</v>
      </c>
      <c r="E981" s="173" t="s">
        <v>1390</v>
      </c>
      <c r="F981" s="174" t="s">
        <v>1980</v>
      </c>
      <c r="H981" s="175">
        <v>403.173</v>
      </c>
      <c r="I981" s="176"/>
      <c r="L981" s="172"/>
      <c r="M981" s="177"/>
      <c r="T981" s="178"/>
      <c r="AT981" s="173" t="s">
        <v>279</v>
      </c>
      <c r="AU981" s="173" t="s">
        <v>90</v>
      </c>
      <c r="AV981" s="15" t="s">
        <v>277</v>
      </c>
      <c r="AW981" s="15" t="s">
        <v>35</v>
      </c>
      <c r="AX981" s="15" t="s">
        <v>21</v>
      </c>
      <c r="AY981" s="173" t="s">
        <v>270</v>
      </c>
    </row>
    <row r="982" spans="2:65" s="1" customFormat="1" ht="44.25" customHeight="1">
      <c r="B982" s="32"/>
      <c r="C982" s="138" t="s">
        <v>1981</v>
      </c>
      <c r="D982" s="138" t="s">
        <v>272</v>
      </c>
      <c r="E982" s="139" t="s">
        <v>517</v>
      </c>
      <c r="F982" s="140" t="s">
        <v>518</v>
      </c>
      <c r="G982" s="141" t="s">
        <v>506</v>
      </c>
      <c r="H982" s="142">
        <v>622.6</v>
      </c>
      <c r="I982" s="143"/>
      <c r="J982" s="144">
        <f>ROUND(I982*H982,2)</f>
        <v>0</v>
      </c>
      <c r="K982" s="140" t="s">
        <v>341</v>
      </c>
      <c r="L982" s="32"/>
      <c r="M982" s="145" t="s">
        <v>1</v>
      </c>
      <c r="N982" s="146" t="s">
        <v>46</v>
      </c>
      <c r="P982" s="147">
        <f>O982*H982</f>
        <v>0</v>
      </c>
      <c r="Q982" s="147">
        <v>0</v>
      </c>
      <c r="R982" s="147">
        <f>Q982*H982</f>
        <v>0</v>
      </c>
      <c r="S982" s="147">
        <v>0</v>
      </c>
      <c r="T982" s="148">
        <f>S982*H982</f>
        <v>0</v>
      </c>
      <c r="AR982" s="149" t="s">
        <v>277</v>
      </c>
      <c r="AT982" s="149" t="s">
        <v>272</v>
      </c>
      <c r="AU982" s="149" t="s">
        <v>90</v>
      </c>
      <c r="AY982" s="17" t="s">
        <v>270</v>
      </c>
      <c r="BE982" s="150">
        <f>IF(N982="základní",J982,0)</f>
        <v>0</v>
      </c>
      <c r="BF982" s="150">
        <f>IF(N982="snížená",J982,0)</f>
        <v>0</v>
      </c>
      <c r="BG982" s="150">
        <f>IF(N982="zákl. přenesená",J982,0)</f>
        <v>0</v>
      </c>
      <c r="BH982" s="150">
        <f>IF(N982="sníž. přenesená",J982,0)</f>
        <v>0</v>
      </c>
      <c r="BI982" s="150">
        <f>IF(N982="nulová",J982,0)</f>
        <v>0</v>
      </c>
      <c r="BJ982" s="17" t="s">
        <v>21</v>
      </c>
      <c r="BK982" s="150">
        <f>ROUND(I982*H982,2)</f>
        <v>0</v>
      </c>
      <c r="BL982" s="17" t="s">
        <v>277</v>
      </c>
      <c r="BM982" s="149" t="s">
        <v>1277</v>
      </c>
    </row>
    <row r="983" spans="2:65" s="14" customFormat="1" ht="22.5">
      <c r="B983" s="165"/>
      <c r="D983" s="152" t="s">
        <v>279</v>
      </c>
      <c r="E983" s="166" t="s">
        <v>1</v>
      </c>
      <c r="F983" s="167" t="s">
        <v>1982</v>
      </c>
      <c r="H983" s="168">
        <v>622.6</v>
      </c>
      <c r="I983" s="169"/>
      <c r="L983" s="165"/>
      <c r="M983" s="170"/>
      <c r="T983" s="171"/>
      <c r="AT983" s="166" t="s">
        <v>279</v>
      </c>
      <c r="AU983" s="166" t="s">
        <v>90</v>
      </c>
      <c r="AV983" s="14" t="s">
        <v>90</v>
      </c>
      <c r="AW983" s="14" t="s">
        <v>35</v>
      </c>
      <c r="AX983" s="14" t="s">
        <v>81</v>
      </c>
      <c r="AY983" s="166" t="s">
        <v>270</v>
      </c>
    </row>
    <row r="984" spans="2:65" s="13" customFormat="1" ht="11.25">
      <c r="B984" s="158"/>
      <c r="D984" s="152" t="s">
        <v>279</v>
      </c>
      <c r="E984" s="159" t="s">
        <v>1378</v>
      </c>
      <c r="F984" s="160" t="s">
        <v>367</v>
      </c>
      <c r="H984" s="161">
        <v>622.6</v>
      </c>
      <c r="I984" s="162"/>
      <c r="L984" s="158"/>
      <c r="M984" s="163"/>
      <c r="T984" s="164"/>
      <c r="AT984" s="159" t="s">
        <v>279</v>
      </c>
      <c r="AU984" s="159" t="s">
        <v>90</v>
      </c>
      <c r="AV984" s="13" t="s">
        <v>179</v>
      </c>
      <c r="AW984" s="13" t="s">
        <v>35</v>
      </c>
      <c r="AX984" s="13" t="s">
        <v>21</v>
      </c>
      <c r="AY984" s="159" t="s">
        <v>270</v>
      </c>
    </row>
    <row r="985" spans="2:65" s="1" customFormat="1" ht="49.15" customHeight="1">
      <c r="B985" s="32"/>
      <c r="C985" s="138" t="s">
        <v>1983</v>
      </c>
      <c r="D985" s="138" t="s">
        <v>272</v>
      </c>
      <c r="E985" s="139" t="s">
        <v>1282</v>
      </c>
      <c r="F985" s="140" t="s">
        <v>1283</v>
      </c>
      <c r="G985" s="141" t="s">
        <v>506</v>
      </c>
      <c r="H985" s="142">
        <v>304.75</v>
      </c>
      <c r="I985" s="143"/>
      <c r="J985" s="144">
        <f>ROUND(I985*H985,2)</f>
        <v>0</v>
      </c>
      <c r="K985" s="140" t="s">
        <v>341</v>
      </c>
      <c r="L985" s="32"/>
      <c r="M985" s="145" t="s">
        <v>1</v>
      </c>
      <c r="N985" s="146" t="s">
        <v>46</v>
      </c>
      <c r="P985" s="147">
        <f>O985*H985</f>
        <v>0</v>
      </c>
      <c r="Q985" s="147">
        <v>0</v>
      </c>
      <c r="R985" s="147">
        <f>Q985*H985</f>
        <v>0</v>
      </c>
      <c r="S985" s="147">
        <v>0</v>
      </c>
      <c r="T985" s="148">
        <f>S985*H985</f>
        <v>0</v>
      </c>
      <c r="AR985" s="149" t="s">
        <v>277</v>
      </c>
      <c r="AT985" s="149" t="s">
        <v>272</v>
      </c>
      <c r="AU985" s="149" t="s">
        <v>90</v>
      </c>
      <c r="AY985" s="17" t="s">
        <v>270</v>
      </c>
      <c r="BE985" s="150">
        <f>IF(N985="základní",J985,0)</f>
        <v>0</v>
      </c>
      <c r="BF985" s="150">
        <f>IF(N985="snížená",J985,0)</f>
        <v>0</v>
      </c>
      <c r="BG985" s="150">
        <f>IF(N985="zákl. přenesená",J985,0)</f>
        <v>0</v>
      </c>
      <c r="BH985" s="150">
        <f>IF(N985="sníž. přenesená",J985,0)</f>
        <v>0</v>
      </c>
      <c r="BI985" s="150">
        <f>IF(N985="nulová",J985,0)</f>
        <v>0</v>
      </c>
      <c r="BJ985" s="17" t="s">
        <v>21</v>
      </c>
      <c r="BK985" s="150">
        <f>ROUND(I985*H985,2)</f>
        <v>0</v>
      </c>
      <c r="BL985" s="17" t="s">
        <v>277</v>
      </c>
      <c r="BM985" s="149" t="s">
        <v>1284</v>
      </c>
    </row>
    <row r="986" spans="2:65" s="14" customFormat="1" ht="22.5">
      <c r="B986" s="165"/>
      <c r="D986" s="152" t="s">
        <v>279</v>
      </c>
      <c r="E986" s="166" t="s">
        <v>1</v>
      </c>
      <c r="F986" s="167" t="s">
        <v>1984</v>
      </c>
      <c r="H986" s="168">
        <v>304.75</v>
      </c>
      <c r="I986" s="169"/>
      <c r="L986" s="165"/>
      <c r="M986" s="170"/>
      <c r="T986" s="171"/>
      <c r="AT986" s="166" t="s">
        <v>279</v>
      </c>
      <c r="AU986" s="166" t="s">
        <v>90</v>
      </c>
      <c r="AV986" s="14" t="s">
        <v>90</v>
      </c>
      <c r="AW986" s="14" t="s">
        <v>35</v>
      </c>
      <c r="AX986" s="14" t="s">
        <v>81</v>
      </c>
      <c r="AY986" s="166" t="s">
        <v>270</v>
      </c>
    </row>
    <row r="987" spans="2:65" s="13" customFormat="1" ht="11.25">
      <c r="B987" s="158"/>
      <c r="D987" s="152" t="s">
        <v>279</v>
      </c>
      <c r="E987" s="159" t="s">
        <v>1380</v>
      </c>
      <c r="F987" s="160" t="s">
        <v>367</v>
      </c>
      <c r="H987" s="161">
        <v>304.75</v>
      </c>
      <c r="I987" s="162"/>
      <c r="L987" s="158"/>
      <c r="M987" s="163"/>
      <c r="T987" s="164"/>
      <c r="AT987" s="159" t="s">
        <v>279</v>
      </c>
      <c r="AU987" s="159" t="s">
        <v>90</v>
      </c>
      <c r="AV987" s="13" t="s">
        <v>179</v>
      </c>
      <c r="AW987" s="13" t="s">
        <v>35</v>
      </c>
      <c r="AX987" s="13" t="s">
        <v>21</v>
      </c>
      <c r="AY987" s="159" t="s">
        <v>270</v>
      </c>
    </row>
    <row r="988" spans="2:65" s="1" customFormat="1" ht="44.25" customHeight="1">
      <c r="B988" s="32"/>
      <c r="C988" s="138" t="s">
        <v>1985</v>
      </c>
      <c r="D988" s="138" t="s">
        <v>272</v>
      </c>
      <c r="E988" s="139" t="s">
        <v>1287</v>
      </c>
      <c r="F988" s="140" t="s">
        <v>1288</v>
      </c>
      <c r="G988" s="141" t="s">
        <v>506</v>
      </c>
      <c r="H988" s="142">
        <v>44.59</v>
      </c>
      <c r="I988" s="143"/>
      <c r="J988" s="144">
        <f>ROUND(I988*H988,2)</f>
        <v>0</v>
      </c>
      <c r="K988" s="140" t="s">
        <v>341</v>
      </c>
      <c r="L988" s="32"/>
      <c r="M988" s="145" t="s">
        <v>1</v>
      </c>
      <c r="N988" s="146" t="s">
        <v>46</v>
      </c>
      <c r="P988" s="147">
        <f>O988*H988</f>
        <v>0</v>
      </c>
      <c r="Q988" s="147">
        <v>0</v>
      </c>
      <c r="R988" s="147">
        <f>Q988*H988</f>
        <v>0</v>
      </c>
      <c r="S988" s="147">
        <v>0</v>
      </c>
      <c r="T988" s="148">
        <f>S988*H988</f>
        <v>0</v>
      </c>
      <c r="AR988" s="149" t="s">
        <v>277</v>
      </c>
      <c r="AT988" s="149" t="s">
        <v>272</v>
      </c>
      <c r="AU988" s="149" t="s">
        <v>90</v>
      </c>
      <c r="AY988" s="17" t="s">
        <v>270</v>
      </c>
      <c r="BE988" s="150">
        <f>IF(N988="základní",J988,0)</f>
        <v>0</v>
      </c>
      <c r="BF988" s="150">
        <f>IF(N988="snížená",J988,0)</f>
        <v>0</v>
      </c>
      <c r="BG988" s="150">
        <f>IF(N988="zákl. přenesená",J988,0)</f>
        <v>0</v>
      </c>
      <c r="BH988" s="150">
        <f>IF(N988="sníž. přenesená",J988,0)</f>
        <v>0</v>
      </c>
      <c r="BI988" s="150">
        <f>IF(N988="nulová",J988,0)</f>
        <v>0</v>
      </c>
      <c r="BJ988" s="17" t="s">
        <v>21</v>
      </c>
      <c r="BK988" s="150">
        <f>ROUND(I988*H988,2)</f>
        <v>0</v>
      </c>
      <c r="BL988" s="17" t="s">
        <v>277</v>
      </c>
      <c r="BM988" s="149" t="s">
        <v>1289</v>
      </c>
    </row>
    <row r="989" spans="2:65" s="12" customFormat="1" ht="22.5">
      <c r="B989" s="151"/>
      <c r="D989" s="152" t="s">
        <v>279</v>
      </c>
      <c r="E989" s="153" t="s">
        <v>1</v>
      </c>
      <c r="F989" s="154" t="s">
        <v>1986</v>
      </c>
      <c r="H989" s="153" t="s">
        <v>1</v>
      </c>
      <c r="I989" s="155"/>
      <c r="L989" s="151"/>
      <c r="M989" s="156"/>
      <c r="T989" s="157"/>
      <c r="AT989" s="153" t="s">
        <v>279</v>
      </c>
      <c r="AU989" s="153" t="s">
        <v>90</v>
      </c>
      <c r="AV989" s="12" t="s">
        <v>21</v>
      </c>
      <c r="AW989" s="12" t="s">
        <v>35</v>
      </c>
      <c r="AX989" s="12" t="s">
        <v>81</v>
      </c>
      <c r="AY989" s="153" t="s">
        <v>270</v>
      </c>
    </row>
    <row r="990" spans="2:65" s="12" customFormat="1" ht="22.5">
      <c r="B990" s="151"/>
      <c r="D990" s="152" t="s">
        <v>279</v>
      </c>
      <c r="E990" s="153" t="s">
        <v>1</v>
      </c>
      <c r="F990" s="154" t="s">
        <v>1987</v>
      </c>
      <c r="H990" s="153" t="s">
        <v>1</v>
      </c>
      <c r="I990" s="155"/>
      <c r="L990" s="151"/>
      <c r="M990" s="156"/>
      <c r="T990" s="157"/>
      <c r="AT990" s="153" t="s">
        <v>279</v>
      </c>
      <c r="AU990" s="153" t="s">
        <v>90</v>
      </c>
      <c r="AV990" s="12" t="s">
        <v>21</v>
      </c>
      <c r="AW990" s="12" t="s">
        <v>35</v>
      </c>
      <c r="AX990" s="12" t="s">
        <v>81</v>
      </c>
      <c r="AY990" s="153" t="s">
        <v>270</v>
      </c>
    </row>
    <row r="991" spans="2:65" s="12" customFormat="1" ht="22.5">
      <c r="B991" s="151"/>
      <c r="D991" s="152" t="s">
        <v>279</v>
      </c>
      <c r="E991" s="153" t="s">
        <v>1</v>
      </c>
      <c r="F991" s="154" t="s">
        <v>1291</v>
      </c>
      <c r="H991" s="153" t="s">
        <v>1</v>
      </c>
      <c r="I991" s="155"/>
      <c r="L991" s="151"/>
      <c r="M991" s="156"/>
      <c r="T991" s="157"/>
      <c r="AT991" s="153" t="s">
        <v>279</v>
      </c>
      <c r="AU991" s="153" t="s">
        <v>90</v>
      </c>
      <c r="AV991" s="12" t="s">
        <v>21</v>
      </c>
      <c r="AW991" s="12" t="s">
        <v>35</v>
      </c>
      <c r="AX991" s="12" t="s">
        <v>81</v>
      </c>
      <c r="AY991" s="153" t="s">
        <v>270</v>
      </c>
    </row>
    <row r="992" spans="2:65" s="12" customFormat="1" ht="11.25">
      <c r="B992" s="151"/>
      <c r="D992" s="152" t="s">
        <v>279</v>
      </c>
      <c r="E992" s="153" t="s">
        <v>1</v>
      </c>
      <c r="F992" s="154" t="s">
        <v>1292</v>
      </c>
      <c r="H992" s="153" t="s">
        <v>1</v>
      </c>
      <c r="I992" s="155"/>
      <c r="L992" s="151"/>
      <c r="M992" s="156"/>
      <c r="T992" s="157"/>
      <c r="AT992" s="153" t="s">
        <v>279</v>
      </c>
      <c r="AU992" s="153" t="s">
        <v>90</v>
      </c>
      <c r="AV992" s="12" t="s">
        <v>21</v>
      </c>
      <c r="AW992" s="12" t="s">
        <v>35</v>
      </c>
      <c r="AX992" s="12" t="s">
        <v>81</v>
      </c>
      <c r="AY992" s="153" t="s">
        <v>270</v>
      </c>
    </row>
    <row r="993" spans="2:65" s="12" customFormat="1" ht="11.25">
      <c r="B993" s="151"/>
      <c r="D993" s="152" t="s">
        <v>279</v>
      </c>
      <c r="E993" s="153" t="s">
        <v>1</v>
      </c>
      <c r="F993" s="154" t="s">
        <v>1293</v>
      </c>
      <c r="H993" s="153" t="s">
        <v>1</v>
      </c>
      <c r="I993" s="155"/>
      <c r="L993" s="151"/>
      <c r="M993" s="156"/>
      <c r="T993" s="157"/>
      <c r="AT993" s="153" t="s">
        <v>279</v>
      </c>
      <c r="AU993" s="153" t="s">
        <v>90</v>
      </c>
      <c r="AV993" s="12" t="s">
        <v>21</v>
      </c>
      <c r="AW993" s="12" t="s">
        <v>35</v>
      </c>
      <c r="AX993" s="12" t="s">
        <v>81</v>
      </c>
      <c r="AY993" s="153" t="s">
        <v>270</v>
      </c>
    </row>
    <row r="994" spans="2:65" s="12" customFormat="1" ht="22.5">
      <c r="B994" s="151"/>
      <c r="D994" s="152" t="s">
        <v>279</v>
      </c>
      <c r="E994" s="153" t="s">
        <v>1</v>
      </c>
      <c r="F994" s="154" t="s">
        <v>1294</v>
      </c>
      <c r="H994" s="153" t="s">
        <v>1</v>
      </c>
      <c r="I994" s="155"/>
      <c r="L994" s="151"/>
      <c r="M994" s="156"/>
      <c r="T994" s="157"/>
      <c r="AT994" s="153" t="s">
        <v>279</v>
      </c>
      <c r="AU994" s="153" t="s">
        <v>90</v>
      </c>
      <c r="AV994" s="12" t="s">
        <v>21</v>
      </c>
      <c r="AW994" s="12" t="s">
        <v>35</v>
      </c>
      <c r="AX994" s="12" t="s">
        <v>81</v>
      </c>
      <c r="AY994" s="153" t="s">
        <v>270</v>
      </c>
    </row>
    <row r="995" spans="2:65" s="12" customFormat="1" ht="11.25">
      <c r="B995" s="151"/>
      <c r="D995" s="152" t="s">
        <v>279</v>
      </c>
      <c r="E995" s="153" t="s">
        <v>1</v>
      </c>
      <c r="F995" s="154" t="s">
        <v>1295</v>
      </c>
      <c r="H995" s="153" t="s">
        <v>1</v>
      </c>
      <c r="I995" s="155"/>
      <c r="L995" s="151"/>
      <c r="M995" s="156"/>
      <c r="T995" s="157"/>
      <c r="AT995" s="153" t="s">
        <v>279</v>
      </c>
      <c r="AU995" s="153" t="s">
        <v>90</v>
      </c>
      <c r="AV995" s="12" t="s">
        <v>21</v>
      </c>
      <c r="AW995" s="12" t="s">
        <v>35</v>
      </c>
      <c r="AX995" s="12" t="s">
        <v>81</v>
      </c>
      <c r="AY995" s="153" t="s">
        <v>270</v>
      </c>
    </row>
    <row r="996" spans="2:65" s="13" customFormat="1" ht="11.25">
      <c r="B996" s="158"/>
      <c r="D996" s="152" t="s">
        <v>279</v>
      </c>
      <c r="E996" s="159" t="s">
        <v>1</v>
      </c>
      <c r="F996" s="160" t="s">
        <v>367</v>
      </c>
      <c r="H996" s="161">
        <v>0</v>
      </c>
      <c r="I996" s="162"/>
      <c r="L996" s="158"/>
      <c r="M996" s="163"/>
      <c r="T996" s="164"/>
      <c r="AT996" s="159" t="s">
        <v>279</v>
      </c>
      <c r="AU996" s="159" t="s">
        <v>90</v>
      </c>
      <c r="AV996" s="13" t="s">
        <v>179</v>
      </c>
      <c r="AW996" s="13" t="s">
        <v>35</v>
      </c>
      <c r="AX996" s="13" t="s">
        <v>81</v>
      </c>
      <c r="AY996" s="159" t="s">
        <v>270</v>
      </c>
    </row>
    <row r="997" spans="2:65" s="12" customFormat="1" ht="22.5">
      <c r="B997" s="151"/>
      <c r="D997" s="152" t="s">
        <v>279</v>
      </c>
      <c r="E997" s="153" t="s">
        <v>1</v>
      </c>
      <c r="F997" s="154" t="s">
        <v>1988</v>
      </c>
      <c r="H997" s="153" t="s">
        <v>1</v>
      </c>
      <c r="I997" s="155"/>
      <c r="L997" s="151"/>
      <c r="M997" s="156"/>
      <c r="T997" s="157"/>
      <c r="AT997" s="153" t="s">
        <v>279</v>
      </c>
      <c r="AU997" s="153" t="s">
        <v>90</v>
      </c>
      <c r="AV997" s="12" t="s">
        <v>21</v>
      </c>
      <c r="AW997" s="12" t="s">
        <v>35</v>
      </c>
      <c r="AX997" s="12" t="s">
        <v>81</v>
      </c>
      <c r="AY997" s="153" t="s">
        <v>270</v>
      </c>
    </row>
    <row r="998" spans="2:65" s="14" customFormat="1" ht="11.25">
      <c r="B998" s="165"/>
      <c r="D998" s="152" t="s">
        <v>279</v>
      </c>
      <c r="E998" s="166" t="s">
        <v>1</v>
      </c>
      <c r="F998" s="167" t="s">
        <v>1989</v>
      </c>
      <c r="H998" s="168">
        <v>2.2400000000000002</v>
      </c>
      <c r="I998" s="169"/>
      <c r="L998" s="165"/>
      <c r="M998" s="170"/>
      <c r="T998" s="171"/>
      <c r="AT998" s="166" t="s">
        <v>279</v>
      </c>
      <c r="AU998" s="166" t="s">
        <v>90</v>
      </c>
      <c r="AV998" s="14" t="s">
        <v>90</v>
      </c>
      <c r="AW998" s="14" t="s">
        <v>35</v>
      </c>
      <c r="AX998" s="14" t="s">
        <v>81</v>
      </c>
      <c r="AY998" s="166" t="s">
        <v>270</v>
      </c>
    </row>
    <row r="999" spans="2:65" s="14" customFormat="1" ht="22.5">
      <c r="B999" s="165"/>
      <c r="D999" s="152" t="s">
        <v>279</v>
      </c>
      <c r="E999" s="166" t="s">
        <v>1</v>
      </c>
      <c r="F999" s="167" t="s">
        <v>1990</v>
      </c>
      <c r="H999" s="168">
        <v>8.32</v>
      </c>
      <c r="I999" s="169"/>
      <c r="L999" s="165"/>
      <c r="M999" s="170"/>
      <c r="T999" s="171"/>
      <c r="AT999" s="166" t="s">
        <v>279</v>
      </c>
      <c r="AU999" s="166" t="s">
        <v>90</v>
      </c>
      <c r="AV999" s="14" t="s">
        <v>90</v>
      </c>
      <c r="AW999" s="14" t="s">
        <v>35</v>
      </c>
      <c r="AX999" s="14" t="s">
        <v>81</v>
      </c>
      <c r="AY999" s="166" t="s">
        <v>270</v>
      </c>
    </row>
    <row r="1000" spans="2:65" s="13" customFormat="1" ht="11.25">
      <c r="B1000" s="158"/>
      <c r="D1000" s="152" t="s">
        <v>279</v>
      </c>
      <c r="E1000" s="159" t="s">
        <v>1332</v>
      </c>
      <c r="F1000" s="160" t="s">
        <v>1301</v>
      </c>
      <c r="H1000" s="161">
        <v>10.56</v>
      </c>
      <c r="I1000" s="162"/>
      <c r="L1000" s="158"/>
      <c r="M1000" s="163"/>
      <c r="T1000" s="164"/>
      <c r="AT1000" s="159" t="s">
        <v>279</v>
      </c>
      <c r="AU1000" s="159" t="s">
        <v>90</v>
      </c>
      <c r="AV1000" s="13" t="s">
        <v>179</v>
      </c>
      <c r="AW1000" s="13" t="s">
        <v>35</v>
      </c>
      <c r="AX1000" s="13" t="s">
        <v>81</v>
      </c>
      <c r="AY1000" s="159" t="s">
        <v>270</v>
      </c>
    </row>
    <row r="1001" spans="2:65" s="14" customFormat="1" ht="22.5">
      <c r="B1001" s="165"/>
      <c r="D1001" s="152" t="s">
        <v>279</v>
      </c>
      <c r="E1001" s="166" t="s">
        <v>1</v>
      </c>
      <c r="F1001" s="167" t="s">
        <v>1991</v>
      </c>
      <c r="H1001" s="168">
        <v>34</v>
      </c>
      <c r="I1001" s="169"/>
      <c r="L1001" s="165"/>
      <c r="M1001" s="170"/>
      <c r="T1001" s="171"/>
      <c r="AT1001" s="166" t="s">
        <v>279</v>
      </c>
      <c r="AU1001" s="166" t="s">
        <v>90</v>
      </c>
      <c r="AV1001" s="14" t="s">
        <v>90</v>
      </c>
      <c r="AW1001" s="14" t="s">
        <v>35</v>
      </c>
      <c r="AX1001" s="14" t="s">
        <v>81</v>
      </c>
      <c r="AY1001" s="166" t="s">
        <v>270</v>
      </c>
    </row>
    <row r="1002" spans="2:65" s="13" customFormat="1" ht="11.25">
      <c r="B1002" s="158"/>
      <c r="D1002" s="152" t="s">
        <v>279</v>
      </c>
      <c r="E1002" s="159" t="s">
        <v>1334</v>
      </c>
      <c r="F1002" s="160" t="s">
        <v>367</v>
      </c>
      <c r="H1002" s="161">
        <v>34</v>
      </c>
      <c r="I1002" s="162"/>
      <c r="L1002" s="158"/>
      <c r="M1002" s="163"/>
      <c r="T1002" s="164"/>
      <c r="AT1002" s="159" t="s">
        <v>279</v>
      </c>
      <c r="AU1002" s="159" t="s">
        <v>90</v>
      </c>
      <c r="AV1002" s="13" t="s">
        <v>179</v>
      </c>
      <c r="AW1002" s="13" t="s">
        <v>35</v>
      </c>
      <c r="AX1002" s="13" t="s">
        <v>81</v>
      </c>
      <c r="AY1002" s="159" t="s">
        <v>270</v>
      </c>
    </row>
    <row r="1003" spans="2:65" s="12" customFormat="1" ht="11.25">
      <c r="B1003" s="151"/>
      <c r="D1003" s="152" t="s">
        <v>279</v>
      </c>
      <c r="E1003" s="153" t="s">
        <v>1</v>
      </c>
      <c r="F1003" s="154" t="s">
        <v>1992</v>
      </c>
      <c r="H1003" s="153" t="s">
        <v>1</v>
      </c>
      <c r="I1003" s="155"/>
      <c r="L1003" s="151"/>
      <c r="M1003" s="156"/>
      <c r="T1003" s="157"/>
      <c r="AT1003" s="153" t="s">
        <v>279</v>
      </c>
      <c r="AU1003" s="153" t="s">
        <v>90</v>
      </c>
      <c r="AV1003" s="12" t="s">
        <v>21</v>
      </c>
      <c r="AW1003" s="12" t="s">
        <v>35</v>
      </c>
      <c r="AX1003" s="12" t="s">
        <v>81</v>
      </c>
      <c r="AY1003" s="153" t="s">
        <v>270</v>
      </c>
    </row>
    <row r="1004" spans="2:65" s="14" customFormat="1" ht="22.5">
      <c r="B1004" s="165"/>
      <c r="D1004" s="152" t="s">
        <v>279</v>
      </c>
      <c r="E1004" s="166" t="s">
        <v>1</v>
      </c>
      <c r="F1004" s="167" t="s">
        <v>1993</v>
      </c>
      <c r="H1004" s="168">
        <v>2E-3</v>
      </c>
      <c r="I1004" s="169"/>
      <c r="L1004" s="165"/>
      <c r="M1004" s="170"/>
      <c r="T1004" s="171"/>
      <c r="AT1004" s="166" t="s">
        <v>279</v>
      </c>
      <c r="AU1004" s="166" t="s">
        <v>90</v>
      </c>
      <c r="AV1004" s="14" t="s">
        <v>90</v>
      </c>
      <c r="AW1004" s="14" t="s">
        <v>35</v>
      </c>
      <c r="AX1004" s="14" t="s">
        <v>81</v>
      </c>
      <c r="AY1004" s="166" t="s">
        <v>270</v>
      </c>
    </row>
    <row r="1005" spans="2:65" s="14" customFormat="1" ht="22.5">
      <c r="B1005" s="165"/>
      <c r="D1005" s="152" t="s">
        <v>279</v>
      </c>
      <c r="E1005" s="166" t="s">
        <v>1</v>
      </c>
      <c r="F1005" s="167" t="s">
        <v>1994</v>
      </c>
      <c r="H1005" s="168">
        <v>2.8000000000000001E-2</v>
      </c>
      <c r="I1005" s="169"/>
      <c r="L1005" s="165"/>
      <c r="M1005" s="170"/>
      <c r="T1005" s="171"/>
      <c r="AT1005" s="166" t="s">
        <v>279</v>
      </c>
      <c r="AU1005" s="166" t="s">
        <v>90</v>
      </c>
      <c r="AV1005" s="14" t="s">
        <v>90</v>
      </c>
      <c r="AW1005" s="14" t="s">
        <v>35</v>
      </c>
      <c r="AX1005" s="14" t="s">
        <v>81</v>
      </c>
      <c r="AY1005" s="166" t="s">
        <v>270</v>
      </c>
    </row>
    <row r="1006" spans="2:65" s="13" customFormat="1" ht="11.25">
      <c r="B1006" s="158"/>
      <c r="D1006" s="152" t="s">
        <v>279</v>
      </c>
      <c r="E1006" s="159" t="s">
        <v>1345</v>
      </c>
      <c r="F1006" s="160" t="s">
        <v>367</v>
      </c>
      <c r="H1006" s="161">
        <v>0.03</v>
      </c>
      <c r="I1006" s="162"/>
      <c r="L1006" s="158"/>
      <c r="M1006" s="163"/>
      <c r="T1006" s="164"/>
      <c r="AT1006" s="159" t="s">
        <v>279</v>
      </c>
      <c r="AU1006" s="159" t="s">
        <v>90</v>
      </c>
      <c r="AV1006" s="13" t="s">
        <v>179</v>
      </c>
      <c r="AW1006" s="13" t="s">
        <v>35</v>
      </c>
      <c r="AX1006" s="13" t="s">
        <v>81</v>
      </c>
      <c r="AY1006" s="159" t="s">
        <v>270</v>
      </c>
    </row>
    <row r="1007" spans="2:65" s="15" customFormat="1" ht="11.25">
      <c r="B1007" s="172"/>
      <c r="D1007" s="152" t="s">
        <v>279</v>
      </c>
      <c r="E1007" s="173" t="s">
        <v>1</v>
      </c>
      <c r="F1007" s="174" t="s">
        <v>310</v>
      </c>
      <c r="H1007" s="175">
        <v>44.59</v>
      </c>
      <c r="I1007" s="176"/>
      <c r="L1007" s="172"/>
      <c r="M1007" s="177"/>
      <c r="T1007" s="178"/>
      <c r="AT1007" s="173" t="s">
        <v>279</v>
      </c>
      <c r="AU1007" s="173" t="s">
        <v>90</v>
      </c>
      <c r="AV1007" s="15" t="s">
        <v>277</v>
      </c>
      <c r="AW1007" s="15" t="s">
        <v>35</v>
      </c>
      <c r="AX1007" s="15" t="s">
        <v>21</v>
      </c>
      <c r="AY1007" s="173" t="s">
        <v>270</v>
      </c>
    </row>
    <row r="1008" spans="2:65" s="1" customFormat="1" ht="24.2" customHeight="1">
      <c r="B1008" s="32"/>
      <c r="C1008" s="138" t="s">
        <v>1995</v>
      </c>
      <c r="D1008" s="138" t="s">
        <v>272</v>
      </c>
      <c r="E1008" s="139" t="s">
        <v>1307</v>
      </c>
      <c r="F1008" s="140" t="s">
        <v>1308</v>
      </c>
      <c r="G1008" s="141" t="s">
        <v>506</v>
      </c>
      <c r="H1008" s="142">
        <v>-1.2999999999999999E-2</v>
      </c>
      <c r="I1008" s="143"/>
      <c r="J1008" s="144">
        <f>ROUND(I1008*H1008,2)</f>
        <v>0</v>
      </c>
      <c r="K1008" s="140" t="s">
        <v>341</v>
      </c>
      <c r="L1008" s="32"/>
      <c r="M1008" s="145" t="s">
        <v>1</v>
      </c>
      <c r="N1008" s="146" t="s">
        <v>46</v>
      </c>
      <c r="P1008" s="147">
        <f>O1008*H1008</f>
        <v>0</v>
      </c>
      <c r="Q1008" s="147">
        <v>0</v>
      </c>
      <c r="R1008" s="147">
        <f>Q1008*H1008</f>
        <v>0</v>
      </c>
      <c r="S1008" s="147">
        <v>0</v>
      </c>
      <c r="T1008" s="148">
        <f>S1008*H1008</f>
        <v>0</v>
      </c>
      <c r="AR1008" s="149" t="s">
        <v>277</v>
      </c>
      <c r="AT1008" s="149" t="s">
        <v>272</v>
      </c>
      <c r="AU1008" s="149" t="s">
        <v>90</v>
      </c>
      <c r="AY1008" s="17" t="s">
        <v>270</v>
      </c>
      <c r="BE1008" s="150">
        <f>IF(N1008="základní",J1008,0)</f>
        <v>0</v>
      </c>
      <c r="BF1008" s="150">
        <f>IF(N1008="snížená",J1008,0)</f>
        <v>0</v>
      </c>
      <c r="BG1008" s="150">
        <f>IF(N1008="zákl. přenesená",J1008,0)</f>
        <v>0</v>
      </c>
      <c r="BH1008" s="150">
        <f>IF(N1008="sníž. přenesená",J1008,0)</f>
        <v>0</v>
      </c>
      <c r="BI1008" s="150">
        <f>IF(N1008="nulová",J1008,0)</f>
        <v>0</v>
      </c>
      <c r="BJ1008" s="17" t="s">
        <v>21</v>
      </c>
      <c r="BK1008" s="150">
        <f>ROUND(I1008*H1008,2)</f>
        <v>0</v>
      </c>
      <c r="BL1008" s="17" t="s">
        <v>277</v>
      </c>
      <c r="BM1008" s="149" t="s">
        <v>1309</v>
      </c>
    </row>
    <row r="1009" spans="2:65" s="12" customFormat="1" ht="11.25">
      <c r="B1009" s="151"/>
      <c r="D1009" s="152" t="s">
        <v>279</v>
      </c>
      <c r="E1009" s="153" t="s">
        <v>1</v>
      </c>
      <c r="F1009" s="154" t="s">
        <v>1310</v>
      </c>
      <c r="H1009" s="153" t="s">
        <v>1</v>
      </c>
      <c r="I1009" s="155"/>
      <c r="L1009" s="151"/>
      <c r="M1009" s="156"/>
      <c r="T1009" s="157"/>
      <c r="AT1009" s="153" t="s">
        <v>279</v>
      </c>
      <c r="AU1009" s="153" t="s">
        <v>90</v>
      </c>
      <c r="AV1009" s="12" t="s">
        <v>21</v>
      </c>
      <c r="AW1009" s="12" t="s">
        <v>35</v>
      </c>
      <c r="AX1009" s="12" t="s">
        <v>81</v>
      </c>
      <c r="AY1009" s="153" t="s">
        <v>270</v>
      </c>
    </row>
    <row r="1010" spans="2:65" s="14" customFormat="1" ht="22.5">
      <c r="B1010" s="165"/>
      <c r="D1010" s="152" t="s">
        <v>279</v>
      </c>
      <c r="E1010" s="166" t="s">
        <v>1</v>
      </c>
      <c r="F1010" s="167" t="s">
        <v>1996</v>
      </c>
      <c r="H1010" s="168">
        <v>1E-3</v>
      </c>
      <c r="I1010" s="169"/>
      <c r="L1010" s="165"/>
      <c r="M1010" s="170"/>
      <c r="T1010" s="171"/>
      <c r="AT1010" s="166" t="s">
        <v>279</v>
      </c>
      <c r="AU1010" s="166" t="s">
        <v>90</v>
      </c>
      <c r="AV1010" s="14" t="s">
        <v>90</v>
      </c>
      <c r="AW1010" s="14" t="s">
        <v>35</v>
      </c>
      <c r="AX1010" s="14" t="s">
        <v>81</v>
      </c>
      <c r="AY1010" s="166" t="s">
        <v>270</v>
      </c>
    </row>
    <row r="1011" spans="2:65" s="14" customFormat="1" ht="22.5">
      <c r="B1011" s="165"/>
      <c r="D1011" s="152" t="s">
        <v>279</v>
      </c>
      <c r="E1011" s="166" t="s">
        <v>1</v>
      </c>
      <c r="F1011" s="167" t="s">
        <v>1997</v>
      </c>
      <c r="H1011" s="168">
        <v>1.2E-2</v>
      </c>
      <c r="I1011" s="169"/>
      <c r="L1011" s="165"/>
      <c r="M1011" s="170"/>
      <c r="T1011" s="171"/>
      <c r="AT1011" s="166" t="s">
        <v>279</v>
      </c>
      <c r="AU1011" s="166" t="s">
        <v>90</v>
      </c>
      <c r="AV1011" s="14" t="s">
        <v>90</v>
      </c>
      <c r="AW1011" s="14" t="s">
        <v>35</v>
      </c>
      <c r="AX1011" s="14" t="s">
        <v>81</v>
      </c>
      <c r="AY1011" s="166" t="s">
        <v>270</v>
      </c>
    </row>
    <row r="1012" spans="2:65" s="13" customFormat="1" ht="11.25">
      <c r="B1012" s="158"/>
      <c r="D1012" s="152" t="s">
        <v>279</v>
      </c>
      <c r="E1012" s="159" t="s">
        <v>1392</v>
      </c>
      <c r="F1012" s="160" t="s">
        <v>1313</v>
      </c>
      <c r="H1012" s="161">
        <v>1.2999999999999999E-2</v>
      </c>
      <c r="I1012" s="162"/>
      <c r="L1012" s="158"/>
      <c r="M1012" s="163"/>
      <c r="T1012" s="164"/>
      <c r="AT1012" s="159" t="s">
        <v>279</v>
      </c>
      <c r="AU1012" s="159" t="s">
        <v>90</v>
      </c>
      <c r="AV1012" s="13" t="s">
        <v>179</v>
      </c>
      <c r="AW1012" s="13" t="s">
        <v>35</v>
      </c>
      <c r="AX1012" s="13" t="s">
        <v>81</v>
      </c>
      <c r="AY1012" s="159" t="s">
        <v>270</v>
      </c>
    </row>
    <row r="1013" spans="2:65" s="12" customFormat="1" ht="11.25">
      <c r="B1013" s="151"/>
      <c r="D1013" s="152" t="s">
        <v>279</v>
      </c>
      <c r="E1013" s="153" t="s">
        <v>1</v>
      </c>
      <c r="F1013" s="154" t="s">
        <v>1314</v>
      </c>
      <c r="H1013" s="153" t="s">
        <v>1</v>
      </c>
      <c r="I1013" s="155"/>
      <c r="L1013" s="151"/>
      <c r="M1013" s="156"/>
      <c r="T1013" s="157"/>
      <c r="AT1013" s="153" t="s">
        <v>279</v>
      </c>
      <c r="AU1013" s="153" t="s">
        <v>90</v>
      </c>
      <c r="AV1013" s="12" t="s">
        <v>21</v>
      </c>
      <c r="AW1013" s="12" t="s">
        <v>35</v>
      </c>
      <c r="AX1013" s="12" t="s">
        <v>81</v>
      </c>
      <c r="AY1013" s="153" t="s">
        <v>270</v>
      </c>
    </row>
    <row r="1014" spans="2:65" s="14" customFormat="1" ht="11.25">
      <c r="B1014" s="165"/>
      <c r="D1014" s="152" t="s">
        <v>279</v>
      </c>
      <c r="E1014" s="166" t="s">
        <v>1</v>
      </c>
      <c r="F1014" s="167" t="s">
        <v>1998</v>
      </c>
      <c r="H1014" s="168">
        <v>-1.2999999999999999E-2</v>
      </c>
      <c r="I1014" s="169"/>
      <c r="L1014" s="165"/>
      <c r="M1014" s="170"/>
      <c r="T1014" s="171"/>
      <c r="AT1014" s="166" t="s">
        <v>279</v>
      </c>
      <c r="AU1014" s="166" t="s">
        <v>90</v>
      </c>
      <c r="AV1014" s="14" t="s">
        <v>90</v>
      </c>
      <c r="AW1014" s="14" t="s">
        <v>35</v>
      </c>
      <c r="AX1014" s="14" t="s">
        <v>21</v>
      </c>
      <c r="AY1014" s="166" t="s">
        <v>270</v>
      </c>
    </row>
    <row r="1015" spans="2:65" s="11" customFormat="1" ht="22.9" customHeight="1">
      <c r="B1015" s="126"/>
      <c r="D1015" s="127" t="s">
        <v>80</v>
      </c>
      <c r="E1015" s="136" t="s">
        <v>1316</v>
      </c>
      <c r="F1015" s="136" t="s">
        <v>1317</v>
      </c>
      <c r="I1015" s="129"/>
      <c r="J1015" s="137">
        <f>BK1015</f>
        <v>0</v>
      </c>
      <c r="L1015" s="126"/>
      <c r="M1015" s="131"/>
      <c r="P1015" s="132">
        <f>P1016</f>
        <v>0</v>
      </c>
      <c r="R1015" s="132">
        <f>R1016</f>
        <v>0</v>
      </c>
      <c r="T1015" s="133">
        <f>T1016</f>
        <v>0</v>
      </c>
      <c r="AR1015" s="127" t="s">
        <v>21</v>
      </c>
      <c r="AT1015" s="134" t="s">
        <v>80</v>
      </c>
      <c r="AU1015" s="134" t="s">
        <v>21</v>
      </c>
      <c r="AY1015" s="127" t="s">
        <v>270</v>
      </c>
      <c r="BK1015" s="135">
        <f>BK1016</f>
        <v>0</v>
      </c>
    </row>
    <row r="1016" spans="2:65" s="1" customFormat="1" ht="24.2" customHeight="1">
      <c r="B1016" s="32"/>
      <c r="C1016" s="138" t="s">
        <v>1999</v>
      </c>
      <c r="D1016" s="138" t="s">
        <v>272</v>
      </c>
      <c r="E1016" s="139" t="s">
        <v>1319</v>
      </c>
      <c r="F1016" s="140" t="s">
        <v>1320</v>
      </c>
      <c r="G1016" s="141" t="s">
        <v>506</v>
      </c>
      <c r="H1016" s="142">
        <v>1047.8050000000001</v>
      </c>
      <c r="I1016" s="143"/>
      <c r="J1016" s="144">
        <f>ROUND(I1016*H1016,2)</f>
        <v>0</v>
      </c>
      <c r="K1016" s="140" t="s">
        <v>276</v>
      </c>
      <c r="L1016" s="32"/>
      <c r="M1016" s="189" t="s">
        <v>1</v>
      </c>
      <c r="N1016" s="190" t="s">
        <v>46</v>
      </c>
      <c r="O1016" s="191"/>
      <c r="P1016" s="192">
        <f>O1016*H1016</f>
        <v>0</v>
      </c>
      <c r="Q1016" s="192">
        <v>0</v>
      </c>
      <c r="R1016" s="192">
        <f>Q1016*H1016</f>
        <v>0</v>
      </c>
      <c r="S1016" s="192">
        <v>0</v>
      </c>
      <c r="T1016" s="193">
        <f>S1016*H1016</f>
        <v>0</v>
      </c>
      <c r="AR1016" s="149" t="s">
        <v>277</v>
      </c>
      <c r="AT1016" s="149" t="s">
        <v>272</v>
      </c>
      <c r="AU1016" s="149" t="s">
        <v>90</v>
      </c>
      <c r="AY1016" s="17" t="s">
        <v>270</v>
      </c>
      <c r="BE1016" s="150">
        <f>IF(N1016="základní",J1016,0)</f>
        <v>0</v>
      </c>
      <c r="BF1016" s="150">
        <f>IF(N1016="snížená",J1016,0)</f>
        <v>0</v>
      </c>
      <c r="BG1016" s="150">
        <f>IF(N1016="zákl. přenesená",J1016,0)</f>
        <v>0</v>
      </c>
      <c r="BH1016" s="150">
        <f>IF(N1016="sníž. přenesená",J1016,0)</f>
        <v>0</v>
      </c>
      <c r="BI1016" s="150">
        <f>IF(N1016="nulová",J1016,0)</f>
        <v>0</v>
      </c>
      <c r="BJ1016" s="17" t="s">
        <v>21</v>
      </c>
      <c r="BK1016" s="150">
        <f>ROUND(I1016*H1016,2)</f>
        <v>0</v>
      </c>
      <c r="BL1016" s="17" t="s">
        <v>277</v>
      </c>
      <c r="BM1016" s="149" t="s">
        <v>1321</v>
      </c>
    </row>
    <row r="1017" spans="2:65" s="1" customFormat="1" ht="6.95" customHeight="1">
      <c r="B1017" s="44"/>
      <c r="C1017" s="45"/>
      <c r="D1017" s="45"/>
      <c r="E1017" s="45"/>
      <c r="F1017" s="45"/>
      <c r="G1017" s="45"/>
      <c r="H1017" s="45"/>
      <c r="I1017" s="45"/>
      <c r="J1017" s="45"/>
      <c r="K1017" s="45"/>
      <c r="L1017" s="32"/>
    </row>
  </sheetData>
  <sheetProtection algorithmName="SHA-512" hashValue="J2iuFamWAUIWhNe5EGYM4qq3rcF9MXDCDBz5HxunVlhiz7zgN/ScU9V3nvT8OH703NRsXhxgfsGgjJAmooGznA==" saltValue="3SKhBNm61WSjlwMbFR56Efdby1ZmIKxMQQOy7iz4n9DCDa7x8pu8MaPzRTDZGjjZ6op2pREf8IbphM4Gg/xLdA==" spinCount="100000" sheet="1" objects="1" scenarios="1" formatColumns="0" formatRows="0" autoFilter="0"/>
  <autoFilter ref="C130:K1016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B2:BM7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101</v>
      </c>
      <c r="AZ2" s="93" t="s">
        <v>2000</v>
      </c>
      <c r="BA2" s="93" t="s">
        <v>1</v>
      </c>
      <c r="BB2" s="93" t="s">
        <v>1</v>
      </c>
      <c r="BC2" s="93" t="s">
        <v>2001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2002</v>
      </c>
      <c r="BA3" s="93" t="s">
        <v>1</v>
      </c>
      <c r="BB3" s="93" t="s">
        <v>1</v>
      </c>
      <c r="BC3" s="93" t="s">
        <v>2003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2004</v>
      </c>
      <c r="BA4" s="93" t="s">
        <v>1</v>
      </c>
      <c r="BB4" s="93" t="s">
        <v>1</v>
      </c>
      <c r="BC4" s="93" t="s">
        <v>2005</v>
      </c>
      <c r="BD4" s="93" t="s">
        <v>90</v>
      </c>
    </row>
    <row r="5" spans="2:56" ht="6.95" customHeight="1">
      <c r="B5" s="20"/>
      <c r="L5" s="20"/>
      <c r="AZ5" s="93" t="s">
        <v>2006</v>
      </c>
      <c r="BA5" s="93" t="s">
        <v>1</v>
      </c>
      <c r="BB5" s="93" t="s">
        <v>1</v>
      </c>
      <c r="BC5" s="93" t="s">
        <v>324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2007</v>
      </c>
      <c r="BA6" s="93" t="s">
        <v>1</v>
      </c>
      <c r="BB6" s="93" t="s">
        <v>1</v>
      </c>
      <c r="BC6" s="93" t="s">
        <v>345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2008</v>
      </c>
      <c r="BA7" s="93" t="s">
        <v>1</v>
      </c>
      <c r="BB7" s="93" t="s">
        <v>1</v>
      </c>
      <c r="BC7" s="93" t="s">
        <v>432</v>
      </c>
      <c r="BD7" s="93" t="s">
        <v>90</v>
      </c>
    </row>
    <row r="8" spans="2:56" ht="12" customHeight="1">
      <c r="B8" s="20"/>
      <c r="D8" s="27" t="s">
        <v>164</v>
      </c>
      <c r="L8" s="20"/>
      <c r="AZ8" s="93" t="s">
        <v>2009</v>
      </c>
      <c r="BA8" s="93" t="s">
        <v>1</v>
      </c>
      <c r="BB8" s="93" t="s">
        <v>1</v>
      </c>
      <c r="BC8" s="93" t="s">
        <v>2010</v>
      </c>
      <c r="BD8" s="93" t="s">
        <v>90</v>
      </c>
    </row>
    <row r="9" spans="2:56" s="1" customFormat="1" ht="16.5" customHeight="1">
      <c r="B9" s="32"/>
      <c r="E9" s="246" t="s">
        <v>167</v>
      </c>
      <c r="F9" s="248"/>
      <c r="G9" s="248"/>
      <c r="H9" s="248"/>
      <c r="L9" s="32"/>
      <c r="AZ9" s="93" t="s">
        <v>2011</v>
      </c>
      <c r="BA9" s="93" t="s">
        <v>1</v>
      </c>
      <c r="BB9" s="93" t="s">
        <v>1</v>
      </c>
      <c r="BC9" s="93" t="s">
        <v>2012</v>
      </c>
      <c r="BD9" s="93" t="s">
        <v>90</v>
      </c>
    </row>
    <row r="10" spans="2:56" s="1" customFormat="1" ht="12" customHeight="1">
      <c r="B10" s="32"/>
      <c r="D10" s="27" t="s">
        <v>170</v>
      </c>
      <c r="L10" s="32"/>
      <c r="AZ10" s="93" t="s">
        <v>2013</v>
      </c>
      <c r="BA10" s="93" t="s">
        <v>1</v>
      </c>
      <c r="BB10" s="93" t="s">
        <v>1</v>
      </c>
      <c r="BC10" s="93" t="s">
        <v>2014</v>
      </c>
      <c r="BD10" s="93" t="s">
        <v>90</v>
      </c>
    </row>
    <row r="11" spans="2:56" s="1" customFormat="1" ht="16.5" customHeight="1">
      <c r="B11" s="32"/>
      <c r="E11" s="209" t="s">
        <v>2015</v>
      </c>
      <c r="F11" s="248"/>
      <c r="G11" s="248"/>
      <c r="H11" s="248"/>
      <c r="L11" s="32"/>
      <c r="AZ11" s="93" t="s">
        <v>2016</v>
      </c>
      <c r="BA11" s="93" t="s">
        <v>1</v>
      </c>
      <c r="BB11" s="93" t="s">
        <v>1</v>
      </c>
      <c r="BC11" s="93" t="s">
        <v>2017</v>
      </c>
      <c r="BD11" s="93" t="s">
        <v>90</v>
      </c>
    </row>
    <row r="12" spans="2:56" s="1" customFormat="1" ht="11.25">
      <c r="B12" s="32"/>
      <c r="L12" s="32"/>
      <c r="AZ12" s="93" t="s">
        <v>2018</v>
      </c>
      <c r="BA12" s="93" t="s">
        <v>1</v>
      </c>
      <c r="BB12" s="93" t="s">
        <v>1</v>
      </c>
      <c r="BC12" s="93" t="s">
        <v>2019</v>
      </c>
      <c r="BD12" s="93" t="s">
        <v>90</v>
      </c>
    </row>
    <row r="13" spans="2:5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2020</v>
      </c>
      <c r="BA13" s="93" t="s">
        <v>1</v>
      </c>
      <c r="BB13" s="93" t="s">
        <v>1</v>
      </c>
      <c r="BC13" s="93" t="s">
        <v>381</v>
      </c>
      <c r="BD13" s="93" t="s">
        <v>90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  <c r="AZ14" s="93" t="s">
        <v>2021</v>
      </c>
      <c r="BA14" s="93" t="s">
        <v>1</v>
      </c>
      <c r="BB14" s="93" t="s">
        <v>1</v>
      </c>
      <c r="BC14" s="93" t="s">
        <v>381</v>
      </c>
      <c r="BD14" s="93" t="s">
        <v>90</v>
      </c>
    </row>
    <row r="15" spans="2:56" s="1" customFormat="1" ht="10.9" customHeight="1">
      <c r="B15" s="32"/>
      <c r="L15" s="32"/>
      <c r="AZ15" s="93" t="s">
        <v>2022</v>
      </c>
      <c r="BA15" s="93" t="s">
        <v>1</v>
      </c>
      <c r="BB15" s="93" t="s">
        <v>1</v>
      </c>
      <c r="BC15" s="93" t="s">
        <v>482</v>
      </c>
      <c r="BD15" s="93" t="s">
        <v>90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2023</v>
      </c>
      <c r="BA16" s="93" t="s">
        <v>1</v>
      </c>
      <c r="BB16" s="93" t="s">
        <v>1</v>
      </c>
      <c r="BC16" s="93" t="s">
        <v>2024</v>
      </c>
      <c r="BD16" s="93" t="s">
        <v>90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2025</v>
      </c>
      <c r="BA17" s="93" t="s">
        <v>1</v>
      </c>
      <c r="BB17" s="93" t="s">
        <v>1</v>
      </c>
      <c r="BC17" s="93" t="s">
        <v>2026</v>
      </c>
      <c r="BD17" s="93" t="s">
        <v>90</v>
      </c>
    </row>
    <row r="18" spans="2:56" s="1" customFormat="1" ht="6.95" customHeight="1">
      <c r="B18" s="32"/>
      <c r="L18" s="32"/>
      <c r="AZ18" s="93" t="s">
        <v>2027</v>
      </c>
      <c r="BA18" s="93" t="s">
        <v>1</v>
      </c>
      <c r="BB18" s="93" t="s">
        <v>1</v>
      </c>
      <c r="BC18" s="93" t="s">
        <v>2028</v>
      </c>
      <c r="BD18" s="93" t="s">
        <v>90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2029</v>
      </c>
      <c r="BA19" s="93" t="s">
        <v>1</v>
      </c>
      <c r="BB19" s="93" t="s">
        <v>1</v>
      </c>
      <c r="BC19" s="93" t="s">
        <v>2030</v>
      </c>
      <c r="BD19" s="93" t="s">
        <v>90</v>
      </c>
    </row>
    <row r="20" spans="2:56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  <c r="AZ20" s="93" t="s">
        <v>2031</v>
      </c>
      <c r="BA20" s="93" t="s">
        <v>1</v>
      </c>
      <c r="BB20" s="93" t="s">
        <v>1</v>
      </c>
      <c r="BC20" s="93" t="s">
        <v>324</v>
      </c>
      <c r="BD20" s="93" t="s">
        <v>90</v>
      </c>
    </row>
    <row r="21" spans="2:56" s="1" customFormat="1" ht="6.95" customHeight="1">
      <c r="B21" s="32"/>
      <c r="L21" s="32"/>
      <c r="AZ21" s="93" t="s">
        <v>2032</v>
      </c>
      <c r="BA21" s="93" t="s">
        <v>1</v>
      </c>
      <c r="BB21" s="93" t="s">
        <v>1</v>
      </c>
      <c r="BC21" s="93" t="s">
        <v>345</v>
      </c>
      <c r="BD21" s="93" t="s">
        <v>90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2033</v>
      </c>
      <c r="BA22" s="93" t="s">
        <v>1</v>
      </c>
      <c r="BB22" s="93" t="s">
        <v>1</v>
      </c>
      <c r="BC22" s="93" t="s">
        <v>2034</v>
      </c>
      <c r="BD22" s="93" t="s">
        <v>90</v>
      </c>
    </row>
    <row r="23" spans="2:56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  <c r="AZ23" s="93" t="s">
        <v>2035</v>
      </c>
      <c r="BA23" s="93" t="s">
        <v>1</v>
      </c>
      <c r="BB23" s="93" t="s">
        <v>1</v>
      </c>
      <c r="BC23" s="93" t="s">
        <v>27</v>
      </c>
      <c r="BD23" s="93" t="s">
        <v>90</v>
      </c>
    </row>
    <row r="24" spans="2:56" s="1" customFormat="1" ht="6.95" customHeight="1">
      <c r="B24" s="32"/>
      <c r="L24" s="32"/>
      <c r="AZ24" s="93" t="s">
        <v>2036</v>
      </c>
      <c r="BA24" s="93" t="s">
        <v>1</v>
      </c>
      <c r="BB24" s="93" t="s">
        <v>1</v>
      </c>
      <c r="BC24" s="93" t="s">
        <v>90</v>
      </c>
      <c r="BD24" s="93" t="s">
        <v>90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2037</v>
      </c>
      <c r="BA25" s="93" t="s">
        <v>1</v>
      </c>
      <c r="BB25" s="93" t="s">
        <v>1</v>
      </c>
      <c r="BC25" s="93" t="s">
        <v>2038</v>
      </c>
      <c r="BD25" s="93" t="s">
        <v>90</v>
      </c>
    </row>
    <row r="26" spans="2:56" s="1" customFormat="1" ht="18" customHeight="1">
      <c r="B26" s="32"/>
      <c r="E26" s="25" t="s">
        <v>202</v>
      </c>
      <c r="I26" s="27" t="s">
        <v>31</v>
      </c>
      <c r="J26" s="25" t="s">
        <v>1</v>
      </c>
      <c r="L26" s="32"/>
      <c r="AZ26" s="93" t="s">
        <v>2039</v>
      </c>
      <c r="BA26" s="93" t="s">
        <v>1</v>
      </c>
      <c r="BB26" s="93" t="s">
        <v>1</v>
      </c>
      <c r="BC26" s="93" t="s">
        <v>1954</v>
      </c>
      <c r="BD26" s="93" t="s">
        <v>90</v>
      </c>
    </row>
    <row r="27" spans="2:56" s="1" customFormat="1" ht="6.95" customHeight="1">
      <c r="B27" s="32"/>
      <c r="L27" s="32"/>
      <c r="AZ27" s="93" t="s">
        <v>2040</v>
      </c>
      <c r="BA27" s="93" t="s">
        <v>1</v>
      </c>
      <c r="BB27" s="93" t="s">
        <v>1</v>
      </c>
      <c r="BC27" s="93" t="s">
        <v>2041</v>
      </c>
      <c r="BD27" s="93" t="s">
        <v>90</v>
      </c>
    </row>
    <row r="28" spans="2:56" s="1" customFormat="1" ht="12" customHeight="1">
      <c r="B28" s="32"/>
      <c r="D28" s="27" t="s">
        <v>39</v>
      </c>
      <c r="L28" s="32"/>
      <c r="AZ28" s="93" t="s">
        <v>2042</v>
      </c>
      <c r="BA28" s="93" t="s">
        <v>1</v>
      </c>
      <c r="BB28" s="93" t="s">
        <v>1</v>
      </c>
      <c r="BC28" s="93" t="s">
        <v>2043</v>
      </c>
      <c r="BD28" s="93" t="s">
        <v>90</v>
      </c>
    </row>
    <row r="29" spans="2:56" s="7" customFormat="1" ht="16.5" customHeight="1">
      <c r="B29" s="95"/>
      <c r="E29" s="220" t="s">
        <v>1</v>
      </c>
      <c r="F29" s="220"/>
      <c r="G29" s="220"/>
      <c r="H29" s="220"/>
      <c r="L29" s="95"/>
      <c r="AZ29" s="96" t="s">
        <v>2044</v>
      </c>
      <c r="BA29" s="96" t="s">
        <v>1</v>
      </c>
      <c r="BB29" s="96" t="s">
        <v>1</v>
      </c>
      <c r="BC29" s="96" t="s">
        <v>2045</v>
      </c>
      <c r="BD29" s="96" t="s">
        <v>90</v>
      </c>
    </row>
    <row r="30" spans="2:56" s="1" customFormat="1" ht="6.95" customHeight="1">
      <c r="B30" s="32"/>
      <c r="L30" s="32"/>
      <c r="AZ30" s="93" t="s">
        <v>2046</v>
      </c>
      <c r="BA30" s="93" t="s">
        <v>1</v>
      </c>
      <c r="BB30" s="93" t="s">
        <v>1</v>
      </c>
      <c r="BC30" s="93" t="s">
        <v>2047</v>
      </c>
      <c r="BD30" s="93" t="s">
        <v>90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2048</v>
      </c>
      <c r="BA31" s="93" t="s">
        <v>1</v>
      </c>
      <c r="BB31" s="93" t="s">
        <v>1</v>
      </c>
      <c r="BC31" s="93" t="s">
        <v>2049</v>
      </c>
      <c r="BD31" s="93" t="s">
        <v>90</v>
      </c>
    </row>
    <row r="32" spans="2:56" s="1" customFormat="1" ht="25.35" customHeight="1">
      <c r="B32" s="32"/>
      <c r="D32" s="97" t="s">
        <v>41</v>
      </c>
      <c r="J32" s="66">
        <f>ROUND(J131, 2)</f>
        <v>0</v>
      </c>
      <c r="L32" s="32"/>
      <c r="AZ32" s="93" t="s">
        <v>2050</v>
      </c>
      <c r="BA32" s="93" t="s">
        <v>1</v>
      </c>
      <c r="BB32" s="93" t="s">
        <v>1</v>
      </c>
      <c r="BC32" s="93" t="s">
        <v>2051</v>
      </c>
      <c r="BD32" s="93" t="s">
        <v>90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2052</v>
      </c>
      <c r="BA33" s="93" t="s">
        <v>1</v>
      </c>
      <c r="BB33" s="93" t="s">
        <v>1</v>
      </c>
      <c r="BC33" s="93" t="s">
        <v>2053</v>
      </c>
      <c r="BD33" s="93" t="s">
        <v>90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93" t="s">
        <v>2054</v>
      </c>
      <c r="BA34" s="93" t="s">
        <v>1</v>
      </c>
      <c r="BB34" s="93" t="s">
        <v>1</v>
      </c>
      <c r="BC34" s="93" t="s">
        <v>2055</v>
      </c>
      <c r="BD34" s="93" t="s">
        <v>90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ROUND((SUM(BE131:BE780)),  2)</f>
        <v>0</v>
      </c>
      <c r="I35" s="98">
        <v>0.21</v>
      </c>
      <c r="J35" s="86">
        <f>ROUND(((SUM(BE131:BE780))*I35),  2)</f>
        <v>0</v>
      </c>
      <c r="L35" s="32"/>
      <c r="AZ35" s="93" t="s">
        <v>2056</v>
      </c>
      <c r="BA35" s="93" t="s">
        <v>1</v>
      </c>
      <c r="BB35" s="93" t="s">
        <v>1</v>
      </c>
      <c r="BC35" s="93" t="s">
        <v>2057</v>
      </c>
      <c r="BD35" s="93" t="s">
        <v>90</v>
      </c>
    </row>
    <row r="36" spans="2:56" s="1" customFormat="1" ht="14.45" customHeight="1">
      <c r="B36" s="32"/>
      <c r="E36" s="27" t="s">
        <v>47</v>
      </c>
      <c r="F36" s="86">
        <f>ROUND((SUM(BF131:BF780)),  2)</f>
        <v>0</v>
      </c>
      <c r="I36" s="98">
        <v>0.12</v>
      </c>
      <c r="J36" s="86">
        <f>ROUND(((SUM(BF131:BF780))*I36),  2)</f>
        <v>0</v>
      </c>
      <c r="L36" s="32"/>
      <c r="AZ36" s="93" t="s">
        <v>2058</v>
      </c>
      <c r="BA36" s="93" t="s">
        <v>1</v>
      </c>
      <c r="BB36" s="93" t="s">
        <v>1</v>
      </c>
      <c r="BC36" s="93" t="s">
        <v>2059</v>
      </c>
      <c r="BD36" s="93" t="s">
        <v>90</v>
      </c>
    </row>
    <row r="37" spans="2:56" s="1" customFormat="1" ht="14.45" hidden="1" customHeight="1">
      <c r="B37" s="32"/>
      <c r="E37" s="27" t="s">
        <v>48</v>
      </c>
      <c r="F37" s="86">
        <f>ROUND((SUM(BG131:BG780)),  2)</f>
        <v>0</v>
      </c>
      <c r="I37" s="98">
        <v>0.21</v>
      </c>
      <c r="J37" s="86">
        <f>0</f>
        <v>0</v>
      </c>
      <c r="L37" s="32"/>
      <c r="AZ37" s="93" t="s">
        <v>2060</v>
      </c>
      <c r="BA37" s="93" t="s">
        <v>1</v>
      </c>
      <c r="BB37" s="93" t="s">
        <v>1</v>
      </c>
      <c r="BC37" s="93" t="s">
        <v>2061</v>
      </c>
      <c r="BD37" s="93" t="s">
        <v>90</v>
      </c>
    </row>
    <row r="38" spans="2:56" s="1" customFormat="1" ht="14.45" hidden="1" customHeight="1">
      <c r="B38" s="32"/>
      <c r="E38" s="27" t="s">
        <v>49</v>
      </c>
      <c r="F38" s="86">
        <f>ROUND((SUM(BH131:BH780)),  2)</f>
        <v>0</v>
      </c>
      <c r="I38" s="98">
        <v>0.12</v>
      </c>
      <c r="J38" s="86">
        <f>0</f>
        <v>0</v>
      </c>
      <c r="L38" s="32"/>
      <c r="AZ38" s="93" t="s">
        <v>2062</v>
      </c>
      <c r="BA38" s="93" t="s">
        <v>1</v>
      </c>
      <c r="BB38" s="93" t="s">
        <v>1</v>
      </c>
      <c r="BC38" s="93" t="s">
        <v>2063</v>
      </c>
      <c r="BD38" s="93" t="s">
        <v>90</v>
      </c>
    </row>
    <row r="39" spans="2:56" s="1" customFormat="1" ht="14.45" hidden="1" customHeight="1">
      <c r="B39" s="32"/>
      <c r="E39" s="27" t="s">
        <v>50</v>
      </c>
      <c r="F39" s="86">
        <f>ROUND((SUM(BI131:BI780)),  2)</f>
        <v>0</v>
      </c>
      <c r="I39" s="98">
        <v>0</v>
      </c>
      <c r="J39" s="86">
        <f>0</f>
        <v>0</v>
      </c>
      <c r="L39" s="32"/>
      <c r="AZ39" s="93" t="s">
        <v>2064</v>
      </c>
      <c r="BA39" s="93" t="s">
        <v>1</v>
      </c>
      <c r="BB39" s="93" t="s">
        <v>1</v>
      </c>
      <c r="BC39" s="93" t="s">
        <v>166</v>
      </c>
      <c r="BD39" s="93" t="s">
        <v>90</v>
      </c>
    </row>
    <row r="40" spans="2:56" s="1" customFormat="1" ht="6.95" customHeight="1">
      <c r="B40" s="32"/>
      <c r="L40" s="32"/>
      <c r="AZ40" s="93" t="s">
        <v>2065</v>
      </c>
      <c r="BA40" s="93" t="s">
        <v>1</v>
      </c>
      <c r="BB40" s="93" t="s">
        <v>1</v>
      </c>
      <c r="BC40" s="93" t="s">
        <v>2066</v>
      </c>
      <c r="BD40" s="93" t="s">
        <v>90</v>
      </c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  <c r="AZ41" s="93" t="s">
        <v>2067</v>
      </c>
      <c r="BA41" s="93" t="s">
        <v>1</v>
      </c>
      <c r="BB41" s="93" t="s">
        <v>1</v>
      </c>
      <c r="BC41" s="93" t="s">
        <v>2068</v>
      </c>
      <c r="BD41" s="93" t="s">
        <v>90</v>
      </c>
    </row>
    <row r="42" spans="2:56" s="1" customFormat="1" ht="14.45" customHeight="1">
      <c r="B42" s="32"/>
      <c r="L42" s="32"/>
      <c r="AZ42" s="93" t="s">
        <v>2069</v>
      </c>
      <c r="BA42" s="93" t="s">
        <v>1</v>
      </c>
      <c r="BB42" s="93" t="s">
        <v>1</v>
      </c>
      <c r="BC42" s="93" t="s">
        <v>228</v>
      </c>
      <c r="BD42" s="93" t="s">
        <v>90</v>
      </c>
    </row>
    <row r="43" spans="2:56" ht="14.45" customHeight="1">
      <c r="B43" s="20"/>
      <c r="L43" s="20"/>
      <c r="AZ43" s="93" t="s">
        <v>2070</v>
      </c>
      <c r="BA43" s="93" t="s">
        <v>1</v>
      </c>
      <c r="BB43" s="93" t="s">
        <v>1</v>
      </c>
      <c r="BC43" s="93" t="s">
        <v>2071</v>
      </c>
      <c r="BD43" s="93" t="s">
        <v>90</v>
      </c>
    </row>
    <row r="44" spans="2:56" ht="14.45" customHeight="1">
      <c r="B44" s="20"/>
      <c r="L44" s="20"/>
      <c r="AZ44" s="93" t="s">
        <v>2072</v>
      </c>
      <c r="BA44" s="93" t="s">
        <v>1</v>
      </c>
      <c r="BB44" s="93" t="s">
        <v>1</v>
      </c>
      <c r="BC44" s="93" t="s">
        <v>234</v>
      </c>
      <c r="BD44" s="93" t="s">
        <v>90</v>
      </c>
    </row>
    <row r="45" spans="2:56" ht="14.45" customHeight="1">
      <c r="B45" s="20"/>
      <c r="L45" s="20"/>
      <c r="AZ45" s="93" t="s">
        <v>2073</v>
      </c>
      <c r="BA45" s="93" t="s">
        <v>1</v>
      </c>
      <c r="BB45" s="93" t="s">
        <v>1</v>
      </c>
      <c r="BC45" s="93" t="s">
        <v>2074</v>
      </c>
      <c r="BD45" s="93" t="s">
        <v>90</v>
      </c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167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102 - stezka pro chodce s povoleným vjezdem cyklistů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Obrtelová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J131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247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248</v>
      </c>
      <c r="E101" s="116"/>
      <c r="F101" s="116"/>
      <c r="G101" s="116"/>
      <c r="H101" s="116"/>
      <c r="I101" s="116"/>
      <c r="J101" s="117">
        <f>J366</f>
        <v>0</v>
      </c>
      <c r="L101" s="114"/>
    </row>
    <row r="102" spans="2:47" s="9" customFormat="1" ht="19.899999999999999" customHeight="1">
      <c r="B102" s="114"/>
      <c r="D102" s="115" t="s">
        <v>249</v>
      </c>
      <c r="E102" s="116"/>
      <c r="F102" s="116"/>
      <c r="G102" s="116"/>
      <c r="H102" s="116"/>
      <c r="I102" s="116"/>
      <c r="J102" s="117">
        <f>J443</f>
        <v>0</v>
      </c>
      <c r="L102" s="114"/>
    </row>
    <row r="103" spans="2:47" s="9" customFormat="1" ht="19.899999999999999" customHeight="1">
      <c r="B103" s="114"/>
      <c r="D103" s="115" t="s">
        <v>250</v>
      </c>
      <c r="E103" s="116"/>
      <c r="F103" s="116"/>
      <c r="G103" s="116"/>
      <c r="H103" s="116"/>
      <c r="I103" s="116"/>
      <c r="J103" s="117">
        <f>J477</f>
        <v>0</v>
      </c>
      <c r="L103" s="114"/>
    </row>
    <row r="104" spans="2:47" s="9" customFormat="1" ht="19.899999999999999" customHeight="1">
      <c r="B104" s="114"/>
      <c r="D104" s="115" t="s">
        <v>251</v>
      </c>
      <c r="E104" s="116"/>
      <c r="F104" s="116"/>
      <c r="G104" s="116"/>
      <c r="H104" s="116"/>
      <c r="I104" s="116"/>
      <c r="J104" s="117">
        <f>J483</f>
        <v>0</v>
      </c>
      <c r="L104" s="114"/>
    </row>
    <row r="105" spans="2:47" s="9" customFormat="1" ht="19.899999999999999" customHeight="1">
      <c r="B105" s="114"/>
      <c r="D105" s="115" t="s">
        <v>252</v>
      </c>
      <c r="E105" s="116"/>
      <c r="F105" s="116"/>
      <c r="G105" s="116"/>
      <c r="H105" s="116"/>
      <c r="I105" s="116"/>
      <c r="J105" s="117">
        <f>J538</f>
        <v>0</v>
      </c>
      <c r="L105" s="114"/>
    </row>
    <row r="106" spans="2:47" s="9" customFormat="1" ht="19.899999999999999" customHeight="1">
      <c r="B106" s="114"/>
      <c r="D106" s="115" t="s">
        <v>253</v>
      </c>
      <c r="E106" s="116"/>
      <c r="F106" s="116"/>
      <c r="G106" s="116"/>
      <c r="H106" s="116"/>
      <c r="I106" s="116"/>
      <c r="J106" s="117">
        <f>J637</f>
        <v>0</v>
      </c>
      <c r="L106" s="114"/>
    </row>
    <row r="107" spans="2:47" s="9" customFormat="1" ht="19.899999999999999" customHeight="1">
      <c r="B107" s="114"/>
      <c r="D107" s="115" t="s">
        <v>254</v>
      </c>
      <c r="E107" s="116"/>
      <c r="F107" s="116"/>
      <c r="G107" s="116"/>
      <c r="H107" s="116"/>
      <c r="I107" s="116"/>
      <c r="J107" s="117">
        <f>J766</f>
        <v>0</v>
      </c>
      <c r="L107" s="114"/>
    </row>
    <row r="108" spans="2:47" s="8" customFormat="1" ht="24.95" customHeight="1">
      <c r="B108" s="110"/>
      <c r="D108" s="111" t="s">
        <v>2075</v>
      </c>
      <c r="E108" s="112"/>
      <c r="F108" s="112"/>
      <c r="G108" s="112"/>
      <c r="H108" s="112"/>
      <c r="I108" s="112"/>
      <c r="J108" s="113">
        <f>J771</f>
        <v>0</v>
      </c>
      <c r="L108" s="110"/>
    </row>
    <row r="109" spans="2:47" s="9" customFormat="1" ht="19.899999999999999" customHeight="1">
      <c r="B109" s="114"/>
      <c r="D109" s="115" t="s">
        <v>2076</v>
      </c>
      <c r="E109" s="116"/>
      <c r="F109" s="116"/>
      <c r="G109" s="116"/>
      <c r="H109" s="116"/>
      <c r="I109" s="116"/>
      <c r="J109" s="117">
        <f>J772</f>
        <v>0</v>
      </c>
      <c r="L109" s="114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255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6" t="str">
        <f>E7</f>
        <v>BRNO, HLINKY - REKONSTRUKCE VODOVODU, AKTUALIZACE PROJEKTOVÉ DOKUMENTACE</v>
      </c>
      <c r="F119" s="247"/>
      <c r="G119" s="247"/>
      <c r="H119" s="247"/>
      <c r="L119" s="32"/>
    </row>
    <row r="120" spans="2:12" ht="12" customHeight="1">
      <c r="B120" s="20"/>
      <c r="C120" s="27" t="s">
        <v>164</v>
      </c>
      <c r="L120" s="20"/>
    </row>
    <row r="121" spans="2:12" s="1" customFormat="1" ht="16.5" customHeight="1">
      <c r="B121" s="32"/>
      <c r="E121" s="246" t="s">
        <v>167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170</v>
      </c>
      <c r="L122" s="32"/>
    </row>
    <row r="123" spans="2:12" s="1" customFormat="1" ht="16.5" customHeight="1">
      <c r="B123" s="32"/>
      <c r="E123" s="209" t="str">
        <f>E11</f>
        <v>SO 102 - stezka pro chodce s povoleným vjezdem cyklistů</v>
      </c>
      <c r="F123" s="248"/>
      <c r="G123" s="248"/>
      <c r="H123" s="248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BRNO</v>
      </c>
      <c r="I125" s="27" t="s">
        <v>24</v>
      </c>
      <c r="J125" s="52" t="str">
        <f>IF(J14="","",J14)</f>
        <v>3. 12. 2024</v>
      </c>
      <c r="L125" s="32"/>
    </row>
    <row r="126" spans="2:12" s="1" customFormat="1" ht="6.95" customHeight="1">
      <c r="B126" s="32"/>
      <c r="L126" s="32"/>
    </row>
    <row r="127" spans="2:12" s="1" customFormat="1" ht="40.15" customHeight="1">
      <c r="B127" s="32"/>
      <c r="C127" s="27" t="s">
        <v>28</v>
      </c>
      <c r="F127" s="25" t="str">
        <f>E17</f>
        <v>Statutární město Brno</v>
      </c>
      <c r="I127" s="27" t="s">
        <v>34</v>
      </c>
      <c r="J127" s="30" t="str">
        <f>E23</f>
        <v>AQUA PROCON s.r.o.Palackého tř. 12, 612 00 Brno</v>
      </c>
      <c r="L127" s="32"/>
    </row>
    <row r="128" spans="2:12" s="1" customFormat="1" ht="15.2" customHeight="1">
      <c r="B128" s="32"/>
      <c r="C128" s="27" t="s">
        <v>32</v>
      </c>
      <c r="F128" s="25" t="str">
        <f>IF(E20="","",E20)</f>
        <v>Vyplň údaj</v>
      </c>
      <c r="I128" s="27" t="s">
        <v>37</v>
      </c>
      <c r="J128" s="30" t="str">
        <f>E26</f>
        <v>Obrtelová M.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256</v>
      </c>
      <c r="D130" s="120" t="s">
        <v>66</v>
      </c>
      <c r="E130" s="120" t="s">
        <v>62</v>
      </c>
      <c r="F130" s="120" t="s">
        <v>63</v>
      </c>
      <c r="G130" s="120" t="s">
        <v>257</v>
      </c>
      <c r="H130" s="120" t="s">
        <v>258</v>
      </c>
      <c r="I130" s="120" t="s">
        <v>259</v>
      </c>
      <c r="J130" s="120" t="s">
        <v>243</v>
      </c>
      <c r="K130" s="121" t="s">
        <v>260</v>
      </c>
      <c r="L130" s="118"/>
      <c r="M130" s="59" t="s">
        <v>1</v>
      </c>
      <c r="N130" s="60" t="s">
        <v>45</v>
      </c>
      <c r="O130" s="60" t="s">
        <v>261</v>
      </c>
      <c r="P130" s="60" t="s">
        <v>262</v>
      </c>
      <c r="Q130" s="60" t="s">
        <v>263</v>
      </c>
      <c r="R130" s="60" t="s">
        <v>264</v>
      </c>
      <c r="S130" s="60" t="s">
        <v>265</v>
      </c>
      <c r="T130" s="61" t="s">
        <v>266</v>
      </c>
    </row>
    <row r="131" spans="2:65" s="1" customFormat="1" ht="22.9" customHeight="1">
      <c r="B131" s="32"/>
      <c r="C131" s="64" t="s">
        <v>267</v>
      </c>
      <c r="J131" s="122">
        <f>BK131</f>
        <v>0</v>
      </c>
      <c r="L131" s="32"/>
      <c r="M131" s="62"/>
      <c r="N131" s="53"/>
      <c r="O131" s="53"/>
      <c r="P131" s="123">
        <f>P132+P771</f>
        <v>0</v>
      </c>
      <c r="Q131" s="53"/>
      <c r="R131" s="123">
        <f>R132+R771</f>
        <v>157.99616</v>
      </c>
      <c r="S131" s="53"/>
      <c r="T131" s="124">
        <f>T132+T771</f>
        <v>397.3069999999999</v>
      </c>
      <c r="AT131" s="17" t="s">
        <v>80</v>
      </c>
      <c r="AU131" s="17" t="s">
        <v>245</v>
      </c>
      <c r="BK131" s="125">
        <f>BK132+BK771</f>
        <v>0</v>
      </c>
    </row>
    <row r="132" spans="2:65" s="11" customFormat="1" ht="25.9" customHeight="1">
      <c r="B132" s="126"/>
      <c r="D132" s="127" t="s">
        <v>80</v>
      </c>
      <c r="E132" s="128" t="s">
        <v>268</v>
      </c>
      <c r="F132" s="128" t="s">
        <v>269</v>
      </c>
      <c r="I132" s="129"/>
      <c r="J132" s="130">
        <f>BK132</f>
        <v>0</v>
      </c>
      <c r="L132" s="126"/>
      <c r="M132" s="131"/>
      <c r="P132" s="132">
        <f>P133+P366+P443+P477+P483+P538+P637+P766</f>
        <v>0</v>
      </c>
      <c r="R132" s="132">
        <f>R133+R366+R443+R477+R483+R538+R637+R766</f>
        <v>157.99616</v>
      </c>
      <c r="T132" s="133">
        <f>T133+T366+T443+T477+T483+T538+T637+T766</f>
        <v>397.28899999999993</v>
      </c>
      <c r="AR132" s="127" t="s">
        <v>21</v>
      </c>
      <c r="AT132" s="134" t="s">
        <v>80</v>
      </c>
      <c r="AU132" s="134" t="s">
        <v>81</v>
      </c>
      <c r="AY132" s="127" t="s">
        <v>270</v>
      </c>
      <c r="BK132" s="135">
        <f>BK133+BK366+BK443+BK477+BK483+BK538+BK637+BK766</f>
        <v>0</v>
      </c>
    </row>
    <row r="133" spans="2:65" s="11" customFormat="1" ht="22.9" customHeight="1">
      <c r="B133" s="126"/>
      <c r="D133" s="127" t="s">
        <v>80</v>
      </c>
      <c r="E133" s="136" t="s">
        <v>21</v>
      </c>
      <c r="F133" s="136" t="s">
        <v>271</v>
      </c>
      <c r="I133" s="129"/>
      <c r="J133" s="137">
        <f>BK133</f>
        <v>0</v>
      </c>
      <c r="L133" s="126"/>
      <c r="M133" s="131"/>
      <c r="P133" s="132">
        <f>SUM(P134:P365)</f>
        <v>0</v>
      </c>
      <c r="R133" s="132">
        <f>SUM(R134:R365)</f>
        <v>0</v>
      </c>
      <c r="T133" s="133">
        <f>SUM(T134:T365)</f>
        <v>346.75599999999997</v>
      </c>
      <c r="AR133" s="127" t="s">
        <v>21</v>
      </c>
      <c r="AT133" s="134" t="s">
        <v>80</v>
      </c>
      <c r="AU133" s="134" t="s">
        <v>21</v>
      </c>
      <c r="AY133" s="127" t="s">
        <v>270</v>
      </c>
      <c r="BK133" s="135">
        <f>SUM(BK134:BK365)</f>
        <v>0</v>
      </c>
    </row>
    <row r="134" spans="2:65" s="1" customFormat="1" ht="24.2" customHeight="1">
      <c r="B134" s="32"/>
      <c r="C134" s="138" t="s">
        <v>21</v>
      </c>
      <c r="D134" s="138" t="s">
        <v>272</v>
      </c>
      <c r="E134" s="139" t="s">
        <v>273</v>
      </c>
      <c r="F134" s="140" t="s">
        <v>274</v>
      </c>
      <c r="G134" s="141" t="s">
        <v>275</v>
      </c>
      <c r="H134" s="142">
        <v>19</v>
      </c>
      <c r="I134" s="143"/>
      <c r="J134" s="144">
        <f>ROUND(I134*H134,2)</f>
        <v>0</v>
      </c>
      <c r="K134" s="140" t="s">
        <v>276</v>
      </c>
      <c r="L134" s="32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0.26</v>
      </c>
      <c r="T134" s="148">
        <f>S134*H134</f>
        <v>4.9400000000000004</v>
      </c>
      <c r="AR134" s="149" t="s">
        <v>277</v>
      </c>
      <c r="AT134" s="149" t="s">
        <v>272</v>
      </c>
      <c r="AU134" s="149" t="s">
        <v>90</v>
      </c>
      <c r="AY134" s="17" t="s">
        <v>270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21</v>
      </c>
      <c r="BK134" s="150">
        <f>ROUND(I134*H134,2)</f>
        <v>0</v>
      </c>
      <c r="BL134" s="17" t="s">
        <v>277</v>
      </c>
      <c r="BM134" s="149" t="s">
        <v>2077</v>
      </c>
    </row>
    <row r="135" spans="2:65" s="12" customFormat="1" ht="11.25">
      <c r="B135" s="151"/>
      <c r="D135" s="152" t="s">
        <v>279</v>
      </c>
      <c r="E135" s="153" t="s">
        <v>1</v>
      </c>
      <c r="F135" s="154" t="s">
        <v>280</v>
      </c>
      <c r="H135" s="153" t="s">
        <v>1</v>
      </c>
      <c r="I135" s="155"/>
      <c r="L135" s="151"/>
      <c r="M135" s="156"/>
      <c r="T135" s="157"/>
      <c r="AT135" s="153" t="s">
        <v>279</v>
      </c>
      <c r="AU135" s="153" t="s">
        <v>90</v>
      </c>
      <c r="AV135" s="12" t="s">
        <v>21</v>
      </c>
      <c r="AW135" s="12" t="s">
        <v>35</v>
      </c>
      <c r="AX135" s="12" t="s">
        <v>81</v>
      </c>
      <c r="AY135" s="153" t="s">
        <v>270</v>
      </c>
    </row>
    <row r="136" spans="2:65" s="12" customFormat="1" ht="11.25">
      <c r="B136" s="151"/>
      <c r="D136" s="152" t="s">
        <v>279</v>
      </c>
      <c r="E136" s="153" t="s">
        <v>1</v>
      </c>
      <c r="F136" s="154" t="s">
        <v>281</v>
      </c>
      <c r="H136" s="153" t="s">
        <v>1</v>
      </c>
      <c r="I136" s="155"/>
      <c r="L136" s="151"/>
      <c r="M136" s="156"/>
      <c r="T136" s="157"/>
      <c r="AT136" s="153" t="s">
        <v>279</v>
      </c>
      <c r="AU136" s="153" t="s">
        <v>90</v>
      </c>
      <c r="AV136" s="12" t="s">
        <v>21</v>
      </c>
      <c r="AW136" s="12" t="s">
        <v>35</v>
      </c>
      <c r="AX136" s="12" t="s">
        <v>81</v>
      </c>
      <c r="AY136" s="153" t="s">
        <v>270</v>
      </c>
    </row>
    <row r="137" spans="2:65" s="12" customFormat="1" ht="22.5">
      <c r="B137" s="151"/>
      <c r="D137" s="152" t="s">
        <v>279</v>
      </c>
      <c r="E137" s="153" t="s">
        <v>1</v>
      </c>
      <c r="F137" s="154" t="s">
        <v>2078</v>
      </c>
      <c r="H137" s="153" t="s">
        <v>1</v>
      </c>
      <c r="I137" s="155"/>
      <c r="L137" s="151"/>
      <c r="M137" s="156"/>
      <c r="T137" s="157"/>
      <c r="AT137" s="153" t="s">
        <v>279</v>
      </c>
      <c r="AU137" s="153" t="s">
        <v>90</v>
      </c>
      <c r="AV137" s="12" t="s">
        <v>21</v>
      </c>
      <c r="AW137" s="12" t="s">
        <v>35</v>
      </c>
      <c r="AX137" s="12" t="s">
        <v>81</v>
      </c>
      <c r="AY137" s="153" t="s">
        <v>270</v>
      </c>
    </row>
    <row r="138" spans="2:65" s="12" customFormat="1" ht="22.5">
      <c r="B138" s="151"/>
      <c r="D138" s="152" t="s">
        <v>279</v>
      </c>
      <c r="E138" s="153" t="s">
        <v>1</v>
      </c>
      <c r="F138" s="154" t="s">
        <v>2079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90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2" customFormat="1" ht="22.5">
      <c r="B139" s="151"/>
      <c r="D139" s="152" t="s">
        <v>279</v>
      </c>
      <c r="E139" s="153" t="s">
        <v>1</v>
      </c>
      <c r="F139" s="154" t="s">
        <v>2080</v>
      </c>
      <c r="H139" s="153" t="s">
        <v>1</v>
      </c>
      <c r="I139" s="155"/>
      <c r="L139" s="151"/>
      <c r="M139" s="156"/>
      <c r="T139" s="157"/>
      <c r="AT139" s="153" t="s">
        <v>279</v>
      </c>
      <c r="AU139" s="153" t="s">
        <v>90</v>
      </c>
      <c r="AV139" s="12" t="s">
        <v>21</v>
      </c>
      <c r="AW139" s="12" t="s">
        <v>35</v>
      </c>
      <c r="AX139" s="12" t="s">
        <v>81</v>
      </c>
      <c r="AY139" s="153" t="s">
        <v>270</v>
      </c>
    </row>
    <row r="140" spans="2:65" s="12" customFormat="1" ht="22.5">
      <c r="B140" s="151"/>
      <c r="D140" s="152" t="s">
        <v>279</v>
      </c>
      <c r="E140" s="153" t="s">
        <v>1</v>
      </c>
      <c r="F140" s="154" t="s">
        <v>2081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90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2" customFormat="1" ht="22.5">
      <c r="B141" s="151"/>
      <c r="D141" s="152" t="s">
        <v>279</v>
      </c>
      <c r="E141" s="153" t="s">
        <v>1</v>
      </c>
      <c r="F141" s="154" t="s">
        <v>286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90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3" customFormat="1" ht="11.25">
      <c r="B142" s="158"/>
      <c r="D142" s="152" t="s">
        <v>279</v>
      </c>
      <c r="E142" s="159" t="s">
        <v>1</v>
      </c>
      <c r="F142" s="160" t="s">
        <v>287</v>
      </c>
      <c r="H142" s="161">
        <v>0</v>
      </c>
      <c r="I142" s="162"/>
      <c r="L142" s="158"/>
      <c r="M142" s="163"/>
      <c r="T142" s="164"/>
      <c r="AT142" s="159" t="s">
        <v>279</v>
      </c>
      <c r="AU142" s="159" t="s">
        <v>90</v>
      </c>
      <c r="AV142" s="13" t="s">
        <v>179</v>
      </c>
      <c r="AW142" s="13" t="s">
        <v>35</v>
      </c>
      <c r="AX142" s="13" t="s">
        <v>81</v>
      </c>
      <c r="AY142" s="159" t="s">
        <v>270</v>
      </c>
    </row>
    <row r="143" spans="2:65" s="12" customFormat="1" ht="33.75">
      <c r="B143" s="151"/>
      <c r="D143" s="152" t="s">
        <v>279</v>
      </c>
      <c r="E143" s="153" t="s">
        <v>1</v>
      </c>
      <c r="F143" s="154" t="s">
        <v>288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90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2" customFormat="1" ht="22.5">
      <c r="B144" s="151"/>
      <c r="D144" s="152" t="s">
        <v>279</v>
      </c>
      <c r="E144" s="153" t="s">
        <v>1</v>
      </c>
      <c r="F144" s="154" t="s">
        <v>2082</v>
      </c>
      <c r="H144" s="153" t="s">
        <v>1</v>
      </c>
      <c r="I144" s="155"/>
      <c r="L144" s="151"/>
      <c r="M144" s="156"/>
      <c r="T144" s="157"/>
      <c r="AT144" s="153" t="s">
        <v>279</v>
      </c>
      <c r="AU144" s="153" t="s">
        <v>90</v>
      </c>
      <c r="AV144" s="12" t="s">
        <v>21</v>
      </c>
      <c r="AW144" s="12" t="s">
        <v>35</v>
      </c>
      <c r="AX144" s="12" t="s">
        <v>81</v>
      </c>
      <c r="AY144" s="153" t="s">
        <v>270</v>
      </c>
    </row>
    <row r="145" spans="2:65" s="12" customFormat="1" ht="22.5">
      <c r="B145" s="151"/>
      <c r="D145" s="152" t="s">
        <v>279</v>
      </c>
      <c r="E145" s="153" t="s">
        <v>1</v>
      </c>
      <c r="F145" s="154" t="s">
        <v>290</v>
      </c>
      <c r="H145" s="153" t="s">
        <v>1</v>
      </c>
      <c r="I145" s="155"/>
      <c r="L145" s="151"/>
      <c r="M145" s="156"/>
      <c r="T145" s="157"/>
      <c r="AT145" s="153" t="s">
        <v>279</v>
      </c>
      <c r="AU145" s="153" t="s">
        <v>90</v>
      </c>
      <c r="AV145" s="12" t="s">
        <v>21</v>
      </c>
      <c r="AW145" s="12" t="s">
        <v>35</v>
      </c>
      <c r="AX145" s="12" t="s">
        <v>81</v>
      </c>
      <c r="AY145" s="153" t="s">
        <v>270</v>
      </c>
    </row>
    <row r="146" spans="2:65" s="13" customFormat="1" ht="22.5">
      <c r="B146" s="158"/>
      <c r="D146" s="152" t="s">
        <v>279</v>
      </c>
      <c r="E146" s="159" t="s">
        <v>1</v>
      </c>
      <c r="F146" s="160" t="s">
        <v>291</v>
      </c>
      <c r="H146" s="161">
        <v>0</v>
      </c>
      <c r="I146" s="162"/>
      <c r="L146" s="158"/>
      <c r="M146" s="163"/>
      <c r="T146" s="164"/>
      <c r="AT146" s="159" t="s">
        <v>279</v>
      </c>
      <c r="AU146" s="159" t="s">
        <v>90</v>
      </c>
      <c r="AV146" s="13" t="s">
        <v>179</v>
      </c>
      <c r="AW146" s="13" t="s">
        <v>35</v>
      </c>
      <c r="AX146" s="13" t="s">
        <v>81</v>
      </c>
      <c r="AY146" s="159" t="s">
        <v>270</v>
      </c>
    </row>
    <row r="147" spans="2:65" s="12" customFormat="1" ht="22.5">
      <c r="B147" s="151"/>
      <c r="D147" s="152" t="s">
        <v>279</v>
      </c>
      <c r="E147" s="153" t="s">
        <v>1</v>
      </c>
      <c r="F147" s="154" t="s">
        <v>2083</v>
      </c>
      <c r="H147" s="153" t="s">
        <v>1</v>
      </c>
      <c r="I147" s="155"/>
      <c r="L147" s="151"/>
      <c r="M147" s="156"/>
      <c r="T147" s="157"/>
      <c r="AT147" s="153" t="s">
        <v>279</v>
      </c>
      <c r="AU147" s="153" t="s">
        <v>90</v>
      </c>
      <c r="AV147" s="12" t="s">
        <v>21</v>
      </c>
      <c r="AW147" s="12" t="s">
        <v>35</v>
      </c>
      <c r="AX147" s="12" t="s">
        <v>81</v>
      </c>
      <c r="AY147" s="153" t="s">
        <v>270</v>
      </c>
    </row>
    <row r="148" spans="2:65" s="12" customFormat="1" ht="22.5">
      <c r="B148" s="151"/>
      <c r="D148" s="152" t="s">
        <v>279</v>
      </c>
      <c r="E148" s="153" t="s">
        <v>1</v>
      </c>
      <c r="F148" s="154" t="s">
        <v>293</v>
      </c>
      <c r="H148" s="153" t="s">
        <v>1</v>
      </c>
      <c r="I148" s="155"/>
      <c r="L148" s="151"/>
      <c r="M148" s="156"/>
      <c r="T148" s="157"/>
      <c r="AT148" s="153" t="s">
        <v>279</v>
      </c>
      <c r="AU148" s="153" t="s">
        <v>90</v>
      </c>
      <c r="AV148" s="12" t="s">
        <v>21</v>
      </c>
      <c r="AW148" s="12" t="s">
        <v>35</v>
      </c>
      <c r="AX148" s="12" t="s">
        <v>81</v>
      </c>
      <c r="AY148" s="153" t="s">
        <v>270</v>
      </c>
    </row>
    <row r="149" spans="2:65" s="14" customFormat="1" ht="11.25">
      <c r="B149" s="165"/>
      <c r="D149" s="152" t="s">
        <v>279</v>
      </c>
      <c r="E149" s="166" t="s">
        <v>1</v>
      </c>
      <c r="F149" s="167" t="s">
        <v>2084</v>
      </c>
      <c r="H149" s="168">
        <v>19</v>
      </c>
      <c r="I149" s="169"/>
      <c r="L149" s="165"/>
      <c r="M149" s="170"/>
      <c r="T149" s="171"/>
      <c r="AT149" s="166" t="s">
        <v>279</v>
      </c>
      <c r="AU149" s="166" t="s">
        <v>90</v>
      </c>
      <c r="AV149" s="14" t="s">
        <v>90</v>
      </c>
      <c r="AW149" s="14" t="s">
        <v>35</v>
      </c>
      <c r="AX149" s="14" t="s">
        <v>81</v>
      </c>
      <c r="AY149" s="166" t="s">
        <v>270</v>
      </c>
    </row>
    <row r="150" spans="2:65" s="15" customFormat="1" ht="11.25">
      <c r="B150" s="172"/>
      <c r="D150" s="152" t="s">
        <v>279</v>
      </c>
      <c r="E150" s="173" t="s">
        <v>2085</v>
      </c>
      <c r="F150" s="174" t="s">
        <v>1408</v>
      </c>
      <c r="H150" s="175">
        <v>19</v>
      </c>
      <c r="I150" s="176"/>
      <c r="L150" s="172"/>
      <c r="M150" s="177"/>
      <c r="T150" s="178"/>
      <c r="AT150" s="173" t="s">
        <v>279</v>
      </c>
      <c r="AU150" s="173" t="s">
        <v>90</v>
      </c>
      <c r="AV150" s="15" t="s">
        <v>277</v>
      </c>
      <c r="AW150" s="15" t="s">
        <v>35</v>
      </c>
      <c r="AX150" s="15" t="s">
        <v>21</v>
      </c>
      <c r="AY150" s="173" t="s">
        <v>270</v>
      </c>
    </row>
    <row r="151" spans="2:65" s="1" customFormat="1" ht="24.2" customHeight="1">
      <c r="B151" s="32"/>
      <c r="C151" s="138" t="s">
        <v>90</v>
      </c>
      <c r="D151" s="138" t="s">
        <v>272</v>
      </c>
      <c r="E151" s="139" t="s">
        <v>2086</v>
      </c>
      <c r="F151" s="140" t="s">
        <v>2087</v>
      </c>
      <c r="G151" s="141" t="s">
        <v>275</v>
      </c>
      <c r="H151" s="142">
        <v>12</v>
      </c>
      <c r="I151" s="143"/>
      <c r="J151" s="144">
        <f>ROUND(I151*H151,2)</f>
        <v>0</v>
      </c>
      <c r="K151" s="140" t="s">
        <v>276</v>
      </c>
      <c r="L151" s="32"/>
      <c r="M151" s="145" t="s">
        <v>1</v>
      </c>
      <c r="N151" s="146" t="s">
        <v>46</v>
      </c>
      <c r="P151" s="147">
        <f>O151*H151</f>
        <v>0</v>
      </c>
      <c r="Q151" s="147">
        <v>0</v>
      </c>
      <c r="R151" s="147">
        <f>Q151*H151</f>
        <v>0</v>
      </c>
      <c r="S151" s="147">
        <v>0.38800000000000001</v>
      </c>
      <c r="T151" s="148">
        <f>S151*H151</f>
        <v>4.6560000000000006</v>
      </c>
      <c r="AR151" s="149" t="s">
        <v>277</v>
      </c>
      <c r="AT151" s="149" t="s">
        <v>272</v>
      </c>
      <c r="AU151" s="149" t="s">
        <v>90</v>
      </c>
      <c r="AY151" s="17" t="s">
        <v>270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21</v>
      </c>
      <c r="BK151" s="150">
        <f>ROUND(I151*H151,2)</f>
        <v>0</v>
      </c>
      <c r="BL151" s="17" t="s">
        <v>277</v>
      </c>
      <c r="BM151" s="149" t="s">
        <v>2088</v>
      </c>
    </row>
    <row r="152" spans="2:65" s="12" customFormat="1" ht="11.25">
      <c r="B152" s="151"/>
      <c r="D152" s="152" t="s">
        <v>279</v>
      </c>
      <c r="E152" s="153" t="s">
        <v>1</v>
      </c>
      <c r="F152" s="154" t="s">
        <v>784</v>
      </c>
      <c r="H152" s="153" t="s">
        <v>1</v>
      </c>
      <c r="I152" s="155"/>
      <c r="L152" s="151"/>
      <c r="M152" s="156"/>
      <c r="T152" s="157"/>
      <c r="AT152" s="153" t="s">
        <v>279</v>
      </c>
      <c r="AU152" s="153" t="s">
        <v>90</v>
      </c>
      <c r="AV152" s="12" t="s">
        <v>21</v>
      </c>
      <c r="AW152" s="12" t="s">
        <v>35</v>
      </c>
      <c r="AX152" s="12" t="s">
        <v>81</v>
      </c>
      <c r="AY152" s="153" t="s">
        <v>270</v>
      </c>
    </row>
    <row r="153" spans="2:65" s="14" customFormat="1" ht="22.5">
      <c r="B153" s="165"/>
      <c r="D153" s="152" t="s">
        <v>279</v>
      </c>
      <c r="E153" s="166" t="s">
        <v>1</v>
      </c>
      <c r="F153" s="167" t="s">
        <v>2089</v>
      </c>
      <c r="H153" s="168">
        <v>12</v>
      </c>
      <c r="I153" s="169"/>
      <c r="L153" s="165"/>
      <c r="M153" s="170"/>
      <c r="T153" s="171"/>
      <c r="AT153" s="166" t="s">
        <v>279</v>
      </c>
      <c r="AU153" s="166" t="s">
        <v>90</v>
      </c>
      <c r="AV153" s="14" t="s">
        <v>90</v>
      </c>
      <c r="AW153" s="14" t="s">
        <v>35</v>
      </c>
      <c r="AX153" s="14" t="s">
        <v>81</v>
      </c>
      <c r="AY153" s="166" t="s">
        <v>270</v>
      </c>
    </row>
    <row r="154" spans="2:65" s="12" customFormat="1" ht="22.5">
      <c r="B154" s="151"/>
      <c r="D154" s="152" t="s">
        <v>279</v>
      </c>
      <c r="E154" s="153" t="s">
        <v>1</v>
      </c>
      <c r="F154" s="154" t="s">
        <v>2090</v>
      </c>
      <c r="H154" s="153" t="s">
        <v>1</v>
      </c>
      <c r="I154" s="155"/>
      <c r="L154" s="151"/>
      <c r="M154" s="156"/>
      <c r="T154" s="157"/>
      <c r="AT154" s="153" t="s">
        <v>279</v>
      </c>
      <c r="AU154" s="153" t="s">
        <v>90</v>
      </c>
      <c r="AV154" s="12" t="s">
        <v>21</v>
      </c>
      <c r="AW154" s="12" t="s">
        <v>35</v>
      </c>
      <c r="AX154" s="12" t="s">
        <v>81</v>
      </c>
      <c r="AY154" s="153" t="s">
        <v>270</v>
      </c>
    </row>
    <row r="155" spans="2:65" s="15" customFormat="1" ht="11.25">
      <c r="B155" s="172"/>
      <c r="D155" s="152" t="s">
        <v>279</v>
      </c>
      <c r="E155" s="173" t="s">
        <v>1</v>
      </c>
      <c r="F155" s="174" t="s">
        <v>310</v>
      </c>
      <c r="H155" s="175">
        <v>12</v>
      </c>
      <c r="I155" s="176"/>
      <c r="L155" s="172"/>
      <c r="M155" s="177"/>
      <c r="T155" s="178"/>
      <c r="AT155" s="173" t="s">
        <v>279</v>
      </c>
      <c r="AU155" s="173" t="s">
        <v>90</v>
      </c>
      <c r="AV155" s="15" t="s">
        <v>277</v>
      </c>
      <c r="AW155" s="15" t="s">
        <v>35</v>
      </c>
      <c r="AX155" s="15" t="s">
        <v>21</v>
      </c>
      <c r="AY155" s="173" t="s">
        <v>270</v>
      </c>
    </row>
    <row r="156" spans="2:65" s="1" customFormat="1" ht="24.2" customHeight="1">
      <c r="B156" s="32"/>
      <c r="C156" s="138" t="s">
        <v>179</v>
      </c>
      <c r="D156" s="138" t="s">
        <v>272</v>
      </c>
      <c r="E156" s="139" t="s">
        <v>2091</v>
      </c>
      <c r="F156" s="140" t="s">
        <v>2092</v>
      </c>
      <c r="G156" s="141" t="s">
        <v>275</v>
      </c>
      <c r="H156" s="142">
        <v>408</v>
      </c>
      <c r="I156" s="143"/>
      <c r="J156" s="144">
        <f>ROUND(I156*H156,2)</f>
        <v>0</v>
      </c>
      <c r="K156" s="140" t="s">
        <v>276</v>
      </c>
      <c r="L156" s="32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0.45</v>
      </c>
      <c r="T156" s="148">
        <f>S156*H156</f>
        <v>183.6</v>
      </c>
      <c r="AR156" s="149" t="s">
        <v>277</v>
      </c>
      <c r="AT156" s="149" t="s">
        <v>272</v>
      </c>
      <c r="AU156" s="149" t="s">
        <v>90</v>
      </c>
      <c r="AY156" s="17" t="s">
        <v>270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21</v>
      </c>
      <c r="BK156" s="150">
        <f>ROUND(I156*H156,2)</f>
        <v>0</v>
      </c>
      <c r="BL156" s="17" t="s">
        <v>277</v>
      </c>
      <c r="BM156" s="149" t="s">
        <v>2093</v>
      </c>
    </row>
    <row r="157" spans="2:65" s="12" customFormat="1" ht="22.5">
      <c r="B157" s="151"/>
      <c r="D157" s="152" t="s">
        <v>279</v>
      </c>
      <c r="E157" s="153" t="s">
        <v>1</v>
      </c>
      <c r="F157" s="154" t="s">
        <v>2094</v>
      </c>
      <c r="H157" s="153" t="s">
        <v>1</v>
      </c>
      <c r="I157" s="155"/>
      <c r="L157" s="151"/>
      <c r="M157" s="156"/>
      <c r="T157" s="157"/>
      <c r="AT157" s="153" t="s">
        <v>279</v>
      </c>
      <c r="AU157" s="153" t="s">
        <v>90</v>
      </c>
      <c r="AV157" s="12" t="s">
        <v>21</v>
      </c>
      <c r="AW157" s="12" t="s">
        <v>35</v>
      </c>
      <c r="AX157" s="12" t="s">
        <v>81</v>
      </c>
      <c r="AY157" s="153" t="s">
        <v>270</v>
      </c>
    </row>
    <row r="158" spans="2:65" s="14" customFormat="1" ht="22.5">
      <c r="B158" s="165"/>
      <c r="D158" s="152" t="s">
        <v>279</v>
      </c>
      <c r="E158" s="166" t="s">
        <v>1</v>
      </c>
      <c r="F158" s="167" t="s">
        <v>2095</v>
      </c>
      <c r="H158" s="168">
        <v>408</v>
      </c>
      <c r="I158" s="169"/>
      <c r="L158" s="165"/>
      <c r="M158" s="170"/>
      <c r="T158" s="171"/>
      <c r="AT158" s="166" t="s">
        <v>279</v>
      </c>
      <c r="AU158" s="166" t="s">
        <v>90</v>
      </c>
      <c r="AV158" s="14" t="s">
        <v>90</v>
      </c>
      <c r="AW158" s="14" t="s">
        <v>35</v>
      </c>
      <c r="AX158" s="14" t="s">
        <v>81</v>
      </c>
      <c r="AY158" s="166" t="s">
        <v>270</v>
      </c>
    </row>
    <row r="159" spans="2:65" s="15" customFormat="1" ht="11.25">
      <c r="B159" s="172"/>
      <c r="D159" s="152" t="s">
        <v>279</v>
      </c>
      <c r="E159" s="173" t="s">
        <v>1</v>
      </c>
      <c r="F159" s="174" t="s">
        <v>310</v>
      </c>
      <c r="H159" s="175">
        <v>408</v>
      </c>
      <c r="I159" s="176"/>
      <c r="L159" s="172"/>
      <c r="M159" s="177"/>
      <c r="T159" s="178"/>
      <c r="AT159" s="173" t="s">
        <v>279</v>
      </c>
      <c r="AU159" s="173" t="s">
        <v>90</v>
      </c>
      <c r="AV159" s="15" t="s">
        <v>277</v>
      </c>
      <c r="AW159" s="15" t="s">
        <v>35</v>
      </c>
      <c r="AX159" s="15" t="s">
        <v>21</v>
      </c>
      <c r="AY159" s="173" t="s">
        <v>270</v>
      </c>
    </row>
    <row r="160" spans="2:65" s="1" customFormat="1" ht="24.2" customHeight="1">
      <c r="B160" s="32"/>
      <c r="C160" s="138" t="s">
        <v>277</v>
      </c>
      <c r="D160" s="138" t="s">
        <v>272</v>
      </c>
      <c r="E160" s="139" t="s">
        <v>2096</v>
      </c>
      <c r="F160" s="140" t="s">
        <v>2097</v>
      </c>
      <c r="G160" s="141" t="s">
        <v>275</v>
      </c>
      <c r="H160" s="142">
        <v>272</v>
      </c>
      <c r="I160" s="143"/>
      <c r="J160" s="144">
        <f>ROUND(I160*H160,2)</f>
        <v>0</v>
      </c>
      <c r="K160" s="140" t="s">
        <v>276</v>
      </c>
      <c r="L160" s="32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0.45</v>
      </c>
      <c r="T160" s="148">
        <f>S160*H160</f>
        <v>122.4</v>
      </c>
      <c r="AR160" s="149" t="s">
        <v>277</v>
      </c>
      <c r="AT160" s="149" t="s">
        <v>272</v>
      </c>
      <c r="AU160" s="149" t="s">
        <v>90</v>
      </c>
      <c r="AY160" s="17" t="s">
        <v>270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21</v>
      </c>
      <c r="BK160" s="150">
        <f>ROUND(I160*H160,2)</f>
        <v>0</v>
      </c>
      <c r="BL160" s="17" t="s">
        <v>277</v>
      </c>
      <c r="BM160" s="149" t="s">
        <v>2098</v>
      </c>
    </row>
    <row r="161" spans="2:65" s="12" customFormat="1" ht="22.5">
      <c r="B161" s="151"/>
      <c r="D161" s="152" t="s">
        <v>279</v>
      </c>
      <c r="E161" s="153" t="s">
        <v>1</v>
      </c>
      <c r="F161" s="154" t="s">
        <v>2099</v>
      </c>
      <c r="H161" s="153" t="s">
        <v>1</v>
      </c>
      <c r="I161" s="155"/>
      <c r="L161" s="151"/>
      <c r="M161" s="156"/>
      <c r="T161" s="157"/>
      <c r="AT161" s="153" t="s">
        <v>279</v>
      </c>
      <c r="AU161" s="153" t="s">
        <v>90</v>
      </c>
      <c r="AV161" s="12" t="s">
        <v>21</v>
      </c>
      <c r="AW161" s="12" t="s">
        <v>35</v>
      </c>
      <c r="AX161" s="12" t="s">
        <v>81</v>
      </c>
      <c r="AY161" s="153" t="s">
        <v>270</v>
      </c>
    </row>
    <row r="162" spans="2:65" s="14" customFormat="1" ht="22.5">
      <c r="B162" s="165"/>
      <c r="D162" s="152" t="s">
        <v>279</v>
      </c>
      <c r="E162" s="166" t="s">
        <v>1</v>
      </c>
      <c r="F162" s="167" t="s">
        <v>2100</v>
      </c>
      <c r="H162" s="168">
        <v>680</v>
      </c>
      <c r="I162" s="169"/>
      <c r="L162" s="165"/>
      <c r="M162" s="170"/>
      <c r="T162" s="171"/>
      <c r="AT162" s="166" t="s">
        <v>279</v>
      </c>
      <c r="AU162" s="166" t="s">
        <v>90</v>
      </c>
      <c r="AV162" s="14" t="s">
        <v>90</v>
      </c>
      <c r="AW162" s="14" t="s">
        <v>35</v>
      </c>
      <c r="AX162" s="14" t="s">
        <v>81</v>
      </c>
      <c r="AY162" s="166" t="s">
        <v>270</v>
      </c>
    </row>
    <row r="163" spans="2:65" s="14" customFormat="1" ht="22.5">
      <c r="B163" s="165"/>
      <c r="D163" s="152" t="s">
        <v>279</v>
      </c>
      <c r="E163" s="166" t="s">
        <v>1</v>
      </c>
      <c r="F163" s="167" t="s">
        <v>2101</v>
      </c>
      <c r="H163" s="168">
        <v>-408</v>
      </c>
      <c r="I163" s="169"/>
      <c r="L163" s="165"/>
      <c r="M163" s="170"/>
      <c r="T163" s="171"/>
      <c r="AT163" s="166" t="s">
        <v>279</v>
      </c>
      <c r="AU163" s="166" t="s">
        <v>90</v>
      </c>
      <c r="AV163" s="14" t="s">
        <v>90</v>
      </c>
      <c r="AW163" s="14" t="s">
        <v>35</v>
      </c>
      <c r="AX163" s="14" t="s">
        <v>81</v>
      </c>
      <c r="AY163" s="166" t="s">
        <v>270</v>
      </c>
    </row>
    <row r="164" spans="2:65" s="15" customFormat="1" ht="11.25">
      <c r="B164" s="172"/>
      <c r="D164" s="152" t="s">
        <v>279</v>
      </c>
      <c r="E164" s="173" t="s">
        <v>1</v>
      </c>
      <c r="F164" s="174" t="s">
        <v>310</v>
      </c>
      <c r="H164" s="175">
        <v>272</v>
      </c>
      <c r="I164" s="176"/>
      <c r="L164" s="172"/>
      <c r="M164" s="177"/>
      <c r="T164" s="178"/>
      <c r="AT164" s="173" t="s">
        <v>279</v>
      </c>
      <c r="AU164" s="173" t="s">
        <v>90</v>
      </c>
      <c r="AV164" s="15" t="s">
        <v>277</v>
      </c>
      <c r="AW164" s="15" t="s">
        <v>35</v>
      </c>
      <c r="AX164" s="15" t="s">
        <v>21</v>
      </c>
      <c r="AY164" s="173" t="s">
        <v>270</v>
      </c>
    </row>
    <row r="165" spans="2:65" s="1" customFormat="1" ht="16.5" customHeight="1">
      <c r="B165" s="32"/>
      <c r="C165" s="138" t="s">
        <v>317</v>
      </c>
      <c r="D165" s="138" t="s">
        <v>272</v>
      </c>
      <c r="E165" s="139" t="s">
        <v>351</v>
      </c>
      <c r="F165" s="140" t="s">
        <v>352</v>
      </c>
      <c r="G165" s="141" t="s">
        <v>335</v>
      </c>
      <c r="H165" s="142">
        <v>152</v>
      </c>
      <c r="I165" s="143"/>
      <c r="J165" s="144">
        <f>ROUND(I165*H165,2)</f>
        <v>0</v>
      </c>
      <c r="K165" s="140" t="s">
        <v>276</v>
      </c>
      <c r="L165" s="32"/>
      <c r="M165" s="145" t="s">
        <v>1</v>
      </c>
      <c r="N165" s="146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0.20499999999999999</v>
      </c>
      <c r="T165" s="148">
        <f>S165*H165</f>
        <v>31.159999999999997</v>
      </c>
      <c r="AR165" s="149" t="s">
        <v>277</v>
      </c>
      <c r="AT165" s="149" t="s">
        <v>272</v>
      </c>
      <c r="AU165" s="149" t="s">
        <v>90</v>
      </c>
      <c r="AY165" s="17" t="s">
        <v>270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21</v>
      </c>
      <c r="BK165" s="150">
        <f>ROUND(I165*H165,2)</f>
        <v>0</v>
      </c>
      <c r="BL165" s="17" t="s">
        <v>277</v>
      </c>
      <c r="BM165" s="149" t="s">
        <v>2102</v>
      </c>
    </row>
    <row r="166" spans="2:65" s="14" customFormat="1" ht="22.5">
      <c r="B166" s="165"/>
      <c r="D166" s="152" t="s">
        <v>279</v>
      </c>
      <c r="E166" s="166" t="s">
        <v>1</v>
      </c>
      <c r="F166" s="167" t="s">
        <v>2103</v>
      </c>
      <c r="H166" s="168">
        <v>152</v>
      </c>
      <c r="I166" s="169"/>
      <c r="L166" s="165"/>
      <c r="M166" s="170"/>
      <c r="T166" s="171"/>
      <c r="AT166" s="166" t="s">
        <v>279</v>
      </c>
      <c r="AU166" s="166" t="s">
        <v>90</v>
      </c>
      <c r="AV166" s="14" t="s">
        <v>90</v>
      </c>
      <c r="AW166" s="14" t="s">
        <v>35</v>
      </c>
      <c r="AX166" s="14" t="s">
        <v>21</v>
      </c>
      <c r="AY166" s="166" t="s">
        <v>270</v>
      </c>
    </row>
    <row r="167" spans="2:65" s="1" customFormat="1" ht="44.25" customHeight="1">
      <c r="B167" s="32"/>
      <c r="C167" s="138" t="s">
        <v>324</v>
      </c>
      <c r="D167" s="138" t="s">
        <v>272</v>
      </c>
      <c r="E167" s="139" t="s">
        <v>2104</v>
      </c>
      <c r="F167" s="140" t="s">
        <v>2105</v>
      </c>
      <c r="G167" s="141" t="s">
        <v>275</v>
      </c>
      <c r="H167" s="142">
        <v>1062</v>
      </c>
      <c r="I167" s="143"/>
      <c r="J167" s="144">
        <f>ROUND(I167*H167,2)</f>
        <v>0</v>
      </c>
      <c r="K167" s="140" t="s">
        <v>341</v>
      </c>
      <c r="L167" s="32"/>
      <c r="M167" s="145" t="s">
        <v>1</v>
      </c>
      <c r="N167" s="146" t="s">
        <v>46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277</v>
      </c>
      <c r="AT167" s="149" t="s">
        <v>272</v>
      </c>
      <c r="AU167" s="149" t="s">
        <v>90</v>
      </c>
      <c r="AY167" s="17" t="s">
        <v>270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21</v>
      </c>
      <c r="BK167" s="150">
        <f>ROUND(I167*H167,2)</f>
        <v>0</v>
      </c>
      <c r="BL167" s="17" t="s">
        <v>277</v>
      </c>
      <c r="BM167" s="149" t="s">
        <v>2106</v>
      </c>
    </row>
    <row r="168" spans="2:65" s="12" customFormat="1" ht="22.5">
      <c r="B168" s="151"/>
      <c r="D168" s="152" t="s">
        <v>279</v>
      </c>
      <c r="E168" s="153" t="s">
        <v>1</v>
      </c>
      <c r="F168" s="154" t="s">
        <v>2107</v>
      </c>
      <c r="H168" s="153" t="s">
        <v>1</v>
      </c>
      <c r="I168" s="155"/>
      <c r="L168" s="151"/>
      <c r="M168" s="156"/>
      <c r="T168" s="157"/>
      <c r="AT168" s="153" t="s">
        <v>279</v>
      </c>
      <c r="AU168" s="153" t="s">
        <v>90</v>
      </c>
      <c r="AV168" s="12" t="s">
        <v>21</v>
      </c>
      <c r="AW168" s="12" t="s">
        <v>35</v>
      </c>
      <c r="AX168" s="12" t="s">
        <v>81</v>
      </c>
      <c r="AY168" s="153" t="s">
        <v>270</v>
      </c>
    </row>
    <row r="169" spans="2:65" s="14" customFormat="1" ht="22.5">
      <c r="B169" s="165"/>
      <c r="D169" s="152" t="s">
        <v>279</v>
      </c>
      <c r="E169" s="166" t="s">
        <v>1</v>
      </c>
      <c r="F169" s="167" t="s">
        <v>2108</v>
      </c>
      <c r="H169" s="168">
        <v>1062</v>
      </c>
      <c r="I169" s="169"/>
      <c r="L169" s="165"/>
      <c r="M169" s="170"/>
      <c r="T169" s="171"/>
      <c r="AT169" s="166" t="s">
        <v>279</v>
      </c>
      <c r="AU169" s="166" t="s">
        <v>90</v>
      </c>
      <c r="AV169" s="14" t="s">
        <v>90</v>
      </c>
      <c r="AW169" s="14" t="s">
        <v>35</v>
      </c>
      <c r="AX169" s="14" t="s">
        <v>81</v>
      </c>
      <c r="AY169" s="166" t="s">
        <v>270</v>
      </c>
    </row>
    <row r="170" spans="2:65" s="13" customFormat="1" ht="11.25">
      <c r="B170" s="158"/>
      <c r="D170" s="152" t="s">
        <v>279</v>
      </c>
      <c r="E170" s="159" t="s">
        <v>2037</v>
      </c>
      <c r="F170" s="160" t="s">
        <v>367</v>
      </c>
      <c r="H170" s="161">
        <v>1062</v>
      </c>
      <c r="I170" s="162"/>
      <c r="L170" s="158"/>
      <c r="M170" s="163"/>
      <c r="T170" s="164"/>
      <c r="AT170" s="159" t="s">
        <v>279</v>
      </c>
      <c r="AU170" s="159" t="s">
        <v>90</v>
      </c>
      <c r="AV170" s="13" t="s">
        <v>179</v>
      </c>
      <c r="AW170" s="13" t="s">
        <v>35</v>
      </c>
      <c r="AX170" s="13" t="s">
        <v>21</v>
      </c>
      <c r="AY170" s="159" t="s">
        <v>270</v>
      </c>
    </row>
    <row r="171" spans="2:65" s="1" customFormat="1" ht="49.15" customHeight="1">
      <c r="B171" s="32"/>
      <c r="C171" s="138" t="s">
        <v>332</v>
      </c>
      <c r="D171" s="138" t="s">
        <v>272</v>
      </c>
      <c r="E171" s="139" t="s">
        <v>2109</v>
      </c>
      <c r="F171" s="140" t="s">
        <v>2110</v>
      </c>
      <c r="G171" s="141" t="s">
        <v>275</v>
      </c>
      <c r="H171" s="142">
        <v>708</v>
      </c>
      <c r="I171" s="143"/>
      <c r="J171" s="144">
        <f>ROUND(I171*H171,2)</f>
        <v>0</v>
      </c>
      <c r="K171" s="140" t="s">
        <v>341</v>
      </c>
      <c r="L171" s="32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277</v>
      </c>
      <c r="AT171" s="149" t="s">
        <v>272</v>
      </c>
      <c r="AU171" s="149" t="s">
        <v>90</v>
      </c>
      <c r="AY171" s="17" t="s">
        <v>270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21</v>
      </c>
      <c r="BK171" s="150">
        <f>ROUND(I171*H171,2)</f>
        <v>0</v>
      </c>
      <c r="BL171" s="17" t="s">
        <v>277</v>
      </c>
      <c r="BM171" s="149" t="s">
        <v>2111</v>
      </c>
    </row>
    <row r="172" spans="2:65" s="14" customFormat="1" ht="22.5">
      <c r="B172" s="165"/>
      <c r="D172" s="152" t="s">
        <v>279</v>
      </c>
      <c r="E172" s="166" t="s">
        <v>1</v>
      </c>
      <c r="F172" s="167" t="s">
        <v>2112</v>
      </c>
      <c r="H172" s="168">
        <v>1770</v>
      </c>
      <c r="I172" s="169"/>
      <c r="L172" s="165"/>
      <c r="M172" s="170"/>
      <c r="T172" s="171"/>
      <c r="AT172" s="166" t="s">
        <v>279</v>
      </c>
      <c r="AU172" s="166" t="s">
        <v>90</v>
      </c>
      <c r="AV172" s="14" t="s">
        <v>90</v>
      </c>
      <c r="AW172" s="14" t="s">
        <v>35</v>
      </c>
      <c r="AX172" s="14" t="s">
        <v>81</v>
      </c>
      <c r="AY172" s="166" t="s">
        <v>270</v>
      </c>
    </row>
    <row r="173" spans="2:65" s="14" customFormat="1" ht="22.5">
      <c r="B173" s="165"/>
      <c r="D173" s="152" t="s">
        <v>279</v>
      </c>
      <c r="E173" s="166" t="s">
        <v>1</v>
      </c>
      <c r="F173" s="167" t="s">
        <v>2113</v>
      </c>
      <c r="H173" s="168">
        <v>-1062</v>
      </c>
      <c r="I173" s="169"/>
      <c r="L173" s="165"/>
      <c r="M173" s="170"/>
      <c r="T173" s="171"/>
      <c r="AT173" s="166" t="s">
        <v>279</v>
      </c>
      <c r="AU173" s="166" t="s">
        <v>90</v>
      </c>
      <c r="AV173" s="14" t="s">
        <v>90</v>
      </c>
      <c r="AW173" s="14" t="s">
        <v>35</v>
      </c>
      <c r="AX173" s="14" t="s">
        <v>81</v>
      </c>
      <c r="AY173" s="166" t="s">
        <v>270</v>
      </c>
    </row>
    <row r="174" spans="2:65" s="13" customFormat="1" ht="11.25">
      <c r="B174" s="158"/>
      <c r="D174" s="152" t="s">
        <v>279</v>
      </c>
      <c r="E174" s="159" t="s">
        <v>2052</v>
      </c>
      <c r="F174" s="160" t="s">
        <v>367</v>
      </c>
      <c r="H174" s="161">
        <v>708</v>
      </c>
      <c r="I174" s="162"/>
      <c r="L174" s="158"/>
      <c r="M174" s="163"/>
      <c r="T174" s="164"/>
      <c r="AT174" s="159" t="s">
        <v>279</v>
      </c>
      <c r="AU174" s="159" t="s">
        <v>90</v>
      </c>
      <c r="AV174" s="13" t="s">
        <v>179</v>
      </c>
      <c r="AW174" s="13" t="s">
        <v>35</v>
      </c>
      <c r="AX174" s="13" t="s">
        <v>21</v>
      </c>
      <c r="AY174" s="159" t="s">
        <v>270</v>
      </c>
    </row>
    <row r="175" spans="2:65" s="1" customFormat="1" ht="24.2" customHeight="1">
      <c r="B175" s="32"/>
      <c r="C175" s="138" t="s">
        <v>338</v>
      </c>
      <c r="D175" s="138" t="s">
        <v>272</v>
      </c>
      <c r="E175" s="139" t="s">
        <v>382</v>
      </c>
      <c r="F175" s="140" t="s">
        <v>383</v>
      </c>
      <c r="G175" s="141" t="s">
        <v>371</v>
      </c>
      <c r="H175" s="142">
        <v>45.576000000000001</v>
      </c>
      <c r="I175" s="143"/>
      <c r="J175" s="144">
        <f>ROUND(I175*H175,2)</f>
        <v>0</v>
      </c>
      <c r="K175" s="140" t="s">
        <v>276</v>
      </c>
      <c r="L175" s="32"/>
      <c r="M175" s="145" t="s">
        <v>1</v>
      </c>
      <c r="N175" s="146" t="s">
        <v>46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277</v>
      </c>
      <c r="AT175" s="149" t="s">
        <v>272</v>
      </c>
      <c r="AU175" s="149" t="s">
        <v>90</v>
      </c>
      <c r="AY175" s="17" t="s">
        <v>270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21</v>
      </c>
      <c r="BK175" s="150">
        <f>ROUND(I175*H175,2)</f>
        <v>0</v>
      </c>
      <c r="BL175" s="17" t="s">
        <v>277</v>
      </c>
      <c r="BM175" s="149" t="s">
        <v>2114</v>
      </c>
    </row>
    <row r="176" spans="2:65" s="12" customFormat="1" ht="11.25">
      <c r="B176" s="151"/>
      <c r="D176" s="152" t="s">
        <v>279</v>
      </c>
      <c r="E176" s="153" t="s">
        <v>1</v>
      </c>
      <c r="F176" s="154" t="s">
        <v>385</v>
      </c>
      <c r="H176" s="153" t="s">
        <v>1</v>
      </c>
      <c r="I176" s="155"/>
      <c r="L176" s="151"/>
      <c r="M176" s="156"/>
      <c r="T176" s="157"/>
      <c r="AT176" s="153" t="s">
        <v>279</v>
      </c>
      <c r="AU176" s="153" t="s">
        <v>90</v>
      </c>
      <c r="AV176" s="12" t="s">
        <v>21</v>
      </c>
      <c r="AW176" s="12" t="s">
        <v>35</v>
      </c>
      <c r="AX176" s="12" t="s">
        <v>81</v>
      </c>
      <c r="AY176" s="153" t="s">
        <v>270</v>
      </c>
    </row>
    <row r="177" spans="2:65" s="12" customFormat="1" ht="22.5">
      <c r="B177" s="151"/>
      <c r="D177" s="152" t="s">
        <v>279</v>
      </c>
      <c r="E177" s="153" t="s">
        <v>1</v>
      </c>
      <c r="F177" s="154" t="s">
        <v>2115</v>
      </c>
      <c r="H177" s="153" t="s">
        <v>1</v>
      </c>
      <c r="I177" s="155"/>
      <c r="L177" s="151"/>
      <c r="M177" s="156"/>
      <c r="T177" s="157"/>
      <c r="AT177" s="153" t="s">
        <v>279</v>
      </c>
      <c r="AU177" s="153" t="s">
        <v>90</v>
      </c>
      <c r="AV177" s="12" t="s">
        <v>21</v>
      </c>
      <c r="AW177" s="12" t="s">
        <v>35</v>
      </c>
      <c r="AX177" s="12" t="s">
        <v>81</v>
      </c>
      <c r="AY177" s="153" t="s">
        <v>270</v>
      </c>
    </row>
    <row r="178" spans="2:65" s="12" customFormat="1" ht="22.5">
      <c r="B178" s="151"/>
      <c r="D178" s="152" t="s">
        <v>279</v>
      </c>
      <c r="E178" s="153" t="s">
        <v>1</v>
      </c>
      <c r="F178" s="154" t="s">
        <v>2116</v>
      </c>
      <c r="H178" s="153" t="s">
        <v>1</v>
      </c>
      <c r="I178" s="155"/>
      <c r="L178" s="151"/>
      <c r="M178" s="156"/>
      <c r="T178" s="157"/>
      <c r="AT178" s="153" t="s">
        <v>279</v>
      </c>
      <c r="AU178" s="153" t="s">
        <v>90</v>
      </c>
      <c r="AV178" s="12" t="s">
        <v>21</v>
      </c>
      <c r="AW178" s="12" t="s">
        <v>35</v>
      </c>
      <c r="AX178" s="12" t="s">
        <v>81</v>
      </c>
      <c r="AY178" s="153" t="s">
        <v>270</v>
      </c>
    </row>
    <row r="179" spans="2:65" s="12" customFormat="1" ht="22.5">
      <c r="B179" s="151"/>
      <c r="D179" s="152" t="s">
        <v>279</v>
      </c>
      <c r="E179" s="153" t="s">
        <v>1</v>
      </c>
      <c r="F179" s="154" t="s">
        <v>2117</v>
      </c>
      <c r="H179" s="153" t="s">
        <v>1</v>
      </c>
      <c r="I179" s="155"/>
      <c r="L179" s="151"/>
      <c r="M179" s="156"/>
      <c r="T179" s="157"/>
      <c r="AT179" s="153" t="s">
        <v>279</v>
      </c>
      <c r="AU179" s="153" t="s">
        <v>90</v>
      </c>
      <c r="AV179" s="12" t="s">
        <v>21</v>
      </c>
      <c r="AW179" s="12" t="s">
        <v>35</v>
      </c>
      <c r="AX179" s="12" t="s">
        <v>81</v>
      </c>
      <c r="AY179" s="153" t="s">
        <v>270</v>
      </c>
    </row>
    <row r="180" spans="2:65" s="14" customFormat="1" ht="11.25">
      <c r="B180" s="165"/>
      <c r="D180" s="152" t="s">
        <v>279</v>
      </c>
      <c r="E180" s="166" t="s">
        <v>1</v>
      </c>
      <c r="F180" s="167" t="s">
        <v>2118</v>
      </c>
      <c r="H180" s="168">
        <v>45.576000000000001</v>
      </c>
      <c r="I180" s="169"/>
      <c r="L180" s="165"/>
      <c r="M180" s="170"/>
      <c r="T180" s="171"/>
      <c r="AT180" s="166" t="s">
        <v>279</v>
      </c>
      <c r="AU180" s="166" t="s">
        <v>90</v>
      </c>
      <c r="AV180" s="14" t="s">
        <v>90</v>
      </c>
      <c r="AW180" s="14" t="s">
        <v>35</v>
      </c>
      <c r="AX180" s="14" t="s">
        <v>81</v>
      </c>
      <c r="AY180" s="166" t="s">
        <v>270</v>
      </c>
    </row>
    <row r="181" spans="2:65" s="15" customFormat="1" ht="11.25">
      <c r="B181" s="172"/>
      <c r="D181" s="152" t="s">
        <v>279</v>
      </c>
      <c r="E181" s="173" t="s">
        <v>2048</v>
      </c>
      <c r="F181" s="174" t="s">
        <v>391</v>
      </c>
      <c r="H181" s="175">
        <v>45.576000000000001</v>
      </c>
      <c r="I181" s="176"/>
      <c r="L181" s="172"/>
      <c r="M181" s="177"/>
      <c r="T181" s="178"/>
      <c r="AT181" s="173" t="s">
        <v>279</v>
      </c>
      <c r="AU181" s="173" t="s">
        <v>90</v>
      </c>
      <c r="AV181" s="15" t="s">
        <v>277</v>
      </c>
      <c r="AW181" s="15" t="s">
        <v>35</v>
      </c>
      <c r="AX181" s="15" t="s">
        <v>21</v>
      </c>
      <c r="AY181" s="173" t="s">
        <v>270</v>
      </c>
    </row>
    <row r="182" spans="2:65" s="1" customFormat="1" ht="37.9" customHeight="1">
      <c r="B182" s="32"/>
      <c r="C182" s="138" t="s">
        <v>345</v>
      </c>
      <c r="D182" s="138" t="s">
        <v>272</v>
      </c>
      <c r="E182" s="139" t="s">
        <v>571</v>
      </c>
      <c r="F182" s="140" t="s">
        <v>572</v>
      </c>
      <c r="G182" s="141" t="s">
        <v>371</v>
      </c>
      <c r="H182" s="142">
        <v>74.424000000000007</v>
      </c>
      <c r="I182" s="143"/>
      <c r="J182" s="144">
        <f>ROUND(I182*H182,2)</f>
        <v>0</v>
      </c>
      <c r="K182" s="140" t="s">
        <v>276</v>
      </c>
      <c r="L182" s="32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277</v>
      </c>
      <c r="AT182" s="149" t="s">
        <v>272</v>
      </c>
      <c r="AU182" s="149" t="s">
        <v>90</v>
      </c>
      <c r="AY182" s="17" t="s">
        <v>270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21</v>
      </c>
      <c r="BK182" s="150">
        <f>ROUND(I182*H182,2)</f>
        <v>0</v>
      </c>
      <c r="BL182" s="17" t="s">
        <v>277</v>
      </c>
      <c r="BM182" s="149" t="s">
        <v>2119</v>
      </c>
    </row>
    <row r="183" spans="2:65" s="12" customFormat="1" ht="22.5">
      <c r="B183" s="151"/>
      <c r="D183" s="152" t="s">
        <v>279</v>
      </c>
      <c r="E183" s="153" t="s">
        <v>1</v>
      </c>
      <c r="F183" s="154" t="s">
        <v>396</v>
      </c>
      <c r="H183" s="153" t="s">
        <v>1</v>
      </c>
      <c r="I183" s="155"/>
      <c r="L183" s="151"/>
      <c r="M183" s="156"/>
      <c r="T183" s="157"/>
      <c r="AT183" s="153" t="s">
        <v>279</v>
      </c>
      <c r="AU183" s="153" t="s">
        <v>90</v>
      </c>
      <c r="AV183" s="12" t="s">
        <v>21</v>
      </c>
      <c r="AW183" s="12" t="s">
        <v>35</v>
      </c>
      <c r="AX183" s="12" t="s">
        <v>81</v>
      </c>
      <c r="AY183" s="153" t="s">
        <v>270</v>
      </c>
    </row>
    <row r="184" spans="2:65" s="12" customFormat="1" ht="22.5">
      <c r="B184" s="151"/>
      <c r="D184" s="152" t="s">
        <v>279</v>
      </c>
      <c r="E184" s="153" t="s">
        <v>1</v>
      </c>
      <c r="F184" s="154" t="s">
        <v>2120</v>
      </c>
      <c r="H184" s="153" t="s">
        <v>1</v>
      </c>
      <c r="I184" s="155"/>
      <c r="L184" s="151"/>
      <c r="M184" s="156"/>
      <c r="T184" s="157"/>
      <c r="AT184" s="153" t="s">
        <v>279</v>
      </c>
      <c r="AU184" s="153" t="s">
        <v>90</v>
      </c>
      <c r="AV184" s="12" t="s">
        <v>21</v>
      </c>
      <c r="AW184" s="12" t="s">
        <v>35</v>
      </c>
      <c r="AX184" s="12" t="s">
        <v>81</v>
      </c>
      <c r="AY184" s="153" t="s">
        <v>270</v>
      </c>
    </row>
    <row r="185" spans="2:65" s="14" customFormat="1" ht="11.25">
      <c r="B185" s="165"/>
      <c r="D185" s="152" t="s">
        <v>279</v>
      </c>
      <c r="E185" s="166" t="s">
        <v>1</v>
      </c>
      <c r="F185" s="167" t="s">
        <v>2121</v>
      </c>
      <c r="H185" s="168">
        <v>120</v>
      </c>
      <c r="I185" s="169"/>
      <c r="L185" s="165"/>
      <c r="M185" s="170"/>
      <c r="T185" s="171"/>
      <c r="AT185" s="166" t="s">
        <v>279</v>
      </c>
      <c r="AU185" s="166" t="s">
        <v>90</v>
      </c>
      <c r="AV185" s="14" t="s">
        <v>90</v>
      </c>
      <c r="AW185" s="14" t="s">
        <v>35</v>
      </c>
      <c r="AX185" s="14" t="s">
        <v>81</v>
      </c>
      <c r="AY185" s="166" t="s">
        <v>270</v>
      </c>
    </row>
    <row r="186" spans="2:65" s="13" customFormat="1" ht="11.25">
      <c r="B186" s="158"/>
      <c r="D186" s="152" t="s">
        <v>279</v>
      </c>
      <c r="E186" s="159" t="s">
        <v>1</v>
      </c>
      <c r="F186" s="160" t="s">
        <v>367</v>
      </c>
      <c r="H186" s="161">
        <v>120</v>
      </c>
      <c r="I186" s="162"/>
      <c r="L186" s="158"/>
      <c r="M186" s="163"/>
      <c r="T186" s="164"/>
      <c r="AT186" s="159" t="s">
        <v>279</v>
      </c>
      <c r="AU186" s="159" t="s">
        <v>90</v>
      </c>
      <c r="AV186" s="13" t="s">
        <v>179</v>
      </c>
      <c r="AW186" s="13" t="s">
        <v>35</v>
      </c>
      <c r="AX186" s="13" t="s">
        <v>81</v>
      </c>
      <c r="AY186" s="159" t="s">
        <v>270</v>
      </c>
    </row>
    <row r="187" spans="2:65" s="12" customFormat="1" ht="11.25">
      <c r="B187" s="151"/>
      <c r="D187" s="152" t="s">
        <v>279</v>
      </c>
      <c r="E187" s="153" t="s">
        <v>1</v>
      </c>
      <c r="F187" s="154" t="s">
        <v>398</v>
      </c>
      <c r="H187" s="153" t="s">
        <v>1</v>
      </c>
      <c r="I187" s="155"/>
      <c r="L187" s="151"/>
      <c r="M187" s="156"/>
      <c r="T187" s="157"/>
      <c r="AT187" s="153" t="s">
        <v>279</v>
      </c>
      <c r="AU187" s="153" t="s">
        <v>90</v>
      </c>
      <c r="AV187" s="12" t="s">
        <v>21</v>
      </c>
      <c r="AW187" s="12" t="s">
        <v>35</v>
      </c>
      <c r="AX187" s="12" t="s">
        <v>81</v>
      </c>
      <c r="AY187" s="153" t="s">
        <v>270</v>
      </c>
    </row>
    <row r="188" spans="2:65" s="14" customFormat="1" ht="11.25">
      <c r="B188" s="165"/>
      <c r="D188" s="152" t="s">
        <v>279</v>
      </c>
      <c r="E188" s="166" t="s">
        <v>1</v>
      </c>
      <c r="F188" s="167" t="s">
        <v>2122</v>
      </c>
      <c r="H188" s="168">
        <v>-45.576000000000001</v>
      </c>
      <c r="I188" s="169"/>
      <c r="L188" s="165"/>
      <c r="M188" s="170"/>
      <c r="T188" s="171"/>
      <c r="AT188" s="166" t="s">
        <v>279</v>
      </c>
      <c r="AU188" s="166" t="s">
        <v>90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5" customFormat="1" ht="11.25">
      <c r="B189" s="172"/>
      <c r="D189" s="152" t="s">
        <v>279</v>
      </c>
      <c r="E189" s="173" t="s">
        <v>2062</v>
      </c>
      <c r="F189" s="174" t="s">
        <v>401</v>
      </c>
      <c r="H189" s="175">
        <v>74.424000000000007</v>
      </c>
      <c r="I189" s="176"/>
      <c r="L189" s="172"/>
      <c r="M189" s="177"/>
      <c r="T189" s="178"/>
      <c r="AT189" s="173" t="s">
        <v>279</v>
      </c>
      <c r="AU189" s="173" t="s">
        <v>90</v>
      </c>
      <c r="AV189" s="15" t="s">
        <v>277</v>
      </c>
      <c r="AW189" s="15" t="s">
        <v>35</v>
      </c>
      <c r="AX189" s="15" t="s">
        <v>21</v>
      </c>
      <c r="AY189" s="173" t="s">
        <v>270</v>
      </c>
    </row>
    <row r="190" spans="2:65" s="1" customFormat="1" ht="24.2" customHeight="1">
      <c r="B190" s="32"/>
      <c r="C190" s="138" t="s">
        <v>26</v>
      </c>
      <c r="D190" s="138" t="s">
        <v>272</v>
      </c>
      <c r="E190" s="139" t="s">
        <v>403</v>
      </c>
      <c r="F190" s="140" t="s">
        <v>404</v>
      </c>
      <c r="G190" s="141" t="s">
        <v>371</v>
      </c>
      <c r="H190" s="142">
        <v>38.564</v>
      </c>
      <c r="I190" s="143"/>
      <c r="J190" s="144">
        <f>ROUND(I190*H190,2)</f>
        <v>0</v>
      </c>
      <c r="K190" s="140" t="s">
        <v>276</v>
      </c>
      <c r="L190" s="32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277</v>
      </c>
      <c r="AT190" s="149" t="s">
        <v>272</v>
      </c>
      <c r="AU190" s="149" t="s">
        <v>90</v>
      </c>
      <c r="AY190" s="17" t="s">
        <v>270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21</v>
      </c>
      <c r="BK190" s="150">
        <f>ROUND(I190*H190,2)</f>
        <v>0</v>
      </c>
      <c r="BL190" s="17" t="s">
        <v>277</v>
      </c>
      <c r="BM190" s="149" t="s">
        <v>2123</v>
      </c>
    </row>
    <row r="191" spans="2:65" s="12" customFormat="1" ht="22.5">
      <c r="B191" s="151"/>
      <c r="D191" s="152" t="s">
        <v>279</v>
      </c>
      <c r="E191" s="153" t="s">
        <v>1</v>
      </c>
      <c r="F191" s="154" t="s">
        <v>2124</v>
      </c>
      <c r="H191" s="153" t="s">
        <v>1</v>
      </c>
      <c r="I191" s="155"/>
      <c r="L191" s="151"/>
      <c r="M191" s="156"/>
      <c r="T191" s="157"/>
      <c r="AT191" s="153" t="s">
        <v>279</v>
      </c>
      <c r="AU191" s="153" t="s">
        <v>90</v>
      </c>
      <c r="AV191" s="12" t="s">
        <v>21</v>
      </c>
      <c r="AW191" s="12" t="s">
        <v>35</v>
      </c>
      <c r="AX191" s="12" t="s">
        <v>81</v>
      </c>
      <c r="AY191" s="153" t="s">
        <v>270</v>
      </c>
    </row>
    <row r="192" spans="2:65" s="12" customFormat="1" ht="22.5">
      <c r="B192" s="151"/>
      <c r="D192" s="152" t="s">
        <v>279</v>
      </c>
      <c r="E192" s="153" t="s">
        <v>1</v>
      </c>
      <c r="F192" s="154" t="s">
        <v>407</v>
      </c>
      <c r="H192" s="153" t="s">
        <v>1</v>
      </c>
      <c r="I192" s="155"/>
      <c r="L192" s="151"/>
      <c r="M192" s="156"/>
      <c r="T192" s="157"/>
      <c r="AT192" s="153" t="s">
        <v>279</v>
      </c>
      <c r="AU192" s="153" t="s">
        <v>90</v>
      </c>
      <c r="AV192" s="12" t="s">
        <v>21</v>
      </c>
      <c r="AW192" s="12" t="s">
        <v>35</v>
      </c>
      <c r="AX192" s="12" t="s">
        <v>81</v>
      </c>
      <c r="AY192" s="153" t="s">
        <v>270</v>
      </c>
    </row>
    <row r="193" spans="2:65" s="12" customFormat="1" ht="11.25">
      <c r="B193" s="151"/>
      <c r="D193" s="152" t="s">
        <v>279</v>
      </c>
      <c r="E193" s="153" t="s">
        <v>1</v>
      </c>
      <c r="F193" s="154" t="s">
        <v>2125</v>
      </c>
      <c r="H193" s="153" t="s">
        <v>1</v>
      </c>
      <c r="I193" s="155"/>
      <c r="L193" s="151"/>
      <c r="M193" s="156"/>
      <c r="T193" s="157"/>
      <c r="AT193" s="153" t="s">
        <v>279</v>
      </c>
      <c r="AU193" s="153" t="s">
        <v>90</v>
      </c>
      <c r="AV193" s="12" t="s">
        <v>21</v>
      </c>
      <c r="AW193" s="12" t="s">
        <v>35</v>
      </c>
      <c r="AX193" s="12" t="s">
        <v>81</v>
      </c>
      <c r="AY193" s="153" t="s">
        <v>270</v>
      </c>
    </row>
    <row r="194" spans="2:65" s="12" customFormat="1" ht="22.5">
      <c r="B194" s="151"/>
      <c r="D194" s="152" t="s">
        <v>279</v>
      </c>
      <c r="E194" s="153" t="s">
        <v>1</v>
      </c>
      <c r="F194" s="154" t="s">
        <v>2117</v>
      </c>
      <c r="H194" s="153" t="s">
        <v>1</v>
      </c>
      <c r="I194" s="155"/>
      <c r="L194" s="151"/>
      <c r="M194" s="156"/>
      <c r="T194" s="157"/>
      <c r="AT194" s="153" t="s">
        <v>279</v>
      </c>
      <c r="AU194" s="153" t="s">
        <v>90</v>
      </c>
      <c r="AV194" s="12" t="s">
        <v>21</v>
      </c>
      <c r="AW194" s="12" t="s">
        <v>35</v>
      </c>
      <c r="AX194" s="12" t="s">
        <v>81</v>
      </c>
      <c r="AY194" s="153" t="s">
        <v>270</v>
      </c>
    </row>
    <row r="195" spans="2:65" s="14" customFormat="1" ht="11.25">
      <c r="B195" s="165"/>
      <c r="D195" s="152" t="s">
        <v>279</v>
      </c>
      <c r="E195" s="166" t="s">
        <v>1</v>
      </c>
      <c r="F195" s="167" t="s">
        <v>2126</v>
      </c>
      <c r="H195" s="168">
        <v>38.564</v>
      </c>
      <c r="I195" s="169"/>
      <c r="L195" s="165"/>
      <c r="M195" s="170"/>
      <c r="T195" s="171"/>
      <c r="AT195" s="166" t="s">
        <v>279</v>
      </c>
      <c r="AU195" s="166" t="s">
        <v>90</v>
      </c>
      <c r="AV195" s="14" t="s">
        <v>90</v>
      </c>
      <c r="AW195" s="14" t="s">
        <v>35</v>
      </c>
      <c r="AX195" s="14" t="s">
        <v>81</v>
      </c>
      <c r="AY195" s="166" t="s">
        <v>270</v>
      </c>
    </row>
    <row r="196" spans="2:65" s="15" customFormat="1" ht="11.25">
      <c r="B196" s="172"/>
      <c r="D196" s="152" t="s">
        <v>279</v>
      </c>
      <c r="E196" s="173" t="s">
        <v>2040</v>
      </c>
      <c r="F196" s="174" t="s">
        <v>310</v>
      </c>
      <c r="H196" s="175">
        <v>38.564</v>
      </c>
      <c r="I196" s="176"/>
      <c r="L196" s="172"/>
      <c r="M196" s="177"/>
      <c r="T196" s="178"/>
      <c r="AT196" s="173" t="s">
        <v>279</v>
      </c>
      <c r="AU196" s="173" t="s">
        <v>90</v>
      </c>
      <c r="AV196" s="15" t="s">
        <v>277</v>
      </c>
      <c r="AW196" s="15" t="s">
        <v>35</v>
      </c>
      <c r="AX196" s="15" t="s">
        <v>21</v>
      </c>
      <c r="AY196" s="173" t="s">
        <v>270</v>
      </c>
    </row>
    <row r="197" spans="2:65" s="1" customFormat="1" ht="24.2" customHeight="1">
      <c r="B197" s="32"/>
      <c r="C197" s="138" t="s">
        <v>355</v>
      </c>
      <c r="D197" s="138" t="s">
        <v>272</v>
      </c>
      <c r="E197" s="139" t="s">
        <v>2127</v>
      </c>
      <c r="F197" s="140" t="s">
        <v>2128</v>
      </c>
      <c r="G197" s="141" t="s">
        <v>371</v>
      </c>
      <c r="H197" s="142">
        <v>3.5059999999999998</v>
      </c>
      <c r="I197" s="143"/>
      <c r="J197" s="144">
        <f>ROUND(I197*H197,2)</f>
        <v>0</v>
      </c>
      <c r="K197" s="140" t="s">
        <v>276</v>
      </c>
      <c r="L197" s="32"/>
      <c r="M197" s="145" t="s">
        <v>1</v>
      </c>
      <c r="N197" s="146" t="s">
        <v>46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277</v>
      </c>
      <c r="AT197" s="149" t="s">
        <v>272</v>
      </c>
      <c r="AU197" s="149" t="s">
        <v>90</v>
      </c>
      <c r="AY197" s="17" t="s">
        <v>270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21</v>
      </c>
      <c r="BK197" s="150">
        <f>ROUND(I197*H197,2)</f>
        <v>0</v>
      </c>
      <c r="BL197" s="17" t="s">
        <v>277</v>
      </c>
      <c r="BM197" s="149" t="s">
        <v>2129</v>
      </c>
    </row>
    <row r="198" spans="2:65" s="12" customFormat="1" ht="22.5">
      <c r="B198" s="151"/>
      <c r="D198" s="152" t="s">
        <v>279</v>
      </c>
      <c r="E198" s="153" t="s">
        <v>1</v>
      </c>
      <c r="F198" s="154" t="s">
        <v>2130</v>
      </c>
      <c r="H198" s="153" t="s">
        <v>1</v>
      </c>
      <c r="I198" s="155"/>
      <c r="L198" s="151"/>
      <c r="M198" s="156"/>
      <c r="T198" s="157"/>
      <c r="AT198" s="153" t="s">
        <v>279</v>
      </c>
      <c r="AU198" s="153" t="s">
        <v>90</v>
      </c>
      <c r="AV198" s="12" t="s">
        <v>21</v>
      </c>
      <c r="AW198" s="12" t="s">
        <v>35</v>
      </c>
      <c r="AX198" s="12" t="s">
        <v>81</v>
      </c>
      <c r="AY198" s="153" t="s">
        <v>270</v>
      </c>
    </row>
    <row r="199" spans="2:65" s="12" customFormat="1" ht="11.25">
      <c r="B199" s="151"/>
      <c r="D199" s="152" t="s">
        <v>279</v>
      </c>
      <c r="E199" s="153" t="s">
        <v>1</v>
      </c>
      <c r="F199" s="154" t="s">
        <v>2131</v>
      </c>
      <c r="H199" s="153" t="s">
        <v>1</v>
      </c>
      <c r="I199" s="155"/>
      <c r="L199" s="151"/>
      <c r="M199" s="156"/>
      <c r="T199" s="157"/>
      <c r="AT199" s="153" t="s">
        <v>279</v>
      </c>
      <c r="AU199" s="153" t="s">
        <v>90</v>
      </c>
      <c r="AV199" s="12" t="s">
        <v>21</v>
      </c>
      <c r="AW199" s="12" t="s">
        <v>35</v>
      </c>
      <c r="AX199" s="12" t="s">
        <v>81</v>
      </c>
      <c r="AY199" s="153" t="s">
        <v>270</v>
      </c>
    </row>
    <row r="200" spans="2:65" s="12" customFormat="1" ht="11.25">
      <c r="B200" s="151"/>
      <c r="D200" s="152" t="s">
        <v>279</v>
      </c>
      <c r="E200" s="153" t="s">
        <v>1</v>
      </c>
      <c r="F200" s="154" t="s">
        <v>2125</v>
      </c>
      <c r="H200" s="153" t="s">
        <v>1</v>
      </c>
      <c r="I200" s="155"/>
      <c r="L200" s="151"/>
      <c r="M200" s="156"/>
      <c r="T200" s="157"/>
      <c r="AT200" s="153" t="s">
        <v>279</v>
      </c>
      <c r="AU200" s="153" t="s">
        <v>90</v>
      </c>
      <c r="AV200" s="12" t="s">
        <v>21</v>
      </c>
      <c r="AW200" s="12" t="s">
        <v>35</v>
      </c>
      <c r="AX200" s="12" t="s">
        <v>81</v>
      </c>
      <c r="AY200" s="153" t="s">
        <v>270</v>
      </c>
    </row>
    <row r="201" spans="2:65" s="12" customFormat="1" ht="22.5">
      <c r="B201" s="151"/>
      <c r="D201" s="152" t="s">
        <v>279</v>
      </c>
      <c r="E201" s="153" t="s">
        <v>1</v>
      </c>
      <c r="F201" s="154" t="s">
        <v>2117</v>
      </c>
      <c r="H201" s="153" t="s">
        <v>1</v>
      </c>
      <c r="I201" s="155"/>
      <c r="L201" s="151"/>
      <c r="M201" s="156"/>
      <c r="T201" s="157"/>
      <c r="AT201" s="153" t="s">
        <v>279</v>
      </c>
      <c r="AU201" s="153" t="s">
        <v>90</v>
      </c>
      <c r="AV201" s="12" t="s">
        <v>21</v>
      </c>
      <c r="AW201" s="12" t="s">
        <v>35</v>
      </c>
      <c r="AX201" s="12" t="s">
        <v>81</v>
      </c>
      <c r="AY201" s="153" t="s">
        <v>270</v>
      </c>
    </row>
    <row r="202" spans="2:65" s="14" customFormat="1" ht="11.25">
      <c r="B202" s="165"/>
      <c r="D202" s="152" t="s">
        <v>279</v>
      </c>
      <c r="E202" s="166" t="s">
        <v>1</v>
      </c>
      <c r="F202" s="167" t="s">
        <v>2132</v>
      </c>
      <c r="H202" s="168">
        <v>3.5059999999999998</v>
      </c>
      <c r="I202" s="169"/>
      <c r="L202" s="165"/>
      <c r="M202" s="170"/>
      <c r="T202" s="171"/>
      <c r="AT202" s="166" t="s">
        <v>279</v>
      </c>
      <c r="AU202" s="166" t="s">
        <v>90</v>
      </c>
      <c r="AV202" s="14" t="s">
        <v>90</v>
      </c>
      <c r="AW202" s="14" t="s">
        <v>35</v>
      </c>
      <c r="AX202" s="14" t="s">
        <v>81</v>
      </c>
      <c r="AY202" s="166" t="s">
        <v>270</v>
      </c>
    </row>
    <row r="203" spans="2:65" s="15" customFormat="1" ht="11.25">
      <c r="B203" s="172"/>
      <c r="D203" s="152" t="s">
        <v>279</v>
      </c>
      <c r="E203" s="173" t="s">
        <v>2046</v>
      </c>
      <c r="F203" s="174" t="s">
        <v>310</v>
      </c>
      <c r="H203" s="175">
        <v>3.5059999999999998</v>
      </c>
      <c r="I203" s="176"/>
      <c r="L203" s="172"/>
      <c r="M203" s="177"/>
      <c r="T203" s="178"/>
      <c r="AT203" s="173" t="s">
        <v>279</v>
      </c>
      <c r="AU203" s="173" t="s">
        <v>90</v>
      </c>
      <c r="AV203" s="15" t="s">
        <v>277</v>
      </c>
      <c r="AW203" s="15" t="s">
        <v>35</v>
      </c>
      <c r="AX203" s="15" t="s">
        <v>21</v>
      </c>
      <c r="AY203" s="173" t="s">
        <v>270</v>
      </c>
    </row>
    <row r="204" spans="2:65" s="1" customFormat="1" ht="44.25" customHeight="1">
      <c r="B204" s="32"/>
      <c r="C204" s="138" t="s">
        <v>8</v>
      </c>
      <c r="D204" s="138" t="s">
        <v>272</v>
      </c>
      <c r="E204" s="139" t="s">
        <v>2133</v>
      </c>
      <c r="F204" s="140" t="s">
        <v>2134</v>
      </c>
      <c r="G204" s="141" t="s">
        <v>371</v>
      </c>
      <c r="H204" s="142">
        <v>56.835999999999999</v>
      </c>
      <c r="I204" s="143"/>
      <c r="J204" s="144">
        <f>ROUND(I204*H204,2)</f>
        <v>0</v>
      </c>
      <c r="K204" s="140" t="s">
        <v>341</v>
      </c>
      <c r="L204" s="32"/>
      <c r="M204" s="145" t="s">
        <v>1</v>
      </c>
      <c r="N204" s="146" t="s">
        <v>46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277</v>
      </c>
      <c r="AT204" s="149" t="s">
        <v>272</v>
      </c>
      <c r="AU204" s="149" t="s">
        <v>90</v>
      </c>
      <c r="AY204" s="17" t="s">
        <v>270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21</v>
      </c>
      <c r="BK204" s="150">
        <f>ROUND(I204*H204,2)</f>
        <v>0</v>
      </c>
      <c r="BL204" s="17" t="s">
        <v>277</v>
      </c>
      <c r="BM204" s="149" t="s">
        <v>2135</v>
      </c>
    </row>
    <row r="205" spans="2:65" s="12" customFormat="1" ht="22.5">
      <c r="B205" s="151"/>
      <c r="D205" s="152" t="s">
        <v>279</v>
      </c>
      <c r="E205" s="153" t="s">
        <v>1</v>
      </c>
      <c r="F205" s="154" t="s">
        <v>2136</v>
      </c>
      <c r="H205" s="153" t="s">
        <v>1</v>
      </c>
      <c r="I205" s="155"/>
      <c r="L205" s="151"/>
      <c r="M205" s="156"/>
      <c r="T205" s="157"/>
      <c r="AT205" s="153" t="s">
        <v>279</v>
      </c>
      <c r="AU205" s="153" t="s">
        <v>90</v>
      </c>
      <c r="AV205" s="12" t="s">
        <v>21</v>
      </c>
      <c r="AW205" s="12" t="s">
        <v>35</v>
      </c>
      <c r="AX205" s="12" t="s">
        <v>81</v>
      </c>
      <c r="AY205" s="153" t="s">
        <v>270</v>
      </c>
    </row>
    <row r="206" spans="2:65" s="12" customFormat="1" ht="11.25">
      <c r="B206" s="151"/>
      <c r="D206" s="152" t="s">
        <v>279</v>
      </c>
      <c r="E206" s="153" t="s">
        <v>1</v>
      </c>
      <c r="F206" s="154" t="s">
        <v>2137</v>
      </c>
      <c r="H206" s="153" t="s">
        <v>1</v>
      </c>
      <c r="I206" s="155"/>
      <c r="L206" s="151"/>
      <c r="M206" s="156"/>
      <c r="T206" s="157"/>
      <c r="AT206" s="153" t="s">
        <v>279</v>
      </c>
      <c r="AU206" s="153" t="s">
        <v>90</v>
      </c>
      <c r="AV206" s="12" t="s">
        <v>21</v>
      </c>
      <c r="AW206" s="12" t="s">
        <v>35</v>
      </c>
      <c r="AX206" s="12" t="s">
        <v>81</v>
      </c>
      <c r="AY206" s="153" t="s">
        <v>270</v>
      </c>
    </row>
    <row r="207" spans="2:65" s="14" customFormat="1" ht="22.5">
      <c r="B207" s="165"/>
      <c r="D207" s="152" t="s">
        <v>279</v>
      </c>
      <c r="E207" s="166" t="s">
        <v>1</v>
      </c>
      <c r="F207" s="167" t="s">
        <v>2138</v>
      </c>
      <c r="H207" s="168">
        <v>86.7</v>
      </c>
      <c r="I207" s="169"/>
      <c r="L207" s="165"/>
      <c r="M207" s="170"/>
      <c r="T207" s="171"/>
      <c r="AT207" s="166" t="s">
        <v>279</v>
      </c>
      <c r="AU207" s="166" t="s">
        <v>90</v>
      </c>
      <c r="AV207" s="14" t="s">
        <v>90</v>
      </c>
      <c r="AW207" s="14" t="s">
        <v>35</v>
      </c>
      <c r="AX207" s="14" t="s">
        <v>81</v>
      </c>
      <c r="AY207" s="166" t="s">
        <v>270</v>
      </c>
    </row>
    <row r="208" spans="2:65" s="14" customFormat="1" ht="11.25">
      <c r="B208" s="165"/>
      <c r="D208" s="152" t="s">
        <v>279</v>
      </c>
      <c r="E208" s="166" t="s">
        <v>1</v>
      </c>
      <c r="F208" s="167" t="s">
        <v>2139</v>
      </c>
      <c r="H208" s="168">
        <v>5.7</v>
      </c>
      <c r="I208" s="169"/>
      <c r="L208" s="165"/>
      <c r="M208" s="170"/>
      <c r="T208" s="171"/>
      <c r="AT208" s="166" t="s">
        <v>279</v>
      </c>
      <c r="AU208" s="166" t="s">
        <v>90</v>
      </c>
      <c r="AV208" s="14" t="s">
        <v>90</v>
      </c>
      <c r="AW208" s="14" t="s">
        <v>35</v>
      </c>
      <c r="AX208" s="14" t="s">
        <v>81</v>
      </c>
      <c r="AY208" s="166" t="s">
        <v>270</v>
      </c>
    </row>
    <row r="209" spans="2:65" s="14" customFormat="1" ht="11.25">
      <c r="B209" s="165"/>
      <c r="D209" s="152" t="s">
        <v>279</v>
      </c>
      <c r="E209" s="166" t="s">
        <v>1</v>
      </c>
      <c r="F209" s="167" t="s">
        <v>2140</v>
      </c>
      <c r="H209" s="168">
        <v>3</v>
      </c>
      <c r="I209" s="169"/>
      <c r="L209" s="165"/>
      <c r="M209" s="170"/>
      <c r="T209" s="171"/>
      <c r="AT209" s="166" t="s">
        <v>279</v>
      </c>
      <c r="AU209" s="166" t="s">
        <v>90</v>
      </c>
      <c r="AV209" s="14" t="s">
        <v>90</v>
      </c>
      <c r="AW209" s="14" t="s">
        <v>35</v>
      </c>
      <c r="AX209" s="14" t="s">
        <v>81</v>
      </c>
      <c r="AY209" s="166" t="s">
        <v>270</v>
      </c>
    </row>
    <row r="210" spans="2:65" s="13" customFormat="1" ht="11.25">
      <c r="B210" s="158"/>
      <c r="D210" s="152" t="s">
        <v>279</v>
      </c>
      <c r="E210" s="159" t="s">
        <v>2141</v>
      </c>
      <c r="F210" s="160" t="s">
        <v>420</v>
      </c>
      <c r="H210" s="161">
        <v>95.4</v>
      </c>
      <c r="I210" s="162"/>
      <c r="L210" s="158"/>
      <c r="M210" s="163"/>
      <c r="T210" s="164"/>
      <c r="AT210" s="159" t="s">
        <v>279</v>
      </c>
      <c r="AU210" s="159" t="s">
        <v>90</v>
      </c>
      <c r="AV210" s="13" t="s">
        <v>179</v>
      </c>
      <c r="AW210" s="13" t="s">
        <v>35</v>
      </c>
      <c r="AX210" s="13" t="s">
        <v>81</v>
      </c>
      <c r="AY210" s="159" t="s">
        <v>270</v>
      </c>
    </row>
    <row r="211" spans="2:65" s="12" customFormat="1" ht="11.25">
      <c r="B211" s="151"/>
      <c r="D211" s="152" t="s">
        <v>279</v>
      </c>
      <c r="E211" s="153" t="s">
        <v>1</v>
      </c>
      <c r="F211" s="154" t="s">
        <v>421</v>
      </c>
      <c r="H211" s="153" t="s">
        <v>1</v>
      </c>
      <c r="I211" s="155"/>
      <c r="L211" s="151"/>
      <c r="M211" s="156"/>
      <c r="T211" s="157"/>
      <c r="AT211" s="153" t="s">
        <v>279</v>
      </c>
      <c r="AU211" s="153" t="s">
        <v>90</v>
      </c>
      <c r="AV211" s="12" t="s">
        <v>21</v>
      </c>
      <c r="AW211" s="12" t="s">
        <v>35</v>
      </c>
      <c r="AX211" s="12" t="s">
        <v>81</v>
      </c>
      <c r="AY211" s="153" t="s">
        <v>270</v>
      </c>
    </row>
    <row r="212" spans="2:65" s="14" customFormat="1" ht="11.25">
      <c r="B212" s="165"/>
      <c r="D212" s="152" t="s">
        <v>279</v>
      </c>
      <c r="E212" s="166" t="s">
        <v>1</v>
      </c>
      <c r="F212" s="167" t="s">
        <v>2142</v>
      </c>
      <c r="H212" s="168">
        <v>-38.564</v>
      </c>
      <c r="I212" s="169"/>
      <c r="L212" s="165"/>
      <c r="M212" s="170"/>
      <c r="T212" s="171"/>
      <c r="AT212" s="166" t="s">
        <v>279</v>
      </c>
      <c r="AU212" s="166" t="s">
        <v>90</v>
      </c>
      <c r="AV212" s="14" t="s">
        <v>90</v>
      </c>
      <c r="AW212" s="14" t="s">
        <v>35</v>
      </c>
      <c r="AX212" s="14" t="s">
        <v>81</v>
      </c>
      <c r="AY212" s="166" t="s">
        <v>270</v>
      </c>
    </row>
    <row r="213" spans="2:65" s="15" customFormat="1" ht="11.25">
      <c r="B213" s="172"/>
      <c r="D213" s="152" t="s">
        <v>279</v>
      </c>
      <c r="E213" s="173" t="s">
        <v>2054</v>
      </c>
      <c r="F213" s="174" t="s">
        <v>391</v>
      </c>
      <c r="H213" s="175">
        <v>56.835999999999999</v>
      </c>
      <c r="I213" s="176"/>
      <c r="L213" s="172"/>
      <c r="M213" s="177"/>
      <c r="T213" s="178"/>
      <c r="AT213" s="173" t="s">
        <v>279</v>
      </c>
      <c r="AU213" s="173" t="s">
        <v>90</v>
      </c>
      <c r="AV213" s="15" t="s">
        <v>277</v>
      </c>
      <c r="AW213" s="15" t="s">
        <v>35</v>
      </c>
      <c r="AX213" s="15" t="s">
        <v>21</v>
      </c>
      <c r="AY213" s="173" t="s">
        <v>270</v>
      </c>
    </row>
    <row r="214" spans="2:65" s="1" customFormat="1" ht="44.25" customHeight="1">
      <c r="B214" s="32"/>
      <c r="C214" s="138" t="s">
        <v>368</v>
      </c>
      <c r="D214" s="138" t="s">
        <v>272</v>
      </c>
      <c r="E214" s="139" t="s">
        <v>2143</v>
      </c>
      <c r="F214" s="140" t="s">
        <v>2144</v>
      </c>
      <c r="G214" s="141" t="s">
        <v>371</v>
      </c>
      <c r="H214" s="142">
        <v>11.794</v>
      </c>
      <c r="I214" s="143"/>
      <c r="J214" s="144">
        <f>ROUND(I214*H214,2)</f>
        <v>0</v>
      </c>
      <c r="K214" s="140" t="s">
        <v>341</v>
      </c>
      <c r="L214" s="32"/>
      <c r="M214" s="145" t="s">
        <v>1</v>
      </c>
      <c r="N214" s="146" t="s">
        <v>46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277</v>
      </c>
      <c r="AT214" s="149" t="s">
        <v>272</v>
      </c>
      <c r="AU214" s="149" t="s">
        <v>90</v>
      </c>
      <c r="AY214" s="17" t="s">
        <v>270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21</v>
      </c>
      <c r="BK214" s="150">
        <f>ROUND(I214*H214,2)</f>
        <v>0</v>
      </c>
      <c r="BL214" s="17" t="s">
        <v>277</v>
      </c>
      <c r="BM214" s="149" t="s">
        <v>2145</v>
      </c>
    </row>
    <row r="215" spans="2:65" s="12" customFormat="1" ht="22.5">
      <c r="B215" s="151"/>
      <c r="D215" s="152" t="s">
        <v>279</v>
      </c>
      <c r="E215" s="153" t="s">
        <v>1</v>
      </c>
      <c r="F215" s="154" t="s">
        <v>2146</v>
      </c>
      <c r="H215" s="153" t="s">
        <v>1</v>
      </c>
      <c r="I215" s="155"/>
      <c r="L215" s="151"/>
      <c r="M215" s="156"/>
      <c r="T215" s="157"/>
      <c r="AT215" s="153" t="s">
        <v>279</v>
      </c>
      <c r="AU215" s="153" t="s">
        <v>90</v>
      </c>
      <c r="AV215" s="12" t="s">
        <v>21</v>
      </c>
      <c r="AW215" s="12" t="s">
        <v>35</v>
      </c>
      <c r="AX215" s="12" t="s">
        <v>81</v>
      </c>
      <c r="AY215" s="153" t="s">
        <v>270</v>
      </c>
    </row>
    <row r="216" spans="2:65" s="12" customFormat="1" ht="11.25">
      <c r="B216" s="151"/>
      <c r="D216" s="152" t="s">
        <v>279</v>
      </c>
      <c r="E216" s="153" t="s">
        <v>1</v>
      </c>
      <c r="F216" s="154" t="s">
        <v>2147</v>
      </c>
      <c r="H216" s="153" t="s">
        <v>1</v>
      </c>
      <c r="I216" s="155"/>
      <c r="L216" s="151"/>
      <c r="M216" s="156"/>
      <c r="T216" s="157"/>
      <c r="AT216" s="153" t="s">
        <v>279</v>
      </c>
      <c r="AU216" s="153" t="s">
        <v>90</v>
      </c>
      <c r="AV216" s="12" t="s">
        <v>21</v>
      </c>
      <c r="AW216" s="12" t="s">
        <v>35</v>
      </c>
      <c r="AX216" s="12" t="s">
        <v>81</v>
      </c>
      <c r="AY216" s="153" t="s">
        <v>270</v>
      </c>
    </row>
    <row r="217" spans="2:65" s="14" customFormat="1" ht="22.5">
      <c r="B217" s="165"/>
      <c r="D217" s="152" t="s">
        <v>279</v>
      </c>
      <c r="E217" s="166" t="s">
        <v>1</v>
      </c>
      <c r="F217" s="167" t="s">
        <v>2148</v>
      </c>
      <c r="H217" s="168">
        <v>15.3</v>
      </c>
      <c r="I217" s="169"/>
      <c r="L217" s="165"/>
      <c r="M217" s="170"/>
      <c r="T217" s="171"/>
      <c r="AT217" s="166" t="s">
        <v>279</v>
      </c>
      <c r="AU217" s="166" t="s">
        <v>90</v>
      </c>
      <c r="AV217" s="14" t="s">
        <v>90</v>
      </c>
      <c r="AW217" s="14" t="s">
        <v>35</v>
      </c>
      <c r="AX217" s="14" t="s">
        <v>81</v>
      </c>
      <c r="AY217" s="166" t="s">
        <v>270</v>
      </c>
    </row>
    <row r="218" spans="2:65" s="13" customFormat="1" ht="22.5">
      <c r="B218" s="158"/>
      <c r="D218" s="152" t="s">
        <v>279</v>
      </c>
      <c r="E218" s="159" t="s">
        <v>1</v>
      </c>
      <c r="F218" s="160" t="s">
        <v>2149</v>
      </c>
      <c r="H218" s="161">
        <v>15.3</v>
      </c>
      <c r="I218" s="162"/>
      <c r="L218" s="158"/>
      <c r="M218" s="163"/>
      <c r="T218" s="164"/>
      <c r="AT218" s="159" t="s">
        <v>279</v>
      </c>
      <c r="AU218" s="159" t="s">
        <v>90</v>
      </c>
      <c r="AV218" s="13" t="s">
        <v>179</v>
      </c>
      <c r="AW218" s="13" t="s">
        <v>35</v>
      </c>
      <c r="AX218" s="13" t="s">
        <v>81</v>
      </c>
      <c r="AY218" s="159" t="s">
        <v>270</v>
      </c>
    </row>
    <row r="219" spans="2:65" s="12" customFormat="1" ht="11.25">
      <c r="B219" s="151"/>
      <c r="D219" s="152" t="s">
        <v>279</v>
      </c>
      <c r="E219" s="153" t="s">
        <v>1</v>
      </c>
      <c r="F219" s="154" t="s">
        <v>421</v>
      </c>
      <c r="H219" s="153" t="s">
        <v>1</v>
      </c>
      <c r="I219" s="155"/>
      <c r="L219" s="151"/>
      <c r="M219" s="156"/>
      <c r="T219" s="157"/>
      <c r="AT219" s="153" t="s">
        <v>279</v>
      </c>
      <c r="AU219" s="153" t="s">
        <v>90</v>
      </c>
      <c r="AV219" s="12" t="s">
        <v>21</v>
      </c>
      <c r="AW219" s="12" t="s">
        <v>35</v>
      </c>
      <c r="AX219" s="12" t="s">
        <v>81</v>
      </c>
      <c r="AY219" s="153" t="s">
        <v>270</v>
      </c>
    </row>
    <row r="220" spans="2:65" s="14" customFormat="1" ht="11.25">
      <c r="B220" s="165"/>
      <c r="D220" s="152" t="s">
        <v>279</v>
      </c>
      <c r="E220" s="166" t="s">
        <v>1</v>
      </c>
      <c r="F220" s="167" t="s">
        <v>2150</v>
      </c>
      <c r="H220" s="168">
        <v>-3.5059999999999998</v>
      </c>
      <c r="I220" s="169"/>
      <c r="L220" s="165"/>
      <c r="M220" s="170"/>
      <c r="T220" s="171"/>
      <c r="AT220" s="166" t="s">
        <v>279</v>
      </c>
      <c r="AU220" s="166" t="s">
        <v>90</v>
      </c>
      <c r="AV220" s="14" t="s">
        <v>90</v>
      </c>
      <c r="AW220" s="14" t="s">
        <v>35</v>
      </c>
      <c r="AX220" s="14" t="s">
        <v>81</v>
      </c>
      <c r="AY220" s="166" t="s">
        <v>270</v>
      </c>
    </row>
    <row r="221" spans="2:65" s="15" customFormat="1" ht="11.25">
      <c r="B221" s="172"/>
      <c r="D221" s="152" t="s">
        <v>279</v>
      </c>
      <c r="E221" s="173" t="s">
        <v>2060</v>
      </c>
      <c r="F221" s="174" t="s">
        <v>310</v>
      </c>
      <c r="H221" s="175">
        <v>11.794</v>
      </c>
      <c r="I221" s="176"/>
      <c r="L221" s="172"/>
      <c r="M221" s="177"/>
      <c r="T221" s="178"/>
      <c r="AT221" s="173" t="s">
        <v>279</v>
      </c>
      <c r="AU221" s="173" t="s">
        <v>90</v>
      </c>
      <c r="AV221" s="15" t="s">
        <v>277</v>
      </c>
      <c r="AW221" s="15" t="s">
        <v>35</v>
      </c>
      <c r="AX221" s="15" t="s">
        <v>21</v>
      </c>
      <c r="AY221" s="173" t="s">
        <v>270</v>
      </c>
    </row>
    <row r="222" spans="2:65" s="1" customFormat="1" ht="24.2" customHeight="1">
      <c r="B222" s="32"/>
      <c r="C222" s="138" t="s">
        <v>375</v>
      </c>
      <c r="D222" s="138" t="s">
        <v>272</v>
      </c>
      <c r="E222" s="139" t="s">
        <v>433</v>
      </c>
      <c r="F222" s="140" t="s">
        <v>434</v>
      </c>
      <c r="G222" s="141" t="s">
        <v>371</v>
      </c>
      <c r="H222" s="142">
        <v>125.208</v>
      </c>
      <c r="I222" s="143"/>
      <c r="J222" s="144">
        <f>ROUND(I222*H222,2)</f>
        <v>0</v>
      </c>
      <c r="K222" s="140" t="s">
        <v>276</v>
      </c>
      <c r="L222" s="32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277</v>
      </c>
      <c r="AT222" s="149" t="s">
        <v>272</v>
      </c>
      <c r="AU222" s="149" t="s">
        <v>90</v>
      </c>
      <c r="AY222" s="17" t="s">
        <v>270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21</v>
      </c>
      <c r="BK222" s="150">
        <f>ROUND(I222*H222,2)</f>
        <v>0</v>
      </c>
      <c r="BL222" s="17" t="s">
        <v>277</v>
      </c>
      <c r="BM222" s="149" t="s">
        <v>2151</v>
      </c>
    </row>
    <row r="223" spans="2:65" s="12" customFormat="1" ht="22.5">
      <c r="B223" s="151"/>
      <c r="D223" s="152" t="s">
        <v>279</v>
      </c>
      <c r="E223" s="153" t="s">
        <v>1</v>
      </c>
      <c r="F223" s="154" t="s">
        <v>2152</v>
      </c>
      <c r="H223" s="153" t="s">
        <v>1</v>
      </c>
      <c r="I223" s="155"/>
      <c r="L223" s="151"/>
      <c r="M223" s="156"/>
      <c r="T223" s="157"/>
      <c r="AT223" s="153" t="s">
        <v>279</v>
      </c>
      <c r="AU223" s="153" t="s">
        <v>90</v>
      </c>
      <c r="AV223" s="12" t="s">
        <v>21</v>
      </c>
      <c r="AW223" s="12" t="s">
        <v>35</v>
      </c>
      <c r="AX223" s="12" t="s">
        <v>81</v>
      </c>
      <c r="AY223" s="153" t="s">
        <v>270</v>
      </c>
    </row>
    <row r="224" spans="2:65" s="12" customFormat="1" ht="22.5">
      <c r="B224" s="151"/>
      <c r="D224" s="152" t="s">
        <v>279</v>
      </c>
      <c r="E224" s="153" t="s">
        <v>1</v>
      </c>
      <c r="F224" s="154" t="s">
        <v>2153</v>
      </c>
      <c r="H224" s="153" t="s">
        <v>1</v>
      </c>
      <c r="I224" s="155"/>
      <c r="L224" s="151"/>
      <c r="M224" s="156"/>
      <c r="T224" s="157"/>
      <c r="AT224" s="153" t="s">
        <v>279</v>
      </c>
      <c r="AU224" s="153" t="s">
        <v>90</v>
      </c>
      <c r="AV224" s="12" t="s">
        <v>21</v>
      </c>
      <c r="AW224" s="12" t="s">
        <v>35</v>
      </c>
      <c r="AX224" s="12" t="s">
        <v>81</v>
      </c>
      <c r="AY224" s="153" t="s">
        <v>270</v>
      </c>
    </row>
    <row r="225" spans="2:65" s="12" customFormat="1" ht="22.5">
      <c r="B225" s="151"/>
      <c r="D225" s="152" t="s">
        <v>279</v>
      </c>
      <c r="E225" s="153" t="s">
        <v>1</v>
      </c>
      <c r="F225" s="154" t="s">
        <v>2154</v>
      </c>
      <c r="H225" s="153" t="s">
        <v>1</v>
      </c>
      <c r="I225" s="155"/>
      <c r="L225" s="151"/>
      <c r="M225" s="156"/>
      <c r="T225" s="157"/>
      <c r="AT225" s="153" t="s">
        <v>279</v>
      </c>
      <c r="AU225" s="153" t="s">
        <v>90</v>
      </c>
      <c r="AV225" s="12" t="s">
        <v>21</v>
      </c>
      <c r="AW225" s="12" t="s">
        <v>35</v>
      </c>
      <c r="AX225" s="12" t="s">
        <v>81</v>
      </c>
      <c r="AY225" s="153" t="s">
        <v>270</v>
      </c>
    </row>
    <row r="226" spans="2:65" s="12" customFormat="1" ht="11.25">
      <c r="B226" s="151"/>
      <c r="D226" s="152" t="s">
        <v>279</v>
      </c>
      <c r="E226" s="153" t="s">
        <v>1</v>
      </c>
      <c r="F226" s="154" t="s">
        <v>2155</v>
      </c>
      <c r="H226" s="153" t="s">
        <v>1</v>
      </c>
      <c r="I226" s="155"/>
      <c r="L226" s="151"/>
      <c r="M226" s="156"/>
      <c r="T226" s="157"/>
      <c r="AT226" s="153" t="s">
        <v>279</v>
      </c>
      <c r="AU226" s="153" t="s">
        <v>90</v>
      </c>
      <c r="AV226" s="12" t="s">
        <v>21</v>
      </c>
      <c r="AW226" s="12" t="s">
        <v>35</v>
      </c>
      <c r="AX226" s="12" t="s">
        <v>81</v>
      </c>
      <c r="AY226" s="153" t="s">
        <v>270</v>
      </c>
    </row>
    <row r="227" spans="2:65" s="14" customFormat="1" ht="22.5">
      <c r="B227" s="165"/>
      <c r="D227" s="152" t="s">
        <v>279</v>
      </c>
      <c r="E227" s="166" t="s">
        <v>1</v>
      </c>
      <c r="F227" s="167" t="s">
        <v>2156</v>
      </c>
      <c r="H227" s="168">
        <v>81.599999999999994</v>
      </c>
      <c r="I227" s="169"/>
      <c r="L227" s="165"/>
      <c r="M227" s="170"/>
      <c r="T227" s="171"/>
      <c r="AT227" s="166" t="s">
        <v>279</v>
      </c>
      <c r="AU227" s="166" t="s">
        <v>90</v>
      </c>
      <c r="AV227" s="14" t="s">
        <v>90</v>
      </c>
      <c r="AW227" s="14" t="s">
        <v>35</v>
      </c>
      <c r="AX227" s="14" t="s">
        <v>81</v>
      </c>
      <c r="AY227" s="166" t="s">
        <v>270</v>
      </c>
    </row>
    <row r="228" spans="2:65" s="14" customFormat="1" ht="22.5">
      <c r="B228" s="165"/>
      <c r="D228" s="152" t="s">
        <v>279</v>
      </c>
      <c r="E228" s="166" t="s">
        <v>1</v>
      </c>
      <c r="F228" s="167" t="s">
        <v>2157</v>
      </c>
      <c r="H228" s="168">
        <v>4.4080000000000004</v>
      </c>
      <c r="I228" s="169"/>
      <c r="L228" s="165"/>
      <c r="M228" s="170"/>
      <c r="T228" s="171"/>
      <c r="AT228" s="166" t="s">
        <v>279</v>
      </c>
      <c r="AU228" s="166" t="s">
        <v>90</v>
      </c>
      <c r="AV228" s="14" t="s">
        <v>90</v>
      </c>
      <c r="AW228" s="14" t="s">
        <v>35</v>
      </c>
      <c r="AX228" s="14" t="s">
        <v>81</v>
      </c>
      <c r="AY228" s="166" t="s">
        <v>270</v>
      </c>
    </row>
    <row r="229" spans="2:65" s="14" customFormat="1" ht="22.5">
      <c r="B229" s="165"/>
      <c r="D229" s="152" t="s">
        <v>279</v>
      </c>
      <c r="E229" s="166" t="s">
        <v>1</v>
      </c>
      <c r="F229" s="167" t="s">
        <v>2158</v>
      </c>
      <c r="H229" s="168">
        <v>2.4</v>
      </c>
      <c r="I229" s="169"/>
      <c r="L229" s="165"/>
      <c r="M229" s="170"/>
      <c r="T229" s="171"/>
      <c r="AT229" s="166" t="s">
        <v>279</v>
      </c>
      <c r="AU229" s="166" t="s">
        <v>90</v>
      </c>
      <c r="AV229" s="14" t="s">
        <v>90</v>
      </c>
      <c r="AW229" s="14" t="s">
        <v>35</v>
      </c>
      <c r="AX229" s="14" t="s">
        <v>81</v>
      </c>
      <c r="AY229" s="166" t="s">
        <v>270</v>
      </c>
    </row>
    <row r="230" spans="2:65" s="14" customFormat="1" ht="22.5">
      <c r="B230" s="165"/>
      <c r="D230" s="152" t="s">
        <v>279</v>
      </c>
      <c r="E230" s="166" t="s">
        <v>1</v>
      </c>
      <c r="F230" s="167" t="s">
        <v>2159</v>
      </c>
      <c r="H230" s="168">
        <v>36.799999999999997</v>
      </c>
      <c r="I230" s="169"/>
      <c r="L230" s="165"/>
      <c r="M230" s="170"/>
      <c r="T230" s="171"/>
      <c r="AT230" s="166" t="s">
        <v>279</v>
      </c>
      <c r="AU230" s="166" t="s">
        <v>90</v>
      </c>
      <c r="AV230" s="14" t="s">
        <v>90</v>
      </c>
      <c r="AW230" s="14" t="s">
        <v>35</v>
      </c>
      <c r="AX230" s="14" t="s">
        <v>81</v>
      </c>
      <c r="AY230" s="166" t="s">
        <v>270</v>
      </c>
    </row>
    <row r="231" spans="2:65" s="15" customFormat="1" ht="11.25">
      <c r="B231" s="172"/>
      <c r="D231" s="152" t="s">
        <v>279</v>
      </c>
      <c r="E231" s="173" t="s">
        <v>2002</v>
      </c>
      <c r="F231" s="174" t="s">
        <v>450</v>
      </c>
      <c r="H231" s="175">
        <v>125.208</v>
      </c>
      <c r="I231" s="176"/>
      <c r="L231" s="172"/>
      <c r="M231" s="177"/>
      <c r="T231" s="178"/>
      <c r="AT231" s="173" t="s">
        <v>279</v>
      </c>
      <c r="AU231" s="173" t="s">
        <v>90</v>
      </c>
      <c r="AV231" s="15" t="s">
        <v>277</v>
      </c>
      <c r="AW231" s="15" t="s">
        <v>35</v>
      </c>
      <c r="AX231" s="15" t="s">
        <v>21</v>
      </c>
      <c r="AY231" s="173" t="s">
        <v>270</v>
      </c>
    </row>
    <row r="232" spans="2:65" s="1" customFormat="1" ht="24.2" customHeight="1">
      <c r="B232" s="32"/>
      <c r="C232" s="138" t="s">
        <v>381</v>
      </c>
      <c r="D232" s="138" t="s">
        <v>272</v>
      </c>
      <c r="E232" s="139" t="s">
        <v>2160</v>
      </c>
      <c r="F232" s="140" t="s">
        <v>2161</v>
      </c>
      <c r="G232" s="141" t="s">
        <v>371</v>
      </c>
      <c r="H232" s="142">
        <v>10.442</v>
      </c>
      <c r="I232" s="143"/>
      <c r="J232" s="144">
        <f>ROUND(I232*H232,2)</f>
        <v>0</v>
      </c>
      <c r="K232" s="140" t="s">
        <v>276</v>
      </c>
      <c r="L232" s="32"/>
      <c r="M232" s="145" t="s">
        <v>1</v>
      </c>
      <c r="N232" s="146" t="s">
        <v>46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277</v>
      </c>
      <c r="AT232" s="149" t="s">
        <v>272</v>
      </c>
      <c r="AU232" s="149" t="s">
        <v>90</v>
      </c>
      <c r="AY232" s="17" t="s">
        <v>270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21</v>
      </c>
      <c r="BK232" s="150">
        <f>ROUND(I232*H232,2)</f>
        <v>0</v>
      </c>
      <c r="BL232" s="17" t="s">
        <v>277</v>
      </c>
      <c r="BM232" s="149" t="s">
        <v>2162</v>
      </c>
    </row>
    <row r="233" spans="2:65" s="12" customFormat="1" ht="11.25">
      <c r="B233" s="151"/>
      <c r="D233" s="152" t="s">
        <v>279</v>
      </c>
      <c r="E233" s="153" t="s">
        <v>1</v>
      </c>
      <c r="F233" s="154" t="s">
        <v>2163</v>
      </c>
      <c r="H233" s="153" t="s">
        <v>1</v>
      </c>
      <c r="I233" s="155"/>
      <c r="L233" s="151"/>
      <c r="M233" s="156"/>
      <c r="T233" s="157"/>
      <c r="AT233" s="153" t="s">
        <v>279</v>
      </c>
      <c r="AU233" s="153" t="s">
        <v>90</v>
      </c>
      <c r="AV233" s="12" t="s">
        <v>21</v>
      </c>
      <c r="AW233" s="12" t="s">
        <v>35</v>
      </c>
      <c r="AX233" s="12" t="s">
        <v>81</v>
      </c>
      <c r="AY233" s="153" t="s">
        <v>270</v>
      </c>
    </row>
    <row r="234" spans="2:65" s="12" customFormat="1" ht="22.5">
      <c r="B234" s="151"/>
      <c r="D234" s="152" t="s">
        <v>279</v>
      </c>
      <c r="E234" s="153" t="s">
        <v>1</v>
      </c>
      <c r="F234" s="154" t="s">
        <v>2164</v>
      </c>
      <c r="H234" s="153" t="s">
        <v>1</v>
      </c>
      <c r="I234" s="155"/>
      <c r="L234" s="151"/>
      <c r="M234" s="156"/>
      <c r="T234" s="157"/>
      <c r="AT234" s="153" t="s">
        <v>279</v>
      </c>
      <c r="AU234" s="153" t="s">
        <v>90</v>
      </c>
      <c r="AV234" s="12" t="s">
        <v>21</v>
      </c>
      <c r="AW234" s="12" t="s">
        <v>35</v>
      </c>
      <c r="AX234" s="12" t="s">
        <v>81</v>
      </c>
      <c r="AY234" s="153" t="s">
        <v>270</v>
      </c>
    </row>
    <row r="235" spans="2:65" s="14" customFormat="1" ht="11.25">
      <c r="B235" s="165"/>
      <c r="D235" s="152" t="s">
        <v>279</v>
      </c>
      <c r="E235" s="166" t="s">
        <v>1</v>
      </c>
      <c r="F235" s="167" t="s">
        <v>2165</v>
      </c>
      <c r="H235" s="168">
        <v>8.4420000000000002</v>
      </c>
      <c r="I235" s="169"/>
      <c r="L235" s="165"/>
      <c r="M235" s="170"/>
      <c r="T235" s="171"/>
      <c r="AT235" s="166" t="s">
        <v>279</v>
      </c>
      <c r="AU235" s="166" t="s">
        <v>90</v>
      </c>
      <c r="AV235" s="14" t="s">
        <v>90</v>
      </c>
      <c r="AW235" s="14" t="s">
        <v>35</v>
      </c>
      <c r="AX235" s="14" t="s">
        <v>81</v>
      </c>
      <c r="AY235" s="166" t="s">
        <v>270</v>
      </c>
    </row>
    <row r="236" spans="2:65" s="14" customFormat="1" ht="11.25">
      <c r="B236" s="165"/>
      <c r="D236" s="152" t="s">
        <v>279</v>
      </c>
      <c r="E236" s="166" t="s">
        <v>1</v>
      </c>
      <c r="F236" s="167" t="s">
        <v>2166</v>
      </c>
      <c r="H236" s="168">
        <v>2</v>
      </c>
      <c r="I236" s="169"/>
      <c r="L236" s="165"/>
      <c r="M236" s="170"/>
      <c r="T236" s="171"/>
      <c r="AT236" s="166" t="s">
        <v>279</v>
      </c>
      <c r="AU236" s="166" t="s">
        <v>90</v>
      </c>
      <c r="AV236" s="14" t="s">
        <v>90</v>
      </c>
      <c r="AW236" s="14" t="s">
        <v>35</v>
      </c>
      <c r="AX236" s="14" t="s">
        <v>81</v>
      </c>
      <c r="AY236" s="166" t="s">
        <v>270</v>
      </c>
    </row>
    <row r="237" spans="2:65" s="15" customFormat="1" ht="11.25">
      <c r="B237" s="172"/>
      <c r="D237" s="152" t="s">
        <v>279</v>
      </c>
      <c r="E237" s="173" t="s">
        <v>2016</v>
      </c>
      <c r="F237" s="174" t="s">
        <v>310</v>
      </c>
      <c r="H237" s="175">
        <v>10.442</v>
      </c>
      <c r="I237" s="176"/>
      <c r="L237" s="172"/>
      <c r="M237" s="177"/>
      <c r="T237" s="178"/>
      <c r="AT237" s="173" t="s">
        <v>279</v>
      </c>
      <c r="AU237" s="173" t="s">
        <v>90</v>
      </c>
      <c r="AV237" s="15" t="s">
        <v>277</v>
      </c>
      <c r="AW237" s="15" t="s">
        <v>35</v>
      </c>
      <c r="AX237" s="15" t="s">
        <v>21</v>
      </c>
      <c r="AY237" s="173" t="s">
        <v>270</v>
      </c>
    </row>
    <row r="238" spans="2:65" s="1" customFormat="1" ht="24.2" customHeight="1">
      <c r="B238" s="32"/>
      <c r="C238" s="138" t="s">
        <v>392</v>
      </c>
      <c r="D238" s="138" t="s">
        <v>272</v>
      </c>
      <c r="E238" s="139" t="s">
        <v>2167</v>
      </c>
      <c r="F238" s="140" t="s">
        <v>2168</v>
      </c>
      <c r="G238" s="141" t="s">
        <v>371</v>
      </c>
      <c r="H238" s="142">
        <v>31.5</v>
      </c>
      <c r="I238" s="143"/>
      <c r="J238" s="144">
        <f>ROUND(I238*H238,2)</f>
        <v>0</v>
      </c>
      <c r="K238" s="140" t="s">
        <v>341</v>
      </c>
      <c r="L238" s="32"/>
      <c r="M238" s="145" t="s">
        <v>1</v>
      </c>
      <c r="N238" s="146" t="s">
        <v>46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277</v>
      </c>
      <c r="AT238" s="149" t="s">
        <v>272</v>
      </c>
      <c r="AU238" s="149" t="s">
        <v>90</v>
      </c>
      <c r="AY238" s="17" t="s">
        <v>270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21</v>
      </c>
      <c r="BK238" s="150">
        <f>ROUND(I238*H238,2)</f>
        <v>0</v>
      </c>
      <c r="BL238" s="17" t="s">
        <v>277</v>
      </c>
      <c r="BM238" s="149" t="s">
        <v>2169</v>
      </c>
    </row>
    <row r="239" spans="2:65" s="12" customFormat="1" ht="22.5">
      <c r="B239" s="151"/>
      <c r="D239" s="152" t="s">
        <v>279</v>
      </c>
      <c r="E239" s="153" t="s">
        <v>1</v>
      </c>
      <c r="F239" s="154" t="s">
        <v>461</v>
      </c>
      <c r="H239" s="153" t="s">
        <v>1</v>
      </c>
      <c r="I239" s="155"/>
      <c r="L239" s="151"/>
      <c r="M239" s="156"/>
      <c r="T239" s="157"/>
      <c r="AT239" s="153" t="s">
        <v>279</v>
      </c>
      <c r="AU239" s="153" t="s">
        <v>90</v>
      </c>
      <c r="AV239" s="12" t="s">
        <v>21</v>
      </c>
      <c r="AW239" s="12" t="s">
        <v>35</v>
      </c>
      <c r="AX239" s="12" t="s">
        <v>81</v>
      </c>
      <c r="AY239" s="153" t="s">
        <v>270</v>
      </c>
    </row>
    <row r="240" spans="2:65" s="12" customFormat="1" ht="22.5">
      <c r="B240" s="151"/>
      <c r="D240" s="152" t="s">
        <v>279</v>
      </c>
      <c r="E240" s="153" t="s">
        <v>1</v>
      </c>
      <c r="F240" s="154" t="s">
        <v>2170</v>
      </c>
      <c r="H240" s="153" t="s">
        <v>1</v>
      </c>
      <c r="I240" s="155"/>
      <c r="L240" s="151"/>
      <c r="M240" s="156"/>
      <c r="T240" s="157"/>
      <c r="AT240" s="153" t="s">
        <v>279</v>
      </c>
      <c r="AU240" s="153" t="s">
        <v>90</v>
      </c>
      <c r="AV240" s="12" t="s">
        <v>21</v>
      </c>
      <c r="AW240" s="12" t="s">
        <v>35</v>
      </c>
      <c r="AX240" s="12" t="s">
        <v>81</v>
      </c>
      <c r="AY240" s="153" t="s">
        <v>270</v>
      </c>
    </row>
    <row r="241" spans="2:65" s="14" customFormat="1" ht="22.5">
      <c r="B241" s="165"/>
      <c r="D241" s="152" t="s">
        <v>279</v>
      </c>
      <c r="E241" s="166" t="s">
        <v>1</v>
      </c>
      <c r="F241" s="167" t="s">
        <v>2171</v>
      </c>
      <c r="H241" s="168">
        <v>31.5</v>
      </c>
      <c r="I241" s="169"/>
      <c r="L241" s="165"/>
      <c r="M241" s="170"/>
      <c r="T241" s="171"/>
      <c r="AT241" s="166" t="s">
        <v>279</v>
      </c>
      <c r="AU241" s="166" t="s">
        <v>90</v>
      </c>
      <c r="AV241" s="14" t="s">
        <v>90</v>
      </c>
      <c r="AW241" s="14" t="s">
        <v>35</v>
      </c>
      <c r="AX241" s="14" t="s">
        <v>81</v>
      </c>
      <c r="AY241" s="166" t="s">
        <v>270</v>
      </c>
    </row>
    <row r="242" spans="2:65" s="15" customFormat="1" ht="11.25">
      <c r="B242" s="172"/>
      <c r="D242" s="152" t="s">
        <v>279</v>
      </c>
      <c r="E242" s="173" t="s">
        <v>2050</v>
      </c>
      <c r="F242" s="174" t="s">
        <v>310</v>
      </c>
      <c r="H242" s="175">
        <v>31.5</v>
      </c>
      <c r="I242" s="176"/>
      <c r="L242" s="172"/>
      <c r="M242" s="177"/>
      <c r="T242" s="178"/>
      <c r="AT242" s="173" t="s">
        <v>279</v>
      </c>
      <c r="AU242" s="173" t="s">
        <v>90</v>
      </c>
      <c r="AV242" s="15" t="s">
        <v>277</v>
      </c>
      <c r="AW242" s="15" t="s">
        <v>35</v>
      </c>
      <c r="AX242" s="15" t="s">
        <v>21</v>
      </c>
      <c r="AY242" s="173" t="s">
        <v>270</v>
      </c>
    </row>
    <row r="243" spans="2:65" s="1" customFormat="1" ht="37.9" customHeight="1">
      <c r="B243" s="32"/>
      <c r="C243" s="138" t="s">
        <v>402</v>
      </c>
      <c r="D243" s="138" t="s">
        <v>272</v>
      </c>
      <c r="E243" s="139" t="s">
        <v>2172</v>
      </c>
      <c r="F243" s="140" t="s">
        <v>2173</v>
      </c>
      <c r="G243" s="141" t="s">
        <v>371</v>
      </c>
      <c r="H243" s="142">
        <v>126</v>
      </c>
      <c r="I243" s="143"/>
      <c r="J243" s="144">
        <f>ROUND(I243*H243,2)</f>
        <v>0</v>
      </c>
      <c r="K243" s="140" t="s">
        <v>276</v>
      </c>
      <c r="L243" s="32"/>
      <c r="M243" s="145" t="s">
        <v>1</v>
      </c>
      <c r="N243" s="146" t="s">
        <v>46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277</v>
      </c>
      <c r="AT243" s="149" t="s">
        <v>272</v>
      </c>
      <c r="AU243" s="149" t="s">
        <v>90</v>
      </c>
      <c r="AY243" s="17" t="s">
        <v>270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21</v>
      </c>
      <c r="BK243" s="150">
        <f>ROUND(I243*H243,2)</f>
        <v>0</v>
      </c>
      <c r="BL243" s="17" t="s">
        <v>277</v>
      </c>
      <c r="BM243" s="149" t="s">
        <v>2174</v>
      </c>
    </row>
    <row r="244" spans="2:65" s="12" customFormat="1" ht="22.5">
      <c r="B244" s="151"/>
      <c r="D244" s="152" t="s">
        <v>279</v>
      </c>
      <c r="E244" s="153" t="s">
        <v>1</v>
      </c>
      <c r="F244" s="154" t="s">
        <v>461</v>
      </c>
      <c r="H244" s="153" t="s">
        <v>1</v>
      </c>
      <c r="I244" s="155"/>
      <c r="L244" s="151"/>
      <c r="M244" s="156"/>
      <c r="T244" s="157"/>
      <c r="AT244" s="153" t="s">
        <v>279</v>
      </c>
      <c r="AU244" s="153" t="s">
        <v>90</v>
      </c>
      <c r="AV244" s="12" t="s">
        <v>21</v>
      </c>
      <c r="AW244" s="12" t="s">
        <v>35</v>
      </c>
      <c r="AX244" s="12" t="s">
        <v>81</v>
      </c>
      <c r="AY244" s="153" t="s">
        <v>270</v>
      </c>
    </row>
    <row r="245" spans="2:65" s="12" customFormat="1" ht="22.5">
      <c r="B245" s="151"/>
      <c r="D245" s="152" t="s">
        <v>279</v>
      </c>
      <c r="E245" s="153" t="s">
        <v>1</v>
      </c>
      <c r="F245" s="154" t="s">
        <v>2175</v>
      </c>
      <c r="H245" s="153" t="s">
        <v>1</v>
      </c>
      <c r="I245" s="155"/>
      <c r="L245" s="151"/>
      <c r="M245" s="156"/>
      <c r="T245" s="157"/>
      <c r="AT245" s="153" t="s">
        <v>279</v>
      </c>
      <c r="AU245" s="153" t="s">
        <v>90</v>
      </c>
      <c r="AV245" s="12" t="s">
        <v>21</v>
      </c>
      <c r="AW245" s="12" t="s">
        <v>35</v>
      </c>
      <c r="AX245" s="12" t="s">
        <v>81</v>
      </c>
      <c r="AY245" s="153" t="s">
        <v>270</v>
      </c>
    </row>
    <row r="246" spans="2:65" s="14" customFormat="1" ht="22.5">
      <c r="B246" s="165"/>
      <c r="D246" s="152" t="s">
        <v>279</v>
      </c>
      <c r="E246" s="166" t="s">
        <v>1</v>
      </c>
      <c r="F246" s="167" t="s">
        <v>2176</v>
      </c>
      <c r="H246" s="168">
        <v>157.5</v>
      </c>
      <c r="I246" s="169"/>
      <c r="L246" s="165"/>
      <c r="M246" s="170"/>
      <c r="T246" s="171"/>
      <c r="AT246" s="166" t="s">
        <v>279</v>
      </c>
      <c r="AU246" s="166" t="s">
        <v>90</v>
      </c>
      <c r="AV246" s="14" t="s">
        <v>90</v>
      </c>
      <c r="AW246" s="14" t="s">
        <v>35</v>
      </c>
      <c r="AX246" s="14" t="s">
        <v>81</v>
      </c>
      <c r="AY246" s="166" t="s">
        <v>270</v>
      </c>
    </row>
    <row r="247" spans="2:65" s="12" customFormat="1" ht="11.25">
      <c r="B247" s="151"/>
      <c r="D247" s="152" t="s">
        <v>279</v>
      </c>
      <c r="E247" s="153" t="s">
        <v>1</v>
      </c>
      <c r="F247" s="154" t="s">
        <v>2177</v>
      </c>
      <c r="H247" s="153" t="s">
        <v>1</v>
      </c>
      <c r="I247" s="155"/>
      <c r="L247" s="151"/>
      <c r="M247" s="156"/>
      <c r="T247" s="157"/>
      <c r="AT247" s="153" t="s">
        <v>279</v>
      </c>
      <c r="AU247" s="153" t="s">
        <v>90</v>
      </c>
      <c r="AV247" s="12" t="s">
        <v>21</v>
      </c>
      <c r="AW247" s="12" t="s">
        <v>35</v>
      </c>
      <c r="AX247" s="12" t="s">
        <v>81</v>
      </c>
      <c r="AY247" s="153" t="s">
        <v>270</v>
      </c>
    </row>
    <row r="248" spans="2:65" s="14" customFormat="1" ht="11.25">
      <c r="B248" s="165"/>
      <c r="D248" s="152" t="s">
        <v>279</v>
      </c>
      <c r="E248" s="166" t="s">
        <v>1</v>
      </c>
      <c r="F248" s="167" t="s">
        <v>2178</v>
      </c>
      <c r="H248" s="168">
        <v>-31.5</v>
      </c>
      <c r="I248" s="169"/>
      <c r="L248" s="165"/>
      <c r="M248" s="170"/>
      <c r="T248" s="171"/>
      <c r="AT248" s="166" t="s">
        <v>279</v>
      </c>
      <c r="AU248" s="166" t="s">
        <v>90</v>
      </c>
      <c r="AV248" s="14" t="s">
        <v>90</v>
      </c>
      <c r="AW248" s="14" t="s">
        <v>35</v>
      </c>
      <c r="AX248" s="14" t="s">
        <v>81</v>
      </c>
      <c r="AY248" s="166" t="s">
        <v>270</v>
      </c>
    </row>
    <row r="249" spans="2:65" s="15" customFormat="1" ht="11.25">
      <c r="B249" s="172"/>
      <c r="D249" s="152" t="s">
        <v>279</v>
      </c>
      <c r="E249" s="173" t="s">
        <v>2064</v>
      </c>
      <c r="F249" s="174" t="s">
        <v>310</v>
      </c>
      <c r="H249" s="175">
        <v>126</v>
      </c>
      <c r="I249" s="176"/>
      <c r="L249" s="172"/>
      <c r="M249" s="177"/>
      <c r="T249" s="178"/>
      <c r="AT249" s="173" t="s">
        <v>279</v>
      </c>
      <c r="AU249" s="173" t="s">
        <v>90</v>
      </c>
      <c r="AV249" s="15" t="s">
        <v>277</v>
      </c>
      <c r="AW249" s="15" t="s">
        <v>35</v>
      </c>
      <c r="AX249" s="15" t="s">
        <v>21</v>
      </c>
      <c r="AY249" s="173" t="s">
        <v>270</v>
      </c>
    </row>
    <row r="250" spans="2:65" s="1" customFormat="1" ht="24.2" customHeight="1">
      <c r="B250" s="32"/>
      <c r="C250" s="138" t="s">
        <v>410</v>
      </c>
      <c r="D250" s="138" t="s">
        <v>272</v>
      </c>
      <c r="E250" s="139" t="s">
        <v>2179</v>
      </c>
      <c r="F250" s="140" t="s">
        <v>2180</v>
      </c>
      <c r="G250" s="141" t="s">
        <v>371</v>
      </c>
      <c r="H250" s="142">
        <v>47.25</v>
      </c>
      <c r="I250" s="143"/>
      <c r="J250" s="144">
        <f>ROUND(I250*H250,2)</f>
        <v>0</v>
      </c>
      <c r="K250" s="140" t="s">
        <v>276</v>
      </c>
      <c r="L250" s="32"/>
      <c r="M250" s="145" t="s">
        <v>1</v>
      </c>
      <c r="N250" s="146" t="s">
        <v>46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277</v>
      </c>
      <c r="AT250" s="149" t="s">
        <v>272</v>
      </c>
      <c r="AU250" s="149" t="s">
        <v>90</v>
      </c>
      <c r="AY250" s="17" t="s">
        <v>270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21</v>
      </c>
      <c r="BK250" s="150">
        <f>ROUND(I250*H250,2)</f>
        <v>0</v>
      </c>
      <c r="BL250" s="17" t="s">
        <v>277</v>
      </c>
      <c r="BM250" s="149" t="s">
        <v>2181</v>
      </c>
    </row>
    <row r="251" spans="2:65" s="12" customFormat="1" ht="22.5">
      <c r="B251" s="151"/>
      <c r="D251" s="152" t="s">
        <v>279</v>
      </c>
      <c r="E251" s="153" t="s">
        <v>1</v>
      </c>
      <c r="F251" s="154" t="s">
        <v>2182</v>
      </c>
      <c r="H251" s="153" t="s">
        <v>1</v>
      </c>
      <c r="I251" s="155"/>
      <c r="L251" s="151"/>
      <c r="M251" s="156"/>
      <c r="T251" s="157"/>
      <c r="AT251" s="153" t="s">
        <v>279</v>
      </c>
      <c r="AU251" s="153" t="s">
        <v>90</v>
      </c>
      <c r="AV251" s="12" t="s">
        <v>21</v>
      </c>
      <c r="AW251" s="12" t="s">
        <v>35</v>
      </c>
      <c r="AX251" s="12" t="s">
        <v>81</v>
      </c>
      <c r="AY251" s="153" t="s">
        <v>270</v>
      </c>
    </row>
    <row r="252" spans="2:65" s="12" customFormat="1" ht="22.5">
      <c r="B252" s="151"/>
      <c r="D252" s="152" t="s">
        <v>279</v>
      </c>
      <c r="E252" s="153" t="s">
        <v>1</v>
      </c>
      <c r="F252" s="154" t="s">
        <v>2183</v>
      </c>
      <c r="H252" s="153" t="s">
        <v>1</v>
      </c>
      <c r="I252" s="155"/>
      <c r="L252" s="151"/>
      <c r="M252" s="156"/>
      <c r="T252" s="157"/>
      <c r="AT252" s="153" t="s">
        <v>279</v>
      </c>
      <c r="AU252" s="153" t="s">
        <v>90</v>
      </c>
      <c r="AV252" s="12" t="s">
        <v>21</v>
      </c>
      <c r="AW252" s="12" t="s">
        <v>35</v>
      </c>
      <c r="AX252" s="12" t="s">
        <v>81</v>
      </c>
      <c r="AY252" s="153" t="s">
        <v>270</v>
      </c>
    </row>
    <row r="253" spans="2:65" s="14" customFormat="1" ht="22.5">
      <c r="B253" s="165"/>
      <c r="D253" s="152" t="s">
        <v>279</v>
      </c>
      <c r="E253" s="166" t="s">
        <v>1</v>
      </c>
      <c r="F253" s="167" t="s">
        <v>2184</v>
      </c>
      <c r="H253" s="168">
        <v>47.25</v>
      </c>
      <c r="I253" s="169"/>
      <c r="L253" s="165"/>
      <c r="M253" s="170"/>
      <c r="T253" s="171"/>
      <c r="AT253" s="166" t="s">
        <v>279</v>
      </c>
      <c r="AU253" s="166" t="s">
        <v>90</v>
      </c>
      <c r="AV253" s="14" t="s">
        <v>90</v>
      </c>
      <c r="AW253" s="14" t="s">
        <v>35</v>
      </c>
      <c r="AX253" s="14" t="s">
        <v>81</v>
      </c>
      <c r="AY253" s="166" t="s">
        <v>270</v>
      </c>
    </row>
    <row r="254" spans="2:65" s="15" customFormat="1" ht="11.25">
      <c r="B254" s="172"/>
      <c r="D254" s="152" t="s">
        <v>279</v>
      </c>
      <c r="E254" s="173" t="s">
        <v>1</v>
      </c>
      <c r="F254" s="174" t="s">
        <v>310</v>
      </c>
      <c r="H254" s="175">
        <v>47.25</v>
      </c>
      <c r="I254" s="176"/>
      <c r="L254" s="172"/>
      <c r="M254" s="177"/>
      <c r="T254" s="178"/>
      <c r="AT254" s="173" t="s">
        <v>279</v>
      </c>
      <c r="AU254" s="173" t="s">
        <v>90</v>
      </c>
      <c r="AV254" s="15" t="s">
        <v>277</v>
      </c>
      <c r="AW254" s="15" t="s">
        <v>35</v>
      </c>
      <c r="AX254" s="15" t="s">
        <v>21</v>
      </c>
      <c r="AY254" s="173" t="s">
        <v>270</v>
      </c>
    </row>
    <row r="255" spans="2:65" s="1" customFormat="1" ht="44.25" customHeight="1">
      <c r="B255" s="32"/>
      <c r="C255" s="138" t="s">
        <v>423</v>
      </c>
      <c r="D255" s="138" t="s">
        <v>272</v>
      </c>
      <c r="E255" s="139" t="s">
        <v>465</v>
      </c>
      <c r="F255" s="140" t="s">
        <v>466</v>
      </c>
      <c r="G255" s="141" t="s">
        <v>371</v>
      </c>
      <c r="H255" s="142">
        <v>20</v>
      </c>
      <c r="I255" s="143"/>
      <c r="J255" s="144">
        <f>ROUND(I255*H255,2)</f>
        <v>0</v>
      </c>
      <c r="K255" s="140" t="s">
        <v>341</v>
      </c>
      <c r="L255" s="32"/>
      <c r="M255" s="145" t="s">
        <v>1</v>
      </c>
      <c r="N255" s="146" t="s">
        <v>46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277</v>
      </c>
      <c r="AT255" s="149" t="s">
        <v>272</v>
      </c>
      <c r="AU255" s="149" t="s">
        <v>90</v>
      </c>
      <c r="AY255" s="17" t="s">
        <v>270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21</v>
      </c>
      <c r="BK255" s="150">
        <f>ROUND(I255*H255,2)</f>
        <v>0</v>
      </c>
      <c r="BL255" s="17" t="s">
        <v>277</v>
      </c>
      <c r="BM255" s="149" t="s">
        <v>2185</v>
      </c>
    </row>
    <row r="256" spans="2:65" s="12" customFormat="1" ht="22.5">
      <c r="B256" s="151"/>
      <c r="D256" s="152" t="s">
        <v>279</v>
      </c>
      <c r="E256" s="153" t="s">
        <v>1</v>
      </c>
      <c r="F256" s="154" t="s">
        <v>468</v>
      </c>
      <c r="H256" s="153" t="s">
        <v>1</v>
      </c>
      <c r="I256" s="155"/>
      <c r="L256" s="151"/>
      <c r="M256" s="156"/>
      <c r="T256" s="157"/>
      <c r="AT256" s="153" t="s">
        <v>279</v>
      </c>
      <c r="AU256" s="153" t="s">
        <v>90</v>
      </c>
      <c r="AV256" s="12" t="s">
        <v>21</v>
      </c>
      <c r="AW256" s="12" t="s">
        <v>35</v>
      </c>
      <c r="AX256" s="12" t="s">
        <v>81</v>
      </c>
      <c r="AY256" s="153" t="s">
        <v>270</v>
      </c>
    </row>
    <row r="257" spans="2:65" s="12" customFormat="1" ht="22.5">
      <c r="B257" s="151"/>
      <c r="D257" s="152" t="s">
        <v>279</v>
      </c>
      <c r="E257" s="153" t="s">
        <v>1</v>
      </c>
      <c r="F257" s="154" t="s">
        <v>2186</v>
      </c>
      <c r="H257" s="153" t="s">
        <v>1</v>
      </c>
      <c r="I257" s="155"/>
      <c r="L257" s="151"/>
      <c r="M257" s="156"/>
      <c r="T257" s="157"/>
      <c r="AT257" s="153" t="s">
        <v>279</v>
      </c>
      <c r="AU257" s="153" t="s">
        <v>90</v>
      </c>
      <c r="AV257" s="12" t="s">
        <v>21</v>
      </c>
      <c r="AW257" s="12" t="s">
        <v>35</v>
      </c>
      <c r="AX257" s="12" t="s">
        <v>81</v>
      </c>
      <c r="AY257" s="153" t="s">
        <v>270</v>
      </c>
    </row>
    <row r="258" spans="2:65" s="14" customFormat="1" ht="11.25">
      <c r="B258" s="165"/>
      <c r="D258" s="152" t="s">
        <v>279</v>
      </c>
      <c r="E258" s="166" t="s">
        <v>1</v>
      </c>
      <c r="F258" s="167" t="s">
        <v>2008</v>
      </c>
      <c r="H258" s="168">
        <v>20</v>
      </c>
      <c r="I258" s="169"/>
      <c r="L258" s="165"/>
      <c r="M258" s="170"/>
      <c r="T258" s="171"/>
      <c r="AT258" s="166" t="s">
        <v>279</v>
      </c>
      <c r="AU258" s="166" t="s">
        <v>90</v>
      </c>
      <c r="AV258" s="14" t="s">
        <v>90</v>
      </c>
      <c r="AW258" s="14" t="s">
        <v>35</v>
      </c>
      <c r="AX258" s="14" t="s">
        <v>21</v>
      </c>
      <c r="AY258" s="166" t="s">
        <v>270</v>
      </c>
    </row>
    <row r="259" spans="2:65" s="1" customFormat="1" ht="49.15" customHeight="1">
      <c r="B259" s="32"/>
      <c r="C259" s="138" t="s">
        <v>432</v>
      </c>
      <c r="D259" s="138" t="s">
        <v>272</v>
      </c>
      <c r="E259" s="139" t="s">
        <v>471</v>
      </c>
      <c r="F259" s="140" t="s">
        <v>472</v>
      </c>
      <c r="G259" s="141" t="s">
        <v>371</v>
      </c>
      <c r="H259" s="142">
        <v>20</v>
      </c>
      <c r="I259" s="143"/>
      <c r="J259" s="144">
        <f>ROUND(I259*H259,2)</f>
        <v>0</v>
      </c>
      <c r="K259" s="140" t="s">
        <v>341</v>
      </c>
      <c r="L259" s="32"/>
      <c r="M259" s="145" t="s">
        <v>1</v>
      </c>
      <c r="N259" s="146" t="s">
        <v>46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277</v>
      </c>
      <c r="AT259" s="149" t="s">
        <v>272</v>
      </c>
      <c r="AU259" s="149" t="s">
        <v>90</v>
      </c>
      <c r="AY259" s="17" t="s">
        <v>270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21</v>
      </c>
      <c r="BK259" s="150">
        <f>ROUND(I259*H259,2)</f>
        <v>0</v>
      </c>
      <c r="BL259" s="17" t="s">
        <v>277</v>
      </c>
      <c r="BM259" s="149" t="s">
        <v>2187</v>
      </c>
    </row>
    <row r="260" spans="2:65" s="12" customFormat="1" ht="22.5">
      <c r="B260" s="151"/>
      <c r="D260" s="152" t="s">
        <v>279</v>
      </c>
      <c r="E260" s="153" t="s">
        <v>1</v>
      </c>
      <c r="F260" s="154" t="s">
        <v>474</v>
      </c>
      <c r="H260" s="153" t="s">
        <v>1</v>
      </c>
      <c r="I260" s="155"/>
      <c r="L260" s="151"/>
      <c r="M260" s="156"/>
      <c r="T260" s="157"/>
      <c r="AT260" s="153" t="s">
        <v>279</v>
      </c>
      <c r="AU260" s="153" t="s">
        <v>90</v>
      </c>
      <c r="AV260" s="12" t="s">
        <v>21</v>
      </c>
      <c r="AW260" s="12" t="s">
        <v>35</v>
      </c>
      <c r="AX260" s="12" t="s">
        <v>81</v>
      </c>
      <c r="AY260" s="153" t="s">
        <v>270</v>
      </c>
    </row>
    <row r="261" spans="2:65" s="12" customFormat="1" ht="22.5">
      <c r="B261" s="151"/>
      <c r="D261" s="152" t="s">
        <v>279</v>
      </c>
      <c r="E261" s="153" t="s">
        <v>1</v>
      </c>
      <c r="F261" s="154" t="s">
        <v>2188</v>
      </c>
      <c r="H261" s="153" t="s">
        <v>1</v>
      </c>
      <c r="I261" s="155"/>
      <c r="L261" s="151"/>
      <c r="M261" s="156"/>
      <c r="T261" s="157"/>
      <c r="AT261" s="153" t="s">
        <v>279</v>
      </c>
      <c r="AU261" s="153" t="s">
        <v>90</v>
      </c>
      <c r="AV261" s="12" t="s">
        <v>21</v>
      </c>
      <c r="AW261" s="12" t="s">
        <v>35</v>
      </c>
      <c r="AX261" s="12" t="s">
        <v>81</v>
      </c>
      <c r="AY261" s="153" t="s">
        <v>270</v>
      </c>
    </row>
    <row r="262" spans="2:65" s="14" customFormat="1" ht="11.25">
      <c r="B262" s="165"/>
      <c r="D262" s="152" t="s">
        <v>279</v>
      </c>
      <c r="E262" s="166" t="s">
        <v>1</v>
      </c>
      <c r="F262" s="167" t="s">
        <v>2008</v>
      </c>
      <c r="H262" s="168">
        <v>20</v>
      </c>
      <c r="I262" s="169"/>
      <c r="L262" s="165"/>
      <c r="M262" s="170"/>
      <c r="T262" s="171"/>
      <c r="AT262" s="166" t="s">
        <v>279</v>
      </c>
      <c r="AU262" s="166" t="s">
        <v>90</v>
      </c>
      <c r="AV262" s="14" t="s">
        <v>90</v>
      </c>
      <c r="AW262" s="14" t="s">
        <v>35</v>
      </c>
      <c r="AX262" s="14" t="s">
        <v>21</v>
      </c>
      <c r="AY262" s="166" t="s">
        <v>270</v>
      </c>
    </row>
    <row r="263" spans="2:65" s="1" customFormat="1" ht="37.9" customHeight="1">
      <c r="B263" s="32"/>
      <c r="C263" s="138" t="s">
        <v>7</v>
      </c>
      <c r="D263" s="138" t="s">
        <v>272</v>
      </c>
      <c r="E263" s="139" t="s">
        <v>476</v>
      </c>
      <c r="F263" s="140" t="s">
        <v>477</v>
      </c>
      <c r="G263" s="141" t="s">
        <v>371</v>
      </c>
      <c r="H263" s="142">
        <v>365.5</v>
      </c>
      <c r="I263" s="143"/>
      <c r="J263" s="144">
        <f>ROUND(I263*H263,2)</f>
        <v>0</v>
      </c>
      <c r="K263" s="140" t="s">
        <v>276</v>
      </c>
      <c r="L263" s="32"/>
      <c r="M263" s="145" t="s">
        <v>1</v>
      </c>
      <c r="N263" s="146" t="s">
        <v>46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277</v>
      </c>
      <c r="AT263" s="149" t="s">
        <v>272</v>
      </c>
      <c r="AU263" s="149" t="s">
        <v>90</v>
      </c>
      <c r="AY263" s="17" t="s">
        <v>270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21</v>
      </c>
      <c r="BK263" s="150">
        <f>ROUND(I263*H263,2)</f>
        <v>0</v>
      </c>
      <c r="BL263" s="17" t="s">
        <v>277</v>
      </c>
      <c r="BM263" s="149" t="s">
        <v>2189</v>
      </c>
    </row>
    <row r="264" spans="2:65" s="12" customFormat="1" ht="11.25">
      <c r="B264" s="151"/>
      <c r="D264" s="152" t="s">
        <v>279</v>
      </c>
      <c r="E264" s="153" t="s">
        <v>1</v>
      </c>
      <c r="F264" s="154" t="s">
        <v>479</v>
      </c>
      <c r="H264" s="153" t="s">
        <v>1</v>
      </c>
      <c r="I264" s="155"/>
      <c r="L264" s="151"/>
      <c r="M264" s="156"/>
      <c r="T264" s="157"/>
      <c r="AT264" s="153" t="s">
        <v>279</v>
      </c>
      <c r="AU264" s="153" t="s">
        <v>90</v>
      </c>
      <c r="AV264" s="12" t="s">
        <v>21</v>
      </c>
      <c r="AW264" s="12" t="s">
        <v>35</v>
      </c>
      <c r="AX264" s="12" t="s">
        <v>81</v>
      </c>
      <c r="AY264" s="153" t="s">
        <v>270</v>
      </c>
    </row>
    <row r="265" spans="2:65" s="14" customFormat="1" ht="11.25">
      <c r="B265" s="165"/>
      <c r="D265" s="152" t="s">
        <v>279</v>
      </c>
      <c r="E265" s="166" t="s">
        <v>1</v>
      </c>
      <c r="F265" s="167" t="s">
        <v>2190</v>
      </c>
      <c r="H265" s="168">
        <v>159.30000000000001</v>
      </c>
      <c r="I265" s="169"/>
      <c r="L265" s="165"/>
      <c r="M265" s="170"/>
      <c r="T265" s="171"/>
      <c r="AT265" s="166" t="s">
        <v>279</v>
      </c>
      <c r="AU265" s="166" t="s">
        <v>90</v>
      </c>
      <c r="AV265" s="14" t="s">
        <v>90</v>
      </c>
      <c r="AW265" s="14" t="s">
        <v>35</v>
      </c>
      <c r="AX265" s="14" t="s">
        <v>81</v>
      </c>
      <c r="AY265" s="166" t="s">
        <v>270</v>
      </c>
    </row>
    <row r="266" spans="2:65" s="14" customFormat="1" ht="11.25">
      <c r="B266" s="165"/>
      <c r="D266" s="152" t="s">
        <v>279</v>
      </c>
      <c r="E266" s="166" t="s">
        <v>1</v>
      </c>
      <c r="F266" s="167" t="s">
        <v>2191</v>
      </c>
      <c r="H266" s="168">
        <v>106.2</v>
      </c>
      <c r="I266" s="169"/>
      <c r="L266" s="165"/>
      <c r="M266" s="170"/>
      <c r="T266" s="171"/>
      <c r="AT266" s="166" t="s">
        <v>279</v>
      </c>
      <c r="AU266" s="166" t="s">
        <v>90</v>
      </c>
      <c r="AV266" s="14" t="s">
        <v>90</v>
      </c>
      <c r="AW266" s="14" t="s">
        <v>35</v>
      </c>
      <c r="AX266" s="14" t="s">
        <v>81</v>
      </c>
      <c r="AY266" s="166" t="s">
        <v>270</v>
      </c>
    </row>
    <row r="267" spans="2:65" s="13" customFormat="1" ht="11.25">
      <c r="B267" s="158"/>
      <c r="D267" s="152" t="s">
        <v>279</v>
      </c>
      <c r="E267" s="159" t="s">
        <v>2027</v>
      </c>
      <c r="F267" s="160" t="s">
        <v>481</v>
      </c>
      <c r="H267" s="161">
        <v>265.5</v>
      </c>
      <c r="I267" s="162"/>
      <c r="L267" s="158"/>
      <c r="M267" s="163"/>
      <c r="T267" s="164"/>
      <c r="AT267" s="159" t="s">
        <v>279</v>
      </c>
      <c r="AU267" s="159" t="s">
        <v>90</v>
      </c>
      <c r="AV267" s="13" t="s">
        <v>179</v>
      </c>
      <c r="AW267" s="13" t="s">
        <v>35</v>
      </c>
      <c r="AX267" s="13" t="s">
        <v>81</v>
      </c>
      <c r="AY267" s="159" t="s">
        <v>270</v>
      </c>
    </row>
    <row r="268" spans="2:65" s="12" customFormat="1" ht="11.25">
      <c r="B268" s="151"/>
      <c r="D268" s="152" t="s">
        <v>279</v>
      </c>
      <c r="E268" s="153" t="s">
        <v>1</v>
      </c>
      <c r="F268" s="154" t="s">
        <v>2192</v>
      </c>
      <c r="H268" s="153" t="s">
        <v>1</v>
      </c>
      <c r="I268" s="155"/>
      <c r="L268" s="151"/>
      <c r="M268" s="156"/>
      <c r="T268" s="157"/>
      <c r="AT268" s="153" t="s">
        <v>279</v>
      </c>
      <c r="AU268" s="153" t="s">
        <v>90</v>
      </c>
      <c r="AV268" s="12" t="s">
        <v>21</v>
      </c>
      <c r="AW268" s="12" t="s">
        <v>35</v>
      </c>
      <c r="AX268" s="12" t="s">
        <v>81</v>
      </c>
      <c r="AY268" s="153" t="s">
        <v>270</v>
      </c>
    </row>
    <row r="269" spans="2:65" s="12" customFormat="1" ht="11.25">
      <c r="B269" s="151"/>
      <c r="D269" s="152" t="s">
        <v>279</v>
      </c>
      <c r="E269" s="153" t="s">
        <v>1</v>
      </c>
      <c r="F269" s="154" t="s">
        <v>2193</v>
      </c>
      <c r="H269" s="153" t="s">
        <v>1</v>
      </c>
      <c r="I269" s="155"/>
      <c r="L269" s="151"/>
      <c r="M269" s="156"/>
      <c r="T269" s="157"/>
      <c r="AT269" s="153" t="s">
        <v>279</v>
      </c>
      <c r="AU269" s="153" t="s">
        <v>90</v>
      </c>
      <c r="AV269" s="12" t="s">
        <v>21</v>
      </c>
      <c r="AW269" s="12" t="s">
        <v>35</v>
      </c>
      <c r="AX269" s="12" t="s">
        <v>81</v>
      </c>
      <c r="AY269" s="153" t="s">
        <v>270</v>
      </c>
    </row>
    <row r="270" spans="2:65" s="14" customFormat="1" ht="11.25">
      <c r="B270" s="165"/>
      <c r="D270" s="152" t="s">
        <v>279</v>
      </c>
      <c r="E270" s="166" t="s">
        <v>1</v>
      </c>
      <c r="F270" s="167" t="s">
        <v>2048</v>
      </c>
      <c r="H270" s="168">
        <v>45.576000000000001</v>
      </c>
      <c r="I270" s="169"/>
      <c r="L270" s="165"/>
      <c r="M270" s="170"/>
      <c r="T270" s="171"/>
      <c r="AT270" s="166" t="s">
        <v>279</v>
      </c>
      <c r="AU270" s="166" t="s">
        <v>90</v>
      </c>
      <c r="AV270" s="14" t="s">
        <v>90</v>
      </c>
      <c r="AW270" s="14" t="s">
        <v>35</v>
      </c>
      <c r="AX270" s="14" t="s">
        <v>81</v>
      </c>
      <c r="AY270" s="166" t="s">
        <v>270</v>
      </c>
    </row>
    <row r="271" spans="2:65" s="14" customFormat="1" ht="11.25">
      <c r="B271" s="165"/>
      <c r="D271" s="152" t="s">
        <v>279</v>
      </c>
      <c r="E271" s="166" t="s">
        <v>1</v>
      </c>
      <c r="F271" s="167" t="s">
        <v>2062</v>
      </c>
      <c r="H271" s="168">
        <v>74.424000000000007</v>
      </c>
      <c r="I271" s="169"/>
      <c r="L271" s="165"/>
      <c r="M271" s="170"/>
      <c r="T271" s="171"/>
      <c r="AT271" s="166" t="s">
        <v>279</v>
      </c>
      <c r="AU271" s="166" t="s">
        <v>90</v>
      </c>
      <c r="AV271" s="14" t="s">
        <v>90</v>
      </c>
      <c r="AW271" s="14" t="s">
        <v>35</v>
      </c>
      <c r="AX271" s="14" t="s">
        <v>81</v>
      </c>
      <c r="AY271" s="166" t="s">
        <v>270</v>
      </c>
    </row>
    <row r="272" spans="2:65" s="12" customFormat="1" ht="22.5">
      <c r="B272" s="151"/>
      <c r="D272" s="152" t="s">
        <v>279</v>
      </c>
      <c r="E272" s="153" t="s">
        <v>1</v>
      </c>
      <c r="F272" s="154" t="s">
        <v>2194</v>
      </c>
      <c r="H272" s="153" t="s">
        <v>1</v>
      </c>
      <c r="I272" s="155"/>
      <c r="L272" s="151"/>
      <c r="M272" s="156"/>
      <c r="T272" s="157"/>
      <c r="AT272" s="153" t="s">
        <v>279</v>
      </c>
      <c r="AU272" s="153" t="s">
        <v>90</v>
      </c>
      <c r="AV272" s="12" t="s">
        <v>21</v>
      </c>
      <c r="AW272" s="12" t="s">
        <v>35</v>
      </c>
      <c r="AX272" s="12" t="s">
        <v>81</v>
      </c>
      <c r="AY272" s="153" t="s">
        <v>270</v>
      </c>
    </row>
    <row r="273" spans="2:65" s="14" customFormat="1" ht="11.25">
      <c r="B273" s="165"/>
      <c r="D273" s="152" t="s">
        <v>279</v>
      </c>
      <c r="E273" s="166" t="s">
        <v>1</v>
      </c>
      <c r="F273" s="167" t="s">
        <v>2195</v>
      </c>
      <c r="H273" s="168">
        <v>-20</v>
      </c>
      <c r="I273" s="169"/>
      <c r="L273" s="165"/>
      <c r="M273" s="170"/>
      <c r="T273" s="171"/>
      <c r="AT273" s="166" t="s">
        <v>279</v>
      </c>
      <c r="AU273" s="166" t="s">
        <v>90</v>
      </c>
      <c r="AV273" s="14" t="s">
        <v>90</v>
      </c>
      <c r="AW273" s="14" t="s">
        <v>35</v>
      </c>
      <c r="AX273" s="14" t="s">
        <v>81</v>
      </c>
      <c r="AY273" s="166" t="s">
        <v>270</v>
      </c>
    </row>
    <row r="274" spans="2:65" s="13" customFormat="1" ht="11.25">
      <c r="B274" s="158"/>
      <c r="D274" s="152" t="s">
        <v>279</v>
      </c>
      <c r="E274" s="159" t="s">
        <v>2035</v>
      </c>
      <c r="F274" s="160" t="s">
        <v>1505</v>
      </c>
      <c r="H274" s="161">
        <v>100</v>
      </c>
      <c r="I274" s="162"/>
      <c r="L274" s="158"/>
      <c r="M274" s="163"/>
      <c r="T274" s="164"/>
      <c r="AT274" s="159" t="s">
        <v>279</v>
      </c>
      <c r="AU274" s="159" t="s">
        <v>90</v>
      </c>
      <c r="AV274" s="13" t="s">
        <v>179</v>
      </c>
      <c r="AW274" s="13" t="s">
        <v>35</v>
      </c>
      <c r="AX274" s="13" t="s">
        <v>81</v>
      </c>
      <c r="AY274" s="159" t="s">
        <v>270</v>
      </c>
    </row>
    <row r="275" spans="2:65" s="15" customFormat="1" ht="11.25">
      <c r="B275" s="172"/>
      <c r="D275" s="152" t="s">
        <v>279</v>
      </c>
      <c r="E275" s="173" t="s">
        <v>1</v>
      </c>
      <c r="F275" s="174" t="s">
        <v>310</v>
      </c>
      <c r="H275" s="175">
        <v>365.5</v>
      </c>
      <c r="I275" s="176"/>
      <c r="L275" s="172"/>
      <c r="M275" s="177"/>
      <c r="T275" s="178"/>
      <c r="AT275" s="173" t="s">
        <v>279</v>
      </c>
      <c r="AU275" s="173" t="s">
        <v>90</v>
      </c>
      <c r="AV275" s="15" t="s">
        <v>277</v>
      </c>
      <c r="AW275" s="15" t="s">
        <v>35</v>
      </c>
      <c r="AX275" s="15" t="s">
        <v>21</v>
      </c>
      <c r="AY275" s="173" t="s">
        <v>270</v>
      </c>
    </row>
    <row r="276" spans="2:65" s="1" customFormat="1" ht="37.9" customHeight="1">
      <c r="B276" s="32"/>
      <c r="C276" s="138" t="s">
        <v>457</v>
      </c>
      <c r="D276" s="138" t="s">
        <v>272</v>
      </c>
      <c r="E276" s="139" t="s">
        <v>483</v>
      </c>
      <c r="F276" s="140" t="s">
        <v>484</v>
      </c>
      <c r="G276" s="141" t="s">
        <v>371</v>
      </c>
      <c r="H276" s="142">
        <v>268.2</v>
      </c>
      <c r="I276" s="143"/>
      <c r="J276" s="144">
        <f>ROUND(I276*H276,2)</f>
        <v>0</v>
      </c>
      <c r="K276" s="140" t="s">
        <v>276</v>
      </c>
      <c r="L276" s="32"/>
      <c r="M276" s="145" t="s">
        <v>1</v>
      </c>
      <c r="N276" s="146" t="s">
        <v>46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277</v>
      </c>
      <c r="AT276" s="149" t="s">
        <v>272</v>
      </c>
      <c r="AU276" s="149" t="s">
        <v>90</v>
      </c>
      <c r="AY276" s="17" t="s">
        <v>270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21</v>
      </c>
      <c r="BK276" s="150">
        <f>ROUND(I276*H276,2)</f>
        <v>0</v>
      </c>
      <c r="BL276" s="17" t="s">
        <v>277</v>
      </c>
      <c r="BM276" s="149" t="s">
        <v>2196</v>
      </c>
    </row>
    <row r="277" spans="2:65" s="12" customFormat="1" ht="11.25">
      <c r="B277" s="151"/>
      <c r="D277" s="152" t="s">
        <v>279</v>
      </c>
      <c r="E277" s="153" t="s">
        <v>1</v>
      </c>
      <c r="F277" s="154" t="s">
        <v>486</v>
      </c>
      <c r="H277" s="153" t="s">
        <v>1</v>
      </c>
      <c r="I277" s="155"/>
      <c r="L277" s="151"/>
      <c r="M277" s="156"/>
      <c r="T277" s="157"/>
      <c r="AT277" s="153" t="s">
        <v>279</v>
      </c>
      <c r="AU277" s="153" t="s">
        <v>90</v>
      </c>
      <c r="AV277" s="12" t="s">
        <v>21</v>
      </c>
      <c r="AW277" s="12" t="s">
        <v>35</v>
      </c>
      <c r="AX277" s="12" t="s">
        <v>81</v>
      </c>
      <c r="AY277" s="153" t="s">
        <v>270</v>
      </c>
    </row>
    <row r="278" spans="2:65" s="14" customFormat="1" ht="11.25">
      <c r="B278" s="165"/>
      <c r="D278" s="152" t="s">
        <v>279</v>
      </c>
      <c r="E278" s="166" t="s">
        <v>1</v>
      </c>
      <c r="F278" s="167" t="s">
        <v>2040</v>
      </c>
      <c r="H278" s="168">
        <v>38.564</v>
      </c>
      <c r="I278" s="169"/>
      <c r="L278" s="165"/>
      <c r="M278" s="170"/>
      <c r="T278" s="171"/>
      <c r="AT278" s="166" t="s">
        <v>279</v>
      </c>
      <c r="AU278" s="166" t="s">
        <v>90</v>
      </c>
      <c r="AV278" s="14" t="s">
        <v>90</v>
      </c>
      <c r="AW278" s="14" t="s">
        <v>35</v>
      </c>
      <c r="AX278" s="14" t="s">
        <v>81</v>
      </c>
      <c r="AY278" s="166" t="s">
        <v>270</v>
      </c>
    </row>
    <row r="279" spans="2:65" s="14" customFormat="1" ht="11.25">
      <c r="B279" s="165"/>
      <c r="D279" s="152" t="s">
        <v>279</v>
      </c>
      <c r="E279" s="166" t="s">
        <v>1</v>
      </c>
      <c r="F279" s="167" t="s">
        <v>2054</v>
      </c>
      <c r="H279" s="168">
        <v>56.835999999999999</v>
      </c>
      <c r="I279" s="169"/>
      <c r="L279" s="165"/>
      <c r="M279" s="170"/>
      <c r="T279" s="171"/>
      <c r="AT279" s="166" t="s">
        <v>279</v>
      </c>
      <c r="AU279" s="166" t="s">
        <v>90</v>
      </c>
      <c r="AV279" s="14" t="s">
        <v>90</v>
      </c>
      <c r="AW279" s="14" t="s">
        <v>35</v>
      </c>
      <c r="AX279" s="14" t="s">
        <v>81</v>
      </c>
      <c r="AY279" s="166" t="s">
        <v>270</v>
      </c>
    </row>
    <row r="280" spans="2:65" s="13" customFormat="1" ht="11.25">
      <c r="B280" s="158"/>
      <c r="D280" s="152" t="s">
        <v>279</v>
      </c>
      <c r="E280" s="159" t="s">
        <v>2029</v>
      </c>
      <c r="F280" s="160" t="s">
        <v>487</v>
      </c>
      <c r="H280" s="161">
        <v>95.4</v>
      </c>
      <c r="I280" s="162"/>
      <c r="L280" s="158"/>
      <c r="M280" s="163"/>
      <c r="T280" s="164"/>
      <c r="AT280" s="159" t="s">
        <v>279</v>
      </c>
      <c r="AU280" s="159" t="s">
        <v>90</v>
      </c>
      <c r="AV280" s="13" t="s">
        <v>179</v>
      </c>
      <c r="AW280" s="13" t="s">
        <v>35</v>
      </c>
      <c r="AX280" s="13" t="s">
        <v>81</v>
      </c>
      <c r="AY280" s="159" t="s">
        <v>270</v>
      </c>
    </row>
    <row r="281" spans="2:65" s="14" customFormat="1" ht="11.25">
      <c r="B281" s="165"/>
      <c r="D281" s="152" t="s">
        <v>279</v>
      </c>
      <c r="E281" s="166" t="s">
        <v>1</v>
      </c>
      <c r="F281" s="167" t="s">
        <v>2046</v>
      </c>
      <c r="H281" s="168">
        <v>3.5059999999999998</v>
      </c>
      <c r="I281" s="169"/>
      <c r="L281" s="165"/>
      <c r="M281" s="170"/>
      <c r="T281" s="171"/>
      <c r="AT281" s="166" t="s">
        <v>279</v>
      </c>
      <c r="AU281" s="166" t="s">
        <v>90</v>
      </c>
      <c r="AV281" s="14" t="s">
        <v>90</v>
      </c>
      <c r="AW281" s="14" t="s">
        <v>35</v>
      </c>
      <c r="AX281" s="14" t="s">
        <v>81</v>
      </c>
      <c r="AY281" s="166" t="s">
        <v>270</v>
      </c>
    </row>
    <row r="282" spans="2:65" s="14" customFormat="1" ht="11.25">
      <c r="B282" s="165"/>
      <c r="D282" s="152" t="s">
        <v>279</v>
      </c>
      <c r="E282" s="166" t="s">
        <v>1</v>
      </c>
      <c r="F282" s="167" t="s">
        <v>2060</v>
      </c>
      <c r="H282" s="168">
        <v>11.794</v>
      </c>
      <c r="I282" s="169"/>
      <c r="L282" s="165"/>
      <c r="M282" s="170"/>
      <c r="T282" s="171"/>
      <c r="AT282" s="166" t="s">
        <v>279</v>
      </c>
      <c r="AU282" s="166" t="s">
        <v>90</v>
      </c>
      <c r="AV282" s="14" t="s">
        <v>90</v>
      </c>
      <c r="AW282" s="14" t="s">
        <v>35</v>
      </c>
      <c r="AX282" s="14" t="s">
        <v>81</v>
      </c>
      <c r="AY282" s="166" t="s">
        <v>270</v>
      </c>
    </row>
    <row r="283" spans="2:65" s="13" customFormat="1" ht="11.25">
      <c r="B283" s="158"/>
      <c r="D283" s="152" t="s">
        <v>279</v>
      </c>
      <c r="E283" s="159" t="s">
        <v>2033</v>
      </c>
      <c r="F283" s="160" t="s">
        <v>488</v>
      </c>
      <c r="H283" s="161">
        <v>15.3</v>
      </c>
      <c r="I283" s="162"/>
      <c r="L283" s="158"/>
      <c r="M283" s="163"/>
      <c r="T283" s="164"/>
      <c r="AT283" s="159" t="s">
        <v>279</v>
      </c>
      <c r="AU283" s="159" t="s">
        <v>90</v>
      </c>
      <c r="AV283" s="13" t="s">
        <v>179</v>
      </c>
      <c r="AW283" s="13" t="s">
        <v>35</v>
      </c>
      <c r="AX283" s="13" t="s">
        <v>81</v>
      </c>
      <c r="AY283" s="159" t="s">
        <v>270</v>
      </c>
    </row>
    <row r="284" spans="2:65" s="14" customFormat="1" ht="11.25">
      <c r="B284" s="165"/>
      <c r="D284" s="152" t="s">
        <v>279</v>
      </c>
      <c r="E284" s="166" t="s">
        <v>1</v>
      </c>
      <c r="F284" s="167" t="s">
        <v>2050</v>
      </c>
      <c r="H284" s="168">
        <v>31.5</v>
      </c>
      <c r="I284" s="169"/>
      <c r="L284" s="165"/>
      <c r="M284" s="170"/>
      <c r="T284" s="171"/>
      <c r="AT284" s="166" t="s">
        <v>279</v>
      </c>
      <c r="AU284" s="166" t="s">
        <v>90</v>
      </c>
      <c r="AV284" s="14" t="s">
        <v>90</v>
      </c>
      <c r="AW284" s="14" t="s">
        <v>35</v>
      </c>
      <c r="AX284" s="14" t="s">
        <v>81</v>
      </c>
      <c r="AY284" s="166" t="s">
        <v>270</v>
      </c>
    </row>
    <row r="285" spans="2:65" s="14" customFormat="1" ht="11.25">
      <c r="B285" s="165"/>
      <c r="D285" s="152" t="s">
        <v>279</v>
      </c>
      <c r="E285" s="166" t="s">
        <v>1</v>
      </c>
      <c r="F285" s="167" t="s">
        <v>2064</v>
      </c>
      <c r="H285" s="168">
        <v>126</v>
      </c>
      <c r="I285" s="169"/>
      <c r="L285" s="165"/>
      <c r="M285" s="170"/>
      <c r="T285" s="171"/>
      <c r="AT285" s="166" t="s">
        <v>279</v>
      </c>
      <c r="AU285" s="166" t="s">
        <v>90</v>
      </c>
      <c r="AV285" s="14" t="s">
        <v>90</v>
      </c>
      <c r="AW285" s="14" t="s">
        <v>35</v>
      </c>
      <c r="AX285" s="14" t="s">
        <v>81</v>
      </c>
      <c r="AY285" s="166" t="s">
        <v>270</v>
      </c>
    </row>
    <row r="286" spans="2:65" s="13" customFormat="1" ht="11.25">
      <c r="B286" s="158"/>
      <c r="D286" s="152" t="s">
        <v>279</v>
      </c>
      <c r="E286" s="159" t="s">
        <v>2025</v>
      </c>
      <c r="F286" s="160" t="s">
        <v>489</v>
      </c>
      <c r="H286" s="161">
        <v>157.5</v>
      </c>
      <c r="I286" s="162"/>
      <c r="L286" s="158"/>
      <c r="M286" s="163"/>
      <c r="T286" s="164"/>
      <c r="AT286" s="159" t="s">
        <v>279</v>
      </c>
      <c r="AU286" s="159" t="s">
        <v>90</v>
      </c>
      <c r="AV286" s="13" t="s">
        <v>179</v>
      </c>
      <c r="AW286" s="13" t="s">
        <v>35</v>
      </c>
      <c r="AX286" s="13" t="s">
        <v>81</v>
      </c>
      <c r="AY286" s="159" t="s">
        <v>270</v>
      </c>
    </row>
    <row r="287" spans="2:65" s="15" customFormat="1" ht="11.25">
      <c r="B287" s="172"/>
      <c r="D287" s="152" t="s">
        <v>279</v>
      </c>
      <c r="E287" s="173" t="s">
        <v>1</v>
      </c>
      <c r="F287" s="174" t="s">
        <v>310</v>
      </c>
      <c r="H287" s="175">
        <v>268.2</v>
      </c>
      <c r="I287" s="176"/>
      <c r="L287" s="172"/>
      <c r="M287" s="177"/>
      <c r="T287" s="178"/>
      <c r="AT287" s="173" t="s">
        <v>279</v>
      </c>
      <c r="AU287" s="173" t="s">
        <v>90</v>
      </c>
      <c r="AV287" s="15" t="s">
        <v>277</v>
      </c>
      <c r="AW287" s="15" t="s">
        <v>35</v>
      </c>
      <c r="AX287" s="15" t="s">
        <v>21</v>
      </c>
      <c r="AY287" s="173" t="s">
        <v>270</v>
      </c>
    </row>
    <row r="288" spans="2:65" s="1" customFormat="1" ht="37.9" customHeight="1">
      <c r="B288" s="32"/>
      <c r="C288" s="138" t="s">
        <v>464</v>
      </c>
      <c r="D288" s="138" t="s">
        <v>272</v>
      </c>
      <c r="E288" s="139" t="s">
        <v>491</v>
      </c>
      <c r="F288" s="140" t="s">
        <v>492</v>
      </c>
      <c r="G288" s="141" t="s">
        <v>371</v>
      </c>
      <c r="H288" s="142">
        <v>10.442</v>
      </c>
      <c r="I288" s="143"/>
      <c r="J288" s="144">
        <f>ROUND(I288*H288,2)</f>
        <v>0</v>
      </c>
      <c r="K288" s="140" t="s">
        <v>276</v>
      </c>
      <c r="L288" s="32"/>
      <c r="M288" s="145" t="s">
        <v>1</v>
      </c>
      <c r="N288" s="146" t="s">
        <v>46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277</v>
      </c>
      <c r="AT288" s="149" t="s">
        <v>272</v>
      </c>
      <c r="AU288" s="149" t="s">
        <v>90</v>
      </c>
      <c r="AY288" s="17" t="s">
        <v>270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21</v>
      </c>
      <c r="BK288" s="150">
        <f>ROUND(I288*H288,2)</f>
        <v>0</v>
      </c>
      <c r="BL288" s="17" t="s">
        <v>277</v>
      </c>
      <c r="BM288" s="149" t="s">
        <v>2197</v>
      </c>
    </row>
    <row r="289" spans="2:65" s="12" customFormat="1" ht="11.25">
      <c r="B289" s="151"/>
      <c r="D289" s="152" t="s">
        <v>279</v>
      </c>
      <c r="E289" s="153" t="s">
        <v>1</v>
      </c>
      <c r="F289" s="154" t="s">
        <v>486</v>
      </c>
      <c r="H289" s="153" t="s">
        <v>1</v>
      </c>
      <c r="I289" s="155"/>
      <c r="L289" s="151"/>
      <c r="M289" s="156"/>
      <c r="T289" s="157"/>
      <c r="AT289" s="153" t="s">
        <v>279</v>
      </c>
      <c r="AU289" s="153" t="s">
        <v>90</v>
      </c>
      <c r="AV289" s="12" t="s">
        <v>21</v>
      </c>
      <c r="AW289" s="12" t="s">
        <v>35</v>
      </c>
      <c r="AX289" s="12" t="s">
        <v>81</v>
      </c>
      <c r="AY289" s="153" t="s">
        <v>270</v>
      </c>
    </row>
    <row r="290" spans="2:65" s="14" customFormat="1" ht="11.25">
      <c r="B290" s="165"/>
      <c r="D290" s="152" t="s">
        <v>279</v>
      </c>
      <c r="E290" s="166" t="s">
        <v>1</v>
      </c>
      <c r="F290" s="167" t="s">
        <v>2016</v>
      </c>
      <c r="H290" s="168">
        <v>10.442</v>
      </c>
      <c r="I290" s="169"/>
      <c r="L290" s="165"/>
      <c r="M290" s="170"/>
      <c r="T290" s="171"/>
      <c r="AT290" s="166" t="s">
        <v>279</v>
      </c>
      <c r="AU290" s="166" t="s">
        <v>90</v>
      </c>
      <c r="AV290" s="14" t="s">
        <v>90</v>
      </c>
      <c r="AW290" s="14" t="s">
        <v>35</v>
      </c>
      <c r="AX290" s="14" t="s">
        <v>21</v>
      </c>
      <c r="AY290" s="166" t="s">
        <v>270</v>
      </c>
    </row>
    <row r="291" spans="2:65" s="1" customFormat="1" ht="24.2" customHeight="1">
      <c r="B291" s="32"/>
      <c r="C291" s="138" t="s">
        <v>470</v>
      </c>
      <c r="D291" s="138" t="s">
        <v>272</v>
      </c>
      <c r="E291" s="139" t="s">
        <v>495</v>
      </c>
      <c r="F291" s="140" t="s">
        <v>496</v>
      </c>
      <c r="G291" s="141" t="s">
        <v>371</v>
      </c>
      <c r="H291" s="142">
        <v>38.564</v>
      </c>
      <c r="I291" s="143"/>
      <c r="J291" s="144">
        <f>ROUND(I291*H291,2)</f>
        <v>0</v>
      </c>
      <c r="K291" s="140" t="s">
        <v>276</v>
      </c>
      <c r="L291" s="32"/>
      <c r="M291" s="145" t="s">
        <v>1</v>
      </c>
      <c r="N291" s="146" t="s">
        <v>46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277</v>
      </c>
      <c r="AT291" s="149" t="s">
        <v>272</v>
      </c>
      <c r="AU291" s="149" t="s">
        <v>90</v>
      </c>
      <c r="AY291" s="17" t="s">
        <v>270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21</v>
      </c>
      <c r="BK291" s="150">
        <f>ROUND(I291*H291,2)</f>
        <v>0</v>
      </c>
      <c r="BL291" s="17" t="s">
        <v>277</v>
      </c>
      <c r="BM291" s="149" t="s">
        <v>2198</v>
      </c>
    </row>
    <row r="292" spans="2:65" s="12" customFormat="1" ht="22.5">
      <c r="B292" s="151"/>
      <c r="D292" s="152" t="s">
        <v>279</v>
      </c>
      <c r="E292" s="153" t="s">
        <v>1</v>
      </c>
      <c r="F292" s="154" t="s">
        <v>2199</v>
      </c>
      <c r="H292" s="153" t="s">
        <v>1</v>
      </c>
      <c r="I292" s="155"/>
      <c r="L292" s="151"/>
      <c r="M292" s="156"/>
      <c r="T292" s="157"/>
      <c r="AT292" s="153" t="s">
        <v>279</v>
      </c>
      <c r="AU292" s="153" t="s">
        <v>90</v>
      </c>
      <c r="AV292" s="12" t="s">
        <v>21</v>
      </c>
      <c r="AW292" s="12" t="s">
        <v>35</v>
      </c>
      <c r="AX292" s="12" t="s">
        <v>81</v>
      </c>
      <c r="AY292" s="153" t="s">
        <v>270</v>
      </c>
    </row>
    <row r="293" spans="2:65" s="14" customFormat="1" ht="11.25">
      <c r="B293" s="165"/>
      <c r="D293" s="152" t="s">
        <v>279</v>
      </c>
      <c r="E293" s="166" t="s">
        <v>1</v>
      </c>
      <c r="F293" s="167" t="s">
        <v>2040</v>
      </c>
      <c r="H293" s="168">
        <v>38.564</v>
      </c>
      <c r="I293" s="169"/>
      <c r="L293" s="165"/>
      <c r="M293" s="170"/>
      <c r="T293" s="171"/>
      <c r="AT293" s="166" t="s">
        <v>279</v>
      </c>
      <c r="AU293" s="166" t="s">
        <v>90</v>
      </c>
      <c r="AV293" s="14" t="s">
        <v>90</v>
      </c>
      <c r="AW293" s="14" t="s">
        <v>35</v>
      </c>
      <c r="AX293" s="14" t="s">
        <v>21</v>
      </c>
      <c r="AY293" s="166" t="s">
        <v>270</v>
      </c>
    </row>
    <row r="294" spans="2:65" s="1" customFormat="1" ht="24.2" customHeight="1">
      <c r="B294" s="32"/>
      <c r="C294" s="138" t="s">
        <v>181</v>
      </c>
      <c r="D294" s="138" t="s">
        <v>272</v>
      </c>
      <c r="E294" s="139" t="s">
        <v>2200</v>
      </c>
      <c r="F294" s="140" t="s">
        <v>2201</v>
      </c>
      <c r="G294" s="141" t="s">
        <v>371</v>
      </c>
      <c r="H294" s="142">
        <v>162</v>
      </c>
      <c r="I294" s="143"/>
      <c r="J294" s="144">
        <f>ROUND(I294*H294,2)</f>
        <v>0</v>
      </c>
      <c r="K294" s="140" t="s">
        <v>276</v>
      </c>
      <c r="L294" s="32"/>
      <c r="M294" s="145" t="s">
        <v>1</v>
      </c>
      <c r="N294" s="146" t="s">
        <v>46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277</v>
      </c>
      <c r="AT294" s="149" t="s">
        <v>272</v>
      </c>
      <c r="AU294" s="149" t="s">
        <v>90</v>
      </c>
      <c r="AY294" s="17" t="s">
        <v>270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21</v>
      </c>
      <c r="BK294" s="150">
        <f>ROUND(I294*H294,2)</f>
        <v>0</v>
      </c>
      <c r="BL294" s="17" t="s">
        <v>277</v>
      </c>
      <c r="BM294" s="149" t="s">
        <v>2202</v>
      </c>
    </row>
    <row r="295" spans="2:65" s="12" customFormat="1" ht="22.5">
      <c r="B295" s="151"/>
      <c r="D295" s="152" t="s">
        <v>279</v>
      </c>
      <c r="E295" s="153" t="s">
        <v>1</v>
      </c>
      <c r="F295" s="154" t="s">
        <v>2203</v>
      </c>
      <c r="H295" s="153" t="s">
        <v>1</v>
      </c>
      <c r="I295" s="155"/>
      <c r="L295" s="151"/>
      <c r="M295" s="156"/>
      <c r="T295" s="157"/>
      <c r="AT295" s="153" t="s">
        <v>279</v>
      </c>
      <c r="AU295" s="153" t="s">
        <v>90</v>
      </c>
      <c r="AV295" s="12" t="s">
        <v>21</v>
      </c>
      <c r="AW295" s="12" t="s">
        <v>35</v>
      </c>
      <c r="AX295" s="12" t="s">
        <v>81</v>
      </c>
      <c r="AY295" s="153" t="s">
        <v>270</v>
      </c>
    </row>
    <row r="296" spans="2:65" s="12" customFormat="1" ht="33.75">
      <c r="B296" s="151"/>
      <c r="D296" s="152" t="s">
        <v>279</v>
      </c>
      <c r="E296" s="153" t="s">
        <v>1</v>
      </c>
      <c r="F296" s="154" t="s">
        <v>2204</v>
      </c>
      <c r="H296" s="153" t="s">
        <v>1</v>
      </c>
      <c r="I296" s="155"/>
      <c r="L296" s="151"/>
      <c r="M296" s="156"/>
      <c r="T296" s="157"/>
      <c r="AT296" s="153" t="s">
        <v>279</v>
      </c>
      <c r="AU296" s="153" t="s">
        <v>90</v>
      </c>
      <c r="AV296" s="12" t="s">
        <v>21</v>
      </c>
      <c r="AW296" s="12" t="s">
        <v>35</v>
      </c>
      <c r="AX296" s="12" t="s">
        <v>81</v>
      </c>
      <c r="AY296" s="153" t="s">
        <v>270</v>
      </c>
    </row>
    <row r="297" spans="2:65" s="12" customFormat="1" ht="22.5">
      <c r="B297" s="151"/>
      <c r="D297" s="152" t="s">
        <v>279</v>
      </c>
      <c r="E297" s="153" t="s">
        <v>1</v>
      </c>
      <c r="F297" s="154" t="s">
        <v>2205</v>
      </c>
      <c r="H297" s="153" t="s">
        <v>1</v>
      </c>
      <c r="I297" s="155"/>
      <c r="L297" s="151"/>
      <c r="M297" s="156"/>
      <c r="T297" s="157"/>
      <c r="AT297" s="153" t="s">
        <v>279</v>
      </c>
      <c r="AU297" s="153" t="s">
        <v>90</v>
      </c>
      <c r="AV297" s="12" t="s">
        <v>21</v>
      </c>
      <c r="AW297" s="12" t="s">
        <v>35</v>
      </c>
      <c r="AX297" s="12" t="s">
        <v>81</v>
      </c>
      <c r="AY297" s="153" t="s">
        <v>270</v>
      </c>
    </row>
    <row r="298" spans="2:65" s="12" customFormat="1" ht="22.5">
      <c r="B298" s="151"/>
      <c r="D298" s="152" t="s">
        <v>279</v>
      </c>
      <c r="E298" s="153" t="s">
        <v>1</v>
      </c>
      <c r="F298" s="154" t="s">
        <v>2206</v>
      </c>
      <c r="H298" s="153" t="s">
        <v>1</v>
      </c>
      <c r="I298" s="155"/>
      <c r="L298" s="151"/>
      <c r="M298" s="156"/>
      <c r="T298" s="157"/>
      <c r="AT298" s="153" t="s">
        <v>279</v>
      </c>
      <c r="AU298" s="153" t="s">
        <v>90</v>
      </c>
      <c r="AV298" s="12" t="s">
        <v>21</v>
      </c>
      <c r="AW298" s="12" t="s">
        <v>35</v>
      </c>
      <c r="AX298" s="12" t="s">
        <v>81</v>
      </c>
      <c r="AY298" s="153" t="s">
        <v>270</v>
      </c>
    </row>
    <row r="299" spans="2:65" s="12" customFormat="1" ht="33.75">
      <c r="B299" s="151"/>
      <c r="D299" s="152" t="s">
        <v>279</v>
      </c>
      <c r="E299" s="153" t="s">
        <v>1</v>
      </c>
      <c r="F299" s="154" t="s">
        <v>2207</v>
      </c>
      <c r="H299" s="153" t="s">
        <v>1</v>
      </c>
      <c r="I299" s="155"/>
      <c r="L299" s="151"/>
      <c r="M299" s="156"/>
      <c r="T299" s="157"/>
      <c r="AT299" s="153" t="s">
        <v>279</v>
      </c>
      <c r="AU299" s="153" t="s">
        <v>90</v>
      </c>
      <c r="AV299" s="12" t="s">
        <v>21</v>
      </c>
      <c r="AW299" s="12" t="s">
        <v>35</v>
      </c>
      <c r="AX299" s="12" t="s">
        <v>81</v>
      </c>
      <c r="AY299" s="153" t="s">
        <v>270</v>
      </c>
    </row>
    <row r="300" spans="2:65" s="14" customFormat="1" ht="11.25">
      <c r="B300" s="165"/>
      <c r="D300" s="152" t="s">
        <v>279</v>
      </c>
      <c r="E300" s="166" t="s">
        <v>1</v>
      </c>
      <c r="F300" s="167" t="s">
        <v>2208</v>
      </c>
      <c r="H300" s="168">
        <v>162</v>
      </c>
      <c r="I300" s="169"/>
      <c r="L300" s="165"/>
      <c r="M300" s="170"/>
      <c r="T300" s="171"/>
      <c r="AT300" s="166" t="s">
        <v>279</v>
      </c>
      <c r="AU300" s="166" t="s">
        <v>90</v>
      </c>
      <c r="AV300" s="14" t="s">
        <v>90</v>
      </c>
      <c r="AW300" s="14" t="s">
        <v>35</v>
      </c>
      <c r="AX300" s="14" t="s">
        <v>81</v>
      </c>
      <c r="AY300" s="166" t="s">
        <v>270</v>
      </c>
    </row>
    <row r="301" spans="2:65" s="13" customFormat="1" ht="11.25">
      <c r="B301" s="158"/>
      <c r="D301" s="152" t="s">
        <v>279</v>
      </c>
      <c r="E301" s="159" t="s">
        <v>2039</v>
      </c>
      <c r="F301" s="160" t="s">
        <v>367</v>
      </c>
      <c r="H301" s="161">
        <v>162</v>
      </c>
      <c r="I301" s="162"/>
      <c r="L301" s="158"/>
      <c r="M301" s="163"/>
      <c r="T301" s="164"/>
      <c r="AT301" s="159" t="s">
        <v>279</v>
      </c>
      <c r="AU301" s="159" t="s">
        <v>90</v>
      </c>
      <c r="AV301" s="13" t="s">
        <v>179</v>
      </c>
      <c r="AW301" s="13" t="s">
        <v>35</v>
      </c>
      <c r="AX301" s="13" t="s">
        <v>21</v>
      </c>
      <c r="AY301" s="159" t="s">
        <v>270</v>
      </c>
    </row>
    <row r="302" spans="2:65" s="1" customFormat="1" ht="24.2" customHeight="1">
      <c r="B302" s="32"/>
      <c r="C302" s="138" t="s">
        <v>482</v>
      </c>
      <c r="D302" s="138" t="s">
        <v>272</v>
      </c>
      <c r="E302" s="139" t="s">
        <v>2209</v>
      </c>
      <c r="F302" s="140" t="s">
        <v>2210</v>
      </c>
      <c r="G302" s="141" t="s">
        <v>371</v>
      </c>
      <c r="H302" s="142">
        <v>18</v>
      </c>
      <c r="I302" s="143"/>
      <c r="J302" s="144">
        <f>ROUND(I302*H302,2)</f>
        <v>0</v>
      </c>
      <c r="K302" s="140" t="s">
        <v>276</v>
      </c>
      <c r="L302" s="32"/>
      <c r="M302" s="145" t="s">
        <v>1</v>
      </c>
      <c r="N302" s="146" t="s">
        <v>46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277</v>
      </c>
      <c r="AT302" s="149" t="s">
        <v>272</v>
      </c>
      <c r="AU302" s="149" t="s">
        <v>90</v>
      </c>
      <c r="AY302" s="17" t="s">
        <v>270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21</v>
      </c>
      <c r="BK302" s="150">
        <f>ROUND(I302*H302,2)</f>
        <v>0</v>
      </c>
      <c r="BL302" s="17" t="s">
        <v>277</v>
      </c>
      <c r="BM302" s="149" t="s">
        <v>2211</v>
      </c>
    </row>
    <row r="303" spans="2:65" s="12" customFormat="1" ht="22.5">
      <c r="B303" s="151"/>
      <c r="D303" s="152" t="s">
        <v>279</v>
      </c>
      <c r="E303" s="153" t="s">
        <v>1</v>
      </c>
      <c r="F303" s="154" t="s">
        <v>2212</v>
      </c>
      <c r="H303" s="153" t="s">
        <v>1</v>
      </c>
      <c r="I303" s="155"/>
      <c r="L303" s="151"/>
      <c r="M303" s="156"/>
      <c r="T303" s="157"/>
      <c r="AT303" s="153" t="s">
        <v>279</v>
      </c>
      <c r="AU303" s="153" t="s">
        <v>90</v>
      </c>
      <c r="AV303" s="12" t="s">
        <v>21</v>
      </c>
      <c r="AW303" s="12" t="s">
        <v>35</v>
      </c>
      <c r="AX303" s="12" t="s">
        <v>81</v>
      </c>
      <c r="AY303" s="153" t="s">
        <v>270</v>
      </c>
    </row>
    <row r="304" spans="2:65" s="12" customFormat="1" ht="22.5">
      <c r="B304" s="151"/>
      <c r="D304" s="152" t="s">
        <v>279</v>
      </c>
      <c r="E304" s="153" t="s">
        <v>1</v>
      </c>
      <c r="F304" s="154" t="s">
        <v>2213</v>
      </c>
      <c r="H304" s="153" t="s">
        <v>1</v>
      </c>
      <c r="I304" s="155"/>
      <c r="L304" s="151"/>
      <c r="M304" s="156"/>
      <c r="T304" s="157"/>
      <c r="AT304" s="153" t="s">
        <v>279</v>
      </c>
      <c r="AU304" s="153" t="s">
        <v>90</v>
      </c>
      <c r="AV304" s="12" t="s">
        <v>21</v>
      </c>
      <c r="AW304" s="12" t="s">
        <v>35</v>
      </c>
      <c r="AX304" s="12" t="s">
        <v>81</v>
      </c>
      <c r="AY304" s="153" t="s">
        <v>270</v>
      </c>
    </row>
    <row r="305" spans="2:65" s="12" customFormat="1" ht="22.5">
      <c r="B305" s="151"/>
      <c r="D305" s="152" t="s">
        <v>279</v>
      </c>
      <c r="E305" s="153" t="s">
        <v>1</v>
      </c>
      <c r="F305" s="154" t="s">
        <v>2214</v>
      </c>
      <c r="H305" s="153" t="s">
        <v>1</v>
      </c>
      <c r="I305" s="155"/>
      <c r="L305" s="151"/>
      <c r="M305" s="156"/>
      <c r="T305" s="157"/>
      <c r="AT305" s="153" t="s">
        <v>279</v>
      </c>
      <c r="AU305" s="153" t="s">
        <v>90</v>
      </c>
      <c r="AV305" s="12" t="s">
        <v>21</v>
      </c>
      <c r="AW305" s="12" t="s">
        <v>35</v>
      </c>
      <c r="AX305" s="12" t="s">
        <v>81</v>
      </c>
      <c r="AY305" s="153" t="s">
        <v>270</v>
      </c>
    </row>
    <row r="306" spans="2:65" s="14" customFormat="1" ht="22.5">
      <c r="B306" s="165"/>
      <c r="D306" s="152" t="s">
        <v>279</v>
      </c>
      <c r="E306" s="166" t="s">
        <v>2000</v>
      </c>
      <c r="F306" s="167" t="s">
        <v>2215</v>
      </c>
      <c r="H306" s="168">
        <v>180</v>
      </c>
      <c r="I306" s="169"/>
      <c r="L306" s="165"/>
      <c r="M306" s="170"/>
      <c r="T306" s="171"/>
      <c r="AT306" s="166" t="s">
        <v>279</v>
      </c>
      <c r="AU306" s="166" t="s">
        <v>90</v>
      </c>
      <c r="AV306" s="14" t="s">
        <v>90</v>
      </c>
      <c r="AW306" s="14" t="s">
        <v>35</v>
      </c>
      <c r="AX306" s="14" t="s">
        <v>81</v>
      </c>
      <c r="AY306" s="166" t="s">
        <v>270</v>
      </c>
    </row>
    <row r="307" spans="2:65" s="12" customFormat="1" ht="22.5">
      <c r="B307" s="151"/>
      <c r="D307" s="152" t="s">
        <v>279</v>
      </c>
      <c r="E307" s="153" t="s">
        <v>1</v>
      </c>
      <c r="F307" s="154" t="s">
        <v>2216</v>
      </c>
      <c r="H307" s="153" t="s">
        <v>1</v>
      </c>
      <c r="I307" s="155"/>
      <c r="L307" s="151"/>
      <c r="M307" s="156"/>
      <c r="T307" s="157"/>
      <c r="AT307" s="153" t="s">
        <v>279</v>
      </c>
      <c r="AU307" s="153" t="s">
        <v>90</v>
      </c>
      <c r="AV307" s="12" t="s">
        <v>21</v>
      </c>
      <c r="AW307" s="12" t="s">
        <v>35</v>
      </c>
      <c r="AX307" s="12" t="s">
        <v>81</v>
      </c>
      <c r="AY307" s="153" t="s">
        <v>270</v>
      </c>
    </row>
    <row r="308" spans="2:65" s="14" customFormat="1" ht="11.25">
      <c r="B308" s="165"/>
      <c r="D308" s="152" t="s">
        <v>279</v>
      </c>
      <c r="E308" s="166" t="s">
        <v>1</v>
      </c>
      <c r="F308" s="167" t="s">
        <v>2217</v>
      </c>
      <c r="H308" s="168">
        <v>-162</v>
      </c>
      <c r="I308" s="169"/>
      <c r="L308" s="165"/>
      <c r="M308" s="170"/>
      <c r="T308" s="171"/>
      <c r="AT308" s="166" t="s">
        <v>279</v>
      </c>
      <c r="AU308" s="166" t="s">
        <v>90</v>
      </c>
      <c r="AV308" s="14" t="s">
        <v>90</v>
      </c>
      <c r="AW308" s="14" t="s">
        <v>35</v>
      </c>
      <c r="AX308" s="14" t="s">
        <v>81</v>
      </c>
      <c r="AY308" s="166" t="s">
        <v>270</v>
      </c>
    </row>
    <row r="309" spans="2:65" s="13" customFormat="1" ht="11.25">
      <c r="B309" s="158"/>
      <c r="D309" s="152" t="s">
        <v>279</v>
      </c>
      <c r="E309" s="159" t="s">
        <v>2218</v>
      </c>
      <c r="F309" s="160" t="s">
        <v>367</v>
      </c>
      <c r="H309" s="161">
        <v>18</v>
      </c>
      <c r="I309" s="162"/>
      <c r="L309" s="158"/>
      <c r="M309" s="163"/>
      <c r="T309" s="164"/>
      <c r="AT309" s="159" t="s">
        <v>279</v>
      </c>
      <c r="AU309" s="159" t="s">
        <v>90</v>
      </c>
      <c r="AV309" s="13" t="s">
        <v>179</v>
      </c>
      <c r="AW309" s="13" t="s">
        <v>35</v>
      </c>
      <c r="AX309" s="13" t="s">
        <v>21</v>
      </c>
      <c r="AY309" s="159" t="s">
        <v>270</v>
      </c>
    </row>
    <row r="310" spans="2:65" s="1" customFormat="1" ht="16.5" customHeight="1">
      <c r="B310" s="32"/>
      <c r="C310" s="179" t="s">
        <v>490</v>
      </c>
      <c r="D310" s="179" t="s">
        <v>532</v>
      </c>
      <c r="E310" s="180" t="s">
        <v>2219</v>
      </c>
      <c r="F310" s="181" t="s">
        <v>2220</v>
      </c>
      <c r="G310" s="182" t="s">
        <v>506</v>
      </c>
      <c r="H310" s="183">
        <v>414</v>
      </c>
      <c r="I310" s="184"/>
      <c r="J310" s="185">
        <f>ROUND(I310*H310,2)</f>
        <v>0</v>
      </c>
      <c r="K310" s="181" t="s">
        <v>276</v>
      </c>
      <c r="L310" s="186"/>
      <c r="M310" s="187" t="s">
        <v>1</v>
      </c>
      <c r="N310" s="188" t="s">
        <v>46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338</v>
      </c>
      <c r="AT310" s="149" t="s">
        <v>532</v>
      </c>
      <c r="AU310" s="149" t="s">
        <v>90</v>
      </c>
      <c r="AY310" s="17" t="s">
        <v>270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21</v>
      </c>
      <c r="BK310" s="150">
        <f>ROUND(I310*H310,2)</f>
        <v>0</v>
      </c>
      <c r="BL310" s="17" t="s">
        <v>277</v>
      </c>
      <c r="BM310" s="149" t="s">
        <v>2221</v>
      </c>
    </row>
    <row r="311" spans="2:65" s="12" customFormat="1" ht="22.5">
      <c r="B311" s="151"/>
      <c r="D311" s="152" t="s">
        <v>279</v>
      </c>
      <c r="E311" s="153" t="s">
        <v>1</v>
      </c>
      <c r="F311" s="154" t="s">
        <v>2222</v>
      </c>
      <c r="H311" s="153" t="s">
        <v>1</v>
      </c>
      <c r="I311" s="155"/>
      <c r="L311" s="151"/>
      <c r="M311" s="156"/>
      <c r="T311" s="157"/>
      <c r="AT311" s="153" t="s">
        <v>279</v>
      </c>
      <c r="AU311" s="153" t="s">
        <v>90</v>
      </c>
      <c r="AV311" s="12" t="s">
        <v>21</v>
      </c>
      <c r="AW311" s="12" t="s">
        <v>35</v>
      </c>
      <c r="AX311" s="12" t="s">
        <v>81</v>
      </c>
      <c r="AY311" s="153" t="s">
        <v>270</v>
      </c>
    </row>
    <row r="312" spans="2:65" s="14" customFormat="1" ht="22.5">
      <c r="B312" s="165"/>
      <c r="D312" s="152" t="s">
        <v>279</v>
      </c>
      <c r="E312" s="166" t="s">
        <v>1</v>
      </c>
      <c r="F312" s="167" t="s">
        <v>2223</v>
      </c>
      <c r="H312" s="168">
        <v>414</v>
      </c>
      <c r="I312" s="169"/>
      <c r="L312" s="165"/>
      <c r="M312" s="170"/>
      <c r="T312" s="171"/>
      <c r="AT312" s="166" t="s">
        <v>279</v>
      </c>
      <c r="AU312" s="166" t="s">
        <v>90</v>
      </c>
      <c r="AV312" s="14" t="s">
        <v>90</v>
      </c>
      <c r="AW312" s="14" t="s">
        <v>35</v>
      </c>
      <c r="AX312" s="14" t="s">
        <v>21</v>
      </c>
      <c r="AY312" s="166" t="s">
        <v>270</v>
      </c>
    </row>
    <row r="313" spans="2:65" s="1" customFormat="1" ht="24.2" customHeight="1">
      <c r="B313" s="32"/>
      <c r="C313" s="138" t="s">
        <v>494</v>
      </c>
      <c r="D313" s="138" t="s">
        <v>272</v>
      </c>
      <c r="E313" s="139" t="s">
        <v>542</v>
      </c>
      <c r="F313" s="140" t="s">
        <v>543</v>
      </c>
      <c r="G313" s="141" t="s">
        <v>371</v>
      </c>
      <c r="H313" s="142">
        <v>180</v>
      </c>
      <c r="I313" s="143"/>
      <c r="J313" s="144">
        <f>ROUND(I313*H313,2)</f>
        <v>0</v>
      </c>
      <c r="K313" s="140" t="s">
        <v>276</v>
      </c>
      <c r="L313" s="32"/>
      <c r="M313" s="145" t="s">
        <v>1</v>
      </c>
      <c r="N313" s="146" t="s">
        <v>46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277</v>
      </c>
      <c r="AT313" s="149" t="s">
        <v>272</v>
      </c>
      <c r="AU313" s="149" t="s">
        <v>90</v>
      </c>
      <c r="AY313" s="17" t="s">
        <v>270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21</v>
      </c>
      <c r="BK313" s="150">
        <f>ROUND(I313*H313,2)</f>
        <v>0</v>
      </c>
      <c r="BL313" s="17" t="s">
        <v>277</v>
      </c>
      <c r="BM313" s="149" t="s">
        <v>2224</v>
      </c>
    </row>
    <row r="314" spans="2:65" s="12" customFormat="1" ht="11.25">
      <c r="B314" s="151"/>
      <c r="D314" s="152" t="s">
        <v>279</v>
      </c>
      <c r="E314" s="153" t="s">
        <v>1</v>
      </c>
      <c r="F314" s="154" t="s">
        <v>2225</v>
      </c>
      <c r="H314" s="153" t="s">
        <v>1</v>
      </c>
      <c r="I314" s="155"/>
      <c r="L314" s="151"/>
      <c r="M314" s="156"/>
      <c r="T314" s="157"/>
      <c r="AT314" s="153" t="s">
        <v>279</v>
      </c>
      <c r="AU314" s="153" t="s">
        <v>90</v>
      </c>
      <c r="AV314" s="12" t="s">
        <v>21</v>
      </c>
      <c r="AW314" s="12" t="s">
        <v>35</v>
      </c>
      <c r="AX314" s="12" t="s">
        <v>81</v>
      </c>
      <c r="AY314" s="153" t="s">
        <v>270</v>
      </c>
    </row>
    <row r="315" spans="2:65" s="14" customFormat="1" ht="11.25">
      <c r="B315" s="165"/>
      <c r="D315" s="152" t="s">
        <v>279</v>
      </c>
      <c r="E315" s="166" t="s">
        <v>1</v>
      </c>
      <c r="F315" s="167" t="s">
        <v>2000</v>
      </c>
      <c r="H315" s="168">
        <v>180</v>
      </c>
      <c r="I315" s="169"/>
      <c r="L315" s="165"/>
      <c r="M315" s="170"/>
      <c r="T315" s="171"/>
      <c r="AT315" s="166" t="s">
        <v>279</v>
      </c>
      <c r="AU315" s="166" t="s">
        <v>90</v>
      </c>
      <c r="AV315" s="14" t="s">
        <v>90</v>
      </c>
      <c r="AW315" s="14" t="s">
        <v>35</v>
      </c>
      <c r="AX315" s="14" t="s">
        <v>21</v>
      </c>
      <c r="AY315" s="166" t="s">
        <v>270</v>
      </c>
    </row>
    <row r="316" spans="2:65" s="1" customFormat="1" ht="37.9" customHeight="1">
      <c r="B316" s="32"/>
      <c r="C316" s="138" t="s">
        <v>499</v>
      </c>
      <c r="D316" s="138" t="s">
        <v>272</v>
      </c>
      <c r="E316" s="139" t="s">
        <v>547</v>
      </c>
      <c r="F316" s="140" t="s">
        <v>548</v>
      </c>
      <c r="G316" s="141" t="s">
        <v>371</v>
      </c>
      <c r="H316" s="142">
        <v>180</v>
      </c>
      <c r="I316" s="143"/>
      <c r="J316" s="144">
        <f>ROUND(I316*H316,2)</f>
        <v>0</v>
      </c>
      <c r="K316" s="140" t="s">
        <v>276</v>
      </c>
      <c r="L316" s="32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277</v>
      </c>
      <c r="AT316" s="149" t="s">
        <v>272</v>
      </c>
      <c r="AU316" s="149" t="s">
        <v>90</v>
      </c>
      <c r="AY316" s="17" t="s">
        <v>270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21</v>
      </c>
      <c r="BK316" s="150">
        <f>ROUND(I316*H316,2)</f>
        <v>0</v>
      </c>
      <c r="BL316" s="17" t="s">
        <v>277</v>
      </c>
      <c r="BM316" s="149" t="s">
        <v>2226</v>
      </c>
    </row>
    <row r="317" spans="2:65" s="12" customFormat="1" ht="11.25">
      <c r="B317" s="151"/>
      <c r="D317" s="152" t="s">
        <v>279</v>
      </c>
      <c r="E317" s="153" t="s">
        <v>1</v>
      </c>
      <c r="F317" s="154" t="s">
        <v>2227</v>
      </c>
      <c r="H317" s="153" t="s">
        <v>1</v>
      </c>
      <c r="I317" s="155"/>
      <c r="L317" s="151"/>
      <c r="M317" s="156"/>
      <c r="T317" s="157"/>
      <c r="AT317" s="153" t="s">
        <v>279</v>
      </c>
      <c r="AU317" s="153" t="s">
        <v>90</v>
      </c>
      <c r="AV317" s="12" t="s">
        <v>21</v>
      </c>
      <c r="AW317" s="12" t="s">
        <v>35</v>
      </c>
      <c r="AX317" s="12" t="s">
        <v>81</v>
      </c>
      <c r="AY317" s="153" t="s">
        <v>270</v>
      </c>
    </row>
    <row r="318" spans="2:65" s="14" customFormat="1" ht="11.25">
      <c r="B318" s="165"/>
      <c r="D318" s="152" t="s">
        <v>279</v>
      </c>
      <c r="E318" s="166" t="s">
        <v>1</v>
      </c>
      <c r="F318" s="167" t="s">
        <v>2000</v>
      </c>
      <c r="H318" s="168">
        <v>180</v>
      </c>
      <c r="I318" s="169"/>
      <c r="L318" s="165"/>
      <c r="M318" s="170"/>
      <c r="T318" s="171"/>
      <c r="AT318" s="166" t="s">
        <v>279</v>
      </c>
      <c r="AU318" s="166" t="s">
        <v>90</v>
      </c>
      <c r="AV318" s="14" t="s">
        <v>90</v>
      </c>
      <c r="AW318" s="14" t="s">
        <v>35</v>
      </c>
      <c r="AX318" s="14" t="s">
        <v>21</v>
      </c>
      <c r="AY318" s="166" t="s">
        <v>270</v>
      </c>
    </row>
    <row r="319" spans="2:65" s="1" customFormat="1" ht="33" customHeight="1">
      <c r="B319" s="32"/>
      <c r="C319" s="138" t="s">
        <v>503</v>
      </c>
      <c r="D319" s="138" t="s">
        <v>272</v>
      </c>
      <c r="E319" s="139" t="s">
        <v>2228</v>
      </c>
      <c r="F319" s="140" t="s">
        <v>2229</v>
      </c>
      <c r="G319" s="141" t="s">
        <v>275</v>
      </c>
      <c r="H319" s="142">
        <v>1440</v>
      </c>
      <c r="I319" s="143"/>
      <c r="J319" s="144">
        <f>ROUND(I319*H319,2)</f>
        <v>0</v>
      </c>
      <c r="K319" s="140" t="s">
        <v>341</v>
      </c>
      <c r="L319" s="32"/>
      <c r="M319" s="145" t="s">
        <v>1</v>
      </c>
      <c r="N319" s="146" t="s">
        <v>46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277</v>
      </c>
      <c r="AT319" s="149" t="s">
        <v>272</v>
      </c>
      <c r="AU319" s="149" t="s">
        <v>90</v>
      </c>
      <c r="AY319" s="17" t="s">
        <v>270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21</v>
      </c>
      <c r="BK319" s="150">
        <f>ROUND(I319*H319,2)</f>
        <v>0</v>
      </c>
      <c r="BL319" s="17" t="s">
        <v>277</v>
      </c>
      <c r="BM319" s="149" t="s">
        <v>2230</v>
      </c>
    </row>
    <row r="320" spans="2:65" s="12" customFormat="1" ht="22.5">
      <c r="B320" s="151"/>
      <c r="D320" s="152" t="s">
        <v>279</v>
      </c>
      <c r="E320" s="153" t="s">
        <v>1</v>
      </c>
      <c r="F320" s="154" t="s">
        <v>2231</v>
      </c>
      <c r="H320" s="153" t="s">
        <v>1</v>
      </c>
      <c r="I320" s="155"/>
      <c r="L320" s="151"/>
      <c r="M320" s="156"/>
      <c r="T320" s="157"/>
      <c r="AT320" s="153" t="s">
        <v>279</v>
      </c>
      <c r="AU320" s="153" t="s">
        <v>90</v>
      </c>
      <c r="AV320" s="12" t="s">
        <v>21</v>
      </c>
      <c r="AW320" s="12" t="s">
        <v>35</v>
      </c>
      <c r="AX320" s="12" t="s">
        <v>81</v>
      </c>
      <c r="AY320" s="153" t="s">
        <v>270</v>
      </c>
    </row>
    <row r="321" spans="2:65" s="14" customFormat="1" ht="22.5">
      <c r="B321" s="165"/>
      <c r="D321" s="152" t="s">
        <v>279</v>
      </c>
      <c r="E321" s="166" t="s">
        <v>1</v>
      </c>
      <c r="F321" s="167" t="s">
        <v>2232</v>
      </c>
      <c r="H321" s="168">
        <v>1440</v>
      </c>
      <c r="I321" s="169"/>
      <c r="L321" s="165"/>
      <c r="M321" s="170"/>
      <c r="T321" s="171"/>
      <c r="AT321" s="166" t="s">
        <v>279</v>
      </c>
      <c r="AU321" s="166" t="s">
        <v>90</v>
      </c>
      <c r="AV321" s="14" t="s">
        <v>90</v>
      </c>
      <c r="AW321" s="14" t="s">
        <v>35</v>
      </c>
      <c r="AX321" s="14" t="s">
        <v>81</v>
      </c>
      <c r="AY321" s="166" t="s">
        <v>270</v>
      </c>
    </row>
    <row r="322" spans="2:65" s="13" customFormat="1" ht="11.25">
      <c r="B322" s="158"/>
      <c r="D322" s="152" t="s">
        <v>279</v>
      </c>
      <c r="E322" s="159" t="s">
        <v>1</v>
      </c>
      <c r="F322" s="160" t="s">
        <v>367</v>
      </c>
      <c r="H322" s="161">
        <v>1440</v>
      </c>
      <c r="I322" s="162"/>
      <c r="L322" s="158"/>
      <c r="M322" s="163"/>
      <c r="T322" s="164"/>
      <c r="AT322" s="159" t="s">
        <v>279</v>
      </c>
      <c r="AU322" s="159" t="s">
        <v>90</v>
      </c>
      <c r="AV322" s="13" t="s">
        <v>179</v>
      </c>
      <c r="AW322" s="13" t="s">
        <v>35</v>
      </c>
      <c r="AX322" s="13" t="s">
        <v>21</v>
      </c>
      <c r="AY322" s="159" t="s">
        <v>270</v>
      </c>
    </row>
    <row r="323" spans="2:65" s="1" customFormat="1" ht="24.2" customHeight="1">
      <c r="B323" s="32"/>
      <c r="C323" s="138" t="s">
        <v>509</v>
      </c>
      <c r="D323" s="138" t="s">
        <v>272</v>
      </c>
      <c r="E323" s="139" t="s">
        <v>2233</v>
      </c>
      <c r="F323" s="140" t="s">
        <v>2234</v>
      </c>
      <c r="G323" s="141" t="s">
        <v>275</v>
      </c>
      <c r="H323" s="142">
        <v>360</v>
      </c>
      <c r="I323" s="143"/>
      <c r="J323" s="144">
        <f>ROUND(I323*H323,2)</f>
        <v>0</v>
      </c>
      <c r="K323" s="140" t="s">
        <v>276</v>
      </c>
      <c r="L323" s="32"/>
      <c r="M323" s="145" t="s">
        <v>1</v>
      </c>
      <c r="N323" s="146" t="s">
        <v>46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277</v>
      </c>
      <c r="AT323" s="149" t="s">
        <v>272</v>
      </c>
      <c r="AU323" s="149" t="s">
        <v>90</v>
      </c>
      <c r="AY323" s="17" t="s">
        <v>270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21</v>
      </c>
      <c r="BK323" s="150">
        <f>ROUND(I323*H323,2)</f>
        <v>0</v>
      </c>
      <c r="BL323" s="17" t="s">
        <v>277</v>
      </c>
      <c r="BM323" s="149" t="s">
        <v>2235</v>
      </c>
    </row>
    <row r="324" spans="2:65" s="12" customFormat="1" ht="22.5">
      <c r="B324" s="151"/>
      <c r="D324" s="152" t="s">
        <v>279</v>
      </c>
      <c r="E324" s="153" t="s">
        <v>1</v>
      </c>
      <c r="F324" s="154" t="s">
        <v>2231</v>
      </c>
      <c r="H324" s="153" t="s">
        <v>1</v>
      </c>
      <c r="I324" s="155"/>
      <c r="L324" s="151"/>
      <c r="M324" s="156"/>
      <c r="T324" s="157"/>
      <c r="AT324" s="153" t="s">
        <v>279</v>
      </c>
      <c r="AU324" s="153" t="s">
        <v>90</v>
      </c>
      <c r="AV324" s="12" t="s">
        <v>21</v>
      </c>
      <c r="AW324" s="12" t="s">
        <v>35</v>
      </c>
      <c r="AX324" s="12" t="s">
        <v>81</v>
      </c>
      <c r="AY324" s="153" t="s">
        <v>270</v>
      </c>
    </row>
    <row r="325" spans="2:65" s="14" customFormat="1" ht="22.5">
      <c r="B325" s="165"/>
      <c r="D325" s="152" t="s">
        <v>279</v>
      </c>
      <c r="E325" s="166" t="s">
        <v>1</v>
      </c>
      <c r="F325" s="167" t="s">
        <v>2236</v>
      </c>
      <c r="H325" s="168">
        <v>360</v>
      </c>
      <c r="I325" s="169"/>
      <c r="L325" s="165"/>
      <c r="M325" s="170"/>
      <c r="T325" s="171"/>
      <c r="AT325" s="166" t="s">
        <v>279</v>
      </c>
      <c r="AU325" s="166" t="s">
        <v>90</v>
      </c>
      <c r="AV325" s="14" t="s">
        <v>90</v>
      </c>
      <c r="AW325" s="14" t="s">
        <v>35</v>
      </c>
      <c r="AX325" s="14" t="s">
        <v>81</v>
      </c>
      <c r="AY325" s="166" t="s">
        <v>270</v>
      </c>
    </row>
    <row r="326" spans="2:65" s="13" customFormat="1" ht="11.25">
      <c r="B326" s="158"/>
      <c r="D326" s="152" t="s">
        <v>279</v>
      </c>
      <c r="E326" s="159" t="s">
        <v>1</v>
      </c>
      <c r="F326" s="160" t="s">
        <v>367</v>
      </c>
      <c r="H326" s="161">
        <v>360</v>
      </c>
      <c r="I326" s="162"/>
      <c r="L326" s="158"/>
      <c r="M326" s="163"/>
      <c r="T326" s="164"/>
      <c r="AT326" s="159" t="s">
        <v>279</v>
      </c>
      <c r="AU326" s="159" t="s">
        <v>90</v>
      </c>
      <c r="AV326" s="13" t="s">
        <v>179</v>
      </c>
      <c r="AW326" s="13" t="s">
        <v>35</v>
      </c>
      <c r="AX326" s="13" t="s">
        <v>21</v>
      </c>
      <c r="AY326" s="159" t="s">
        <v>270</v>
      </c>
    </row>
    <row r="327" spans="2:65" s="1" customFormat="1" ht="33" customHeight="1">
      <c r="B327" s="32"/>
      <c r="C327" s="138" t="s">
        <v>516</v>
      </c>
      <c r="D327" s="138" t="s">
        <v>272</v>
      </c>
      <c r="E327" s="139" t="s">
        <v>635</v>
      </c>
      <c r="F327" s="140" t="s">
        <v>636</v>
      </c>
      <c r="G327" s="141" t="s">
        <v>371</v>
      </c>
      <c r="H327" s="142">
        <v>100</v>
      </c>
      <c r="I327" s="143"/>
      <c r="J327" s="144">
        <f>ROUND(I327*H327,2)</f>
        <v>0</v>
      </c>
      <c r="K327" s="140" t="s">
        <v>637</v>
      </c>
      <c r="L327" s="32"/>
      <c r="M327" s="145" t="s">
        <v>1</v>
      </c>
      <c r="N327" s="146" t="s">
        <v>46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277</v>
      </c>
      <c r="AT327" s="149" t="s">
        <v>272</v>
      </c>
      <c r="AU327" s="149" t="s">
        <v>90</v>
      </c>
      <c r="AY327" s="17" t="s">
        <v>270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21</v>
      </c>
      <c r="BK327" s="150">
        <f>ROUND(I327*H327,2)</f>
        <v>0</v>
      </c>
      <c r="BL327" s="17" t="s">
        <v>277</v>
      </c>
      <c r="BM327" s="149" t="s">
        <v>2237</v>
      </c>
    </row>
    <row r="328" spans="2:65" s="14" customFormat="1" ht="11.25">
      <c r="B328" s="165"/>
      <c r="D328" s="152" t="s">
        <v>279</v>
      </c>
      <c r="E328" s="166" t="s">
        <v>1</v>
      </c>
      <c r="F328" s="167" t="s">
        <v>2035</v>
      </c>
      <c r="H328" s="168">
        <v>100</v>
      </c>
      <c r="I328" s="169"/>
      <c r="L328" s="165"/>
      <c r="M328" s="170"/>
      <c r="T328" s="171"/>
      <c r="AT328" s="166" t="s">
        <v>279</v>
      </c>
      <c r="AU328" s="166" t="s">
        <v>90</v>
      </c>
      <c r="AV328" s="14" t="s">
        <v>90</v>
      </c>
      <c r="AW328" s="14" t="s">
        <v>35</v>
      </c>
      <c r="AX328" s="14" t="s">
        <v>21</v>
      </c>
      <c r="AY328" s="166" t="s">
        <v>270</v>
      </c>
    </row>
    <row r="329" spans="2:65" s="1" customFormat="1" ht="33" customHeight="1">
      <c r="B329" s="32"/>
      <c r="C329" s="138" t="s">
        <v>522</v>
      </c>
      <c r="D329" s="138" t="s">
        <v>272</v>
      </c>
      <c r="E329" s="139" t="s">
        <v>500</v>
      </c>
      <c r="F329" s="140" t="s">
        <v>501</v>
      </c>
      <c r="G329" s="141" t="s">
        <v>371</v>
      </c>
      <c r="H329" s="142">
        <v>95.4</v>
      </c>
      <c r="I329" s="143"/>
      <c r="J329" s="144">
        <f>ROUND(I329*H329,2)</f>
        <v>0</v>
      </c>
      <c r="K329" s="140" t="s">
        <v>341</v>
      </c>
      <c r="L329" s="32"/>
      <c r="M329" s="145" t="s">
        <v>1</v>
      </c>
      <c r="N329" s="146" t="s">
        <v>46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277</v>
      </c>
      <c r="AT329" s="149" t="s">
        <v>272</v>
      </c>
      <c r="AU329" s="149" t="s">
        <v>90</v>
      </c>
      <c r="AY329" s="17" t="s">
        <v>270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21</v>
      </c>
      <c r="BK329" s="150">
        <f>ROUND(I329*H329,2)</f>
        <v>0</v>
      </c>
      <c r="BL329" s="17" t="s">
        <v>277</v>
      </c>
      <c r="BM329" s="149" t="s">
        <v>2238</v>
      </c>
    </row>
    <row r="330" spans="2:65" s="14" customFormat="1" ht="11.25">
      <c r="B330" s="165"/>
      <c r="D330" s="152" t="s">
        <v>279</v>
      </c>
      <c r="E330" s="166" t="s">
        <v>1</v>
      </c>
      <c r="F330" s="167" t="s">
        <v>2029</v>
      </c>
      <c r="H330" s="168">
        <v>95.4</v>
      </c>
      <c r="I330" s="169"/>
      <c r="L330" s="165"/>
      <c r="M330" s="170"/>
      <c r="T330" s="171"/>
      <c r="AT330" s="166" t="s">
        <v>279</v>
      </c>
      <c r="AU330" s="166" t="s">
        <v>90</v>
      </c>
      <c r="AV330" s="14" t="s">
        <v>90</v>
      </c>
      <c r="AW330" s="14" t="s">
        <v>35</v>
      </c>
      <c r="AX330" s="14" t="s">
        <v>21</v>
      </c>
      <c r="AY330" s="166" t="s">
        <v>270</v>
      </c>
    </row>
    <row r="331" spans="2:65" s="1" customFormat="1" ht="24.2" customHeight="1">
      <c r="B331" s="32"/>
      <c r="C331" s="138" t="s">
        <v>531</v>
      </c>
      <c r="D331" s="138" t="s">
        <v>272</v>
      </c>
      <c r="E331" s="139" t="s">
        <v>504</v>
      </c>
      <c r="F331" s="140" t="s">
        <v>505</v>
      </c>
      <c r="G331" s="141" t="s">
        <v>506</v>
      </c>
      <c r="H331" s="142">
        <v>424.8</v>
      </c>
      <c r="I331" s="143"/>
      <c r="J331" s="144">
        <f>ROUND(I331*H331,2)</f>
        <v>0</v>
      </c>
      <c r="K331" s="140" t="s">
        <v>341</v>
      </c>
      <c r="L331" s="32"/>
      <c r="M331" s="145" t="s">
        <v>1</v>
      </c>
      <c r="N331" s="146" t="s">
        <v>46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277</v>
      </c>
      <c r="AT331" s="149" t="s">
        <v>272</v>
      </c>
      <c r="AU331" s="149" t="s">
        <v>90</v>
      </c>
      <c r="AY331" s="17" t="s">
        <v>270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21</v>
      </c>
      <c r="BK331" s="150">
        <f>ROUND(I331*H331,2)</f>
        <v>0</v>
      </c>
      <c r="BL331" s="17" t="s">
        <v>277</v>
      </c>
      <c r="BM331" s="149" t="s">
        <v>2239</v>
      </c>
    </row>
    <row r="332" spans="2:65" s="14" customFormat="1" ht="11.25">
      <c r="B332" s="165"/>
      <c r="D332" s="152" t="s">
        <v>279</v>
      </c>
      <c r="E332" s="166" t="s">
        <v>1</v>
      </c>
      <c r="F332" s="167" t="s">
        <v>2240</v>
      </c>
      <c r="H332" s="168">
        <v>424.8</v>
      </c>
      <c r="I332" s="169"/>
      <c r="L332" s="165"/>
      <c r="M332" s="170"/>
      <c r="T332" s="171"/>
      <c r="AT332" s="166" t="s">
        <v>279</v>
      </c>
      <c r="AU332" s="166" t="s">
        <v>90</v>
      </c>
      <c r="AV332" s="14" t="s">
        <v>90</v>
      </c>
      <c r="AW332" s="14" t="s">
        <v>35</v>
      </c>
      <c r="AX332" s="14" t="s">
        <v>21</v>
      </c>
      <c r="AY332" s="166" t="s">
        <v>270</v>
      </c>
    </row>
    <row r="333" spans="2:65" s="1" customFormat="1" ht="37.9" customHeight="1">
      <c r="B333" s="32"/>
      <c r="C333" s="138" t="s">
        <v>541</v>
      </c>
      <c r="D333" s="138" t="s">
        <v>272</v>
      </c>
      <c r="E333" s="139" t="s">
        <v>510</v>
      </c>
      <c r="F333" s="140" t="s">
        <v>511</v>
      </c>
      <c r="G333" s="141" t="s">
        <v>506</v>
      </c>
      <c r="H333" s="142">
        <v>59.207000000000001</v>
      </c>
      <c r="I333" s="143"/>
      <c r="J333" s="144">
        <f>ROUND(I333*H333,2)</f>
        <v>0</v>
      </c>
      <c r="K333" s="140" t="s">
        <v>341</v>
      </c>
      <c r="L333" s="32"/>
      <c r="M333" s="145" t="s">
        <v>1</v>
      </c>
      <c r="N333" s="146" t="s">
        <v>46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277</v>
      </c>
      <c r="AT333" s="149" t="s">
        <v>272</v>
      </c>
      <c r="AU333" s="149" t="s">
        <v>90</v>
      </c>
      <c r="AY333" s="17" t="s">
        <v>270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21</v>
      </c>
      <c r="BK333" s="150">
        <f>ROUND(I333*H333,2)</f>
        <v>0</v>
      </c>
      <c r="BL333" s="17" t="s">
        <v>277</v>
      </c>
      <c r="BM333" s="149" t="s">
        <v>2241</v>
      </c>
    </row>
    <row r="334" spans="2:65" s="12" customFormat="1" ht="11.25">
      <c r="B334" s="151"/>
      <c r="D334" s="152" t="s">
        <v>279</v>
      </c>
      <c r="E334" s="153" t="s">
        <v>1</v>
      </c>
      <c r="F334" s="154" t="s">
        <v>513</v>
      </c>
      <c r="H334" s="153" t="s">
        <v>1</v>
      </c>
      <c r="I334" s="155"/>
      <c r="L334" s="151"/>
      <c r="M334" s="156"/>
      <c r="T334" s="157"/>
      <c r="AT334" s="153" t="s">
        <v>279</v>
      </c>
      <c r="AU334" s="153" t="s">
        <v>90</v>
      </c>
      <c r="AV334" s="12" t="s">
        <v>21</v>
      </c>
      <c r="AW334" s="12" t="s">
        <v>35</v>
      </c>
      <c r="AX334" s="12" t="s">
        <v>81</v>
      </c>
      <c r="AY334" s="153" t="s">
        <v>270</v>
      </c>
    </row>
    <row r="335" spans="2:65" s="14" customFormat="1" ht="11.25">
      <c r="B335" s="165"/>
      <c r="D335" s="152" t="s">
        <v>279</v>
      </c>
      <c r="E335" s="166" t="s">
        <v>1</v>
      </c>
      <c r="F335" s="167" t="s">
        <v>2242</v>
      </c>
      <c r="H335" s="168">
        <v>35.19</v>
      </c>
      <c r="I335" s="169"/>
      <c r="L335" s="165"/>
      <c r="M335" s="170"/>
      <c r="T335" s="171"/>
      <c r="AT335" s="166" t="s">
        <v>279</v>
      </c>
      <c r="AU335" s="166" t="s">
        <v>90</v>
      </c>
      <c r="AV335" s="14" t="s">
        <v>90</v>
      </c>
      <c r="AW335" s="14" t="s">
        <v>35</v>
      </c>
      <c r="AX335" s="14" t="s">
        <v>81</v>
      </c>
      <c r="AY335" s="166" t="s">
        <v>270</v>
      </c>
    </row>
    <row r="336" spans="2:65" s="14" customFormat="1" ht="11.25">
      <c r="B336" s="165"/>
      <c r="D336" s="152" t="s">
        <v>279</v>
      </c>
      <c r="E336" s="166" t="s">
        <v>1</v>
      </c>
      <c r="F336" s="167" t="s">
        <v>2243</v>
      </c>
      <c r="H336" s="168">
        <v>24.016999999999999</v>
      </c>
      <c r="I336" s="169"/>
      <c r="L336" s="165"/>
      <c r="M336" s="170"/>
      <c r="T336" s="171"/>
      <c r="AT336" s="166" t="s">
        <v>279</v>
      </c>
      <c r="AU336" s="166" t="s">
        <v>90</v>
      </c>
      <c r="AV336" s="14" t="s">
        <v>90</v>
      </c>
      <c r="AW336" s="14" t="s">
        <v>35</v>
      </c>
      <c r="AX336" s="14" t="s">
        <v>81</v>
      </c>
      <c r="AY336" s="166" t="s">
        <v>270</v>
      </c>
    </row>
    <row r="337" spans="2:65" s="15" customFormat="1" ht="11.25">
      <c r="B337" s="172"/>
      <c r="D337" s="152" t="s">
        <v>279</v>
      </c>
      <c r="E337" s="173" t="s">
        <v>1</v>
      </c>
      <c r="F337" s="174" t="s">
        <v>310</v>
      </c>
      <c r="H337" s="175">
        <v>59.207000000000001</v>
      </c>
      <c r="I337" s="176"/>
      <c r="L337" s="172"/>
      <c r="M337" s="177"/>
      <c r="T337" s="178"/>
      <c r="AT337" s="173" t="s">
        <v>279</v>
      </c>
      <c r="AU337" s="173" t="s">
        <v>90</v>
      </c>
      <c r="AV337" s="15" t="s">
        <v>277</v>
      </c>
      <c r="AW337" s="15" t="s">
        <v>35</v>
      </c>
      <c r="AX337" s="15" t="s">
        <v>21</v>
      </c>
      <c r="AY337" s="173" t="s">
        <v>270</v>
      </c>
    </row>
    <row r="338" spans="2:65" s="1" customFormat="1" ht="44.25" customHeight="1">
      <c r="B338" s="32"/>
      <c r="C338" s="138" t="s">
        <v>546</v>
      </c>
      <c r="D338" s="138" t="s">
        <v>272</v>
      </c>
      <c r="E338" s="139" t="s">
        <v>517</v>
      </c>
      <c r="F338" s="140" t="s">
        <v>518</v>
      </c>
      <c r="G338" s="141" t="s">
        <v>506</v>
      </c>
      <c r="H338" s="142">
        <v>340.2</v>
      </c>
      <c r="I338" s="143"/>
      <c r="J338" s="144">
        <f>ROUND(I338*H338,2)</f>
        <v>0</v>
      </c>
      <c r="K338" s="140" t="s">
        <v>341</v>
      </c>
      <c r="L338" s="32"/>
      <c r="M338" s="145" t="s">
        <v>1</v>
      </c>
      <c r="N338" s="146" t="s">
        <v>46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277</v>
      </c>
      <c r="AT338" s="149" t="s">
        <v>272</v>
      </c>
      <c r="AU338" s="149" t="s">
        <v>90</v>
      </c>
      <c r="AY338" s="17" t="s">
        <v>270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21</v>
      </c>
      <c r="BK338" s="150">
        <f>ROUND(I338*H338,2)</f>
        <v>0</v>
      </c>
      <c r="BL338" s="17" t="s">
        <v>277</v>
      </c>
      <c r="BM338" s="149" t="s">
        <v>2244</v>
      </c>
    </row>
    <row r="339" spans="2:65" s="12" customFormat="1" ht="22.5">
      <c r="B339" s="151"/>
      <c r="D339" s="152" t="s">
        <v>279</v>
      </c>
      <c r="E339" s="153" t="s">
        <v>1</v>
      </c>
      <c r="F339" s="154" t="s">
        <v>520</v>
      </c>
      <c r="H339" s="153" t="s">
        <v>1</v>
      </c>
      <c r="I339" s="155"/>
      <c r="L339" s="151"/>
      <c r="M339" s="156"/>
      <c r="T339" s="157"/>
      <c r="AT339" s="153" t="s">
        <v>279</v>
      </c>
      <c r="AU339" s="153" t="s">
        <v>90</v>
      </c>
      <c r="AV339" s="12" t="s">
        <v>21</v>
      </c>
      <c r="AW339" s="12" t="s">
        <v>35</v>
      </c>
      <c r="AX339" s="12" t="s">
        <v>81</v>
      </c>
      <c r="AY339" s="153" t="s">
        <v>270</v>
      </c>
    </row>
    <row r="340" spans="2:65" s="14" customFormat="1" ht="11.25">
      <c r="B340" s="165"/>
      <c r="D340" s="152" t="s">
        <v>279</v>
      </c>
      <c r="E340" s="166" t="s">
        <v>1</v>
      </c>
      <c r="F340" s="167" t="s">
        <v>2245</v>
      </c>
      <c r="H340" s="168">
        <v>340.2</v>
      </c>
      <c r="I340" s="169"/>
      <c r="L340" s="165"/>
      <c r="M340" s="170"/>
      <c r="T340" s="171"/>
      <c r="AT340" s="166" t="s">
        <v>279</v>
      </c>
      <c r="AU340" s="166" t="s">
        <v>90</v>
      </c>
      <c r="AV340" s="14" t="s">
        <v>90</v>
      </c>
      <c r="AW340" s="14" t="s">
        <v>35</v>
      </c>
      <c r="AX340" s="14" t="s">
        <v>21</v>
      </c>
      <c r="AY340" s="166" t="s">
        <v>270</v>
      </c>
    </row>
    <row r="341" spans="2:65" s="1" customFormat="1" ht="24.2" customHeight="1">
      <c r="B341" s="32"/>
      <c r="C341" s="138" t="s">
        <v>552</v>
      </c>
      <c r="D341" s="138" t="s">
        <v>272</v>
      </c>
      <c r="E341" s="139" t="s">
        <v>523</v>
      </c>
      <c r="F341" s="140" t="s">
        <v>524</v>
      </c>
      <c r="G341" s="141" t="s">
        <v>371</v>
      </c>
      <c r="H341" s="142">
        <v>20</v>
      </c>
      <c r="I341" s="143"/>
      <c r="J341" s="144">
        <f>ROUND(I341*H341,2)</f>
        <v>0</v>
      </c>
      <c r="K341" s="140" t="s">
        <v>276</v>
      </c>
      <c r="L341" s="32"/>
      <c r="M341" s="145" t="s">
        <v>1</v>
      </c>
      <c r="N341" s="146" t="s">
        <v>46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277</v>
      </c>
      <c r="AT341" s="149" t="s">
        <v>272</v>
      </c>
      <c r="AU341" s="149" t="s">
        <v>90</v>
      </c>
      <c r="AY341" s="17" t="s">
        <v>270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21</v>
      </c>
      <c r="BK341" s="150">
        <f>ROUND(I341*H341,2)</f>
        <v>0</v>
      </c>
      <c r="BL341" s="17" t="s">
        <v>277</v>
      </c>
      <c r="BM341" s="149" t="s">
        <v>2246</v>
      </c>
    </row>
    <row r="342" spans="2:65" s="12" customFormat="1" ht="22.5">
      <c r="B342" s="151"/>
      <c r="D342" s="152" t="s">
        <v>279</v>
      </c>
      <c r="E342" s="153" t="s">
        <v>1</v>
      </c>
      <c r="F342" s="154" t="s">
        <v>2212</v>
      </c>
      <c r="H342" s="153" t="s">
        <v>1</v>
      </c>
      <c r="I342" s="155"/>
      <c r="L342" s="151"/>
      <c r="M342" s="156"/>
      <c r="T342" s="157"/>
      <c r="AT342" s="153" t="s">
        <v>279</v>
      </c>
      <c r="AU342" s="153" t="s">
        <v>90</v>
      </c>
      <c r="AV342" s="12" t="s">
        <v>21</v>
      </c>
      <c r="AW342" s="12" t="s">
        <v>35</v>
      </c>
      <c r="AX342" s="12" t="s">
        <v>81</v>
      </c>
      <c r="AY342" s="153" t="s">
        <v>270</v>
      </c>
    </row>
    <row r="343" spans="2:65" s="12" customFormat="1" ht="22.5">
      <c r="B343" s="151"/>
      <c r="D343" s="152" t="s">
        <v>279</v>
      </c>
      <c r="E343" s="153" t="s">
        <v>1</v>
      </c>
      <c r="F343" s="154" t="s">
        <v>2213</v>
      </c>
      <c r="H343" s="153" t="s">
        <v>1</v>
      </c>
      <c r="I343" s="155"/>
      <c r="L343" s="151"/>
      <c r="M343" s="156"/>
      <c r="T343" s="157"/>
      <c r="AT343" s="153" t="s">
        <v>279</v>
      </c>
      <c r="AU343" s="153" t="s">
        <v>90</v>
      </c>
      <c r="AV343" s="12" t="s">
        <v>21</v>
      </c>
      <c r="AW343" s="12" t="s">
        <v>35</v>
      </c>
      <c r="AX343" s="12" t="s">
        <v>81</v>
      </c>
      <c r="AY343" s="153" t="s">
        <v>270</v>
      </c>
    </row>
    <row r="344" spans="2:65" s="12" customFormat="1" ht="11.25">
      <c r="B344" s="151"/>
      <c r="D344" s="152" t="s">
        <v>279</v>
      </c>
      <c r="E344" s="153" t="s">
        <v>1</v>
      </c>
      <c r="F344" s="154" t="s">
        <v>2247</v>
      </c>
      <c r="H344" s="153" t="s">
        <v>1</v>
      </c>
      <c r="I344" s="155"/>
      <c r="L344" s="151"/>
      <c r="M344" s="156"/>
      <c r="T344" s="157"/>
      <c r="AT344" s="153" t="s">
        <v>279</v>
      </c>
      <c r="AU344" s="153" t="s">
        <v>90</v>
      </c>
      <c r="AV344" s="12" t="s">
        <v>21</v>
      </c>
      <c r="AW344" s="12" t="s">
        <v>35</v>
      </c>
      <c r="AX344" s="12" t="s">
        <v>81</v>
      </c>
      <c r="AY344" s="153" t="s">
        <v>270</v>
      </c>
    </row>
    <row r="345" spans="2:65" s="14" customFormat="1" ht="22.5">
      <c r="B345" s="165"/>
      <c r="D345" s="152" t="s">
        <v>279</v>
      </c>
      <c r="E345" s="166" t="s">
        <v>1</v>
      </c>
      <c r="F345" s="167" t="s">
        <v>2248</v>
      </c>
      <c r="H345" s="168">
        <v>20</v>
      </c>
      <c r="I345" s="169"/>
      <c r="L345" s="165"/>
      <c r="M345" s="170"/>
      <c r="T345" s="171"/>
      <c r="AT345" s="166" t="s">
        <v>279</v>
      </c>
      <c r="AU345" s="166" t="s">
        <v>90</v>
      </c>
      <c r="AV345" s="14" t="s">
        <v>90</v>
      </c>
      <c r="AW345" s="14" t="s">
        <v>35</v>
      </c>
      <c r="AX345" s="14" t="s">
        <v>81</v>
      </c>
      <c r="AY345" s="166" t="s">
        <v>270</v>
      </c>
    </row>
    <row r="346" spans="2:65" s="12" customFormat="1" ht="11.25">
      <c r="B346" s="151"/>
      <c r="D346" s="152" t="s">
        <v>279</v>
      </c>
      <c r="E346" s="153" t="s">
        <v>1</v>
      </c>
      <c r="F346" s="154" t="s">
        <v>529</v>
      </c>
      <c r="H346" s="153" t="s">
        <v>1</v>
      </c>
      <c r="I346" s="155"/>
      <c r="L346" s="151"/>
      <c r="M346" s="156"/>
      <c r="T346" s="157"/>
      <c r="AT346" s="153" t="s">
        <v>279</v>
      </c>
      <c r="AU346" s="153" t="s">
        <v>90</v>
      </c>
      <c r="AV346" s="12" t="s">
        <v>21</v>
      </c>
      <c r="AW346" s="12" t="s">
        <v>35</v>
      </c>
      <c r="AX346" s="12" t="s">
        <v>81</v>
      </c>
      <c r="AY346" s="153" t="s">
        <v>270</v>
      </c>
    </row>
    <row r="347" spans="2:65" s="13" customFormat="1" ht="11.25">
      <c r="B347" s="158"/>
      <c r="D347" s="152" t="s">
        <v>279</v>
      </c>
      <c r="E347" s="159" t="s">
        <v>2008</v>
      </c>
      <c r="F347" s="160" t="s">
        <v>367</v>
      </c>
      <c r="H347" s="161">
        <v>20</v>
      </c>
      <c r="I347" s="162"/>
      <c r="L347" s="158"/>
      <c r="M347" s="163"/>
      <c r="T347" s="164"/>
      <c r="AT347" s="159" t="s">
        <v>279</v>
      </c>
      <c r="AU347" s="159" t="s">
        <v>90</v>
      </c>
      <c r="AV347" s="13" t="s">
        <v>179</v>
      </c>
      <c r="AW347" s="13" t="s">
        <v>35</v>
      </c>
      <c r="AX347" s="13" t="s">
        <v>21</v>
      </c>
      <c r="AY347" s="159" t="s">
        <v>270</v>
      </c>
    </row>
    <row r="348" spans="2:65" s="1" customFormat="1" ht="24.2" customHeight="1">
      <c r="B348" s="32"/>
      <c r="C348" s="138" t="s">
        <v>558</v>
      </c>
      <c r="D348" s="138" t="s">
        <v>272</v>
      </c>
      <c r="E348" s="139" t="s">
        <v>542</v>
      </c>
      <c r="F348" s="140" t="s">
        <v>543</v>
      </c>
      <c r="G348" s="141" t="s">
        <v>371</v>
      </c>
      <c r="H348" s="142">
        <v>20</v>
      </c>
      <c r="I348" s="143"/>
      <c r="J348" s="144">
        <f>ROUND(I348*H348,2)</f>
        <v>0</v>
      </c>
      <c r="K348" s="140" t="s">
        <v>276</v>
      </c>
      <c r="L348" s="32"/>
      <c r="M348" s="145" t="s">
        <v>1</v>
      </c>
      <c r="N348" s="146" t="s">
        <v>46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277</v>
      </c>
      <c r="AT348" s="149" t="s">
        <v>272</v>
      </c>
      <c r="AU348" s="149" t="s">
        <v>90</v>
      </c>
      <c r="AY348" s="17" t="s">
        <v>270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21</v>
      </c>
      <c r="BK348" s="150">
        <f>ROUND(I348*H348,2)</f>
        <v>0</v>
      </c>
      <c r="BL348" s="17" t="s">
        <v>277</v>
      </c>
      <c r="BM348" s="149" t="s">
        <v>2249</v>
      </c>
    </row>
    <row r="349" spans="2:65" s="12" customFormat="1" ht="22.5">
      <c r="B349" s="151"/>
      <c r="D349" s="152" t="s">
        <v>279</v>
      </c>
      <c r="E349" s="153" t="s">
        <v>1</v>
      </c>
      <c r="F349" s="154" t="s">
        <v>545</v>
      </c>
      <c r="H349" s="153" t="s">
        <v>1</v>
      </c>
      <c r="I349" s="155"/>
      <c r="L349" s="151"/>
      <c r="M349" s="156"/>
      <c r="T349" s="157"/>
      <c r="AT349" s="153" t="s">
        <v>279</v>
      </c>
      <c r="AU349" s="153" t="s">
        <v>90</v>
      </c>
      <c r="AV349" s="12" t="s">
        <v>21</v>
      </c>
      <c r="AW349" s="12" t="s">
        <v>35</v>
      </c>
      <c r="AX349" s="12" t="s">
        <v>81</v>
      </c>
      <c r="AY349" s="153" t="s">
        <v>270</v>
      </c>
    </row>
    <row r="350" spans="2:65" s="14" customFormat="1" ht="11.25">
      <c r="B350" s="165"/>
      <c r="D350" s="152" t="s">
        <v>279</v>
      </c>
      <c r="E350" s="166" t="s">
        <v>1</v>
      </c>
      <c r="F350" s="167" t="s">
        <v>2008</v>
      </c>
      <c r="H350" s="168">
        <v>20</v>
      </c>
      <c r="I350" s="169"/>
      <c r="L350" s="165"/>
      <c r="M350" s="170"/>
      <c r="T350" s="171"/>
      <c r="AT350" s="166" t="s">
        <v>279</v>
      </c>
      <c r="AU350" s="166" t="s">
        <v>90</v>
      </c>
      <c r="AV350" s="14" t="s">
        <v>90</v>
      </c>
      <c r="AW350" s="14" t="s">
        <v>35</v>
      </c>
      <c r="AX350" s="14" t="s">
        <v>21</v>
      </c>
      <c r="AY350" s="166" t="s">
        <v>270</v>
      </c>
    </row>
    <row r="351" spans="2:65" s="1" customFormat="1" ht="66.75" customHeight="1">
      <c r="B351" s="32"/>
      <c r="C351" s="138" t="s">
        <v>566</v>
      </c>
      <c r="D351" s="138" t="s">
        <v>272</v>
      </c>
      <c r="E351" s="139" t="s">
        <v>553</v>
      </c>
      <c r="F351" s="140" t="s">
        <v>554</v>
      </c>
      <c r="G351" s="141" t="s">
        <v>275</v>
      </c>
      <c r="H351" s="142">
        <v>509.4</v>
      </c>
      <c r="I351" s="143"/>
      <c r="J351" s="144">
        <f>ROUND(I351*H351,2)</f>
        <v>0</v>
      </c>
      <c r="K351" s="140" t="s">
        <v>341</v>
      </c>
      <c r="L351" s="32"/>
      <c r="M351" s="145" t="s">
        <v>1</v>
      </c>
      <c r="N351" s="146" t="s">
        <v>46</v>
      </c>
      <c r="P351" s="147">
        <f>O351*H351</f>
        <v>0</v>
      </c>
      <c r="Q351" s="147">
        <v>0</v>
      </c>
      <c r="R351" s="147">
        <f>Q351*H351</f>
        <v>0</v>
      </c>
      <c r="S351" s="147">
        <v>0</v>
      </c>
      <c r="T351" s="148">
        <f>S351*H351</f>
        <v>0</v>
      </c>
      <c r="AR351" s="149" t="s">
        <v>277</v>
      </c>
      <c r="AT351" s="149" t="s">
        <v>272</v>
      </c>
      <c r="AU351" s="149" t="s">
        <v>90</v>
      </c>
      <c r="AY351" s="17" t="s">
        <v>270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21</v>
      </c>
      <c r="BK351" s="150">
        <f>ROUND(I351*H351,2)</f>
        <v>0</v>
      </c>
      <c r="BL351" s="17" t="s">
        <v>277</v>
      </c>
      <c r="BM351" s="149" t="s">
        <v>2250</v>
      </c>
    </row>
    <row r="352" spans="2:65" s="12" customFormat="1" ht="22.5">
      <c r="B352" s="151"/>
      <c r="D352" s="152" t="s">
        <v>279</v>
      </c>
      <c r="E352" s="153" t="s">
        <v>1</v>
      </c>
      <c r="F352" s="154" t="s">
        <v>2251</v>
      </c>
      <c r="H352" s="153" t="s">
        <v>1</v>
      </c>
      <c r="I352" s="155"/>
      <c r="L352" s="151"/>
      <c r="M352" s="156"/>
      <c r="T352" s="157"/>
      <c r="AT352" s="153" t="s">
        <v>279</v>
      </c>
      <c r="AU352" s="153" t="s">
        <v>90</v>
      </c>
      <c r="AV352" s="12" t="s">
        <v>21</v>
      </c>
      <c r="AW352" s="12" t="s">
        <v>35</v>
      </c>
      <c r="AX352" s="12" t="s">
        <v>81</v>
      </c>
      <c r="AY352" s="153" t="s">
        <v>270</v>
      </c>
    </row>
    <row r="353" spans="2:65" s="14" customFormat="1" ht="22.5">
      <c r="B353" s="165"/>
      <c r="D353" s="152" t="s">
        <v>279</v>
      </c>
      <c r="E353" s="166" t="s">
        <v>1</v>
      </c>
      <c r="F353" s="167" t="s">
        <v>2252</v>
      </c>
      <c r="H353" s="168">
        <v>2547</v>
      </c>
      <c r="I353" s="169"/>
      <c r="L353" s="165"/>
      <c r="M353" s="170"/>
      <c r="T353" s="171"/>
      <c r="AT353" s="166" t="s">
        <v>279</v>
      </c>
      <c r="AU353" s="166" t="s">
        <v>90</v>
      </c>
      <c r="AV353" s="14" t="s">
        <v>90</v>
      </c>
      <c r="AW353" s="14" t="s">
        <v>35</v>
      </c>
      <c r="AX353" s="14" t="s">
        <v>81</v>
      </c>
      <c r="AY353" s="166" t="s">
        <v>270</v>
      </c>
    </row>
    <row r="354" spans="2:65" s="13" customFormat="1" ht="11.25">
      <c r="B354" s="158"/>
      <c r="D354" s="152" t="s">
        <v>279</v>
      </c>
      <c r="E354" s="159" t="s">
        <v>1</v>
      </c>
      <c r="F354" s="160" t="s">
        <v>367</v>
      </c>
      <c r="H354" s="161">
        <v>2547</v>
      </c>
      <c r="I354" s="162"/>
      <c r="L354" s="158"/>
      <c r="M354" s="163"/>
      <c r="T354" s="164"/>
      <c r="AT354" s="159" t="s">
        <v>279</v>
      </c>
      <c r="AU354" s="159" t="s">
        <v>90</v>
      </c>
      <c r="AV354" s="13" t="s">
        <v>179</v>
      </c>
      <c r="AW354" s="13" t="s">
        <v>35</v>
      </c>
      <c r="AX354" s="13" t="s">
        <v>81</v>
      </c>
      <c r="AY354" s="159" t="s">
        <v>270</v>
      </c>
    </row>
    <row r="355" spans="2:65" s="12" customFormat="1" ht="11.25">
      <c r="B355" s="151"/>
      <c r="D355" s="152" t="s">
        <v>279</v>
      </c>
      <c r="E355" s="153" t="s">
        <v>1</v>
      </c>
      <c r="F355" s="154" t="s">
        <v>2253</v>
      </c>
      <c r="H355" s="153" t="s">
        <v>1</v>
      </c>
      <c r="I355" s="155"/>
      <c r="L355" s="151"/>
      <c r="M355" s="156"/>
      <c r="T355" s="157"/>
      <c r="AT355" s="153" t="s">
        <v>279</v>
      </c>
      <c r="AU355" s="153" t="s">
        <v>90</v>
      </c>
      <c r="AV355" s="12" t="s">
        <v>21</v>
      </c>
      <c r="AW355" s="12" t="s">
        <v>35</v>
      </c>
      <c r="AX355" s="12" t="s">
        <v>81</v>
      </c>
      <c r="AY355" s="153" t="s">
        <v>270</v>
      </c>
    </row>
    <row r="356" spans="2:65" s="14" customFormat="1" ht="11.25">
      <c r="B356" s="165"/>
      <c r="D356" s="152" t="s">
        <v>279</v>
      </c>
      <c r="E356" s="166" t="s">
        <v>1</v>
      </c>
      <c r="F356" s="167" t="s">
        <v>2254</v>
      </c>
      <c r="H356" s="168">
        <v>-2037.6</v>
      </c>
      <c r="I356" s="169"/>
      <c r="L356" s="165"/>
      <c r="M356" s="170"/>
      <c r="T356" s="171"/>
      <c r="AT356" s="166" t="s">
        <v>279</v>
      </c>
      <c r="AU356" s="166" t="s">
        <v>90</v>
      </c>
      <c r="AV356" s="14" t="s">
        <v>90</v>
      </c>
      <c r="AW356" s="14" t="s">
        <v>35</v>
      </c>
      <c r="AX356" s="14" t="s">
        <v>81</v>
      </c>
      <c r="AY356" s="166" t="s">
        <v>270</v>
      </c>
    </row>
    <row r="357" spans="2:65" s="13" customFormat="1" ht="11.25">
      <c r="B357" s="158"/>
      <c r="D357" s="152" t="s">
        <v>279</v>
      </c>
      <c r="E357" s="159" t="s">
        <v>1</v>
      </c>
      <c r="F357" s="160" t="s">
        <v>367</v>
      </c>
      <c r="H357" s="161">
        <v>-2037.6</v>
      </c>
      <c r="I357" s="162"/>
      <c r="L357" s="158"/>
      <c r="M357" s="163"/>
      <c r="T357" s="164"/>
      <c r="AT357" s="159" t="s">
        <v>279</v>
      </c>
      <c r="AU357" s="159" t="s">
        <v>90</v>
      </c>
      <c r="AV357" s="13" t="s">
        <v>179</v>
      </c>
      <c r="AW357" s="13" t="s">
        <v>35</v>
      </c>
      <c r="AX357" s="13" t="s">
        <v>81</v>
      </c>
      <c r="AY357" s="159" t="s">
        <v>270</v>
      </c>
    </row>
    <row r="358" spans="2:65" s="15" customFormat="1" ht="11.25">
      <c r="B358" s="172"/>
      <c r="D358" s="152" t="s">
        <v>279</v>
      </c>
      <c r="E358" s="173" t="s">
        <v>1</v>
      </c>
      <c r="F358" s="174" t="s">
        <v>310</v>
      </c>
      <c r="H358" s="175">
        <v>509.4</v>
      </c>
      <c r="I358" s="176"/>
      <c r="L358" s="172"/>
      <c r="M358" s="177"/>
      <c r="T358" s="178"/>
      <c r="AT358" s="173" t="s">
        <v>279</v>
      </c>
      <c r="AU358" s="173" t="s">
        <v>90</v>
      </c>
      <c r="AV358" s="15" t="s">
        <v>277</v>
      </c>
      <c r="AW358" s="15" t="s">
        <v>35</v>
      </c>
      <c r="AX358" s="15" t="s">
        <v>21</v>
      </c>
      <c r="AY358" s="173" t="s">
        <v>270</v>
      </c>
    </row>
    <row r="359" spans="2:65" s="1" customFormat="1" ht="66.75" customHeight="1">
      <c r="B359" s="32"/>
      <c r="C359" s="138" t="s">
        <v>570</v>
      </c>
      <c r="D359" s="138" t="s">
        <v>272</v>
      </c>
      <c r="E359" s="139" t="s">
        <v>2255</v>
      </c>
      <c r="F359" s="140" t="s">
        <v>2256</v>
      </c>
      <c r="G359" s="141" t="s">
        <v>275</v>
      </c>
      <c r="H359" s="142">
        <v>2037.6</v>
      </c>
      <c r="I359" s="143"/>
      <c r="J359" s="144">
        <f>ROUND(I359*H359,2)</f>
        <v>0</v>
      </c>
      <c r="K359" s="140" t="s">
        <v>341</v>
      </c>
      <c r="L359" s="32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277</v>
      </c>
      <c r="AT359" s="149" t="s">
        <v>272</v>
      </c>
      <c r="AU359" s="149" t="s">
        <v>90</v>
      </c>
      <c r="AY359" s="17" t="s">
        <v>270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21</v>
      </c>
      <c r="BK359" s="150">
        <f>ROUND(I359*H359,2)</f>
        <v>0</v>
      </c>
      <c r="BL359" s="17" t="s">
        <v>277</v>
      </c>
      <c r="BM359" s="149" t="s">
        <v>2257</v>
      </c>
    </row>
    <row r="360" spans="2:65" s="12" customFormat="1" ht="22.5">
      <c r="B360" s="151"/>
      <c r="D360" s="152" t="s">
        <v>279</v>
      </c>
      <c r="E360" s="153" t="s">
        <v>1</v>
      </c>
      <c r="F360" s="154" t="s">
        <v>2258</v>
      </c>
      <c r="H360" s="153" t="s">
        <v>1</v>
      </c>
      <c r="I360" s="155"/>
      <c r="L360" s="151"/>
      <c r="M360" s="156"/>
      <c r="T360" s="157"/>
      <c r="AT360" s="153" t="s">
        <v>279</v>
      </c>
      <c r="AU360" s="153" t="s">
        <v>90</v>
      </c>
      <c r="AV360" s="12" t="s">
        <v>21</v>
      </c>
      <c r="AW360" s="12" t="s">
        <v>35</v>
      </c>
      <c r="AX360" s="12" t="s">
        <v>81</v>
      </c>
      <c r="AY360" s="153" t="s">
        <v>270</v>
      </c>
    </row>
    <row r="361" spans="2:65" s="14" customFormat="1" ht="22.5">
      <c r="B361" s="165"/>
      <c r="D361" s="152" t="s">
        <v>279</v>
      </c>
      <c r="E361" s="166" t="s">
        <v>1</v>
      </c>
      <c r="F361" s="167" t="s">
        <v>2259</v>
      </c>
      <c r="H361" s="168">
        <v>2037.6</v>
      </c>
      <c r="I361" s="169"/>
      <c r="L361" s="165"/>
      <c r="M361" s="170"/>
      <c r="T361" s="171"/>
      <c r="AT361" s="166" t="s">
        <v>279</v>
      </c>
      <c r="AU361" s="166" t="s">
        <v>90</v>
      </c>
      <c r="AV361" s="14" t="s">
        <v>90</v>
      </c>
      <c r="AW361" s="14" t="s">
        <v>35</v>
      </c>
      <c r="AX361" s="14" t="s">
        <v>81</v>
      </c>
      <c r="AY361" s="166" t="s">
        <v>270</v>
      </c>
    </row>
    <row r="362" spans="2:65" s="15" customFormat="1" ht="11.25">
      <c r="B362" s="172"/>
      <c r="D362" s="152" t="s">
        <v>279</v>
      </c>
      <c r="E362" s="173" t="s">
        <v>2260</v>
      </c>
      <c r="F362" s="174" t="s">
        <v>310</v>
      </c>
      <c r="H362" s="175">
        <v>2037.6</v>
      </c>
      <c r="I362" s="176"/>
      <c r="L362" s="172"/>
      <c r="M362" s="177"/>
      <c r="T362" s="178"/>
      <c r="AT362" s="173" t="s">
        <v>279</v>
      </c>
      <c r="AU362" s="173" t="s">
        <v>90</v>
      </c>
      <c r="AV362" s="15" t="s">
        <v>277</v>
      </c>
      <c r="AW362" s="15" t="s">
        <v>35</v>
      </c>
      <c r="AX362" s="15" t="s">
        <v>21</v>
      </c>
      <c r="AY362" s="173" t="s">
        <v>270</v>
      </c>
    </row>
    <row r="363" spans="2:65" s="1" customFormat="1" ht="66.75" customHeight="1">
      <c r="B363" s="32"/>
      <c r="C363" s="138" t="s">
        <v>584</v>
      </c>
      <c r="D363" s="138" t="s">
        <v>272</v>
      </c>
      <c r="E363" s="139" t="s">
        <v>559</v>
      </c>
      <c r="F363" s="140" t="s">
        <v>560</v>
      </c>
      <c r="G363" s="141" t="s">
        <v>275</v>
      </c>
      <c r="H363" s="142">
        <v>12</v>
      </c>
      <c r="I363" s="143"/>
      <c r="J363" s="144">
        <f>ROUND(I363*H363,2)</f>
        <v>0</v>
      </c>
      <c r="K363" s="140" t="s">
        <v>341</v>
      </c>
      <c r="L363" s="32"/>
      <c r="M363" s="145" t="s">
        <v>1</v>
      </c>
      <c r="N363" s="146" t="s">
        <v>46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277</v>
      </c>
      <c r="AT363" s="149" t="s">
        <v>272</v>
      </c>
      <c r="AU363" s="149" t="s">
        <v>90</v>
      </c>
      <c r="AY363" s="17" t="s">
        <v>270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21</v>
      </c>
      <c r="BK363" s="150">
        <f>ROUND(I363*H363,2)</f>
        <v>0</v>
      </c>
      <c r="BL363" s="17" t="s">
        <v>277</v>
      </c>
      <c r="BM363" s="149" t="s">
        <v>2261</v>
      </c>
    </row>
    <row r="364" spans="2:65" s="12" customFormat="1" ht="22.5">
      <c r="B364" s="151"/>
      <c r="D364" s="152" t="s">
        <v>279</v>
      </c>
      <c r="E364" s="153" t="s">
        <v>1</v>
      </c>
      <c r="F364" s="154" t="s">
        <v>562</v>
      </c>
      <c r="H364" s="153" t="s">
        <v>1</v>
      </c>
      <c r="I364" s="155"/>
      <c r="L364" s="151"/>
      <c r="M364" s="156"/>
      <c r="T364" s="157"/>
      <c r="AT364" s="153" t="s">
        <v>279</v>
      </c>
      <c r="AU364" s="153" t="s">
        <v>90</v>
      </c>
      <c r="AV364" s="12" t="s">
        <v>21</v>
      </c>
      <c r="AW364" s="12" t="s">
        <v>35</v>
      </c>
      <c r="AX364" s="12" t="s">
        <v>81</v>
      </c>
      <c r="AY364" s="153" t="s">
        <v>270</v>
      </c>
    </row>
    <row r="365" spans="2:65" s="14" customFormat="1" ht="11.25">
      <c r="B365" s="165"/>
      <c r="D365" s="152" t="s">
        <v>279</v>
      </c>
      <c r="E365" s="166" t="s">
        <v>1</v>
      </c>
      <c r="F365" s="167" t="s">
        <v>2262</v>
      </c>
      <c r="H365" s="168">
        <v>12</v>
      </c>
      <c r="I365" s="169"/>
      <c r="L365" s="165"/>
      <c r="M365" s="170"/>
      <c r="T365" s="171"/>
      <c r="AT365" s="166" t="s">
        <v>279</v>
      </c>
      <c r="AU365" s="166" t="s">
        <v>90</v>
      </c>
      <c r="AV365" s="14" t="s">
        <v>90</v>
      </c>
      <c r="AW365" s="14" t="s">
        <v>35</v>
      </c>
      <c r="AX365" s="14" t="s">
        <v>21</v>
      </c>
      <c r="AY365" s="166" t="s">
        <v>270</v>
      </c>
    </row>
    <row r="366" spans="2:65" s="11" customFormat="1" ht="22.9" customHeight="1">
      <c r="B366" s="126"/>
      <c r="D366" s="127" t="s">
        <v>80</v>
      </c>
      <c r="E366" s="136" t="s">
        <v>564</v>
      </c>
      <c r="F366" s="136" t="s">
        <v>565</v>
      </c>
      <c r="I366" s="129"/>
      <c r="J366" s="137">
        <f>BK366</f>
        <v>0</v>
      </c>
      <c r="L366" s="126"/>
      <c r="M366" s="131"/>
      <c r="P366" s="132">
        <f>SUM(P367:P442)</f>
        <v>0</v>
      </c>
      <c r="R366" s="132">
        <f>SUM(R367:R442)</f>
        <v>1.012</v>
      </c>
      <c r="T366" s="133">
        <f>SUM(T367:T442)</f>
        <v>0</v>
      </c>
      <c r="AR366" s="127" t="s">
        <v>21</v>
      </c>
      <c r="AT366" s="134" t="s">
        <v>80</v>
      </c>
      <c r="AU366" s="134" t="s">
        <v>21</v>
      </c>
      <c r="AY366" s="127" t="s">
        <v>270</v>
      </c>
      <c r="BK366" s="135">
        <f>SUM(BK367:BK442)</f>
        <v>0</v>
      </c>
    </row>
    <row r="367" spans="2:65" s="1" customFormat="1" ht="24.2" customHeight="1">
      <c r="B367" s="32"/>
      <c r="C367" s="138" t="s">
        <v>587</v>
      </c>
      <c r="D367" s="138" t="s">
        <v>272</v>
      </c>
      <c r="E367" s="139" t="s">
        <v>382</v>
      </c>
      <c r="F367" s="140" t="s">
        <v>383</v>
      </c>
      <c r="G367" s="141" t="s">
        <v>371</v>
      </c>
      <c r="H367" s="142">
        <v>0.72599999999999998</v>
      </c>
      <c r="I367" s="143"/>
      <c r="J367" s="144">
        <f>ROUND(I367*H367,2)</f>
        <v>0</v>
      </c>
      <c r="K367" s="140" t="s">
        <v>276</v>
      </c>
      <c r="L367" s="32"/>
      <c r="M367" s="145" t="s">
        <v>1</v>
      </c>
      <c r="N367" s="146" t="s">
        <v>46</v>
      </c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AR367" s="149" t="s">
        <v>277</v>
      </c>
      <c r="AT367" s="149" t="s">
        <v>272</v>
      </c>
      <c r="AU367" s="149" t="s">
        <v>90</v>
      </c>
      <c r="AY367" s="17" t="s">
        <v>270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21</v>
      </c>
      <c r="BK367" s="150">
        <f>ROUND(I367*H367,2)</f>
        <v>0</v>
      </c>
      <c r="BL367" s="17" t="s">
        <v>277</v>
      </c>
      <c r="BM367" s="149" t="s">
        <v>2263</v>
      </c>
    </row>
    <row r="368" spans="2:65" s="12" customFormat="1" ht="22.5">
      <c r="B368" s="151"/>
      <c r="D368" s="152" t="s">
        <v>279</v>
      </c>
      <c r="E368" s="153" t="s">
        <v>1</v>
      </c>
      <c r="F368" s="154" t="s">
        <v>568</v>
      </c>
      <c r="H368" s="153" t="s">
        <v>1</v>
      </c>
      <c r="I368" s="155"/>
      <c r="L368" s="151"/>
      <c r="M368" s="156"/>
      <c r="T368" s="157"/>
      <c r="AT368" s="153" t="s">
        <v>279</v>
      </c>
      <c r="AU368" s="153" t="s">
        <v>90</v>
      </c>
      <c r="AV368" s="12" t="s">
        <v>21</v>
      </c>
      <c r="AW368" s="12" t="s">
        <v>35</v>
      </c>
      <c r="AX368" s="12" t="s">
        <v>81</v>
      </c>
      <c r="AY368" s="153" t="s">
        <v>270</v>
      </c>
    </row>
    <row r="369" spans="2:65" s="14" customFormat="1" ht="11.25">
      <c r="B369" s="165"/>
      <c r="D369" s="152" t="s">
        <v>279</v>
      </c>
      <c r="E369" s="166" t="s">
        <v>1</v>
      </c>
      <c r="F369" s="167" t="s">
        <v>2264</v>
      </c>
      <c r="H369" s="168">
        <v>0.72599999999999998</v>
      </c>
      <c r="I369" s="169"/>
      <c r="L369" s="165"/>
      <c r="M369" s="170"/>
      <c r="T369" s="171"/>
      <c r="AT369" s="166" t="s">
        <v>279</v>
      </c>
      <c r="AU369" s="166" t="s">
        <v>90</v>
      </c>
      <c r="AV369" s="14" t="s">
        <v>90</v>
      </c>
      <c r="AW369" s="14" t="s">
        <v>35</v>
      </c>
      <c r="AX369" s="14" t="s">
        <v>81</v>
      </c>
      <c r="AY369" s="166" t="s">
        <v>270</v>
      </c>
    </row>
    <row r="370" spans="2:65" s="15" customFormat="1" ht="11.25">
      <c r="B370" s="172"/>
      <c r="D370" s="152" t="s">
        <v>279</v>
      </c>
      <c r="E370" s="173" t="s">
        <v>2044</v>
      </c>
      <c r="F370" s="174" t="s">
        <v>391</v>
      </c>
      <c r="H370" s="175">
        <v>0.72599999999999998</v>
      </c>
      <c r="I370" s="176"/>
      <c r="L370" s="172"/>
      <c r="M370" s="177"/>
      <c r="T370" s="178"/>
      <c r="AT370" s="173" t="s">
        <v>279</v>
      </c>
      <c r="AU370" s="173" t="s">
        <v>90</v>
      </c>
      <c r="AV370" s="15" t="s">
        <v>277</v>
      </c>
      <c r="AW370" s="15" t="s">
        <v>35</v>
      </c>
      <c r="AX370" s="15" t="s">
        <v>21</v>
      </c>
      <c r="AY370" s="173" t="s">
        <v>270</v>
      </c>
    </row>
    <row r="371" spans="2:65" s="1" customFormat="1" ht="37.9" customHeight="1">
      <c r="B371" s="32"/>
      <c r="C371" s="138" t="s">
        <v>596</v>
      </c>
      <c r="D371" s="138" t="s">
        <v>272</v>
      </c>
      <c r="E371" s="139" t="s">
        <v>571</v>
      </c>
      <c r="F371" s="140" t="s">
        <v>572</v>
      </c>
      <c r="G371" s="141" t="s">
        <v>371</v>
      </c>
      <c r="H371" s="142">
        <v>8.2739999999999991</v>
      </c>
      <c r="I371" s="143"/>
      <c r="J371" s="144">
        <f>ROUND(I371*H371,2)</f>
        <v>0</v>
      </c>
      <c r="K371" s="140" t="s">
        <v>276</v>
      </c>
      <c r="L371" s="32"/>
      <c r="M371" s="145" t="s">
        <v>1</v>
      </c>
      <c r="N371" s="146" t="s">
        <v>46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277</v>
      </c>
      <c r="AT371" s="149" t="s">
        <v>272</v>
      </c>
      <c r="AU371" s="149" t="s">
        <v>90</v>
      </c>
      <c r="AY371" s="17" t="s">
        <v>270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21</v>
      </c>
      <c r="BK371" s="150">
        <f>ROUND(I371*H371,2)</f>
        <v>0</v>
      </c>
      <c r="BL371" s="17" t="s">
        <v>277</v>
      </c>
      <c r="BM371" s="149" t="s">
        <v>2265</v>
      </c>
    </row>
    <row r="372" spans="2:65" s="12" customFormat="1" ht="11.25">
      <c r="B372" s="151"/>
      <c r="D372" s="152" t="s">
        <v>279</v>
      </c>
      <c r="E372" s="153" t="s">
        <v>1</v>
      </c>
      <c r="F372" s="154" t="s">
        <v>574</v>
      </c>
      <c r="H372" s="153" t="s">
        <v>1</v>
      </c>
      <c r="I372" s="155"/>
      <c r="L372" s="151"/>
      <c r="M372" s="156"/>
      <c r="T372" s="157"/>
      <c r="AT372" s="153" t="s">
        <v>279</v>
      </c>
      <c r="AU372" s="153" t="s">
        <v>90</v>
      </c>
      <c r="AV372" s="12" t="s">
        <v>21</v>
      </c>
      <c r="AW372" s="12" t="s">
        <v>35</v>
      </c>
      <c r="AX372" s="12" t="s">
        <v>81</v>
      </c>
      <c r="AY372" s="153" t="s">
        <v>270</v>
      </c>
    </row>
    <row r="373" spans="2:65" s="12" customFormat="1" ht="11.25">
      <c r="B373" s="151"/>
      <c r="D373" s="152" t="s">
        <v>279</v>
      </c>
      <c r="E373" s="153" t="s">
        <v>1</v>
      </c>
      <c r="F373" s="154" t="s">
        <v>575</v>
      </c>
      <c r="H373" s="153" t="s">
        <v>1</v>
      </c>
      <c r="I373" s="155"/>
      <c r="L373" s="151"/>
      <c r="M373" s="156"/>
      <c r="T373" s="157"/>
      <c r="AT373" s="153" t="s">
        <v>279</v>
      </c>
      <c r="AU373" s="153" t="s">
        <v>90</v>
      </c>
      <c r="AV373" s="12" t="s">
        <v>21</v>
      </c>
      <c r="AW373" s="12" t="s">
        <v>35</v>
      </c>
      <c r="AX373" s="12" t="s">
        <v>81</v>
      </c>
      <c r="AY373" s="153" t="s">
        <v>270</v>
      </c>
    </row>
    <row r="374" spans="2:65" s="12" customFormat="1" ht="22.5">
      <c r="B374" s="151"/>
      <c r="D374" s="152" t="s">
        <v>279</v>
      </c>
      <c r="E374" s="153" t="s">
        <v>1</v>
      </c>
      <c r="F374" s="154" t="s">
        <v>576</v>
      </c>
      <c r="H374" s="153" t="s">
        <v>1</v>
      </c>
      <c r="I374" s="155"/>
      <c r="L374" s="151"/>
      <c r="M374" s="156"/>
      <c r="T374" s="157"/>
      <c r="AT374" s="153" t="s">
        <v>279</v>
      </c>
      <c r="AU374" s="153" t="s">
        <v>90</v>
      </c>
      <c r="AV374" s="12" t="s">
        <v>21</v>
      </c>
      <c r="AW374" s="12" t="s">
        <v>35</v>
      </c>
      <c r="AX374" s="12" t="s">
        <v>81</v>
      </c>
      <c r="AY374" s="153" t="s">
        <v>270</v>
      </c>
    </row>
    <row r="375" spans="2:65" s="13" customFormat="1" ht="11.25">
      <c r="B375" s="158"/>
      <c r="D375" s="152" t="s">
        <v>279</v>
      </c>
      <c r="E375" s="159" t="s">
        <v>1</v>
      </c>
      <c r="F375" s="160" t="s">
        <v>367</v>
      </c>
      <c r="H375" s="161">
        <v>0</v>
      </c>
      <c r="I375" s="162"/>
      <c r="L375" s="158"/>
      <c r="M375" s="163"/>
      <c r="T375" s="164"/>
      <c r="AT375" s="159" t="s">
        <v>279</v>
      </c>
      <c r="AU375" s="159" t="s">
        <v>90</v>
      </c>
      <c r="AV375" s="13" t="s">
        <v>179</v>
      </c>
      <c r="AW375" s="13" t="s">
        <v>35</v>
      </c>
      <c r="AX375" s="13" t="s">
        <v>81</v>
      </c>
      <c r="AY375" s="159" t="s">
        <v>270</v>
      </c>
    </row>
    <row r="376" spans="2:65" s="12" customFormat="1" ht="22.5">
      <c r="B376" s="151"/>
      <c r="D376" s="152" t="s">
        <v>279</v>
      </c>
      <c r="E376" s="153" t="s">
        <v>1</v>
      </c>
      <c r="F376" s="154" t="s">
        <v>2266</v>
      </c>
      <c r="H376" s="153" t="s">
        <v>1</v>
      </c>
      <c r="I376" s="155"/>
      <c r="L376" s="151"/>
      <c r="M376" s="156"/>
      <c r="T376" s="157"/>
      <c r="AT376" s="153" t="s">
        <v>279</v>
      </c>
      <c r="AU376" s="153" t="s">
        <v>90</v>
      </c>
      <c r="AV376" s="12" t="s">
        <v>21</v>
      </c>
      <c r="AW376" s="12" t="s">
        <v>35</v>
      </c>
      <c r="AX376" s="12" t="s">
        <v>81</v>
      </c>
      <c r="AY376" s="153" t="s">
        <v>270</v>
      </c>
    </row>
    <row r="377" spans="2:65" s="12" customFormat="1" ht="22.5">
      <c r="B377" s="151"/>
      <c r="D377" s="152" t="s">
        <v>279</v>
      </c>
      <c r="E377" s="153" t="s">
        <v>1</v>
      </c>
      <c r="F377" s="154" t="s">
        <v>2267</v>
      </c>
      <c r="H377" s="153" t="s">
        <v>1</v>
      </c>
      <c r="I377" s="155"/>
      <c r="L377" s="151"/>
      <c r="M377" s="156"/>
      <c r="T377" s="157"/>
      <c r="AT377" s="153" t="s">
        <v>279</v>
      </c>
      <c r="AU377" s="153" t="s">
        <v>90</v>
      </c>
      <c r="AV377" s="12" t="s">
        <v>21</v>
      </c>
      <c r="AW377" s="12" t="s">
        <v>35</v>
      </c>
      <c r="AX377" s="12" t="s">
        <v>81</v>
      </c>
      <c r="AY377" s="153" t="s">
        <v>270</v>
      </c>
    </row>
    <row r="378" spans="2:65" s="12" customFormat="1" ht="22.5">
      <c r="B378" s="151"/>
      <c r="D378" s="152" t="s">
        <v>279</v>
      </c>
      <c r="E378" s="153" t="s">
        <v>1</v>
      </c>
      <c r="F378" s="154" t="s">
        <v>2268</v>
      </c>
      <c r="H378" s="153" t="s">
        <v>1</v>
      </c>
      <c r="I378" s="155"/>
      <c r="L378" s="151"/>
      <c r="M378" s="156"/>
      <c r="T378" s="157"/>
      <c r="AT378" s="153" t="s">
        <v>279</v>
      </c>
      <c r="AU378" s="153" t="s">
        <v>90</v>
      </c>
      <c r="AV378" s="12" t="s">
        <v>21</v>
      </c>
      <c r="AW378" s="12" t="s">
        <v>35</v>
      </c>
      <c r="AX378" s="12" t="s">
        <v>81</v>
      </c>
      <c r="AY378" s="153" t="s">
        <v>270</v>
      </c>
    </row>
    <row r="379" spans="2:65" s="14" customFormat="1" ht="22.5">
      <c r="B379" s="165"/>
      <c r="D379" s="152" t="s">
        <v>279</v>
      </c>
      <c r="E379" s="166" t="s">
        <v>1</v>
      </c>
      <c r="F379" s="167" t="s">
        <v>2269</v>
      </c>
      <c r="H379" s="168">
        <v>9</v>
      </c>
      <c r="I379" s="169"/>
      <c r="L379" s="165"/>
      <c r="M379" s="170"/>
      <c r="T379" s="171"/>
      <c r="AT379" s="166" t="s">
        <v>279</v>
      </c>
      <c r="AU379" s="166" t="s">
        <v>90</v>
      </c>
      <c r="AV379" s="14" t="s">
        <v>90</v>
      </c>
      <c r="AW379" s="14" t="s">
        <v>35</v>
      </c>
      <c r="AX379" s="14" t="s">
        <v>81</v>
      </c>
      <c r="AY379" s="166" t="s">
        <v>270</v>
      </c>
    </row>
    <row r="380" spans="2:65" s="13" customFormat="1" ht="11.25">
      <c r="B380" s="158"/>
      <c r="D380" s="152" t="s">
        <v>279</v>
      </c>
      <c r="E380" s="159" t="s">
        <v>2007</v>
      </c>
      <c r="F380" s="160" t="s">
        <v>367</v>
      </c>
      <c r="H380" s="161">
        <v>9</v>
      </c>
      <c r="I380" s="162"/>
      <c r="L380" s="158"/>
      <c r="M380" s="163"/>
      <c r="T380" s="164"/>
      <c r="AT380" s="159" t="s">
        <v>279</v>
      </c>
      <c r="AU380" s="159" t="s">
        <v>90</v>
      </c>
      <c r="AV380" s="13" t="s">
        <v>179</v>
      </c>
      <c r="AW380" s="13" t="s">
        <v>35</v>
      </c>
      <c r="AX380" s="13" t="s">
        <v>81</v>
      </c>
      <c r="AY380" s="159" t="s">
        <v>270</v>
      </c>
    </row>
    <row r="381" spans="2:65" s="12" customFormat="1" ht="11.25">
      <c r="B381" s="151"/>
      <c r="D381" s="152" t="s">
        <v>279</v>
      </c>
      <c r="E381" s="153" t="s">
        <v>1</v>
      </c>
      <c r="F381" s="154" t="s">
        <v>581</v>
      </c>
      <c r="H381" s="153" t="s">
        <v>1</v>
      </c>
      <c r="I381" s="155"/>
      <c r="L381" s="151"/>
      <c r="M381" s="156"/>
      <c r="T381" s="157"/>
      <c r="AT381" s="153" t="s">
        <v>279</v>
      </c>
      <c r="AU381" s="153" t="s">
        <v>90</v>
      </c>
      <c r="AV381" s="12" t="s">
        <v>21</v>
      </c>
      <c r="AW381" s="12" t="s">
        <v>35</v>
      </c>
      <c r="AX381" s="12" t="s">
        <v>81</v>
      </c>
      <c r="AY381" s="153" t="s">
        <v>270</v>
      </c>
    </row>
    <row r="382" spans="2:65" s="14" customFormat="1" ht="11.25">
      <c r="B382" s="165"/>
      <c r="D382" s="152" t="s">
        <v>279</v>
      </c>
      <c r="E382" s="166" t="s">
        <v>1</v>
      </c>
      <c r="F382" s="167" t="s">
        <v>2270</v>
      </c>
      <c r="H382" s="168">
        <v>-0.72599999999999998</v>
      </c>
      <c r="I382" s="169"/>
      <c r="L382" s="165"/>
      <c r="M382" s="170"/>
      <c r="T382" s="171"/>
      <c r="AT382" s="166" t="s">
        <v>279</v>
      </c>
      <c r="AU382" s="166" t="s">
        <v>90</v>
      </c>
      <c r="AV382" s="14" t="s">
        <v>90</v>
      </c>
      <c r="AW382" s="14" t="s">
        <v>35</v>
      </c>
      <c r="AX382" s="14" t="s">
        <v>81</v>
      </c>
      <c r="AY382" s="166" t="s">
        <v>270</v>
      </c>
    </row>
    <row r="383" spans="2:65" s="15" customFormat="1" ht="11.25">
      <c r="B383" s="172"/>
      <c r="D383" s="152" t="s">
        <v>279</v>
      </c>
      <c r="E383" s="173" t="s">
        <v>2058</v>
      </c>
      <c r="F383" s="174" t="s">
        <v>583</v>
      </c>
      <c r="H383" s="175">
        <v>8.2740000000000009</v>
      </c>
      <c r="I383" s="176"/>
      <c r="L383" s="172"/>
      <c r="M383" s="177"/>
      <c r="T383" s="178"/>
      <c r="AT383" s="173" t="s">
        <v>279</v>
      </c>
      <c r="AU383" s="173" t="s">
        <v>90</v>
      </c>
      <c r="AV383" s="15" t="s">
        <v>277</v>
      </c>
      <c r="AW383" s="15" t="s">
        <v>35</v>
      </c>
      <c r="AX383" s="15" t="s">
        <v>21</v>
      </c>
      <c r="AY383" s="173" t="s">
        <v>270</v>
      </c>
    </row>
    <row r="384" spans="2:65" s="1" customFormat="1" ht="24.2" customHeight="1">
      <c r="B384" s="32"/>
      <c r="C384" s="138" t="s">
        <v>609</v>
      </c>
      <c r="D384" s="138" t="s">
        <v>272</v>
      </c>
      <c r="E384" s="139" t="s">
        <v>403</v>
      </c>
      <c r="F384" s="140" t="s">
        <v>404</v>
      </c>
      <c r="G384" s="141" t="s">
        <v>371</v>
      </c>
      <c r="H384" s="142">
        <v>0.48399999999999999</v>
      </c>
      <c r="I384" s="143"/>
      <c r="J384" s="144">
        <f>ROUND(I384*H384,2)</f>
        <v>0</v>
      </c>
      <c r="K384" s="140" t="s">
        <v>276</v>
      </c>
      <c r="L384" s="32"/>
      <c r="M384" s="145" t="s">
        <v>1</v>
      </c>
      <c r="N384" s="146" t="s">
        <v>46</v>
      </c>
      <c r="P384" s="147">
        <f>O384*H384</f>
        <v>0</v>
      </c>
      <c r="Q384" s="147">
        <v>0</v>
      </c>
      <c r="R384" s="147">
        <f>Q384*H384</f>
        <v>0</v>
      </c>
      <c r="S384" s="147">
        <v>0</v>
      </c>
      <c r="T384" s="148">
        <f>S384*H384</f>
        <v>0</v>
      </c>
      <c r="AR384" s="149" t="s">
        <v>277</v>
      </c>
      <c r="AT384" s="149" t="s">
        <v>272</v>
      </c>
      <c r="AU384" s="149" t="s">
        <v>90</v>
      </c>
      <c r="AY384" s="17" t="s">
        <v>270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21</v>
      </c>
      <c r="BK384" s="150">
        <f>ROUND(I384*H384,2)</f>
        <v>0</v>
      </c>
      <c r="BL384" s="17" t="s">
        <v>277</v>
      </c>
      <c r="BM384" s="149" t="s">
        <v>2271</v>
      </c>
    </row>
    <row r="385" spans="2:65" s="12" customFormat="1" ht="22.5">
      <c r="B385" s="151"/>
      <c r="D385" s="152" t="s">
        <v>279</v>
      </c>
      <c r="E385" s="153" t="s">
        <v>1</v>
      </c>
      <c r="F385" s="154" t="s">
        <v>568</v>
      </c>
      <c r="H385" s="153" t="s">
        <v>1</v>
      </c>
      <c r="I385" s="155"/>
      <c r="L385" s="151"/>
      <c r="M385" s="156"/>
      <c r="T385" s="157"/>
      <c r="AT385" s="153" t="s">
        <v>279</v>
      </c>
      <c r="AU385" s="153" t="s">
        <v>90</v>
      </c>
      <c r="AV385" s="12" t="s">
        <v>21</v>
      </c>
      <c r="AW385" s="12" t="s">
        <v>35</v>
      </c>
      <c r="AX385" s="12" t="s">
        <v>81</v>
      </c>
      <c r="AY385" s="153" t="s">
        <v>270</v>
      </c>
    </row>
    <row r="386" spans="2:65" s="14" customFormat="1" ht="11.25">
      <c r="B386" s="165"/>
      <c r="D386" s="152" t="s">
        <v>279</v>
      </c>
      <c r="E386" s="166" t="s">
        <v>1</v>
      </c>
      <c r="F386" s="167" t="s">
        <v>2272</v>
      </c>
      <c r="H386" s="168">
        <v>0.48399999999999999</v>
      </c>
      <c r="I386" s="169"/>
      <c r="L386" s="165"/>
      <c r="M386" s="170"/>
      <c r="T386" s="171"/>
      <c r="AT386" s="166" t="s">
        <v>279</v>
      </c>
      <c r="AU386" s="166" t="s">
        <v>90</v>
      </c>
      <c r="AV386" s="14" t="s">
        <v>90</v>
      </c>
      <c r="AW386" s="14" t="s">
        <v>35</v>
      </c>
      <c r="AX386" s="14" t="s">
        <v>81</v>
      </c>
      <c r="AY386" s="166" t="s">
        <v>270</v>
      </c>
    </row>
    <row r="387" spans="2:65" s="15" customFormat="1" ht="11.25">
      <c r="B387" s="172"/>
      <c r="D387" s="152" t="s">
        <v>279</v>
      </c>
      <c r="E387" s="173" t="s">
        <v>2042</v>
      </c>
      <c r="F387" s="174" t="s">
        <v>391</v>
      </c>
      <c r="H387" s="175">
        <v>0.48399999999999999</v>
      </c>
      <c r="I387" s="176"/>
      <c r="L387" s="172"/>
      <c r="M387" s="177"/>
      <c r="T387" s="178"/>
      <c r="AT387" s="173" t="s">
        <v>279</v>
      </c>
      <c r="AU387" s="173" t="s">
        <v>90</v>
      </c>
      <c r="AV387" s="15" t="s">
        <v>277</v>
      </c>
      <c r="AW387" s="15" t="s">
        <v>35</v>
      </c>
      <c r="AX387" s="15" t="s">
        <v>21</v>
      </c>
      <c r="AY387" s="173" t="s">
        <v>270</v>
      </c>
    </row>
    <row r="388" spans="2:65" s="1" customFormat="1" ht="37.9" customHeight="1">
      <c r="B388" s="32"/>
      <c r="C388" s="138" t="s">
        <v>612</v>
      </c>
      <c r="D388" s="138" t="s">
        <v>272</v>
      </c>
      <c r="E388" s="139" t="s">
        <v>588</v>
      </c>
      <c r="F388" s="140" t="s">
        <v>589</v>
      </c>
      <c r="G388" s="141" t="s">
        <v>371</v>
      </c>
      <c r="H388" s="142">
        <v>5.516</v>
      </c>
      <c r="I388" s="143"/>
      <c r="J388" s="144">
        <f>ROUND(I388*H388,2)</f>
        <v>0</v>
      </c>
      <c r="K388" s="140" t="s">
        <v>276</v>
      </c>
      <c r="L388" s="32"/>
      <c r="M388" s="145" t="s">
        <v>1</v>
      </c>
      <c r="N388" s="146" t="s">
        <v>46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277</v>
      </c>
      <c r="AT388" s="149" t="s">
        <v>272</v>
      </c>
      <c r="AU388" s="149" t="s">
        <v>90</v>
      </c>
      <c r="AY388" s="17" t="s">
        <v>270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21</v>
      </c>
      <c r="BK388" s="150">
        <f>ROUND(I388*H388,2)</f>
        <v>0</v>
      </c>
      <c r="BL388" s="17" t="s">
        <v>277</v>
      </c>
      <c r="BM388" s="149" t="s">
        <v>2273</v>
      </c>
    </row>
    <row r="389" spans="2:65" s="12" customFormat="1" ht="22.5">
      <c r="B389" s="151"/>
      <c r="D389" s="152" t="s">
        <v>279</v>
      </c>
      <c r="E389" s="153" t="s">
        <v>1</v>
      </c>
      <c r="F389" s="154" t="s">
        <v>2274</v>
      </c>
      <c r="H389" s="153" t="s">
        <v>1</v>
      </c>
      <c r="I389" s="155"/>
      <c r="L389" s="151"/>
      <c r="M389" s="156"/>
      <c r="T389" s="157"/>
      <c r="AT389" s="153" t="s">
        <v>279</v>
      </c>
      <c r="AU389" s="153" t="s">
        <v>90</v>
      </c>
      <c r="AV389" s="12" t="s">
        <v>21</v>
      </c>
      <c r="AW389" s="12" t="s">
        <v>35</v>
      </c>
      <c r="AX389" s="12" t="s">
        <v>81</v>
      </c>
      <c r="AY389" s="153" t="s">
        <v>270</v>
      </c>
    </row>
    <row r="390" spans="2:65" s="14" customFormat="1" ht="22.5">
      <c r="B390" s="165"/>
      <c r="D390" s="152" t="s">
        <v>279</v>
      </c>
      <c r="E390" s="166" t="s">
        <v>1</v>
      </c>
      <c r="F390" s="167" t="s">
        <v>2275</v>
      </c>
      <c r="H390" s="168">
        <v>6</v>
      </c>
      <c r="I390" s="169"/>
      <c r="L390" s="165"/>
      <c r="M390" s="170"/>
      <c r="T390" s="171"/>
      <c r="AT390" s="166" t="s">
        <v>279</v>
      </c>
      <c r="AU390" s="166" t="s">
        <v>90</v>
      </c>
      <c r="AV390" s="14" t="s">
        <v>90</v>
      </c>
      <c r="AW390" s="14" t="s">
        <v>35</v>
      </c>
      <c r="AX390" s="14" t="s">
        <v>81</v>
      </c>
      <c r="AY390" s="166" t="s">
        <v>270</v>
      </c>
    </row>
    <row r="391" spans="2:65" s="13" customFormat="1" ht="11.25">
      <c r="B391" s="158"/>
      <c r="D391" s="152" t="s">
        <v>279</v>
      </c>
      <c r="E391" s="159" t="s">
        <v>2006</v>
      </c>
      <c r="F391" s="160" t="s">
        <v>367</v>
      </c>
      <c r="H391" s="161">
        <v>6</v>
      </c>
      <c r="I391" s="162"/>
      <c r="L391" s="158"/>
      <c r="M391" s="163"/>
      <c r="T391" s="164"/>
      <c r="AT391" s="159" t="s">
        <v>279</v>
      </c>
      <c r="AU391" s="159" t="s">
        <v>90</v>
      </c>
      <c r="AV391" s="13" t="s">
        <v>179</v>
      </c>
      <c r="AW391" s="13" t="s">
        <v>35</v>
      </c>
      <c r="AX391" s="13" t="s">
        <v>81</v>
      </c>
      <c r="AY391" s="159" t="s">
        <v>270</v>
      </c>
    </row>
    <row r="392" spans="2:65" s="12" customFormat="1" ht="11.25">
      <c r="B392" s="151"/>
      <c r="D392" s="152" t="s">
        <v>279</v>
      </c>
      <c r="E392" s="153" t="s">
        <v>1</v>
      </c>
      <c r="F392" s="154" t="s">
        <v>593</v>
      </c>
      <c r="H392" s="153" t="s">
        <v>1</v>
      </c>
      <c r="I392" s="155"/>
      <c r="L392" s="151"/>
      <c r="M392" s="156"/>
      <c r="T392" s="157"/>
      <c r="AT392" s="153" t="s">
        <v>279</v>
      </c>
      <c r="AU392" s="153" t="s">
        <v>90</v>
      </c>
      <c r="AV392" s="12" t="s">
        <v>21</v>
      </c>
      <c r="AW392" s="12" t="s">
        <v>35</v>
      </c>
      <c r="AX392" s="12" t="s">
        <v>81</v>
      </c>
      <c r="AY392" s="153" t="s">
        <v>270</v>
      </c>
    </row>
    <row r="393" spans="2:65" s="14" customFormat="1" ht="11.25">
      <c r="B393" s="165"/>
      <c r="D393" s="152" t="s">
        <v>279</v>
      </c>
      <c r="E393" s="166" t="s">
        <v>1</v>
      </c>
      <c r="F393" s="167" t="s">
        <v>2276</v>
      </c>
      <c r="H393" s="168">
        <v>-0.48399999999999999</v>
      </c>
      <c r="I393" s="169"/>
      <c r="L393" s="165"/>
      <c r="M393" s="170"/>
      <c r="T393" s="171"/>
      <c r="AT393" s="166" t="s">
        <v>279</v>
      </c>
      <c r="AU393" s="166" t="s">
        <v>90</v>
      </c>
      <c r="AV393" s="14" t="s">
        <v>90</v>
      </c>
      <c r="AW393" s="14" t="s">
        <v>35</v>
      </c>
      <c r="AX393" s="14" t="s">
        <v>81</v>
      </c>
      <c r="AY393" s="166" t="s">
        <v>270</v>
      </c>
    </row>
    <row r="394" spans="2:65" s="15" customFormat="1" ht="11.25">
      <c r="B394" s="172"/>
      <c r="D394" s="152" t="s">
        <v>279</v>
      </c>
      <c r="E394" s="173" t="s">
        <v>2056</v>
      </c>
      <c r="F394" s="174" t="s">
        <v>1541</v>
      </c>
      <c r="H394" s="175">
        <v>5.516</v>
      </c>
      <c r="I394" s="176"/>
      <c r="L394" s="172"/>
      <c r="M394" s="177"/>
      <c r="T394" s="178"/>
      <c r="AT394" s="173" t="s">
        <v>279</v>
      </c>
      <c r="AU394" s="173" t="s">
        <v>90</v>
      </c>
      <c r="AV394" s="15" t="s">
        <v>277</v>
      </c>
      <c r="AW394" s="15" t="s">
        <v>35</v>
      </c>
      <c r="AX394" s="15" t="s">
        <v>21</v>
      </c>
      <c r="AY394" s="173" t="s">
        <v>270</v>
      </c>
    </row>
    <row r="395" spans="2:65" s="1" customFormat="1" ht="24.2" customHeight="1">
      <c r="B395" s="32"/>
      <c r="C395" s="138" t="s">
        <v>615</v>
      </c>
      <c r="D395" s="138" t="s">
        <v>272</v>
      </c>
      <c r="E395" s="139" t="s">
        <v>433</v>
      </c>
      <c r="F395" s="140" t="s">
        <v>434</v>
      </c>
      <c r="G395" s="141" t="s">
        <v>371</v>
      </c>
      <c r="H395" s="142">
        <v>2.2000000000000002</v>
      </c>
      <c r="I395" s="143"/>
      <c r="J395" s="144">
        <f>ROUND(I395*H395,2)</f>
        <v>0</v>
      </c>
      <c r="K395" s="140" t="s">
        <v>276</v>
      </c>
      <c r="L395" s="32"/>
      <c r="M395" s="145" t="s">
        <v>1</v>
      </c>
      <c r="N395" s="146" t="s">
        <v>46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277</v>
      </c>
      <c r="AT395" s="149" t="s">
        <v>272</v>
      </c>
      <c r="AU395" s="149" t="s">
        <v>90</v>
      </c>
      <c r="AY395" s="17" t="s">
        <v>270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21</v>
      </c>
      <c r="BK395" s="150">
        <f>ROUND(I395*H395,2)</f>
        <v>0</v>
      </c>
      <c r="BL395" s="17" t="s">
        <v>277</v>
      </c>
      <c r="BM395" s="149" t="s">
        <v>2277</v>
      </c>
    </row>
    <row r="396" spans="2:65" s="12" customFormat="1" ht="22.5">
      <c r="B396" s="151"/>
      <c r="D396" s="152" t="s">
        <v>279</v>
      </c>
      <c r="E396" s="153" t="s">
        <v>1</v>
      </c>
      <c r="F396" s="154" t="s">
        <v>2278</v>
      </c>
      <c r="H396" s="153" t="s">
        <v>1</v>
      </c>
      <c r="I396" s="155"/>
      <c r="L396" s="151"/>
      <c r="M396" s="156"/>
      <c r="T396" s="157"/>
      <c r="AT396" s="153" t="s">
        <v>279</v>
      </c>
      <c r="AU396" s="153" t="s">
        <v>90</v>
      </c>
      <c r="AV396" s="12" t="s">
        <v>21</v>
      </c>
      <c r="AW396" s="12" t="s">
        <v>35</v>
      </c>
      <c r="AX396" s="12" t="s">
        <v>81</v>
      </c>
      <c r="AY396" s="153" t="s">
        <v>270</v>
      </c>
    </row>
    <row r="397" spans="2:65" s="12" customFormat="1" ht="11.25">
      <c r="B397" s="151"/>
      <c r="D397" s="152" t="s">
        <v>279</v>
      </c>
      <c r="E397" s="153" t="s">
        <v>1</v>
      </c>
      <c r="F397" s="154" t="s">
        <v>2279</v>
      </c>
      <c r="H397" s="153" t="s">
        <v>1</v>
      </c>
      <c r="I397" s="155"/>
      <c r="L397" s="151"/>
      <c r="M397" s="156"/>
      <c r="T397" s="157"/>
      <c r="AT397" s="153" t="s">
        <v>279</v>
      </c>
      <c r="AU397" s="153" t="s">
        <v>90</v>
      </c>
      <c r="AV397" s="12" t="s">
        <v>21</v>
      </c>
      <c r="AW397" s="12" t="s">
        <v>35</v>
      </c>
      <c r="AX397" s="12" t="s">
        <v>81</v>
      </c>
      <c r="AY397" s="153" t="s">
        <v>270</v>
      </c>
    </row>
    <row r="398" spans="2:65" s="12" customFormat="1" ht="22.5">
      <c r="B398" s="151"/>
      <c r="D398" s="152" t="s">
        <v>279</v>
      </c>
      <c r="E398" s="153" t="s">
        <v>1</v>
      </c>
      <c r="F398" s="154" t="s">
        <v>2280</v>
      </c>
      <c r="H398" s="153" t="s">
        <v>1</v>
      </c>
      <c r="I398" s="155"/>
      <c r="L398" s="151"/>
      <c r="M398" s="156"/>
      <c r="T398" s="157"/>
      <c r="AT398" s="153" t="s">
        <v>279</v>
      </c>
      <c r="AU398" s="153" t="s">
        <v>90</v>
      </c>
      <c r="AV398" s="12" t="s">
        <v>21</v>
      </c>
      <c r="AW398" s="12" t="s">
        <v>35</v>
      </c>
      <c r="AX398" s="12" t="s">
        <v>81</v>
      </c>
      <c r="AY398" s="153" t="s">
        <v>270</v>
      </c>
    </row>
    <row r="399" spans="2:65" s="14" customFormat="1" ht="11.25">
      <c r="B399" s="165"/>
      <c r="D399" s="152" t="s">
        <v>279</v>
      </c>
      <c r="E399" s="166" t="s">
        <v>1</v>
      </c>
      <c r="F399" s="167" t="s">
        <v>2281</v>
      </c>
      <c r="H399" s="168">
        <v>2</v>
      </c>
      <c r="I399" s="169"/>
      <c r="L399" s="165"/>
      <c r="M399" s="170"/>
      <c r="T399" s="171"/>
      <c r="AT399" s="166" t="s">
        <v>279</v>
      </c>
      <c r="AU399" s="166" t="s">
        <v>90</v>
      </c>
      <c r="AV399" s="14" t="s">
        <v>90</v>
      </c>
      <c r="AW399" s="14" t="s">
        <v>35</v>
      </c>
      <c r="AX399" s="14" t="s">
        <v>81</v>
      </c>
      <c r="AY399" s="166" t="s">
        <v>270</v>
      </c>
    </row>
    <row r="400" spans="2:65" s="13" customFormat="1" ht="11.25">
      <c r="B400" s="158"/>
      <c r="D400" s="152" t="s">
        <v>279</v>
      </c>
      <c r="E400" s="159" t="s">
        <v>2036</v>
      </c>
      <c r="F400" s="160" t="s">
        <v>606</v>
      </c>
      <c r="H400" s="161">
        <v>2</v>
      </c>
      <c r="I400" s="162"/>
      <c r="L400" s="158"/>
      <c r="M400" s="163"/>
      <c r="T400" s="164"/>
      <c r="AT400" s="159" t="s">
        <v>279</v>
      </c>
      <c r="AU400" s="159" t="s">
        <v>90</v>
      </c>
      <c r="AV400" s="13" t="s">
        <v>179</v>
      </c>
      <c r="AW400" s="13" t="s">
        <v>35</v>
      </c>
      <c r="AX400" s="13" t="s">
        <v>81</v>
      </c>
      <c r="AY400" s="159" t="s">
        <v>270</v>
      </c>
    </row>
    <row r="401" spans="2:65" s="14" customFormat="1" ht="11.25">
      <c r="B401" s="165"/>
      <c r="D401" s="152" t="s">
        <v>279</v>
      </c>
      <c r="E401" s="166" t="s">
        <v>1</v>
      </c>
      <c r="F401" s="167" t="s">
        <v>2282</v>
      </c>
      <c r="H401" s="168">
        <v>0.2</v>
      </c>
      <c r="I401" s="169"/>
      <c r="L401" s="165"/>
      <c r="M401" s="170"/>
      <c r="T401" s="171"/>
      <c r="AT401" s="166" t="s">
        <v>279</v>
      </c>
      <c r="AU401" s="166" t="s">
        <v>90</v>
      </c>
      <c r="AV401" s="14" t="s">
        <v>90</v>
      </c>
      <c r="AW401" s="14" t="s">
        <v>35</v>
      </c>
      <c r="AX401" s="14" t="s">
        <v>81</v>
      </c>
      <c r="AY401" s="166" t="s">
        <v>270</v>
      </c>
    </row>
    <row r="402" spans="2:65" s="15" customFormat="1" ht="11.25">
      <c r="B402" s="172"/>
      <c r="D402" s="152" t="s">
        <v>279</v>
      </c>
      <c r="E402" s="173" t="s">
        <v>2004</v>
      </c>
      <c r="F402" s="174" t="s">
        <v>608</v>
      </c>
      <c r="H402" s="175">
        <v>2.2000000000000002</v>
      </c>
      <c r="I402" s="176"/>
      <c r="L402" s="172"/>
      <c r="M402" s="177"/>
      <c r="T402" s="178"/>
      <c r="AT402" s="173" t="s">
        <v>279</v>
      </c>
      <c r="AU402" s="173" t="s">
        <v>90</v>
      </c>
      <c r="AV402" s="15" t="s">
        <v>277</v>
      </c>
      <c r="AW402" s="15" t="s">
        <v>35</v>
      </c>
      <c r="AX402" s="15" t="s">
        <v>21</v>
      </c>
      <c r="AY402" s="173" t="s">
        <v>270</v>
      </c>
    </row>
    <row r="403" spans="2:65" s="1" customFormat="1" ht="37.9" customHeight="1">
      <c r="B403" s="32"/>
      <c r="C403" s="138" t="s">
        <v>618</v>
      </c>
      <c r="D403" s="138" t="s">
        <v>272</v>
      </c>
      <c r="E403" s="139" t="s">
        <v>476</v>
      </c>
      <c r="F403" s="140" t="s">
        <v>477</v>
      </c>
      <c r="G403" s="141" t="s">
        <v>371</v>
      </c>
      <c r="H403" s="142">
        <v>9</v>
      </c>
      <c r="I403" s="143"/>
      <c r="J403" s="144">
        <f>ROUND(I403*H403,2)</f>
        <v>0</v>
      </c>
      <c r="K403" s="140" t="s">
        <v>276</v>
      </c>
      <c r="L403" s="32"/>
      <c r="M403" s="145" t="s">
        <v>1</v>
      </c>
      <c r="N403" s="146" t="s">
        <v>46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277</v>
      </c>
      <c r="AT403" s="149" t="s">
        <v>272</v>
      </c>
      <c r="AU403" s="149" t="s">
        <v>90</v>
      </c>
      <c r="AY403" s="17" t="s">
        <v>270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21</v>
      </c>
      <c r="BK403" s="150">
        <f>ROUND(I403*H403,2)</f>
        <v>0</v>
      </c>
      <c r="BL403" s="17" t="s">
        <v>277</v>
      </c>
      <c r="BM403" s="149" t="s">
        <v>2283</v>
      </c>
    </row>
    <row r="404" spans="2:65" s="12" customFormat="1" ht="11.25">
      <c r="B404" s="151"/>
      <c r="D404" s="152" t="s">
        <v>279</v>
      </c>
      <c r="E404" s="153" t="s">
        <v>1</v>
      </c>
      <c r="F404" s="154" t="s">
        <v>611</v>
      </c>
      <c r="H404" s="153" t="s">
        <v>1</v>
      </c>
      <c r="I404" s="155"/>
      <c r="L404" s="151"/>
      <c r="M404" s="156"/>
      <c r="T404" s="157"/>
      <c r="AT404" s="153" t="s">
        <v>279</v>
      </c>
      <c r="AU404" s="153" t="s">
        <v>90</v>
      </c>
      <c r="AV404" s="12" t="s">
        <v>21</v>
      </c>
      <c r="AW404" s="12" t="s">
        <v>35</v>
      </c>
      <c r="AX404" s="12" t="s">
        <v>81</v>
      </c>
      <c r="AY404" s="153" t="s">
        <v>270</v>
      </c>
    </row>
    <row r="405" spans="2:65" s="14" customFormat="1" ht="11.25">
      <c r="B405" s="165"/>
      <c r="D405" s="152" t="s">
        <v>279</v>
      </c>
      <c r="E405" s="166" t="s">
        <v>1</v>
      </c>
      <c r="F405" s="167" t="s">
        <v>2044</v>
      </c>
      <c r="H405" s="168">
        <v>0.72599999999999998</v>
      </c>
      <c r="I405" s="169"/>
      <c r="L405" s="165"/>
      <c r="M405" s="170"/>
      <c r="T405" s="171"/>
      <c r="AT405" s="166" t="s">
        <v>279</v>
      </c>
      <c r="AU405" s="166" t="s">
        <v>90</v>
      </c>
      <c r="AV405" s="14" t="s">
        <v>90</v>
      </c>
      <c r="AW405" s="14" t="s">
        <v>35</v>
      </c>
      <c r="AX405" s="14" t="s">
        <v>81</v>
      </c>
      <c r="AY405" s="166" t="s">
        <v>270</v>
      </c>
    </row>
    <row r="406" spans="2:65" s="14" customFormat="1" ht="11.25">
      <c r="B406" s="165"/>
      <c r="D406" s="152" t="s">
        <v>279</v>
      </c>
      <c r="E406" s="166" t="s">
        <v>1</v>
      </c>
      <c r="F406" s="167" t="s">
        <v>2058</v>
      </c>
      <c r="H406" s="168">
        <v>8.2739999999999991</v>
      </c>
      <c r="I406" s="169"/>
      <c r="L406" s="165"/>
      <c r="M406" s="170"/>
      <c r="T406" s="171"/>
      <c r="AT406" s="166" t="s">
        <v>279</v>
      </c>
      <c r="AU406" s="166" t="s">
        <v>90</v>
      </c>
      <c r="AV406" s="14" t="s">
        <v>90</v>
      </c>
      <c r="AW406" s="14" t="s">
        <v>35</v>
      </c>
      <c r="AX406" s="14" t="s">
        <v>81</v>
      </c>
      <c r="AY406" s="166" t="s">
        <v>270</v>
      </c>
    </row>
    <row r="407" spans="2:65" s="15" customFormat="1" ht="11.25">
      <c r="B407" s="172"/>
      <c r="D407" s="152" t="s">
        <v>279</v>
      </c>
      <c r="E407" s="173" t="s">
        <v>2032</v>
      </c>
      <c r="F407" s="174" t="s">
        <v>310</v>
      </c>
      <c r="H407" s="175">
        <v>9</v>
      </c>
      <c r="I407" s="176"/>
      <c r="L407" s="172"/>
      <c r="M407" s="177"/>
      <c r="T407" s="178"/>
      <c r="AT407" s="173" t="s">
        <v>279</v>
      </c>
      <c r="AU407" s="173" t="s">
        <v>90</v>
      </c>
      <c r="AV407" s="15" t="s">
        <v>277</v>
      </c>
      <c r="AW407" s="15" t="s">
        <v>35</v>
      </c>
      <c r="AX407" s="15" t="s">
        <v>21</v>
      </c>
      <c r="AY407" s="173" t="s">
        <v>270</v>
      </c>
    </row>
    <row r="408" spans="2:65" s="1" customFormat="1" ht="37.9" customHeight="1">
      <c r="B408" s="32"/>
      <c r="C408" s="138" t="s">
        <v>621</v>
      </c>
      <c r="D408" s="138" t="s">
        <v>272</v>
      </c>
      <c r="E408" s="139" t="s">
        <v>483</v>
      </c>
      <c r="F408" s="140" t="s">
        <v>484</v>
      </c>
      <c r="G408" s="141" t="s">
        <v>371</v>
      </c>
      <c r="H408" s="142">
        <v>6</v>
      </c>
      <c r="I408" s="143"/>
      <c r="J408" s="144">
        <f>ROUND(I408*H408,2)</f>
        <v>0</v>
      </c>
      <c r="K408" s="140" t="s">
        <v>276</v>
      </c>
      <c r="L408" s="32"/>
      <c r="M408" s="145" t="s">
        <v>1</v>
      </c>
      <c r="N408" s="146" t="s">
        <v>46</v>
      </c>
      <c r="P408" s="147">
        <f>O408*H408</f>
        <v>0</v>
      </c>
      <c r="Q408" s="147">
        <v>0</v>
      </c>
      <c r="R408" s="147">
        <f>Q408*H408</f>
        <v>0</v>
      </c>
      <c r="S408" s="147">
        <v>0</v>
      </c>
      <c r="T408" s="148">
        <f>S408*H408</f>
        <v>0</v>
      </c>
      <c r="AR408" s="149" t="s">
        <v>277</v>
      </c>
      <c r="AT408" s="149" t="s">
        <v>272</v>
      </c>
      <c r="AU408" s="149" t="s">
        <v>90</v>
      </c>
      <c r="AY408" s="17" t="s">
        <v>270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21</v>
      </c>
      <c r="BK408" s="150">
        <f>ROUND(I408*H408,2)</f>
        <v>0</v>
      </c>
      <c r="BL408" s="17" t="s">
        <v>277</v>
      </c>
      <c r="BM408" s="149" t="s">
        <v>2284</v>
      </c>
    </row>
    <row r="409" spans="2:65" s="12" customFormat="1" ht="11.25">
      <c r="B409" s="151"/>
      <c r="D409" s="152" t="s">
        <v>279</v>
      </c>
      <c r="E409" s="153" t="s">
        <v>1</v>
      </c>
      <c r="F409" s="154" t="s">
        <v>614</v>
      </c>
      <c r="H409" s="153" t="s">
        <v>1</v>
      </c>
      <c r="I409" s="155"/>
      <c r="L409" s="151"/>
      <c r="M409" s="156"/>
      <c r="T409" s="157"/>
      <c r="AT409" s="153" t="s">
        <v>279</v>
      </c>
      <c r="AU409" s="153" t="s">
        <v>90</v>
      </c>
      <c r="AV409" s="12" t="s">
        <v>21</v>
      </c>
      <c r="AW409" s="12" t="s">
        <v>35</v>
      </c>
      <c r="AX409" s="12" t="s">
        <v>81</v>
      </c>
      <c r="AY409" s="153" t="s">
        <v>270</v>
      </c>
    </row>
    <row r="410" spans="2:65" s="14" customFormat="1" ht="11.25">
      <c r="B410" s="165"/>
      <c r="D410" s="152" t="s">
        <v>279</v>
      </c>
      <c r="E410" s="166" t="s">
        <v>1</v>
      </c>
      <c r="F410" s="167" t="s">
        <v>2042</v>
      </c>
      <c r="H410" s="168">
        <v>0.48399999999999999</v>
      </c>
      <c r="I410" s="169"/>
      <c r="L410" s="165"/>
      <c r="M410" s="170"/>
      <c r="T410" s="171"/>
      <c r="AT410" s="166" t="s">
        <v>279</v>
      </c>
      <c r="AU410" s="166" t="s">
        <v>90</v>
      </c>
      <c r="AV410" s="14" t="s">
        <v>90</v>
      </c>
      <c r="AW410" s="14" t="s">
        <v>35</v>
      </c>
      <c r="AX410" s="14" t="s">
        <v>81</v>
      </c>
      <c r="AY410" s="166" t="s">
        <v>270</v>
      </c>
    </row>
    <row r="411" spans="2:65" s="14" customFormat="1" ht="11.25">
      <c r="B411" s="165"/>
      <c r="D411" s="152" t="s">
        <v>279</v>
      </c>
      <c r="E411" s="166" t="s">
        <v>1</v>
      </c>
      <c r="F411" s="167" t="s">
        <v>2056</v>
      </c>
      <c r="H411" s="168">
        <v>5.516</v>
      </c>
      <c r="I411" s="169"/>
      <c r="L411" s="165"/>
      <c r="M411" s="170"/>
      <c r="T411" s="171"/>
      <c r="AT411" s="166" t="s">
        <v>279</v>
      </c>
      <c r="AU411" s="166" t="s">
        <v>90</v>
      </c>
      <c r="AV411" s="14" t="s">
        <v>90</v>
      </c>
      <c r="AW411" s="14" t="s">
        <v>35</v>
      </c>
      <c r="AX411" s="14" t="s">
        <v>81</v>
      </c>
      <c r="AY411" s="166" t="s">
        <v>270</v>
      </c>
    </row>
    <row r="412" spans="2:65" s="15" customFormat="1" ht="11.25">
      <c r="B412" s="172"/>
      <c r="D412" s="152" t="s">
        <v>279</v>
      </c>
      <c r="E412" s="173" t="s">
        <v>2031</v>
      </c>
      <c r="F412" s="174" t="s">
        <v>310</v>
      </c>
      <c r="H412" s="175">
        <v>6</v>
      </c>
      <c r="I412" s="176"/>
      <c r="L412" s="172"/>
      <c r="M412" s="177"/>
      <c r="T412" s="178"/>
      <c r="AT412" s="173" t="s">
        <v>279</v>
      </c>
      <c r="AU412" s="173" t="s">
        <v>90</v>
      </c>
      <c r="AV412" s="15" t="s">
        <v>277</v>
      </c>
      <c r="AW412" s="15" t="s">
        <v>35</v>
      </c>
      <c r="AX412" s="15" t="s">
        <v>21</v>
      </c>
      <c r="AY412" s="173" t="s">
        <v>270</v>
      </c>
    </row>
    <row r="413" spans="2:65" s="1" customFormat="1" ht="24.2" customHeight="1">
      <c r="B413" s="32"/>
      <c r="C413" s="138" t="s">
        <v>628</v>
      </c>
      <c r="D413" s="138" t="s">
        <v>272</v>
      </c>
      <c r="E413" s="139" t="s">
        <v>1557</v>
      </c>
      <c r="F413" s="140" t="s">
        <v>1558</v>
      </c>
      <c r="G413" s="141" t="s">
        <v>371</v>
      </c>
      <c r="H413" s="142">
        <v>0.72599999999999998</v>
      </c>
      <c r="I413" s="143"/>
      <c r="J413" s="144">
        <f>ROUND(I413*H413,2)</f>
        <v>0</v>
      </c>
      <c r="K413" s="140" t="s">
        <v>276</v>
      </c>
      <c r="L413" s="32"/>
      <c r="M413" s="145" t="s">
        <v>1</v>
      </c>
      <c r="N413" s="146" t="s">
        <v>46</v>
      </c>
      <c r="P413" s="147">
        <f>O413*H413</f>
        <v>0</v>
      </c>
      <c r="Q413" s="147">
        <v>0</v>
      </c>
      <c r="R413" s="147">
        <f>Q413*H413</f>
        <v>0</v>
      </c>
      <c r="S413" s="147">
        <v>0</v>
      </c>
      <c r="T413" s="148">
        <f>S413*H413</f>
        <v>0</v>
      </c>
      <c r="AR413" s="149" t="s">
        <v>277</v>
      </c>
      <c r="AT413" s="149" t="s">
        <v>272</v>
      </c>
      <c r="AU413" s="149" t="s">
        <v>90</v>
      </c>
      <c r="AY413" s="17" t="s">
        <v>270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21</v>
      </c>
      <c r="BK413" s="150">
        <f>ROUND(I413*H413,2)</f>
        <v>0</v>
      </c>
      <c r="BL413" s="17" t="s">
        <v>277</v>
      </c>
      <c r="BM413" s="149" t="s">
        <v>2285</v>
      </c>
    </row>
    <row r="414" spans="2:65" s="12" customFormat="1" ht="22.5">
      <c r="B414" s="151"/>
      <c r="D414" s="152" t="s">
        <v>279</v>
      </c>
      <c r="E414" s="153" t="s">
        <v>1</v>
      </c>
      <c r="F414" s="154" t="s">
        <v>617</v>
      </c>
      <c r="H414" s="153" t="s">
        <v>1</v>
      </c>
      <c r="I414" s="155"/>
      <c r="L414" s="151"/>
      <c r="M414" s="156"/>
      <c r="T414" s="157"/>
      <c r="AT414" s="153" t="s">
        <v>279</v>
      </c>
      <c r="AU414" s="153" t="s">
        <v>90</v>
      </c>
      <c r="AV414" s="12" t="s">
        <v>21</v>
      </c>
      <c r="AW414" s="12" t="s">
        <v>35</v>
      </c>
      <c r="AX414" s="12" t="s">
        <v>81</v>
      </c>
      <c r="AY414" s="153" t="s">
        <v>270</v>
      </c>
    </row>
    <row r="415" spans="2:65" s="14" customFormat="1" ht="11.25">
      <c r="B415" s="165"/>
      <c r="D415" s="152" t="s">
        <v>279</v>
      </c>
      <c r="E415" s="166" t="s">
        <v>1</v>
      </c>
      <c r="F415" s="167" t="s">
        <v>2044</v>
      </c>
      <c r="H415" s="168">
        <v>0.72599999999999998</v>
      </c>
      <c r="I415" s="169"/>
      <c r="L415" s="165"/>
      <c r="M415" s="170"/>
      <c r="T415" s="171"/>
      <c r="AT415" s="166" t="s">
        <v>279</v>
      </c>
      <c r="AU415" s="166" t="s">
        <v>90</v>
      </c>
      <c r="AV415" s="14" t="s">
        <v>90</v>
      </c>
      <c r="AW415" s="14" t="s">
        <v>35</v>
      </c>
      <c r="AX415" s="14" t="s">
        <v>21</v>
      </c>
      <c r="AY415" s="166" t="s">
        <v>270</v>
      </c>
    </row>
    <row r="416" spans="2:65" s="1" customFormat="1" ht="24.2" customHeight="1">
      <c r="B416" s="32"/>
      <c r="C416" s="138" t="s">
        <v>634</v>
      </c>
      <c r="D416" s="138" t="s">
        <v>272</v>
      </c>
      <c r="E416" s="139" t="s">
        <v>1560</v>
      </c>
      <c r="F416" s="140" t="s">
        <v>1561</v>
      </c>
      <c r="G416" s="141" t="s">
        <v>371</v>
      </c>
      <c r="H416" s="142">
        <v>0.48399999999999999</v>
      </c>
      <c r="I416" s="143"/>
      <c r="J416" s="144">
        <f>ROUND(I416*H416,2)</f>
        <v>0</v>
      </c>
      <c r="K416" s="140" t="s">
        <v>276</v>
      </c>
      <c r="L416" s="32"/>
      <c r="M416" s="145" t="s">
        <v>1</v>
      </c>
      <c r="N416" s="146" t="s">
        <v>46</v>
      </c>
      <c r="P416" s="147">
        <f>O416*H416</f>
        <v>0</v>
      </c>
      <c r="Q416" s="147">
        <v>0</v>
      </c>
      <c r="R416" s="147">
        <f>Q416*H416</f>
        <v>0</v>
      </c>
      <c r="S416" s="147">
        <v>0</v>
      </c>
      <c r="T416" s="148">
        <f>S416*H416</f>
        <v>0</v>
      </c>
      <c r="AR416" s="149" t="s">
        <v>277</v>
      </c>
      <c r="AT416" s="149" t="s">
        <v>272</v>
      </c>
      <c r="AU416" s="149" t="s">
        <v>90</v>
      </c>
      <c r="AY416" s="17" t="s">
        <v>270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21</v>
      </c>
      <c r="BK416" s="150">
        <f>ROUND(I416*H416,2)</f>
        <v>0</v>
      </c>
      <c r="BL416" s="17" t="s">
        <v>277</v>
      </c>
      <c r="BM416" s="149" t="s">
        <v>2286</v>
      </c>
    </row>
    <row r="417" spans="2:65" s="12" customFormat="1" ht="22.5">
      <c r="B417" s="151"/>
      <c r="D417" s="152" t="s">
        <v>279</v>
      </c>
      <c r="E417" s="153" t="s">
        <v>1</v>
      </c>
      <c r="F417" s="154" t="s">
        <v>1563</v>
      </c>
      <c r="H417" s="153" t="s">
        <v>1</v>
      </c>
      <c r="I417" s="155"/>
      <c r="L417" s="151"/>
      <c r="M417" s="156"/>
      <c r="T417" s="157"/>
      <c r="AT417" s="153" t="s">
        <v>279</v>
      </c>
      <c r="AU417" s="153" t="s">
        <v>90</v>
      </c>
      <c r="AV417" s="12" t="s">
        <v>21</v>
      </c>
      <c r="AW417" s="12" t="s">
        <v>35</v>
      </c>
      <c r="AX417" s="12" t="s">
        <v>81</v>
      </c>
      <c r="AY417" s="153" t="s">
        <v>270</v>
      </c>
    </row>
    <row r="418" spans="2:65" s="14" customFormat="1" ht="11.25">
      <c r="B418" s="165"/>
      <c r="D418" s="152" t="s">
        <v>279</v>
      </c>
      <c r="E418" s="166" t="s">
        <v>1</v>
      </c>
      <c r="F418" s="167" t="s">
        <v>2042</v>
      </c>
      <c r="H418" s="168">
        <v>0.48399999999999999</v>
      </c>
      <c r="I418" s="169"/>
      <c r="L418" s="165"/>
      <c r="M418" s="170"/>
      <c r="T418" s="171"/>
      <c r="AT418" s="166" t="s">
        <v>279</v>
      </c>
      <c r="AU418" s="166" t="s">
        <v>90</v>
      </c>
      <c r="AV418" s="14" t="s">
        <v>90</v>
      </c>
      <c r="AW418" s="14" t="s">
        <v>35</v>
      </c>
      <c r="AX418" s="14" t="s">
        <v>21</v>
      </c>
      <c r="AY418" s="166" t="s">
        <v>270</v>
      </c>
    </row>
    <row r="419" spans="2:65" s="1" customFormat="1" ht="33" customHeight="1">
      <c r="B419" s="32"/>
      <c r="C419" s="138" t="s">
        <v>639</v>
      </c>
      <c r="D419" s="138" t="s">
        <v>272</v>
      </c>
      <c r="E419" s="139" t="s">
        <v>622</v>
      </c>
      <c r="F419" s="140" t="s">
        <v>623</v>
      </c>
      <c r="G419" s="141" t="s">
        <v>371</v>
      </c>
      <c r="H419" s="142">
        <v>15</v>
      </c>
      <c r="I419" s="143"/>
      <c r="J419" s="144">
        <f>ROUND(I419*H419,2)</f>
        <v>0</v>
      </c>
      <c r="K419" s="140" t="s">
        <v>276</v>
      </c>
      <c r="L419" s="32"/>
      <c r="M419" s="145" t="s">
        <v>1</v>
      </c>
      <c r="N419" s="146" t="s">
        <v>46</v>
      </c>
      <c r="P419" s="147">
        <f>O419*H419</f>
        <v>0</v>
      </c>
      <c r="Q419" s="147">
        <v>0</v>
      </c>
      <c r="R419" s="147">
        <f>Q419*H419</f>
        <v>0</v>
      </c>
      <c r="S419" s="147">
        <v>0</v>
      </c>
      <c r="T419" s="148">
        <f>S419*H419</f>
        <v>0</v>
      </c>
      <c r="AR419" s="149" t="s">
        <v>277</v>
      </c>
      <c r="AT419" s="149" t="s">
        <v>272</v>
      </c>
      <c r="AU419" s="149" t="s">
        <v>90</v>
      </c>
      <c r="AY419" s="17" t="s">
        <v>270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21</v>
      </c>
      <c r="BK419" s="150">
        <f>ROUND(I419*H419,2)</f>
        <v>0</v>
      </c>
      <c r="BL419" s="17" t="s">
        <v>277</v>
      </c>
      <c r="BM419" s="149" t="s">
        <v>2287</v>
      </c>
    </row>
    <row r="420" spans="2:65" s="12" customFormat="1" ht="22.5">
      <c r="B420" s="151"/>
      <c r="D420" s="152" t="s">
        <v>279</v>
      </c>
      <c r="E420" s="153" t="s">
        <v>1</v>
      </c>
      <c r="F420" s="154" t="s">
        <v>625</v>
      </c>
      <c r="H420" s="153" t="s">
        <v>1</v>
      </c>
      <c r="I420" s="155"/>
      <c r="L420" s="151"/>
      <c r="M420" s="156"/>
      <c r="T420" s="157"/>
      <c r="AT420" s="153" t="s">
        <v>279</v>
      </c>
      <c r="AU420" s="153" t="s">
        <v>90</v>
      </c>
      <c r="AV420" s="12" t="s">
        <v>21</v>
      </c>
      <c r="AW420" s="12" t="s">
        <v>35</v>
      </c>
      <c r="AX420" s="12" t="s">
        <v>81</v>
      </c>
      <c r="AY420" s="153" t="s">
        <v>270</v>
      </c>
    </row>
    <row r="421" spans="2:65" s="14" customFormat="1" ht="22.5">
      <c r="B421" s="165"/>
      <c r="D421" s="152" t="s">
        <v>279</v>
      </c>
      <c r="E421" s="166" t="s">
        <v>1</v>
      </c>
      <c r="F421" s="167" t="s">
        <v>2288</v>
      </c>
      <c r="H421" s="168">
        <v>15</v>
      </c>
      <c r="I421" s="169"/>
      <c r="L421" s="165"/>
      <c r="M421" s="170"/>
      <c r="T421" s="171"/>
      <c r="AT421" s="166" t="s">
        <v>279</v>
      </c>
      <c r="AU421" s="166" t="s">
        <v>90</v>
      </c>
      <c r="AV421" s="14" t="s">
        <v>90</v>
      </c>
      <c r="AW421" s="14" t="s">
        <v>35</v>
      </c>
      <c r="AX421" s="14" t="s">
        <v>81</v>
      </c>
      <c r="AY421" s="166" t="s">
        <v>270</v>
      </c>
    </row>
    <row r="422" spans="2:65" s="15" customFormat="1" ht="11.25">
      <c r="B422" s="172"/>
      <c r="D422" s="152" t="s">
        <v>279</v>
      </c>
      <c r="E422" s="173" t="s">
        <v>2020</v>
      </c>
      <c r="F422" s="174" t="s">
        <v>310</v>
      </c>
      <c r="H422" s="175">
        <v>15</v>
      </c>
      <c r="I422" s="176"/>
      <c r="L422" s="172"/>
      <c r="M422" s="177"/>
      <c r="T422" s="178"/>
      <c r="AT422" s="173" t="s">
        <v>279</v>
      </c>
      <c r="AU422" s="173" t="s">
        <v>90</v>
      </c>
      <c r="AV422" s="15" t="s">
        <v>277</v>
      </c>
      <c r="AW422" s="15" t="s">
        <v>35</v>
      </c>
      <c r="AX422" s="15" t="s">
        <v>21</v>
      </c>
      <c r="AY422" s="173" t="s">
        <v>270</v>
      </c>
    </row>
    <row r="423" spans="2:65" s="1" customFormat="1" ht="55.5" customHeight="1">
      <c r="B423" s="32"/>
      <c r="C423" s="179" t="s">
        <v>641</v>
      </c>
      <c r="D423" s="179" t="s">
        <v>532</v>
      </c>
      <c r="E423" s="180" t="s">
        <v>629</v>
      </c>
      <c r="F423" s="181" t="s">
        <v>630</v>
      </c>
      <c r="G423" s="182" t="s">
        <v>506</v>
      </c>
      <c r="H423" s="183">
        <v>34.5</v>
      </c>
      <c r="I423" s="184"/>
      <c r="J423" s="185">
        <f>ROUND(I423*H423,2)</f>
        <v>0</v>
      </c>
      <c r="K423" s="181" t="s">
        <v>341</v>
      </c>
      <c r="L423" s="186"/>
      <c r="M423" s="187" t="s">
        <v>1</v>
      </c>
      <c r="N423" s="188" t="s">
        <v>46</v>
      </c>
      <c r="P423" s="147">
        <f>O423*H423</f>
        <v>0</v>
      </c>
      <c r="Q423" s="147">
        <v>0</v>
      </c>
      <c r="R423" s="147">
        <f>Q423*H423</f>
        <v>0</v>
      </c>
      <c r="S423" s="147">
        <v>0</v>
      </c>
      <c r="T423" s="148">
        <f>S423*H423</f>
        <v>0</v>
      </c>
      <c r="AR423" s="149" t="s">
        <v>338</v>
      </c>
      <c r="AT423" s="149" t="s">
        <v>532</v>
      </c>
      <c r="AU423" s="149" t="s">
        <v>90</v>
      </c>
      <c r="AY423" s="17" t="s">
        <v>270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21</v>
      </c>
      <c r="BK423" s="150">
        <f>ROUND(I423*H423,2)</f>
        <v>0</v>
      </c>
      <c r="BL423" s="17" t="s">
        <v>277</v>
      </c>
      <c r="BM423" s="149" t="s">
        <v>2289</v>
      </c>
    </row>
    <row r="424" spans="2:65" s="12" customFormat="1" ht="11.25">
      <c r="B424" s="151"/>
      <c r="D424" s="152" t="s">
        <v>279</v>
      </c>
      <c r="E424" s="153" t="s">
        <v>1</v>
      </c>
      <c r="F424" s="154" t="s">
        <v>2290</v>
      </c>
      <c r="H424" s="153" t="s">
        <v>1</v>
      </c>
      <c r="I424" s="155"/>
      <c r="L424" s="151"/>
      <c r="M424" s="156"/>
      <c r="T424" s="157"/>
      <c r="AT424" s="153" t="s">
        <v>279</v>
      </c>
      <c r="AU424" s="153" t="s">
        <v>90</v>
      </c>
      <c r="AV424" s="12" t="s">
        <v>21</v>
      </c>
      <c r="AW424" s="12" t="s">
        <v>35</v>
      </c>
      <c r="AX424" s="12" t="s">
        <v>81</v>
      </c>
      <c r="AY424" s="153" t="s">
        <v>270</v>
      </c>
    </row>
    <row r="425" spans="2:65" s="14" customFormat="1" ht="11.25">
      <c r="B425" s="165"/>
      <c r="D425" s="152" t="s">
        <v>279</v>
      </c>
      <c r="E425" s="166" t="s">
        <v>1</v>
      </c>
      <c r="F425" s="167" t="s">
        <v>2291</v>
      </c>
      <c r="H425" s="168">
        <v>34.5</v>
      </c>
      <c r="I425" s="169"/>
      <c r="L425" s="165"/>
      <c r="M425" s="170"/>
      <c r="T425" s="171"/>
      <c r="AT425" s="166" t="s">
        <v>279</v>
      </c>
      <c r="AU425" s="166" t="s">
        <v>90</v>
      </c>
      <c r="AV425" s="14" t="s">
        <v>90</v>
      </c>
      <c r="AW425" s="14" t="s">
        <v>35</v>
      </c>
      <c r="AX425" s="14" t="s">
        <v>21</v>
      </c>
      <c r="AY425" s="166" t="s">
        <v>270</v>
      </c>
    </row>
    <row r="426" spans="2:65" s="1" customFormat="1" ht="33" customHeight="1">
      <c r="B426" s="32"/>
      <c r="C426" s="138" t="s">
        <v>212</v>
      </c>
      <c r="D426" s="138" t="s">
        <v>272</v>
      </c>
      <c r="E426" s="139" t="s">
        <v>635</v>
      </c>
      <c r="F426" s="140" t="s">
        <v>636</v>
      </c>
      <c r="G426" s="141" t="s">
        <v>371</v>
      </c>
      <c r="H426" s="142">
        <v>9</v>
      </c>
      <c r="I426" s="143"/>
      <c r="J426" s="144">
        <f>ROUND(I426*H426,2)</f>
        <v>0</v>
      </c>
      <c r="K426" s="140" t="s">
        <v>637</v>
      </c>
      <c r="L426" s="32"/>
      <c r="M426" s="145" t="s">
        <v>1</v>
      </c>
      <c r="N426" s="146" t="s">
        <v>46</v>
      </c>
      <c r="P426" s="147">
        <f>O426*H426</f>
        <v>0</v>
      </c>
      <c r="Q426" s="147">
        <v>0</v>
      </c>
      <c r="R426" s="147">
        <f>Q426*H426</f>
        <v>0</v>
      </c>
      <c r="S426" s="147">
        <v>0</v>
      </c>
      <c r="T426" s="148">
        <f>S426*H426</f>
        <v>0</v>
      </c>
      <c r="AR426" s="149" t="s">
        <v>277</v>
      </c>
      <c r="AT426" s="149" t="s">
        <v>272</v>
      </c>
      <c r="AU426" s="149" t="s">
        <v>90</v>
      </c>
      <c r="AY426" s="17" t="s">
        <v>270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21</v>
      </c>
      <c r="BK426" s="150">
        <f>ROUND(I426*H426,2)</f>
        <v>0</v>
      </c>
      <c r="BL426" s="17" t="s">
        <v>277</v>
      </c>
      <c r="BM426" s="149" t="s">
        <v>2292</v>
      </c>
    </row>
    <row r="427" spans="2:65" s="14" customFormat="1" ht="11.25">
      <c r="B427" s="165"/>
      <c r="D427" s="152" t="s">
        <v>279</v>
      </c>
      <c r="E427" s="166" t="s">
        <v>1</v>
      </c>
      <c r="F427" s="167" t="s">
        <v>2032</v>
      </c>
      <c r="H427" s="168">
        <v>9</v>
      </c>
      <c r="I427" s="169"/>
      <c r="L427" s="165"/>
      <c r="M427" s="170"/>
      <c r="T427" s="171"/>
      <c r="AT427" s="166" t="s">
        <v>279</v>
      </c>
      <c r="AU427" s="166" t="s">
        <v>90</v>
      </c>
      <c r="AV427" s="14" t="s">
        <v>90</v>
      </c>
      <c r="AW427" s="14" t="s">
        <v>35</v>
      </c>
      <c r="AX427" s="14" t="s">
        <v>21</v>
      </c>
      <c r="AY427" s="166" t="s">
        <v>270</v>
      </c>
    </row>
    <row r="428" spans="2:65" s="1" customFormat="1" ht="33" customHeight="1">
      <c r="B428" s="32"/>
      <c r="C428" s="138" t="s">
        <v>653</v>
      </c>
      <c r="D428" s="138" t="s">
        <v>272</v>
      </c>
      <c r="E428" s="139" t="s">
        <v>500</v>
      </c>
      <c r="F428" s="140" t="s">
        <v>501</v>
      </c>
      <c r="G428" s="141" t="s">
        <v>371</v>
      </c>
      <c r="H428" s="142">
        <v>6</v>
      </c>
      <c r="I428" s="143"/>
      <c r="J428" s="144">
        <f>ROUND(I428*H428,2)</f>
        <v>0</v>
      </c>
      <c r="K428" s="140" t="s">
        <v>341</v>
      </c>
      <c r="L428" s="32"/>
      <c r="M428" s="145" t="s">
        <v>1</v>
      </c>
      <c r="N428" s="146" t="s">
        <v>46</v>
      </c>
      <c r="P428" s="147">
        <f>O428*H428</f>
        <v>0</v>
      </c>
      <c r="Q428" s="147">
        <v>0</v>
      </c>
      <c r="R428" s="147">
        <f>Q428*H428</f>
        <v>0</v>
      </c>
      <c r="S428" s="147">
        <v>0</v>
      </c>
      <c r="T428" s="148">
        <f>S428*H428</f>
        <v>0</v>
      </c>
      <c r="AR428" s="149" t="s">
        <v>277</v>
      </c>
      <c r="AT428" s="149" t="s">
        <v>272</v>
      </c>
      <c r="AU428" s="149" t="s">
        <v>90</v>
      </c>
      <c r="AY428" s="17" t="s">
        <v>270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21</v>
      </c>
      <c r="BK428" s="150">
        <f>ROUND(I428*H428,2)</f>
        <v>0</v>
      </c>
      <c r="BL428" s="17" t="s">
        <v>277</v>
      </c>
      <c r="BM428" s="149" t="s">
        <v>2293</v>
      </c>
    </row>
    <row r="429" spans="2:65" s="14" customFormat="1" ht="11.25">
      <c r="B429" s="165"/>
      <c r="D429" s="152" t="s">
        <v>279</v>
      </c>
      <c r="E429" s="166" t="s">
        <v>1</v>
      </c>
      <c r="F429" s="167" t="s">
        <v>2031</v>
      </c>
      <c r="H429" s="168">
        <v>6</v>
      </c>
      <c r="I429" s="169"/>
      <c r="L429" s="165"/>
      <c r="M429" s="170"/>
      <c r="T429" s="171"/>
      <c r="AT429" s="166" t="s">
        <v>279</v>
      </c>
      <c r="AU429" s="166" t="s">
        <v>90</v>
      </c>
      <c r="AV429" s="14" t="s">
        <v>90</v>
      </c>
      <c r="AW429" s="14" t="s">
        <v>35</v>
      </c>
      <c r="AX429" s="14" t="s">
        <v>21</v>
      </c>
      <c r="AY429" s="166" t="s">
        <v>270</v>
      </c>
    </row>
    <row r="430" spans="2:65" s="1" customFormat="1" ht="24.2" customHeight="1">
      <c r="B430" s="32"/>
      <c r="C430" s="138" t="s">
        <v>657</v>
      </c>
      <c r="D430" s="138" t="s">
        <v>272</v>
      </c>
      <c r="E430" s="139" t="s">
        <v>642</v>
      </c>
      <c r="F430" s="140" t="s">
        <v>643</v>
      </c>
      <c r="G430" s="141" t="s">
        <v>275</v>
      </c>
      <c r="H430" s="142">
        <v>30</v>
      </c>
      <c r="I430" s="143"/>
      <c r="J430" s="144">
        <f>ROUND(I430*H430,2)</f>
        <v>0</v>
      </c>
      <c r="K430" s="140" t="s">
        <v>276</v>
      </c>
      <c r="L430" s="32"/>
      <c r="M430" s="145" t="s">
        <v>1</v>
      </c>
      <c r="N430" s="146" t="s">
        <v>46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277</v>
      </c>
      <c r="AT430" s="149" t="s">
        <v>272</v>
      </c>
      <c r="AU430" s="149" t="s">
        <v>90</v>
      </c>
      <c r="AY430" s="17" t="s">
        <v>270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21</v>
      </c>
      <c r="BK430" s="150">
        <f>ROUND(I430*H430,2)</f>
        <v>0</v>
      </c>
      <c r="BL430" s="17" t="s">
        <v>277</v>
      </c>
      <c r="BM430" s="149" t="s">
        <v>2294</v>
      </c>
    </row>
    <row r="431" spans="2:65" s="12" customFormat="1" ht="11.25">
      <c r="B431" s="151"/>
      <c r="D431" s="152" t="s">
        <v>279</v>
      </c>
      <c r="E431" s="153" t="s">
        <v>1</v>
      </c>
      <c r="F431" s="154" t="s">
        <v>2295</v>
      </c>
      <c r="H431" s="153" t="s">
        <v>1</v>
      </c>
      <c r="I431" s="155"/>
      <c r="L431" s="151"/>
      <c r="M431" s="156"/>
      <c r="T431" s="157"/>
      <c r="AT431" s="153" t="s">
        <v>279</v>
      </c>
      <c r="AU431" s="153" t="s">
        <v>90</v>
      </c>
      <c r="AV431" s="12" t="s">
        <v>21</v>
      </c>
      <c r="AW431" s="12" t="s">
        <v>35</v>
      </c>
      <c r="AX431" s="12" t="s">
        <v>81</v>
      </c>
      <c r="AY431" s="153" t="s">
        <v>270</v>
      </c>
    </row>
    <row r="432" spans="2:65" s="14" customFormat="1" ht="11.25">
      <c r="B432" s="165"/>
      <c r="D432" s="152" t="s">
        <v>279</v>
      </c>
      <c r="E432" s="166" t="s">
        <v>1</v>
      </c>
      <c r="F432" s="167" t="s">
        <v>2296</v>
      </c>
      <c r="H432" s="168">
        <v>18</v>
      </c>
      <c r="I432" s="169"/>
      <c r="L432" s="165"/>
      <c r="M432" s="170"/>
      <c r="T432" s="171"/>
      <c r="AT432" s="166" t="s">
        <v>279</v>
      </c>
      <c r="AU432" s="166" t="s">
        <v>90</v>
      </c>
      <c r="AV432" s="14" t="s">
        <v>90</v>
      </c>
      <c r="AW432" s="14" t="s">
        <v>35</v>
      </c>
      <c r="AX432" s="14" t="s">
        <v>81</v>
      </c>
      <c r="AY432" s="166" t="s">
        <v>270</v>
      </c>
    </row>
    <row r="433" spans="2:65" s="14" customFormat="1" ht="11.25">
      <c r="B433" s="165"/>
      <c r="D433" s="152" t="s">
        <v>279</v>
      </c>
      <c r="E433" s="166" t="s">
        <v>1</v>
      </c>
      <c r="F433" s="167" t="s">
        <v>2297</v>
      </c>
      <c r="H433" s="168">
        <v>12</v>
      </c>
      <c r="I433" s="169"/>
      <c r="L433" s="165"/>
      <c r="M433" s="170"/>
      <c r="T433" s="171"/>
      <c r="AT433" s="166" t="s">
        <v>279</v>
      </c>
      <c r="AU433" s="166" t="s">
        <v>90</v>
      </c>
      <c r="AV433" s="14" t="s">
        <v>90</v>
      </c>
      <c r="AW433" s="14" t="s">
        <v>35</v>
      </c>
      <c r="AX433" s="14" t="s">
        <v>81</v>
      </c>
      <c r="AY433" s="166" t="s">
        <v>270</v>
      </c>
    </row>
    <row r="434" spans="2:65" s="15" customFormat="1" ht="11.25">
      <c r="B434" s="172"/>
      <c r="D434" s="152" t="s">
        <v>279</v>
      </c>
      <c r="E434" s="173" t="s">
        <v>1</v>
      </c>
      <c r="F434" s="174" t="s">
        <v>310</v>
      </c>
      <c r="H434" s="175">
        <v>30</v>
      </c>
      <c r="I434" s="176"/>
      <c r="L434" s="172"/>
      <c r="M434" s="177"/>
      <c r="T434" s="178"/>
      <c r="AT434" s="173" t="s">
        <v>279</v>
      </c>
      <c r="AU434" s="173" t="s">
        <v>90</v>
      </c>
      <c r="AV434" s="15" t="s">
        <v>277</v>
      </c>
      <c r="AW434" s="15" t="s">
        <v>35</v>
      </c>
      <c r="AX434" s="15" t="s">
        <v>21</v>
      </c>
      <c r="AY434" s="173" t="s">
        <v>270</v>
      </c>
    </row>
    <row r="435" spans="2:65" s="1" customFormat="1" ht="37.9" customHeight="1">
      <c r="B435" s="32"/>
      <c r="C435" s="138" t="s">
        <v>665</v>
      </c>
      <c r="D435" s="138" t="s">
        <v>272</v>
      </c>
      <c r="E435" s="139" t="s">
        <v>2298</v>
      </c>
      <c r="F435" s="140" t="s">
        <v>2299</v>
      </c>
      <c r="G435" s="141" t="s">
        <v>275</v>
      </c>
      <c r="H435" s="142">
        <v>2530</v>
      </c>
      <c r="I435" s="143"/>
      <c r="J435" s="144">
        <f>ROUND(I435*H435,2)</f>
        <v>0</v>
      </c>
      <c r="K435" s="140" t="s">
        <v>341</v>
      </c>
      <c r="L435" s="32"/>
      <c r="M435" s="145" t="s">
        <v>1</v>
      </c>
      <c r="N435" s="146" t="s">
        <v>46</v>
      </c>
      <c r="P435" s="147">
        <f>O435*H435</f>
        <v>0</v>
      </c>
      <c r="Q435" s="147">
        <v>4.0000000000000002E-4</v>
      </c>
      <c r="R435" s="147">
        <f>Q435*H435</f>
        <v>1.012</v>
      </c>
      <c r="S435" s="147">
        <v>0</v>
      </c>
      <c r="T435" s="148">
        <f>S435*H435</f>
        <v>0</v>
      </c>
      <c r="AR435" s="149" t="s">
        <v>277</v>
      </c>
      <c r="AT435" s="149" t="s">
        <v>272</v>
      </c>
      <c r="AU435" s="149" t="s">
        <v>90</v>
      </c>
      <c r="AY435" s="17" t="s">
        <v>270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21</v>
      </c>
      <c r="BK435" s="150">
        <f>ROUND(I435*H435,2)</f>
        <v>0</v>
      </c>
      <c r="BL435" s="17" t="s">
        <v>277</v>
      </c>
      <c r="BM435" s="149" t="s">
        <v>2300</v>
      </c>
    </row>
    <row r="436" spans="2:65" s="12" customFormat="1" ht="11.25">
      <c r="B436" s="151"/>
      <c r="D436" s="152" t="s">
        <v>279</v>
      </c>
      <c r="E436" s="153" t="s">
        <v>1</v>
      </c>
      <c r="F436" s="154" t="s">
        <v>574</v>
      </c>
      <c r="H436" s="153" t="s">
        <v>1</v>
      </c>
      <c r="I436" s="155"/>
      <c r="L436" s="151"/>
      <c r="M436" s="156"/>
      <c r="T436" s="157"/>
      <c r="AT436" s="153" t="s">
        <v>279</v>
      </c>
      <c r="AU436" s="153" t="s">
        <v>90</v>
      </c>
      <c r="AV436" s="12" t="s">
        <v>21</v>
      </c>
      <c r="AW436" s="12" t="s">
        <v>35</v>
      </c>
      <c r="AX436" s="12" t="s">
        <v>81</v>
      </c>
      <c r="AY436" s="153" t="s">
        <v>270</v>
      </c>
    </row>
    <row r="437" spans="2:65" s="12" customFormat="1" ht="11.25">
      <c r="B437" s="151"/>
      <c r="D437" s="152" t="s">
        <v>279</v>
      </c>
      <c r="E437" s="153" t="s">
        <v>1</v>
      </c>
      <c r="F437" s="154" t="s">
        <v>575</v>
      </c>
      <c r="H437" s="153" t="s">
        <v>1</v>
      </c>
      <c r="I437" s="155"/>
      <c r="L437" s="151"/>
      <c r="M437" s="156"/>
      <c r="T437" s="157"/>
      <c r="AT437" s="153" t="s">
        <v>279</v>
      </c>
      <c r="AU437" s="153" t="s">
        <v>90</v>
      </c>
      <c r="AV437" s="12" t="s">
        <v>21</v>
      </c>
      <c r="AW437" s="12" t="s">
        <v>35</v>
      </c>
      <c r="AX437" s="12" t="s">
        <v>81</v>
      </c>
      <c r="AY437" s="153" t="s">
        <v>270</v>
      </c>
    </row>
    <row r="438" spans="2:65" s="13" customFormat="1" ht="11.25">
      <c r="B438" s="158"/>
      <c r="D438" s="152" t="s">
        <v>279</v>
      </c>
      <c r="E438" s="159" t="s">
        <v>1</v>
      </c>
      <c r="F438" s="160" t="s">
        <v>367</v>
      </c>
      <c r="H438" s="161">
        <v>0</v>
      </c>
      <c r="I438" s="162"/>
      <c r="L438" s="158"/>
      <c r="M438" s="163"/>
      <c r="T438" s="164"/>
      <c r="AT438" s="159" t="s">
        <v>279</v>
      </c>
      <c r="AU438" s="159" t="s">
        <v>90</v>
      </c>
      <c r="AV438" s="13" t="s">
        <v>179</v>
      </c>
      <c r="AW438" s="13" t="s">
        <v>35</v>
      </c>
      <c r="AX438" s="13" t="s">
        <v>81</v>
      </c>
      <c r="AY438" s="159" t="s">
        <v>270</v>
      </c>
    </row>
    <row r="439" spans="2:65" s="12" customFormat="1" ht="22.5">
      <c r="B439" s="151"/>
      <c r="D439" s="152" t="s">
        <v>279</v>
      </c>
      <c r="E439" s="153" t="s">
        <v>1</v>
      </c>
      <c r="F439" s="154" t="s">
        <v>2301</v>
      </c>
      <c r="H439" s="153" t="s">
        <v>1</v>
      </c>
      <c r="I439" s="155"/>
      <c r="L439" s="151"/>
      <c r="M439" s="156"/>
      <c r="T439" s="157"/>
      <c r="AT439" s="153" t="s">
        <v>279</v>
      </c>
      <c r="AU439" s="153" t="s">
        <v>90</v>
      </c>
      <c r="AV439" s="12" t="s">
        <v>21</v>
      </c>
      <c r="AW439" s="12" t="s">
        <v>35</v>
      </c>
      <c r="AX439" s="12" t="s">
        <v>81</v>
      </c>
      <c r="AY439" s="153" t="s">
        <v>270</v>
      </c>
    </row>
    <row r="440" spans="2:65" s="14" customFormat="1" ht="11.25">
      <c r="B440" s="165"/>
      <c r="D440" s="152" t="s">
        <v>279</v>
      </c>
      <c r="E440" s="166" t="s">
        <v>1</v>
      </c>
      <c r="F440" s="167" t="s">
        <v>2302</v>
      </c>
      <c r="H440" s="168">
        <v>2530</v>
      </c>
      <c r="I440" s="169"/>
      <c r="L440" s="165"/>
      <c r="M440" s="170"/>
      <c r="T440" s="171"/>
      <c r="AT440" s="166" t="s">
        <v>279</v>
      </c>
      <c r="AU440" s="166" t="s">
        <v>90</v>
      </c>
      <c r="AV440" s="14" t="s">
        <v>90</v>
      </c>
      <c r="AW440" s="14" t="s">
        <v>35</v>
      </c>
      <c r="AX440" s="14" t="s">
        <v>81</v>
      </c>
      <c r="AY440" s="166" t="s">
        <v>270</v>
      </c>
    </row>
    <row r="441" spans="2:65" s="15" customFormat="1" ht="11.25">
      <c r="B441" s="172"/>
      <c r="D441" s="152" t="s">
        <v>279</v>
      </c>
      <c r="E441" s="173" t="s">
        <v>1</v>
      </c>
      <c r="F441" s="174" t="s">
        <v>310</v>
      </c>
      <c r="H441" s="175">
        <v>2530</v>
      </c>
      <c r="I441" s="176"/>
      <c r="L441" s="172"/>
      <c r="M441" s="177"/>
      <c r="T441" s="178"/>
      <c r="AT441" s="173" t="s">
        <v>279</v>
      </c>
      <c r="AU441" s="173" t="s">
        <v>90</v>
      </c>
      <c r="AV441" s="15" t="s">
        <v>277</v>
      </c>
      <c r="AW441" s="15" t="s">
        <v>35</v>
      </c>
      <c r="AX441" s="15" t="s">
        <v>21</v>
      </c>
      <c r="AY441" s="173" t="s">
        <v>270</v>
      </c>
    </row>
    <row r="442" spans="2:65" s="1" customFormat="1" ht="33" customHeight="1">
      <c r="B442" s="32"/>
      <c r="C442" s="138" t="s">
        <v>671</v>
      </c>
      <c r="D442" s="138" t="s">
        <v>272</v>
      </c>
      <c r="E442" s="139" t="s">
        <v>2303</v>
      </c>
      <c r="F442" s="140" t="s">
        <v>2304</v>
      </c>
      <c r="G442" s="141" t="s">
        <v>506</v>
      </c>
      <c r="H442" s="142">
        <v>1.012</v>
      </c>
      <c r="I442" s="143"/>
      <c r="J442" s="144">
        <f>ROUND(I442*H442,2)</f>
        <v>0</v>
      </c>
      <c r="K442" s="140" t="s">
        <v>276</v>
      </c>
      <c r="L442" s="32"/>
      <c r="M442" s="145" t="s">
        <v>1</v>
      </c>
      <c r="N442" s="146" t="s">
        <v>46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277</v>
      </c>
      <c r="AT442" s="149" t="s">
        <v>272</v>
      </c>
      <c r="AU442" s="149" t="s">
        <v>90</v>
      </c>
      <c r="AY442" s="17" t="s">
        <v>270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21</v>
      </c>
      <c r="BK442" s="150">
        <f>ROUND(I442*H442,2)</f>
        <v>0</v>
      </c>
      <c r="BL442" s="17" t="s">
        <v>277</v>
      </c>
      <c r="BM442" s="149" t="s">
        <v>2305</v>
      </c>
    </row>
    <row r="443" spans="2:65" s="11" customFormat="1" ht="22.9" customHeight="1">
      <c r="B443" s="126"/>
      <c r="D443" s="127" t="s">
        <v>80</v>
      </c>
      <c r="E443" s="136" t="s">
        <v>410</v>
      </c>
      <c r="F443" s="136" t="s">
        <v>648</v>
      </c>
      <c r="I443" s="129"/>
      <c r="J443" s="137">
        <f>BK443</f>
        <v>0</v>
      </c>
      <c r="L443" s="126"/>
      <c r="M443" s="131"/>
      <c r="P443" s="132">
        <f>SUM(P444:P476)</f>
        <v>0</v>
      </c>
      <c r="R443" s="132">
        <f>SUM(R444:R476)</f>
        <v>4.7585999999999996E-2</v>
      </c>
      <c r="T443" s="133">
        <f>SUM(T444:T476)</f>
        <v>0</v>
      </c>
      <c r="AR443" s="127" t="s">
        <v>21</v>
      </c>
      <c r="AT443" s="134" t="s">
        <v>80</v>
      </c>
      <c r="AU443" s="134" t="s">
        <v>21</v>
      </c>
      <c r="AY443" s="127" t="s">
        <v>270</v>
      </c>
      <c r="BK443" s="135">
        <f>SUM(BK444:BK476)</f>
        <v>0</v>
      </c>
    </row>
    <row r="444" spans="2:65" s="1" customFormat="1" ht="21.75" customHeight="1">
      <c r="B444" s="32"/>
      <c r="C444" s="138" t="s">
        <v>684</v>
      </c>
      <c r="D444" s="138" t="s">
        <v>272</v>
      </c>
      <c r="E444" s="139" t="s">
        <v>2306</v>
      </c>
      <c r="F444" s="140" t="s">
        <v>2307</v>
      </c>
      <c r="G444" s="141" t="s">
        <v>2308</v>
      </c>
      <c r="H444" s="142">
        <v>1</v>
      </c>
      <c r="I444" s="143"/>
      <c r="J444" s="144">
        <f>ROUND(I444*H444,2)</f>
        <v>0</v>
      </c>
      <c r="K444" s="140" t="s">
        <v>341</v>
      </c>
      <c r="L444" s="32"/>
      <c r="M444" s="145" t="s">
        <v>1</v>
      </c>
      <c r="N444" s="146" t="s">
        <v>46</v>
      </c>
      <c r="P444" s="147">
        <f>O444*H444</f>
        <v>0</v>
      </c>
      <c r="Q444" s="147">
        <v>0</v>
      </c>
      <c r="R444" s="147">
        <f>Q444*H444</f>
        <v>0</v>
      </c>
      <c r="S444" s="147">
        <v>0</v>
      </c>
      <c r="T444" s="148">
        <f>S444*H444</f>
        <v>0</v>
      </c>
      <c r="AR444" s="149" t="s">
        <v>277</v>
      </c>
      <c r="AT444" s="149" t="s">
        <v>272</v>
      </c>
      <c r="AU444" s="149" t="s">
        <v>90</v>
      </c>
      <c r="AY444" s="17" t="s">
        <v>270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21</v>
      </c>
      <c r="BK444" s="150">
        <f>ROUND(I444*H444,2)</f>
        <v>0</v>
      </c>
      <c r="BL444" s="17" t="s">
        <v>277</v>
      </c>
      <c r="BM444" s="149" t="s">
        <v>2309</v>
      </c>
    </row>
    <row r="445" spans="2:65" s="12" customFormat="1" ht="22.5">
      <c r="B445" s="151"/>
      <c r="D445" s="152" t="s">
        <v>279</v>
      </c>
      <c r="E445" s="153" t="s">
        <v>1</v>
      </c>
      <c r="F445" s="154" t="s">
        <v>2310</v>
      </c>
      <c r="H445" s="153" t="s">
        <v>1</v>
      </c>
      <c r="I445" s="155"/>
      <c r="L445" s="151"/>
      <c r="M445" s="156"/>
      <c r="T445" s="157"/>
      <c r="AT445" s="153" t="s">
        <v>279</v>
      </c>
      <c r="AU445" s="153" t="s">
        <v>90</v>
      </c>
      <c r="AV445" s="12" t="s">
        <v>21</v>
      </c>
      <c r="AW445" s="12" t="s">
        <v>35</v>
      </c>
      <c r="AX445" s="12" t="s">
        <v>81</v>
      </c>
      <c r="AY445" s="153" t="s">
        <v>270</v>
      </c>
    </row>
    <row r="446" spans="2:65" s="12" customFormat="1" ht="22.5">
      <c r="B446" s="151"/>
      <c r="D446" s="152" t="s">
        <v>279</v>
      </c>
      <c r="E446" s="153" t="s">
        <v>1</v>
      </c>
      <c r="F446" s="154" t="s">
        <v>2311</v>
      </c>
      <c r="H446" s="153" t="s">
        <v>1</v>
      </c>
      <c r="I446" s="155"/>
      <c r="L446" s="151"/>
      <c r="M446" s="156"/>
      <c r="T446" s="157"/>
      <c r="AT446" s="153" t="s">
        <v>279</v>
      </c>
      <c r="AU446" s="153" t="s">
        <v>90</v>
      </c>
      <c r="AV446" s="12" t="s">
        <v>21</v>
      </c>
      <c r="AW446" s="12" t="s">
        <v>35</v>
      </c>
      <c r="AX446" s="12" t="s">
        <v>81</v>
      </c>
      <c r="AY446" s="153" t="s">
        <v>270</v>
      </c>
    </row>
    <row r="447" spans="2:65" s="12" customFormat="1" ht="22.5">
      <c r="B447" s="151"/>
      <c r="D447" s="152" t="s">
        <v>279</v>
      </c>
      <c r="E447" s="153" t="s">
        <v>1</v>
      </c>
      <c r="F447" s="154" t="s">
        <v>2312</v>
      </c>
      <c r="H447" s="153" t="s">
        <v>1</v>
      </c>
      <c r="I447" s="155"/>
      <c r="L447" s="151"/>
      <c r="M447" s="156"/>
      <c r="T447" s="157"/>
      <c r="AT447" s="153" t="s">
        <v>279</v>
      </c>
      <c r="AU447" s="153" t="s">
        <v>90</v>
      </c>
      <c r="AV447" s="12" t="s">
        <v>21</v>
      </c>
      <c r="AW447" s="12" t="s">
        <v>35</v>
      </c>
      <c r="AX447" s="12" t="s">
        <v>81</v>
      </c>
      <c r="AY447" s="153" t="s">
        <v>270</v>
      </c>
    </row>
    <row r="448" spans="2:65" s="12" customFormat="1" ht="22.5">
      <c r="B448" s="151"/>
      <c r="D448" s="152" t="s">
        <v>279</v>
      </c>
      <c r="E448" s="153" t="s">
        <v>1</v>
      </c>
      <c r="F448" s="154" t="s">
        <v>2313</v>
      </c>
      <c r="H448" s="153" t="s">
        <v>1</v>
      </c>
      <c r="I448" s="155"/>
      <c r="L448" s="151"/>
      <c r="M448" s="156"/>
      <c r="T448" s="157"/>
      <c r="AT448" s="153" t="s">
        <v>279</v>
      </c>
      <c r="AU448" s="153" t="s">
        <v>90</v>
      </c>
      <c r="AV448" s="12" t="s">
        <v>21</v>
      </c>
      <c r="AW448" s="12" t="s">
        <v>35</v>
      </c>
      <c r="AX448" s="12" t="s">
        <v>81</v>
      </c>
      <c r="AY448" s="153" t="s">
        <v>270</v>
      </c>
    </row>
    <row r="449" spans="2:65" s="14" customFormat="1" ht="22.5">
      <c r="B449" s="165"/>
      <c r="D449" s="152" t="s">
        <v>279</v>
      </c>
      <c r="E449" s="166" t="s">
        <v>1</v>
      </c>
      <c r="F449" s="167" t="s">
        <v>2314</v>
      </c>
      <c r="H449" s="168">
        <v>1</v>
      </c>
      <c r="I449" s="169"/>
      <c r="L449" s="165"/>
      <c r="M449" s="170"/>
      <c r="T449" s="171"/>
      <c r="AT449" s="166" t="s">
        <v>279</v>
      </c>
      <c r="AU449" s="166" t="s">
        <v>90</v>
      </c>
      <c r="AV449" s="14" t="s">
        <v>90</v>
      </c>
      <c r="AW449" s="14" t="s">
        <v>35</v>
      </c>
      <c r="AX449" s="14" t="s">
        <v>21</v>
      </c>
      <c r="AY449" s="166" t="s">
        <v>270</v>
      </c>
    </row>
    <row r="450" spans="2:65" s="1" customFormat="1" ht="37.9" customHeight="1">
      <c r="B450" s="32"/>
      <c r="C450" s="138" t="s">
        <v>689</v>
      </c>
      <c r="D450" s="138" t="s">
        <v>272</v>
      </c>
      <c r="E450" s="139" t="s">
        <v>2315</v>
      </c>
      <c r="F450" s="140" t="s">
        <v>2316</v>
      </c>
      <c r="G450" s="141" t="s">
        <v>275</v>
      </c>
      <c r="H450" s="142">
        <v>1540</v>
      </c>
      <c r="I450" s="143"/>
      <c r="J450" s="144">
        <f>ROUND(I450*H450,2)</f>
        <v>0</v>
      </c>
      <c r="K450" s="140" t="s">
        <v>276</v>
      </c>
      <c r="L450" s="32"/>
      <c r="M450" s="145" t="s">
        <v>1</v>
      </c>
      <c r="N450" s="146" t="s">
        <v>46</v>
      </c>
      <c r="P450" s="147">
        <f>O450*H450</f>
        <v>0</v>
      </c>
      <c r="Q450" s="147">
        <v>0</v>
      </c>
      <c r="R450" s="147">
        <f>Q450*H450</f>
        <v>0</v>
      </c>
      <c r="S450" s="147">
        <v>0</v>
      </c>
      <c r="T450" s="148">
        <f>S450*H450</f>
        <v>0</v>
      </c>
      <c r="AR450" s="149" t="s">
        <v>277</v>
      </c>
      <c r="AT450" s="149" t="s">
        <v>272</v>
      </c>
      <c r="AU450" s="149" t="s">
        <v>90</v>
      </c>
      <c r="AY450" s="17" t="s">
        <v>270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21</v>
      </c>
      <c r="BK450" s="150">
        <f>ROUND(I450*H450,2)</f>
        <v>0</v>
      </c>
      <c r="BL450" s="17" t="s">
        <v>277</v>
      </c>
      <c r="BM450" s="149" t="s">
        <v>2317</v>
      </c>
    </row>
    <row r="451" spans="2:65" s="12" customFormat="1" ht="11.25">
      <c r="B451" s="151"/>
      <c r="D451" s="152" t="s">
        <v>279</v>
      </c>
      <c r="E451" s="153" t="s">
        <v>1</v>
      </c>
      <c r="F451" s="154" t="s">
        <v>697</v>
      </c>
      <c r="H451" s="153" t="s">
        <v>1</v>
      </c>
      <c r="I451" s="155"/>
      <c r="L451" s="151"/>
      <c r="M451" s="156"/>
      <c r="T451" s="157"/>
      <c r="AT451" s="153" t="s">
        <v>279</v>
      </c>
      <c r="AU451" s="153" t="s">
        <v>90</v>
      </c>
      <c r="AV451" s="12" t="s">
        <v>21</v>
      </c>
      <c r="AW451" s="12" t="s">
        <v>35</v>
      </c>
      <c r="AX451" s="12" t="s">
        <v>81</v>
      </c>
      <c r="AY451" s="153" t="s">
        <v>270</v>
      </c>
    </row>
    <row r="452" spans="2:65" s="14" customFormat="1" ht="11.25">
      <c r="B452" s="165"/>
      <c r="D452" s="152" t="s">
        <v>279</v>
      </c>
      <c r="E452" s="166" t="s">
        <v>1</v>
      </c>
      <c r="F452" s="167" t="s">
        <v>2073</v>
      </c>
      <c r="H452" s="168">
        <v>1540</v>
      </c>
      <c r="I452" s="169"/>
      <c r="L452" s="165"/>
      <c r="M452" s="170"/>
      <c r="T452" s="171"/>
      <c r="AT452" s="166" t="s">
        <v>279</v>
      </c>
      <c r="AU452" s="166" t="s">
        <v>90</v>
      </c>
      <c r="AV452" s="14" t="s">
        <v>90</v>
      </c>
      <c r="AW452" s="14" t="s">
        <v>35</v>
      </c>
      <c r="AX452" s="14" t="s">
        <v>21</v>
      </c>
      <c r="AY452" s="166" t="s">
        <v>270</v>
      </c>
    </row>
    <row r="453" spans="2:65" s="1" customFormat="1" ht="44.25" customHeight="1">
      <c r="B453" s="32"/>
      <c r="C453" s="138" t="s">
        <v>693</v>
      </c>
      <c r="D453" s="138" t="s">
        <v>272</v>
      </c>
      <c r="E453" s="139" t="s">
        <v>2318</v>
      </c>
      <c r="F453" s="140" t="s">
        <v>2319</v>
      </c>
      <c r="G453" s="141" t="s">
        <v>275</v>
      </c>
      <c r="H453" s="142">
        <v>1540</v>
      </c>
      <c r="I453" s="143"/>
      <c r="J453" s="144">
        <f>ROUND(I453*H453,2)</f>
        <v>0</v>
      </c>
      <c r="K453" s="140" t="s">
        <v>341</v>
      </c>
      <c r="L453" s="32"/>
      <c r="M453" s="145" t="s">
        <v>1</v>
      </c>
      <c r="N453" s="146" t="s">
        <v>46</v>
      </c>
      <c r="P453" s="147">
        <f>O453*H453</f>
        <v>0</v>
      </c>
      <c r="Q453" s="147">
        <v>0</v>
      </c>
      <c r="R453" s="147">
        <f>Q453*H453</f>
        <v>0</v>
      </c>
      <c r="S453" s="147">
        <v>0</v>
      </c>
      <c r="T453" s="148">
        <f>S453*H453</f>
        <v>0</v>
      </c>
      <c r="AR453" s="149" t="s">
        <v>277</v>
      </c>
      <c r="AT453" s="149" t="s">
        <v>272</v>
      </c>
      <c r="AU453" s="149" t="s">
        <v>90</v>
      </c>
      <c r="AY453" s="17" t="s">
        <v>270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21</v>
      </c>
      <c r="BK453" s="150">
        <f>ROUND(I453*H453,2)</f>
        <v>0</v>
      </c>
      <c r="BL453" s="17" t="s">
        <v>277</v>
      </c>
      <c r="BM453" s="149" t="s">
        <v>2320</v>
      </c>
    </row>
    <row r="454" spans="2:65" s="12" customFormat="1" ht="22.5">
      <c r="B454" s="151"/>
      <c r="D454" s="152" t="s">
        <v>279</v>
      </c>
      <c r="E454" s="153" t="s">
        <v>1</v>
      </c>
      <c r="F454" s="154" t="s">
        <v>702</v>
      </c>
      <c r="H454" s="153" t="s">
        <v>1</v>
      </c>
      <c r="I454" s="155"/>
      <c r="L454" s="151"/>
      <c r="M454" s="156"/>
      <c r="T454" s="157"/>
      <c r="AT454" s="153" t="s">
        <v>279</v>
      </c>
      <c r="AU454" s="153" t="s">
        <v>90</v>
      </c>
      <c r="AV454" s="12" t="s">
        <v>21</v>
      </c>
      <c r="AW454" s="12" t="s">
        <v>35</v>
      </c>
      <c r="AX454" s="12" t="s">
        <v>81</v>
      </c>
      <c r="AY454" s="153" t="s">
        <v>270</v>
      </c>
    </row>
    <row r="455" spans="2:65" s="14" customFormat="1" ht="22.5">
      <c r="B455" s="165"/>
      <c r="D455" s="152" t="s">
        <v>279</v>
      </c>
      <c r="E455" s="166" t="s">
        <v>1</v>
      </c>
      <c r="F455" s="167" t="s">
        <v>2321</v>
      </c>
      <c r="H455" s="168">
        <v>1540</v>
      </c>
      <c r="I455" s="169"/>
      <c r="L455" s="165"/>
      <c r="M455" s="170"/>
      <c r="T455" s="171"/>
      <c r="AT455" s="166" t="s">
        <v>279</v>
      </c>
      <c r="AU455" s="166" t="s">
        <v>90</v>
      </c>
      <c r="AV455" s="14" t="s">
        <v>90</v>
      </c>
      <c r="AW455" s="14" t="s">
        <v>35</v>
      </c>
      <c r="AX455" s="14" t="s">
        <v>81</v>
      </c>
      <c r="AY455" s="166" t="s">
        <v>270</v>
      </c>
    </row>
    <row r="456" spans="2:65" s="15" customFormat="1" ht="11.25">
      <c r="B456" s="172"/>
      <c r="D456" s="152" t="s">
        <v>279</v>
      </c>
      <c r="E456" s="173" t="s">
        <v>2073</v>
      </c>
      <c r="F456" s="174" t="s">
        <v>310</v>
      </c>
      <c r="H456" s="175">
        <v>1540</v>
      </c>
      <c r="I456" s="176"/>
      <c r="L456" s="172"/>
      <c r="M456" s="177"/>
      <c r="T456" s="178"/>
      <c r="AT456" s="173" t="s">
        <v>279</v>
      </c>
      <c r="AU456" s="173" t="s">
        <v>90</v>
      </c>
      <c r="AV456" s="15" t="s">
        <v>277</v>
      </c>
      <c r="AW456" s="15" t="s">
        <v>35</v>
      </c>
      <c r="AX456" s="15" t="s">
        <v>21</v>
      </c>
      <c r="AY456" s="173" t="s">
        <v>270</v>
      </c>
    </row>
    <row r="457" spans="2:65" s="1" customFormat="1" ht="16.5" customHeight="1">
      <c r="B457" s="32"/>
      <c r="C457" s="179" t="s">
        <v>698</v>
      </c>
      <c r="D457" s="179" t="s">
        <v>532</v>
      </c>
      <c r="E457" s="180" t="s">
        <v>705</v>
      </c>
      <c r="F457" s="181" t="s">
        <v>706</v>
      </c>
      <c r="G457" s="182" t="s">
        <v>707</v>
      </c>
      <c r="H457" s="183">
        <v>47.585999999999999</v>
      </c>
      <c r="I457" s="184"/>
      <c r="J457" s="185">
        <f>ROUND(I457*H457,2)</f>
        <v>0</v>
      </c>
      <c r="K457" s="181" t="s">
        <v>276</v>
      </c>
      <c r="L457" s="186"/>
      <c r="M457" s="187" t="s">
        <v>1</v>
      </c>
      <c r="N457" s="188" t="s">
        <v>46</v>
      </c>
      <c r="P457" s="147">
        <f>O457*H457</f>
        <v>0</v>
      </c>
      <c r="Q457" s="147">
        <v>1E-3</v>
      </c>
      <c r="R457" s="147">
        <f>Q457*H457</f>
        <v>4.7585999999999996E-2</v>
      </c>
      <c r="S457" s="147">
        <v>0</v>
      </c>
      <c r="T457" s="148">
        <f>S457*H457</f>
        <v>0</v>
      </c>
      <c r="AR457" s="149" t="s">
        <v>338</v>
      </c>
      <c r="AT457" s="149" t="s">
        <v>532</v>
      </c>
      <c r="AU457" s="149" t="s">
        <v>90</v>
      </c>
      <c r="AY457" s="17" t="s">
        <v>270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21</v>
      </c>
      <c r="BK457" s="150">
        <f>ROUND(I457*H457,2)</f>
        <v>0</v>
      </c>
      <c r="BL457" s="17" t="s">
        <v>277</v>
      </c>
      <c r="BM457" s="149" t="s">
        <v>2322</v>
      </c>
    </row>
    <row r="458" spans="2:65" s="12" customFormat="1" ht="11.25">
      <c r="B458" s="151"/>
      <c r="D458" s="152" t="s">
        <v>279</v>
      </c>
      <c r="E458" s="153" t="s">
        <v>1</v>
      </c>
      <c r="F458" s="154" t="s">
        <v>709</v>
      </c>
      <c r="H458" s="153" t="s">
        <v>1</v>
      </c>
      <c r="I458" s="155"/>
      <c r="L458" s="151"/>
      <c r="M458" s="156"/>
      <c r="T458" s="157"/>
      <c r="AT458" s="153" t="s">
        <v>279</v>
      </c>
      <c r="AU458" s="153" t="s">
        <v>90</v>
      </c>
      <c r="AV458" s="12" t="s">
        <v>21</v>
      </c>
      <c r="AW458" s="12" t="s">
        <v>35</v>
      </c>
      <c r="AX458" s="12" t="s">
        <v>81</v>
      </c>
      <c r="AY458" s="153" t="s">
        <v>270</v>
      </c>
    </row>
    <row r="459" spans="2:65" s="14" customFormat="1" ht="11.25">
      <c r="B459" s="165"/>
      <c r="D459" s="152" t="s">
        <v>279</v>
      </c>
      <c r="E459" s="166" t="s">
        <v>1</v>
      </c>
      <c r="F459" s="167" t="s">
        <v>2323</v>
      </c>
      <c r="H459" s="168">
        <v>47.585999999999999</v>
      </c>
      <c r="I459" s="169"/>
      <c r="L459" s="165"/>
      <c r="M459" s="170"/>
      <c r="T459" s="171"/>
      <c r="AT459" s="166" t="s">
        <v>279</v>
      </c>
      <c r="AU459" s="166" t="s">
        <v>90</v>
      </c>
      <c r="AV459" s="14" t="s">
        <v>90</v>
      </c>
      <c r="AW459" s="14" t="s">
        <v>35</v>
      </c>
      <c r="AX459" s="14" t="s">
        <v>21</v>
      </c>
      <c r="AY459" s="166" t="s">
        <v>270</v>
      </c>
    </row>
    <row r="460" spans="2:65" s="1" customFormat="1" ht="16.5" customHeight="1">
      <c r="B460" s="32"/>
      <c r="C460" s="138" t="s">
        <v>704</v>
      </c>
      <c r="D460" s="138" t="s">
        <v>272</v>
      </c>
      <c r="E460" s="139" t="s">
        <v>649</v>
      </c>
      <c r="F460" s="140" t="s">
        <v>650</v>
      </c>
      <c r="G460" s="141" t="s">
        <v>275</v>
      </c>
      <c r="H460" s="142">
        <v>1540</v>
      </c>
      <c r="I460" s="143"/>
      <c r="J460" s="144">
        <f>ROUND(I460*H460,2)</f>
        <v>0</v>
      </c>
      <c r="K460" s="140" t="s">
        <v>276</v>
      </c>
      <c r="L460" s="32"/>
      <c r="M460" s="145" t="s">
        <v>1</v>
      </c>
      <c r="N460" s="146" t="s">
        <v>46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277</v>
      </c>
      <c r="AT460" s="149" t="s">
        <v>272</v>
      </c>
      <c r="AU460" s="149" t="s">
        <v>90</v>
      </c>
      <c r="AY460" s="17" t="s">
        <v>270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21</v>
      </c>
      <c r="BK460" s="150">
        <f>ROUND(I460*H460,2)</f>
        <v>0</v>
      </c>
      <c r="BL460" s="17" t="s">
        <v>277</v>
      </c>
      <c r="BM460" s="149" t="s">
        <v>2324</v>
      </c>
    </row>
    <row r="461" spans="2:65" s="12" customFormat="1" ht="11.25">
      <c r="B461" s="151"/>
      <c r="D461" s="152" t="s">
        <v>279</v>
      </c>
      <c r="E461" s="153" t="s">
        <v>1</v>
      </c>
      <c r="F461" s="154" t="s">
        <v>652</v>
      </c>
      <c r="H461" s="153" t="s">
        <v>1</v>
      </c>
      <c r="I461" s="155"/>
      <c r="L461" s="151"/>
      <c r="M461" s="156"/>
      <c r="T461" s="157"/>
      <c r="AT461" s="153" t="s">
        <v>279</v>
      </c>
      <c r="AU461" s="153" t="s">
        <v>90</v>
      </c>
      <c r="AV461" s="12" t="s">
        <v>21</v>
      </c>
      <c r="AW461" s="12" t="s">
        <v>35</v>
      </c>
      <c r="AX461" s="12" t="s">
        <v>81</v>
      </c>
      <c r="AY461" s="153" t="s">
        <v>270</v>
      </c>
    </row>
    <row r="462" spans="2:65" s="14" customFormat="1" ht="11.25">
      <c r="B462" s="165"/>
      <c r="D462" s="152" t="s">
        <v>279</v>
      </c>
      <c r="E462" s="166" t="s">
        <v>1</v>
      </c>
      <c r="F462" s="167" t="s">
        <v>2073</v>
      </c>
      <c r="H462" s="168">
        <v>1540</v>
      </c>
      <c r="I462" s="169"/>
      <c r="L462" s="165"/>
      <c r="M462" s="170"/>
      <c r="T462" s="171"/>
      <c r="AT462" s="166" t="s">
        <v>279</v>
      </c>
      <c r="AU462" s="166" t="s">
        <v>90</v>
      </c>
      <c r="AV462" s="14" t="s">
        <v>90</v>
      </c>
      <c r="AW462" s="14" t="s">
        <v>35</v>
      </c>
      <c r="AX462" s="14" t="s">
        <v>21</v>
      </c>
      <c r="AY462" s="166" t="s">
        <v>270</v>
      </c>
    </row>
    <row r="463" spans="2:65" s="1" customFormat="1" ht="24.2" customHeight="1">
      <c r="B463" s="32"/>
      <c r="C463" s="138" t="s">
        <v>711</v>
      </c>
      <c r="D463" s="138" t="s">
        <v>272</v>
      </c>
      <c r="E463" s="139" t="s">
        <v>2325</v>
      </c>
      <c r="F463" s="140" t="s">
        <v>2326</v>
      </c>
      <c r="G463" s="141" t="s">
        <v>275</v>
      </c>
      <c r="H463" s="142">
        <v>1540</v>
      </c>
      <c r="I463" s="143"/>
      <c r="J463" s="144">
        <f>ROUND(I463*H463,2)</f>
        <v>0</v>
      </c>
      <c r="K463" s="140" t="s">
        <v>276</v>
      </c>
      <c r="L463" s="32"/>
      <c r="M463" s="145" t="s">
        <v>1</v>
      </c>
      <c r="N463" s="146" t="s">
        <v>46</v>
      </c>
      <c r="P463" s="147">
        <f>O463*H463</f>
        <v>0</v>
      </c>
      <c r="Q463" s="147">
        <v>0</v>
      </c>
      <c r="R463" s="147">
        <f>Q463*H463</f>
        <v>0</v>
      </c>
      <c r="S463" s="147">
        <v>0</v>
      </c>
      <c r="T463" s="148">
        <f>S463*H463</f>
        <v>0</v>
      </c>
      <c r="AR463" s="149" t="s">
        <v>277</v>
      </c>
      <c r="AT463" s="149" t="s">
        <v>272</v>
      </c>
      <c r="AU463" s="149" t="s">
        <v>90</v>
      </c>
      <c r="AY463" s="17" t="s">
        <v>270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7" t="s">
        <v>21</v>
      </c>
      <c r="BK463" s="150">
        <f>ROUND(I463*H463,2)</f>
        <v>0</v>
      </c>
      <c r="BL463" s="17" t="s">
        <v>277</v>
      </c>
      <c r="BM463" s="149" t="s">
        <v>2327</v>
      </c>
    </row>
    <row r="464" spans="2:65" s="12" customFormat="1" ht="11.25">
      <c r="B464" s="151"/>
      <c r="D464" s="152" t="s">
        <v>279</v>
      </c>
      <c r="E464" s="153" t="s">
        <v>1</v>
      </c>
      <c r="F464" s="154" t="s">
        <v>661</v>
      </c>
      <c r="H464" s="153" t="s">
        <v>1</v>
      </c>
      <c r="I464" s="155"/>
      <c r="L464" s="151"/>
      <c r="M464" s="156"/>
      <c r="T464" s="157"/>
      <c r="AT464" s="153" t="s">
        <v>279</v>
      </c>
      <c r="AU464" s="153" t="s">
        <v>90</v>
      </c>
      <c r="AV464" s="12" t="s">
        <v>21</v>
      </c>
      <c r="AW464" s="12" t="s">
        <v>35</v>
      </c>
      <c r="AX464" s="12" t="s">
        <v>81</v>
      </c>
      <c r="AY464" s="153" t="s">
        <v>270</v>
      </c>
    </row>
    <row r="465" spans="2:65" s="12" customFormat="1" ht="22.5">
      <c r="B465" s="151"/>
      <c r="D465" s="152" t="s">
        <v>279</v>
      </c>
      <c r="E465" s="153" t="s">
        <v>1</v>
      </c>
      <c r="F465" s="154" t="s">
        <v>688</v>
      </c>
      <c r="H465" s="153" t="s">
        <v>1</v>
      </c>
      <c r="I465" s="155"/>
      <c r="L465" s="151"/>
      <c r="M465" s="156"/>
      <c r="T465" s="157"/>
      <c r="AT465" s="153" t="s">
        <v>279</v>
      </c>
      <c r="AU465" s="153" t="s">
        <v>90</v>
      </c>
      <c r="AV465" s="12" t="s">
        <v>21</v>
      </c>
      <c r="AW465" s="12" t="s">
        <v>35</v>
      </c>
      <c r="AX465" s="12" t="s">
        <v>81</v>
      </c>
      <c r="AY465" s="153" t="s">
        <v>270</v>
      </c>
    </row>
    <row r="466" spans="2:65" s="14" customFormat="1" ht="11.25">
      <c r="B466" s="165"/>
      <c r="D466" s="152" t="s">
        <v>279</v>
      </c>
      <c r="E466" s="166" t="s">
        <v>1</v>
      </c>
      <c r="F466" s="167" t="s">
        <v>2073</v>
      </c>
      <c r="H466" s="168">
        <v>1540</v>
      </c>
      <c r="I466" s="169"/>
      <c r="L466" s="165"/>
      <c r="M466" s="170"/>
      <c r="T466" s="171"/>
      <c r="AT466" s="166" t="s">
        <v>279</v>
      </c>
      <c r="AU466" s="166" t="s">
        <v>90</v>
      </c>
      <c r="AV466" s="14" t="s">
        <v>90</v>
      </c>
      <c r="AW466" s="14" t="s">
        <v>35</v>
      </c>
      <c r="AX466" s="14" t="s">
        <v>21</v>
      </c>
      <c r="AY466" s="166" t="s">
        <v>270</v>
      </c>
    </row>
    <row r="467" spans="2:65" s="1" customFormat="1" ht="16.5" customHeight="1">
      <c r="B467" s="32"/>
      <c r="C467" s="179" t="s">
        <v>716</v>
      </c>
      <c r="D467" s="179" t="s">
        <v>532</v>
      </c>
      <c r="E467" s="180" t="s">
        <v>672</v>
      </c>
      <c r="F467" s="181" t="s">
        <v>673</v>
      </c>
      <c r="G467" s="182" t="s">
        <v>506</v>
      </c>
      <c r="H467" s="183">
        <v>380.68799999999999</v>
      </c>
      <c r="I467" s="184"/>
      <c r="J467" s="185">
        <f>ROUND(I467*H467,2)</f>
        <v>0</v>
      </c>
      <c r="K467" s="181" t="s">
        <v>276</v>
      </c>
      <c r="L467" s="186"/>
      <c r="M467" s="187" t="s">
        <v>1</v>
      </c>
      <c r="N467" s="188" t="s">
        <v>46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338</v>
      </c>
      <c r="AT467" s="149" t="s">
        <v>532</v>
      </c>
      <c r="AU467" s="149" t="s">
        <v>90</v>
      </c>
      <c r="AY467" s="17" t="s">
        <v>270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21</v>
      </c>
      <c r="BK467" s="150">
        <f>ROUND(I467*H467,2)</f>
        <v>0</v>
      </c>
      <c r="BL467" s="17" t="s">
        <v>277</v>
      </c>
      <c r="BM467" s="149" t="s">
        <v>2328</v>
      </c>
    </row>
    <row r="468" spans="2:65" s="12" customFormat="1" ht="11.25">
      <c r="B468" s="151"/>
      <c r="D468" s="152" t="s">
        <v>279</v>
      </c>
      <c r="E468" s="153" t="s">
        <v>1</v>
      </c>
      <c r="F468" s="154" t="s">
        <v>675</v>
      </c>
      <c r="H468" s="153" t="s">
        <v>1</v>
      </c>
      <c r="I468" s="155"/>
      <c r="L468" s="151"/>
      <c r="M468" s="156"/>
      <c r="T468" s="157"/>
      <c r="AT468" s="153" t="s">
        <v>279</v>
      </c>
      <c r="AU468" s="153" t="s">
        <v>90</v>
      </c>
      <c r="AV468" s="12" t="s">
        <v>21</v>
      </c>
      <c r="AW468" s="12" t="s">
        <v>35</v>
      </c>
      <c r="AX468" s="12" t="s">
        <v>81</v>
      </c>
      <c r="AY468" s="153" t="s">
        <v>270</v>
      </c>
    </row>
    <row r="469" spans="2:65" s="12" customFormat="1" ht="22.5">
      <c r="B469" s="151"/>
      <c r="D469" s="152" t="s">
        <v>279</v>
      </c>
      <c r="E469" s="153" t="s">
        <v>1</v>
      </c>
      <c r="F469" s="154" t="s">
        <v>676</v>
      </c>
      <c r="H469" s="153" t="s">
        <v>1</v>
      </c>
      <c r="I469" s="155"/>
      <c r="L469" s="151"/>
      <c r="M469" s="156"/>
      <c r="T469" s="157"/>
      <c r="AT469" s="153" t="s">
        <v>279</v>
      </c>
      <c r="AU469" s="153" t="s">
        <v>90</v>
      </c>
      <c r="AV469" s="12" t="s">
        <v>21</v>
      </c>
      <c r="AW469" s="12" t="s">
        <v>35</v>
      </c>
      <c r="AX469" s="12" t="s">
        <v>81</v>
      </c>
      <c r="AY469" s="153" t="s">
        <v>270</v>
      </c>
    </row>
    <row r="470" spans="2:65" s="13" customFormat="1" ht="11.25">
      <c r="B470" s="158"/>
      <c r="D470" s="152" t="s">
        <v>279</v>
      </c>
      <c r="E470" s="159" t="s">
        <v>1</v>
      </c>
      <c r="F470" s="160" t="s">
        <v>367</v>
      </c>
      <c r="H470" s="161">
        <v>0</v>
      </c>
      <c r="I470" s="162"/>
      <c r="L470" s="158"/>
      <c r="M470" s="163"/>
      <c r="T470" s="164"/>
      <c r="AT470" s="159" t="s">
        <v>279</v>
      </c>
      <c r="AU470" s="159" t="s">
        <v>90</v>
      </c>
      <c r="AV470" s="13" t="s">
        <v>179</v>
      </c>
      <c r="AW470" s="13" t="s">
        <v>35</v>
      </c>
      <c r="AX470" s="13" t="s">
        <v>81</v>
      </c>
      <c r="AY470" s="159" t="s">
        <v>270</v>
      </c>
    </row>
    <row r="471" spans="2:65" s="12" customFormat="1" ht="22.5">
      <c r="B471" s="151"/>
      <c r="D471" s="152" t="s">
        <v>279</v>
      </c>
      <c r="E471" s="153" t="s">
        <v>1</v>
      </c>
      <c r="F471" s="154" t="s">
        <v>691</v>
      </c>
      <c r="H471" s="153" t="s">
        <v>1</v>
      </c>
      <c r="I471" s="155"/>
      <c r="L471" s="151"/>
      <c r="M471" s="156"/>
      <c r="T471" s="157"/>
      <c r="AT471" s="153" t="s">
        <v>279</v>
      </c>
      <c r="AU471" s="153" t="s">
        <v>90</v>
      </c>
      <c r="AV471" s="12" t="s">
        <v>21</v>
      </c>
      <c r="AW471" s="12" t="s">
        <v>35</v>
      </c>
      <c r="AX471" s="12" t="s">
        <v>81</v>
      </c>
      <c r="AY471" s="153" t="s">
        <v>270</v>
      </c>
    </row>
    <row r="472" spans="2:65" s="14" customFormat="1" ht="11.25">
      <c r="B472" s="165"/>
      <c r="D472" s="152" t="s">
        <v>279</v>
      </c>
      <c r="E472" s="166" t="s">
        <v>1</v>
      </c>
      <c r="F472" s="167" t="s">
        <v>2329</v>
      </c>
      <c r="H472" s="168">
        <v>380.68799999999999</v>
      </c>
      <c r="I472" s="169"/>
      <c r="L472" s="165"/>
      <c r="M472" s="170"/>
      <c r="T472" s="171"/>
      <c r="AT472" s="166" t="s">
        <v>279</v>
      </c>
      <c r="AU472" s="166" t="s">
        <v>90</v>
      </c>
      <c r="AV472" s="14" t="s">
        <v>90</v>
      </c>
      <c r="AW472" s="14" t="s">
        <v>35</v>
      </c>
      <c r="AX472" s="14" t="s">
        <v>81</v>
      </c>
      <c r="AY472" s="166" t="s">
        <v>270</v>
      </c>
    </row>
    <row r="473" spans="2:65" s="15" customFormat="1" ht="11.25">
      <c r="B473" s="172"/>
      <c r="D473" s="152" t="s">
        <v>279</v>
      </c>
      <c r="E473" s="173" t="s">
        <v>1</v>
      </c>
      <c r="F473" s="174" t="s">
        <v>310</v>
      </c>
      <c r="H473" s="175">
        <v>380.68799999999999</v>
      </c>
      <c r="I473" s="176"/>
      <c r="L473" s="172"/>
      <c r="M473" s="177"/>
      <c r="T473" s="178"/>
      <c r="AT473" s="173" t="s">
        <v>279</v>
      </c>
      <c r="AU473" s="173" t="s">
        <v>90</v>
      </c>
      <c r="AV473" s="15" t="s">
        <v>277</v>
      </c>
      <c r="AW473" s="15" t="s">
        <v>35</v>
      </c>
      <c r="AX473" s="15" t="s">
        <v>21</v>
      </c>
      <c r="AY473" s="173" t="s">
        <v>270</v>
      </c>
    </row>
    <row r="474" spans="2:65" s="1" customFormat="1" ht="21.75" customHeight="1">
      <c r="B474" s="32"/>
      <c r="C474" s="138" t="s">
        <v>723</v>
      </c>
      <c r="D474" s="138" t="s">
        <v>272</v>
      </c>
      <c r="E474" s="139" t="s">
        <v>712</v>
      </c>
      <c r="F474" s="140" t="s">
        <v>713</v>
      </c>
      <c r="G474" s="141" t="s">
        <v>275</v>
      </c>
      <c r="H474" s="142">
        <v>1540</v>
      </c>
      <c r="I474" s="143"/>
      <c r="J474" s="144">
        <f>ROUND(I474*H474,2)</f>
        <v>0</v>
      </c>
      <c r="K474" s="140" t="s">
        <v>276</v>
      </c>
      <c r="L474" s="32"/>
      <c r="M474" s="145" t="s">
        <v>1</v>
      </c>
      <c r="N474" s="146" t="s">
        <v>46</v>
      </c>
      <c r="P474" s="147">
        <f>O474*H474</f>
        <v>0</v>
      </c>
      <c r="Q474" s="147">
        <v>0</v>
      </c>
      <c r="R474" s="147">
        <f>Q474*H474</f>
        <v>0</v>
      </c>
      <c r="S474" s="147">
        <v>0</v>
      </c>
      <c r="T474" s="148">
        <f>S474*H474</f>
        <v>0</v>
      </c>
      <c r="AR474" s="149" t="s">
        <v>277</v>
      </c>
      <c r="AT474" s="149" t="s">
        <v>272</v>
      </c>
      <c r="AU474" s="149" t="s">
        <v>90</v>
      </c>
      <c r="AY474" s="17" t="s">
        <v>270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21</v>
      </c>
      <c r="BK474" s="150">
        <f>ROUND(I474*H474,2)</f>
        <v>0</v>
      </c>
      <c r="BL474" s="17" t="s">
        <v>277</v>
      </c>
      <c r="BM474" s="149" t="s">
        <v>2330</v>
      </c>
    </row>
    <row r="475" spans="2:65" s="12" customFormat="1" ht="22.5">
      <c r="B475" s="151"/>
      <c r="D475" s="152" t="s">
        <v>279</v>
      </c>
      <c r="E475" s="153" t="s">
        <v>1</v>
      </c>
      <c r="F475" s="154" t="s">
        <v>715</v>
      </c>
      <c r="H475" s="153" t="s">
        <v>1</v>
      </c>
      <c r="I475" s="155"/>
      <c r="L475" s="151"/>
      <c r="M475" s="156"/>
      <c r="T475" s="157"/>
      <c r="AT475" s="153" t="s">
        <v>279</v>
      </c>
      <c r="AU475" s="153" t="s">
        <v>90</v>
      </c>
      <c r="AV475" s="12" t="s">
        <v>21</v>
      </c>
      <c r="AW475" s="12" t="s">
        <v>35</v>
      </c>
      <c r="AX475" s="12" t="s">
        <v>81</v>
      </c>
      <c r="AY475" s="153" t="s">
        <v>270</v>
      </c>
    </row>
    <row r="476" spans="2:65" s="14" customFormat="1" ht="11.25">
      <c r="B476" s="165"/>
      <c r="D476" s="152" t="s">
        <v>279</v>
      </c>
      <c r="E476" s="166" t="s">
        <v>1</v>
      </c>
      <c r="F476" s="167" t="s">
        <v>2073</v>
      </c>
      <c r="H476" s="168">
        <v>1540</v>
      </c>
      <c r="I476" s="169"/>
      <c r="L476" s="165"/>
      <c r="M476" s="170"/>
      <c r="T476" s="171"/>
      <c r="AT476" s="166" t="s">
        <v>279</v>
      </c>
      <c r="AU476" s="166" t="s">
        <v>90</v>
      </c>
      <c r="AV476" s="14" t="s">
        <v>90</v>
      </c>
      <c r="AW476" s="14" t="s">
        <v>35</v>
      </c>
      <c r="AX476" s="14" t="s">
        <v>21</v>
      </c>
      <c r="AY476" s="166" t="s">
        <v>270</v>
      </c>
    </row>
    <row r="477" spans="2:65" s="11" customFormat="1" ht="22.9" customHeight="1">
      <c r="B477" s="126"/>
      <c r="D477" s="127" t="s">
        <v>80</v>
      </c>
      <c r="E477" s="136" t="s">
        <v>90</v>
      </c>
      <c r="F477" s="136" t="s">
        <v>729</v>
      </c>
      <c r="I477" s="129"/>
      <c r="J477" s="137">
        <f>BK477</f>
        <v>0</v>
      </c>
      <c r="L477" s="126"/>
      <c r="M477" s="131"/>
      <c r="P477" s="132">
        <f>SUM(P478:P482)</f>
        <v>0</v>
      </c>
      <c r="R477" s="132">
        <f>SUM(R478:R482)</f>
        <v>6.0000000000000001E-3</v>
      </c>
      <c r="T477" s="133">
        <f>SUM(T478:T482)</f>
        <v>8.0000000000000002E-3</v>
      </c>
      <c r="AR477" s="127" t="s">
        <v>21</v>
      </c>
      <c r="AT477" s="134" t="s">
        <v>80</v>
      </c>
      <c r="AU477" s="134" t="s">
        <v>21</v>
      </c>
      <c r="AY477" s="127" t="s">
        <v>270</v>
      </c>
      <c r="BK477" s="135">
        <f>SUM(BK478:BK482)</f>
        <v>0</v>
      </c>
    </row>
    <row r="478" spans="2:65" s="1" customFormat="1" ht="44.25" customHeight="1">
      <c r="B478" s="32"/>
      <c r="C478" s="138" t="s">
        <v>730</v>
      </c>
      <c r="D478" s="138" t="s">
        <v>272</v>
      </c>
      <c r="E478" s="139" t="s">
        <v>731</v>
      </c>
      <c r="F478" s="140" t="s">
        <v>732</v>
      </c>
      <c r="G478" s="141" t="s">
        <v>733</v>
      </c>
      <c r="H478" s="142">
        <v>2</v>
      </c>
      <c r="I478" s="143"/>
      <c r="J478" s="144">
        <f>ROUND(I478*H478,2)</f>
        <v>0</v>
      </c>
      <c r="K478" s="140" t="s">
        <v>341</v>
      </c>
      <c r="L478" s="32"/>
      <c r="M478" s="145" t="s">
        <v>1</v>
      </c>
      <c r="N478" s="146" t="s">
        <v>46</v>
      </c>
      <c r="P478" s="147">
        <f>O478*H478</f>
        <v>0</v>
      </c>
      <c r="Q478" s="147">
        <v>3.0000000000000001E-3</v>
      </c>
      <c r="R478" s="147">
        <f>Q478*H478</f>
        <v>6.0000000000000001E-3</v>
      </c>
      <c r="S478" s="147">
        <v>4.0000000000000001E-3</v>
      </c>
      <c r="T478" s="148">
        <f>S478*H478</f>
        <v>8.0000000000000002E-3</v>
      </c>
      <c r="AR478" s="149" t="s">
        <v>277</v>
      </c>
      <c r="AT478" s="149" t="s">
        <v>272</v>
      </c>
      <c r="AU478" s="149" t="s">
        <v>90</v>
      </c>
      <c r="AY478" s="17" t="s">
        <v>270</v>
      </c>
      <c r="BE478" s="150">
        <f>IF(N478="základní",J478,0)</f>
        <v>0</v>
      </c>
      <c r="BF478" s="150">
        <f>IF(N478="snížená",J478,0)</f>
        <v>0</v>
      </c>
      <c r="BG478" s="150">
        <f>IF(N478="zákl. přenesená",J478,0)</f>
        <v>0</v>
      </c>
      <c r="BH478" s="150">
        <f>IF(N478="sníž. přenesená",J478,0)</f>
        <v>0</v>
      </c>
      <c r="BI478" s="150">
        <f>IF(N478="nulová",J478,0)</f>
        <v>0</v>
      </c>
      <c r="BJ478" s="17" t="s">
        <v>21</v>
      </c>
      <c r="BK478" s="150">
        <f>ROUND(I478*H478,2)</f>
        <v>0</v>
      </c>
      <c r="BL478" s="17" t="s">
        <v>277</v>
      </c>
      <c r="BM478" s="149" t="s">
        <v>2331</v>
      </c>
    </row>
    <row r="479" spans="2:65" s="12" customFormat="1" ht="22.5">
      <c r="B479" s="151"/>
      <c r="D479" s="152" t="s">
        <v>279</v>
      </c>
      <c r="E479" s="153" t="s">
        <v>1</v>
      </c>
      <c r="F479" s="154" t="s">
        <v>2332</v>
      </c>
      <c r="H479" s="153" t="s">
        <v>1</v>
      </c>
      <c r="I479" s="155"/>
      <c r="L479" s="151"/>
      <c r="M479" s="156"/>
      <c r="T479" s="157"/>
      <c r="AT479" s="153" t="s">
        <v>279</v>
      </c>
      <c r="AU479" s="153" t="s">
        <v>90</v>
      </c>
      <c r="AV479" s="12" t="s">
        <v>21</v>
      </c>
      <c r="AW479" s="12" t="s">
        <v>35</v>
      </c>
      <c r="AX479" s="12" t="s">
        <v>81</v>
      </c>
      <c r="AY479" s="153" t="s">
        <v>270</v>
      </c>
    </row>
    <row r="480" spans="2:65" s="14" customFormat="1" ht="22.5">
      <c r="B480" s="165"/>
      <c r="D480" s="152" t="s">
        <v>279</v>
      </c>
      <c r="E480" s="166" t="s">
        <v>1</v>
      </c>
      <c r="F480" s="167" t="s">
        <v>2333</v>
      </c>
      <c r="H480" s="168">
        <v>2</v>
      </c>
      <c r="I480" s="169"/>
      <c r="L480" s="165"/>
      <c r="M480" s="170"/>
      <c r="T480" s="171"/>
      <c r="AT480" s="166" t="s">
        <v>279</v>
      </c>
      <c r="AU480" s="166" t="s">
        <v>90</v>
      </c>
      <c r="AV480" s="14" t="s">
        <v>90</v>
      </c>
      <c r="AW480" s="14" t="s">
        <v>35</v>
      </c>
      <c r="AX480" s="14" t="s">
        <v>81</v>
      </c>
      <c r="AY480" s="166" t="s">
        <v>270</v>
      </c>
    </row>
    <row r="481" spans="2:65" s="12" customFormat="1" ht="22.5">
      <c r="B481" s="151"/>
      <c r="D481" s="152" t="s">
        <v>279</v>
      </c>
      <c r="E481" s="153" t="s">
        <v>1</v>
      </c>
      <c r="F481" s="154" t="s">
        <v>736</v>
      </c>
      <c r="H481" s="153" t="s">
        <v>1</v>
      </c>
      <c r="I481" s="155"/>
      <c r="L481" s="151"/>
      <c r="M481" s="156"/>
      <c r="T481" s="157"/>
      <c r="AT481" s="153" t="s">
        <v>279</v>
      </c>
      <c r="AU481" s="153" t="s">
        <v>90</v>
      </c>
      <c r="AV481" s="12" t="s">
        <v>21</v>
      </c>
      <c r="AW481" s="12" t="s">
        <v>35</v>
      </c>
      <c r="AX481" s="12" t="s">
        <v>81</v>
      </c>
      <c r="AY481" s="153" t="s">
        <v>270</v>
      </c>
    </row>
    <row r="482" spans="2:65" s="15" customFormat="1" ht="11.25">
      <c r="B482" s="172"/>
      <c r="D482" s="152" t="s">
        <v>279</v>
      </c>
      <c r="E482" s="173" t="s">
        <v>1</v>
      </c>
      <c r="F482" s="174" t="s">
        <v>310</v>
      </c>
      <c r="H482" s="175">
        <v>2</v>
      </c>
      <c r="I482" s="176"/>
      <c r="L482" s="172"/>
      <c r="M482" s="177"/>
      <c r="T482" s="178"/>
      <c r="AT482" s="173" t="s">
        <v>279</v>
      </c>
      <c r="AU482" s="173" t="s">
        <v>90</v>
      </c>
      <c r="AV482" s="15" t="s">
        <v>277</v>
      </c>
      <c r="AW482" s="15" t="s">
        <v>35</v>
      </c>
      <c r="AX482" s="15" t="s">
        <v>21</v>
      </c>
      <c r="AY482" s="173" t="s">
        <v>270</v>
      </c>
    </row>
    <row r="483" spans="2:65" s="11" customFormat="1" ht="22.9" customHeight="1">
      <c r="B483" s="126"/>
      <c r="D483" s="127" t="s">
        <v>80</v>
      </c>
      <c r="E483" s="136" t="s">
        <v>317</v>
      </c>
      <c r="F483" s="136" t="s">
        <v>737</v>
      </c>
      <c r="I483" s="129"/>
      <c r="J483" s="137">
        <f>BK483</f>
        <v>0</v>
      </c>
      <c r="L483" s="126"/>
      <c r="M483" s="131"/>
      <c r="P483" s="132">
        <f>SUM(P484:P537)</f>
        <v>0</v>
      </c>
      <c r="R483" s="132">
        <f>SUM(R484:R537)</f>
        <v>11.463289999999999</v>
      </c>
      <c r="T483" s="133">
        <f>SUM(T484:T537)</f>
        <v>0</v>
      </c>
      <c r="AR483" s="127" t="s">
        <v>21</v>
      </c>
      <c r="AT483" s="134" t="s">
        <v>80</v>
      </c>
      <c r="AU483" s="134" t="s">
        <v>21</v>
      </c>
      <c r="AY483" s="127" t="s">
        <v>270</v>
      </c>
      <c r="BK483" s="135">
        <f>SUM(BK484:BK537)</f>
        <v>0</v>
      </c>
    </row>
    <row r="484" spans="2:65" s="1" customFormat="1" ht="16.5" customHeight="1">
      <c r="B484" s="32"/>
      <c r="C484" s="138" t="s">
        <v>738</v>
      </c>
      <c r="D484" s="138" t="s">
        <v>272</v>
      </c>
      <c r="E484" s="139" t="s">
        <v>2334</v>
      </c>
      <c r="F484" s="140" t="s">
        <v>2335</v>
      </c>
      <c r="G484" s="141" t="s">
        <v>2308</v>
      </c>
      <c r="H484" s="142">
        <v>1</v>
      </c>
      <c r="I484" s="143"/>
      <c r="J484" s="144">
        <f>ROUND(I484*H484,2)</f>
        <v>0</v>
      </c>
      <c r="K484" s="140" t="s">
        <v>341</v>
      </c>
      <c r="L484" s="32"/>
      <c r="M484" s="145" t="s">
        <v>1</v>
      </c>
      <c r="N484" s="146" t="s">
        <v>46</v>
      </c>
      <c r="P484" s="147">
        <f>O484*H484</f>
        <v>0</v>
      </c>
      <c r="Q484" s="147">
        <v>0</v>
      </c>
      <c r="R484" s="147">
        <f>Q484*H484</f>
        <v>0</v>
      </c>
      <c r="S484" s="147">
        <v>0</v>
      </c>
      <c r="T484" s="148">
        <f>S484*H484</f>
        <v>0</v>
      </c>
      <c r="AR484" s="149" t="s">
        <v>277</v>
      </c>
      <c r="AT484" s="149" t="s">
        <v>272</v>
      </c>
      <c r="AU484" s="149" t="s">
        <v>90</v>
      </c>
      <c r="AY484" s="17" t="s">
        <v>270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21</v>
      </c>
      <c r="BK484" s="150">
        <f>ROUND(I484*H484,2)</f>
        <v>0</v>
      </c>
      <c r="BL484" s="17" t="s">
        <v>277</v>
      </c>
      <c r="BM484" s="149" t="s">
        <v>2336</v>
      </c>
    </row>
    <row r="485" spans="2:65" s="12" customFormat="1" ht="22.5">
      <c r="B485" s="151"/>
      <c r="D485" s="152" t="s">
        <v>279</v>
      </c>
      <c r="E485" s="153" t="s">
        <v>1</v>
      </c>
      <c r="F485" s="154" t="s">
        <v>2310</v>
      </c>
      <c r="H485" s="153" t="s">
        <v>1</v>
      </c>
      <c r="I485" s="155"/>
      <c r="L485" s="151"/>
      <c r="M485" s="156"/>
      <c r="T485" s="157"/>
      <c r="AT485" s="153" t="s">
        <v>279</v>
      </c>
      <c r="AU485" s="153" t="s">
        <v>90</v>
      </c>
      <c r="AV485" s="12" t="s">
        <v>21</v>
      </c>
      <c r="AW485" s="12" t="s">
        <v>35</v>
      </c>
      <c r="AX485" s="12" t="s">
        <v>81</v>
      </c>
      <c r="AY485" s="153" t="s">
        <v>270</v>
      </c>
    </row>
    <row r="486" spans="2:65" s="12" customFormat="1" ht="22.5">
      <c r="B486" s="151"/>
      <c r="D486" s="152" t="s">
        <v>279</v>
      </c>
      <c r="E486" s="153" t="s">
        <v>1</v>
      </c>
      <c r="F486" s="154" t="s">
        <v>2337</v>
      </c>
      <c r="H486" s="153" t="s">
        <v>1</v>
      </c>
      <c r="I486" s="155"/>
      <c r="L486" s="151"/>
      <c r="M486" s="156"/>
      <c r="T486" s="157"/>
      <c r="AT486" s="153" t="s">
        <v>279</v>
      </c>
      <c r="AU486" s="153" t="s">
        <v>90</v>
      </c>
      <c r="AV486" s="12" t="s">
        <v>21</v>
      </c>
      <c r="AW486" s="12" t="s">
        <v>35</v>
      </c>
      <c r="AX486" s="12" t="s">
        <v>81</v>
      </c>
      <c r="AY486" s="153" t="s">
        <v>270</v>
      </c>
    </row>
    <row r="487" spans="2:65" s="12" customFormat="1" ht="22.5">
      <c r="B487" s="151"/>
      <c r="D487" s="152" t="s">
        <v>279</v>
      </c>
      <c r="E487" s="153" t="s">
        <v>1</v>
      </c>
      <c r="F487" s="154" t="s">
        <v>2338</v>
      </c>
      <c r="H487" s="153" t="s">
        <v>1</v>
      </c>
      <c r="I487" s="155"/>
      <c r="L487" s="151"/>
      <c r="M487" s="156"/>
      <c r="T487" s="157"/>
      <c r="AT487" s="153" t="s">
        <v>279</v>
      </c>
      <c r="AU487" s="153" t="s">
        <v>90</v>
      </c>
      <c r="AV487" s="12" t="s">
        <v>21</v>
      </c>
      <c r="AW487" s="12" t="s">
        <v>35</v>
      </c>
      <c r="AX487" s="12" t="s">
        <v>81</v>
      </c>
      <c r="AY487" s="153" t="s">
        <v>270</v>
      </c>
    </row>
    <row r="488" spans="2:65" s="12" customFormat="1" ht="22.5">
      <c r="B488" s="151"/>
      <c r="D488" s="152" t="s">
        <v>279</v>
      </c>
      <c r="E488" s="153" t="s">
        <v>1</v>
      </c>
      <c r="F488" s="154" t="s">
        <v>2339</v>
      </c>
      <c r="H488" s="153" t="s">
        <v>1</v>
      </c>
      <c r="I488" s="155"/>
      <c r="L488" s="151"/>
      <c r="M488" s="156"/>
      <c r="T488" s="157"/>
      <c r="AT488" s="153" t="s">
        <v>279</v>
      </c>
      <c r="AU488" s="153" t="s">
        <v>90</v>
      </c>
      <c r="AV488" s="12" t="s">
        <v>21</v>
      </c>
      <c r="AW488" s="12" t="s">
        <v>35</v>
      </c>
      <c r="AX488" s="12" t="s">
        <v>81</v>
      </c>
      <c r="AY488" s="153" t="s">
        <v>270</v>
      </c>
    </row>
    <row r="489" spans="2:65" s="14" customFormat="1" ht="11.25">
      <c r="B489" s="165"/>
      <c r="D489" s="152" t="s">
        <v>279</v>
      </c>
      <c r="E489" s="166" t="s">
        <v>1</v>
      </c>
      <c r="F489" s="167" t="s">
        <v>2340</v>
      </c>
      <c r="H489" s="168">
        <v>1</v>
      </c>
      <c r="I489" s="169"/>
      <c r="L489" s="165"/>
      <c r="M489" s="170"/>
      <c r="T489" s="171"/>
      <c r="AT489" s="166" t="s">
        <v>279</v>
      </c>
      <c r="AU489" s="166" t="s">
        <v>90</v>
      </c>
      <c r="AV489" s="14" t="s">
        <v>90</v>
      </c>
      <c r="AW489" s="14" t="s">
        <v>35</v>
      </c>
      <c r="AX489" s="14" t="s">
        <v>21</v>
      </c>
      <c r="AY489" s="166" t="s">
        <v>270</v>
      </c>
    </row>
    <row r="490" spans="2:65" s="1" customFormat="1" ht="24.2" customHeight="1">
      <c r="B490" s="32"/>
      <c r="C490" s="138" t="s">
        <v>743</v>
      </c>
      <c r="D490" s="138" t="s">
        <v>272</v>
      </c>
      <c r="E490" s="139" t="s">
        <v>739</v>
      </c>
      <c r="F490" s="140" t="s">
        <v>740</v>
      </c>
      <c r="G490" s="141" t="s">
        <v>275</v>
      </c>
      <c r="H490" s="142">
        <v>12</v>
      </c>
      <c r="I490" s="143"/>
      <c r="J490" s="144">
        <f>ROUND(I490*H490,2)</f>
        <v>0</v>
      </c>
      <c r="K490" s="140" t="s">
        <v>341</v>
      </c>
      <c r="L490" s="32"/>
      <c r="M490" s="145" t="s">
        <v>1</v>
      </c>
      <c r="N490" s="146" t="s">
        <v>46</v>
      </c>
      <c r="P490" s="147">
        <f>O490*H490</f>
        <v>0</v>
      </c>
      <c r="Q490" s="147">
        <v>0.34499999999999997</v>
      </c>
      <c r="R490" s="147">
        <f>Q490*H490</f>
        <v>4.1399999999999997</v>
      </c>
      <c r="S490" s="147">
        <v>0</v>
      </c>
      <c r="T490" s="148">
        <f>S490*H490</f>
        <v>0</v>
      </c>
      <c r="AR490" s="149" t="s">
        <v>277</v>
      </c>
      <c r="AT490" s="149" t="s">
        <v>272</v>
      </c>
      <c r="AU490" s="149" t="s">
        <v>90</v>
      </c>
      <c r="AY490" s="17" t="s">
        <v>270</v>
      </c>
      <c r="BE490" s="150">
        <f>IF(N490="základní",J490,0)</f>
        <v>0</v>
      </c>
      <c r="BF490" s="150">
        <f>IF(N490="snížená",J490,0)</f>
        <v>0</v>
      </c>
      <c r="BG490" s="150">
        <f>IF(N490="zákl. přenesená",J490,0)</f>
        <v>0</v>
      </c>
      <c r="BH490" s="150">
        <f>IF(N490="sníž. přenesená",J490,0)</f>
        <v>0</v>
      </c>
      <c r="BI490" s="150">
        <f>IF(N490="nulová",J490,0)</f>
        <v>0</v>
      </c>
      <c r="BJ490" s="17" t="s">
        <v>21</v>
      </c>
      <c r="BK490" s="150">
        <f>ROUND(I490*H490,2)</f>
        <v>0</v>
      </c>
      <c r="BL490" s="17" t="s">
        <v>277</v>
      </c>
      <c r="BM490" s="149" t="s">
        <v>2341</v>
      </c>
    </row>
    <row r="491" spans="2:65" s="14" customFormat="1" ht="22.5">
      <c r="B491" s="165"/>
      <c r="D491" s="152" t="s">
        <v>279</v>
      </c>
      <c r="E491" s="166" t="s">
        <v>1</v>
      </c>
      <c r="F491" s="167" t="s">
        <v>2342</v>
      </c>
      <c r="H491" s="168">
        <v>12</v>
      </c>
      <c r="I491" s="169"/>
      <c r="L491" s="165"/>
      <c r="M491" s="170"/>
      <c r="T491" s="171"/>
      <c r="AT491" s="166" t="s">
        <v>279</v>
      </c>
      <c r="AU491" s="166" t="s">
        <v>90</v>
      </c>
      <c r="AV491" s="14" t="s">
        <v>90</v>
      </c>
      <c r="AW491" s="14" t="s">
        <v>35</v>
      </c>
      <c r="AX491" s="14" t="s">
        <v>81</v>
      </c>
      <c r="AY491" s="166" t="s">
        <v>270</v>
      </c>
    </row>
    <row r="492" spans="2:65" s="15" customFormat="1" ht="11.25">
      <c r="B492" s="172"/>
      <c r="D492" s="152" t="s">
        <v>279</v>
      </c>
      <c r="E492" s="173" t="s">
        <v>1</v>
      </c>
      <c r="F492" s="174" t="s">
        <v>310</v>
      </c>
      <c r="H492" s="175">
        <v>12</v>
      </c>
      <c r="I492" s="176"/>
      <c r="L492" s="172"/>
      <c r="M492" s="177"/>
      <c r="T492" s="178"/>
      <c r="AT492" s="173" t="s">
        <v>279</v>
      </c>
      <c r="AU492" s="173" t="s">
        <v>90</v>
      </c>
      <c r="AV492" s="15" t="s">
        <v>277</v>
      </c>
      <c r="AW492" s="15" t="s">
        <v>35</v>
      </c>
      <c r="AX492" s="15" t="s">
        <v>21</v>
      </c>
      <c r="AY492" s="173" t="s">
        <v>270</v>
      </c>
    </row>
    <row r="493" spans="2:65" s="1" customFormat="1" ht="24.2" customHeight="1">
      <c r="B493" s="32"/>
      <c r="C493" s="138" t="s">
        <v>748</v>
      </c>
      <c r="D493" s="138" t="s">
        <v>272</v>
      </c>
      <c r="E493" s="139" t="s">
        <v>749</v>
      </c>
      <c r="F493" s="140" t="s">
        <v>750</v>
      </c>
      <c r="G493" s="141" t="s">
        <v>275</v>
      </c>
      <c r="H493" s="142">
        <v>2602</v>
      </c>
      <c r="I493" s="143"/>
      <c r="J493" s="144">
        <f>ROUND(I493*H493,2)</f>
        <v>0</v>
      </c>
      <c r="K493" s="140" t="s">
        <v>341</v>
      </c>
      <c r="L493" s="32"/>
      <c r="M493" s="145" t="s">
        <v>1</v>
      </c>
      <c r="N493" s="146" t="s">
        <v>46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277</v>
      </c>
      <c r="AT493" s="149" t="s">
        <v>272</v>
      </c>
      <c r="AU493" s="149" t="s">
        <v>90</v>
      </c>
      <c r="AY493" s="17" t="s">
        <v>270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21</v>
      </c>
      <c r="BK493" s="150">
        <f>ROUND(I493*H493,2)</f>
        <v>0</v>
      </c>
      <c r="BL493" s="17" t="s">
        <v>277</v>
      </c>
      <c r="BM493" s="149" t="s">
        <v>2343</v>
      </c>
    </row>
    <row r="494" spans="2:65" s="14" customFormat="1" ht="22.5">
      <c r="B494" s="165"/>
      <c r="D494" s="152" t="s">
        <v>279</v>
      </c>
      <c r="E494" s="166" t="s">
        <v>1</v>
      </c>
      <c r="F494" s="167" t="s">
        <v>2344</v>
      </c>
      <c r="H494" s="168">
        <v>17</v>
      </c>
      <c r="I494" s="169"/>
      <c r="L494" s="165"/>
      <c r="M494" s="170"/>
      <c r="T494" s="171"/>
      <c r="AT494" s="166" t="s">
        <v>279</v>
      </c>
      <c r="AU494" s="166" t="s">
        <v>90</v>
      </c>
      <c r="AV494" s="14" t="s">
        <v>90</v>
      </c>
      <c r="AW494" s="14" t="s">
        <v>35</v>
      </c>
      <c r="AX494" s="14" t="s">
        <v>81</v>
      </c>
      <c r="AY494" s="166" t="s">
        <v>270</v>
      </c>
    </row>
    <row r="495" spans="2:65" s="14" customFormat="1" ht="22.5">
      <c r="B495" s="165"/>
      <c r="D495" s="152" t="s">
        <v>279</v>
      </c>
      <c r="E495" s="166" t="s">
        <v>1</v>
      </c>
      <c r="F495" s="167" t="s">
        <v>2345</v>
      </c>
      <c r="H495" s="168">
        <v>2585</v>
      </c>
      <c r="I495" s="169"/>
      <c r="L495" s="165"/>
      <c r="M495" s="170"/>
      <c r="T495" s="171"/>
      <c r="AT495" s="166" t="s">
        <v>279</v>
      </c>
      <c r="AU495" s="166" t="s">
        <v>90</v>
      </c>
      <c r="AV495" s="14" t="s">
        <v>90</v>
      </c>
      <c r="AW495" s="14" t="s">
        <v>35</v>
      </c>
      <c r="AX495" s="14" t="s">
        <v>81</v>
      </c>
      <c r="AY495" s="166" t="s">
        <v>270</v>
      </c>
    </row>
    <row r="496" spans="2:65" s="15" customFormat="1" ht="11.25">
      <c r="B496" s="172"/>
      <c r="D496" s="152" t="s">
        <v>279</v>
      </c>
      <c r="E496" s="173" t="s">
        <v>1</v>
      </c>
      <c r="F496" s="174" t="s">
        <v>310</v>
      </c>
      <c r="H496" s="175">
        <v>2602</v>
      </c>
      <c r="I496" s="176"/>
      <c r="L496" s="172"/>
      <c r="M496" s="177"/>
      <c r="T496" s="178"/>
      <c r="AT496" s="173" t="s">
        <v>279</v>
      </c>
      <c r="AU496" s="173" t="s">
        <v>90</v>
      </c>
      <c r="AV496" s="15" t="s">
        <v>277</v>
      </c>
      <c r="AW496" s="15" t="s">
        <v>35</v>
      </c>
      <c r="AX496" s="15" t="s">
        <v>21</v>
      </c>
      <c r="AY496" s="173" t="s">
        <v>270</v>
      </c>
    </row>
    <row r="497" spans="2:65" s="1" customFormat="1" ht="33" customHeight="1">
      <c r="B497" s="32"/>
      <c r="C497" s="138" t="s">
        <v>753</v>
      </c>
      <c r="D497" s="138" t="s">
        <v>272</v>
      </c>
      <c r="E497" s="139" t="s">
        <v>754</v>
      </c>
      <c r="F497" s="140" t="s">
        <v>755</v>
      </c>
      <c r="G497" s="141" t="s">
        <v>275</v>
      </c>
      <c r="H497" s="142">
        <v>2350</v>
      </c>
      <c r="I497" s="143"/>
      <c r="J497" s="144">
        <f>ROUND(I497*H497,2)</f>
        <v>0</v>
      </c>
      <c r="K497" s="140" t="s">
        <v>276</v>
      </c>
      <c r="L497" s="32"/>
      <c r="M497" s="145" t="s">
        <v>1</v>
      </c>
      <c r="N497" s="146" t="s">
        <v>46</v>
      </c>
      <c r="P497" s="147">
        <f>O497*H497</f>
        <v>0</v>
      </c>
      <c r="Q497" s="147">
        <v>0</v>
      </c>
      <c r="R497" s="147">
        <f>Q497*H497</f>
        <v>0</v>
      </c>
      <c r="S497" s="147">
        <v>0</v>
      </c>
      <c r="T497" s="148">
        <f>S497*H497</f>
        <v>0</v>
      </c>
      <c r="AR497" s="149" t="s">
        <v>277</v>
      </c>
      <c r="AT497" s="149" t="s">
        <v>272</v>
      </c>
      <c r="AU497" s="149" t="s">
        <v>90</v>
      </c>
      <c r="AY497" s="17" t="s">
        <v>270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21</v>
      </c>
      <c r="BK497" s="150">
        <f>ROUND(I497*H497,2)</f>
        <v>0</v>
      </c>
      <c r="BL497" s="17" t="s">
        <v>277</v>
      </c>
      <c r="BM497" s="149" t="s">
        <v>2346</v>
      </c>
    </row>
    <row r="498" spans="2:65" s="14" customFormat="1" ht="22.5">
      <c r="B498" s="165"/>
      <c r="D498" s="152" t="s">
        <v>279</v>
      </c>
      <c r="E498" s="166" t="s">
        <v>1</v>
      </c>
      <c r="F498" s="167" t="s">
        <v>2347</v>
      </c>
      <c r="H498" s="168">
        <v>2350</v>
      </c>
      <c r="I498" s="169"/>
      <c r="L498" s="165"/>
      <c r="M498" s="170"/>
      <c r="T498" s="171"/>
      <c r="AT498" s="166" t="s">
        <v>279</v>
      </c>
      <c r="AU498" s="166" t="s">
        <v>90</v>
      </c>
      <c r="AV498" s="14" t="s">
        <v>90</v>
      </c>
      <c r="AW498" s="14" t="s">
        <v>35</v>
      </c>
      <c r="AX498" s="14" t="s">
        <v>21</v>
      </c>
      <c r="AY498" s="166" t="s">
        <v>270</v>
      </c>
    </row>
    <row r="499" spans="2:65" s="1" customFormat="1" ht="24.2" customHeight="1">
      <c r="B499" s="32"/>
      <c r="C499" s="138" t="s">
        <v>758</v>
      </c>
      <c r="D499" s="138" t="s">
        <v>272</v>
      </c>
      <c r="E499" s="139" t="s">
        <v>776</v>
      </c>
      <c r="F499" s="140" t="s">
        <v>777</v>
      </c>
      <c r="G499" s="141" t="s">
        <v>275</v>
      </c>
      <c r="H499" s="142">
        <v>12</v>
      </c>
      <c r="I499" s="143"/>
      <c r="J499" s="144">
        <f>ROUND(I499*H499,2)</f>
        <v>0</v>
      </c>
      <c r="K499" s="140" t="s">
        <v>276</v>
      </c>
      <c r="L499" s="32"/>
      <c r="M499" s="145" t="s">
        <v>1</v>
      </c>
      <c r="N499" s="146" t="s">
        <v>46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277</v>
      </c>
      <c r="AT499" s="149" t="s">
        <v>272</v>
      </c>
      <c r="AU499" s="149" t="s">
        <v>90</v>
      </c>
      <c r="AY499" s="17" t="s">
        <v>270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21</v>
      </c>
      <c r="BK499" s="150">
        <f>ROUND(I499*H499,2)</f>
        <v>0</v>
      </c>
      <c r="BL499" s="17" t="s">
        <v>277</v>
      </c>
      <c r="BM499" s="149" t="s">
        <v>2348</v>
      </c>
    </row>
    <row r="500" spans="2:65" s="14" customFormat="1" ht="22.5">
      <c r="B500" s="165"/>
      <c r="D500" s="152" t="s">
        <v>279</v>
      </c>
      <c r="E500" s="166" t="s">
        <v>1</v>
      </c>
      <c r="F500" s="167" t="s">
        <v>2349</v>
      </c>
      <c r="H500" s="168">
        <v>12</v>
      </c>
      <c r="I500" s="169"/>
      <c r="L500" s="165"/>
      <c r="M500" s="170"/>
      <c r="T500" s="171"/>
      <c r="AT500" s="166" t="s">
        <v>279</v>
      </c>
      <c r="AU500" s="166" t="s">
        <v>90</v>
      </c>
      <c r="AV500" s="14" t="s">
        <v>90</v>
      </c>
      <c r="AW500" s="14" t="s">
        <v>35</v>
      </c>
      <c r="AX500" s="14" t="s">
        <v>21</v>
      </c>
      <c r="AY500" s="166" t="s">
        <v>270</v>
      </c>
    </row>
    <row r="501" spans="2:65" s="1" customFormat="1" ht="16.5" customHeight="1">
      <c r="B501" s="32"/>
      <c r="C501" s="138" t="s">
        <v>765</v>
      </c>
      <c r="D501" s="138" t="s">
        <v>272</v>
      </c>
      <c r="E501" s="139" t="s">
        <v>781</v>
      </c>
      <c r="F501" s="140" t="s">
        <v>782</v>
      </c>
      <c r="G501" s="141" t="s">
        <v>371</v>
      </c>
      <c r="H501" s="142">
        <v>127.6</v>
      </c>
      <c r="I501" s="143"/>
      <c r="J501" s="144">
        <f>ROUND(I501*H501,2)</f>
        <v>0</v>
      </c>
      <c r="K501" s="140" t="s">
        <v>276</v>
      </c>
      <c r="L501" s="32"/>
      <c r="M501" s="145" t="s">
        <v>1</v>
      </c>
      <c r="N501" s="146" t="s">
        <v>46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277</v>
      </c>
      <c r="AT501" s="149" t="s">
        <v>272</v>
      </c>
      <c r="AU501" s="149" t="s">
        <v>90</v>
      </c>
      <c r="AY501" s="17" t="s">
        <v>270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21</v>
      </c>
      <c r="BK501" s="150">
        <f>ROUND(I501*H501,2)</f>
        <v>0</v>
      </c>
      <c r="BL501" s="17" t="s">
        <v>277</v>
      </c>
      <c r="BM501" s="149" t="s">
        <v>2350</v>
      </c>
    </row>
    <row r="502" spans="2:65" s="12" customFormat="1" ht="11.25">
      <c r="B502" s="151"/>
      <c r="D502" s="152" t="s">
        <v>279</v>
      </c>
      <c r="E502" s="153" t="s">
        <v>1</v>
      </c>
      <c r="F502" s="154" t="s">
        <v>784</v>
      </c>
      <c r="H502" s="153" t="s">
        <v>1</v>
      </c>
      <c r="I502" s="155"/>
      <c r="L502" s="151"/>
      <c r="M502" s="156"/>
      <c r="T502" s="157"/>
      <c r="AT502" s="153" t="s">
        <v>279</v>
      </c>
      <c r="AU502" s="153" t="s">
        <v>90</v>
      </c>
      <c r="AV502" s="12" t="s">
        <v>21</v>
      </c>
      <c r="AW502" s="12" t="s">
        <v>35</v>
      </c>
      <c r="AX502" s="12" t="s">
        <v>81</v>
      </c>
      <c r="AY502" s="153" t="s">
        <v>270</v>
      </c>
    </row>
    <row r="503" spans="2:65" s="12" customFormat="1" ht="22.5">
      <c r="B503" s="151"/>
      <c r="D503" s="152" t="s">
        <v>279</v>
      </c>
      <c r="E503" s="153" t="s">
        <v>1</v>
      </c>
      <c r="F503" s="154" t="s">
        <v>2351</v>
      </c>
      <c r="H503" s="153" t="s">
        <v>1</v>
      </c>
      <c r="I503" s="155"/>
      <c r="L503" s="151"/>
      <c r="M503" s="156"/>
      <c r="T503" s="157"/>
      <c r="AT503" s="153" t="s">
        <v>279</v>
      </c>
      <c r="AU503" s="153" t="s">
        <v>90</v>
      </c>
      <c r="AV503" s="12" t="s">
        <v>21</v>
      </c>
      <c r="AW503" s="12" t="s">
        <v>35</v>
      </c>
      <c r="AX503" s="12" t="s">
        <v>81</v>
      </c>
      <c r="AY503" s="153" t="s">
        <v>270</v>
      </c>
    </row>
    <row r="504" spans="2:65" s="12" customFormat="1" ht="22.5">
      <c r="B504" s="151"/>
      <c r="D504" s="152" t="s">
        <v>279</v>
      </c>
      <c r="E504" s="153" t="s">
        <v>1</v>
      </c>
      <c r="F504" s="154" t="s">
        <v>2352</v>
      </c>
      <c r="H504" s="153" t="s">
        <v>1</v>
      </c>
      <c r="I504" s="155"/>
      <c r="L504" s="151"/>
      <c r="M504" s="156"/>
      <c r="T504" s="157"/>
      <c r="AT504" s="153" t="s">
        <v>279</v>
      </c>
      <c r="AU504" s="153" t="s">
        <v>90</v>
      </c>
      <c r="AV504" s="12" t="s">
        <v>21</v>
      </c>
      <c r="AW504" s="12" t="s">
        <v>35</v>
      </c>
      <c r="AX504" s="12" t="s">
        <v>81</v>
      </c>
      <c r="AY504" s="153" t="s">
        <v>270</v>
      </c>
    </row>
    <row r="505" spans="2:65" s="12" customFormat="1" ht="22.5">
      <c r="B505" s="151"/>
      <c r="D505" s="152" t="s">
        <v>279</v>
      </c>
      <c r="E505" s="153" t="s">
        <v>1</v>
      </c>
      <c r="F505" s="154" t="s">
        <v>2353</v>
      </c>
      <c r="H505" s="153" t="s">
        <v>1</v>
      </c>
      <c r="I505" s="155"/>
      <c r="L505" s="151"/>
      <c r="M505" s="156"/>
      <c r="T505" s="157"/>
      <c r="AT505" s="153" t="s">
        <v>279</v>
      </c>
      <c r="AU505" s="153" t="s">
        <v>90</v>
      </c>
      <c r="AV505" s="12" t="s">
        <v>21</v>
      </c>
      <c r="AW505" s="12" t="s">
        <v>35</v>
      </c>
      <c r="AX505" s="12" t="s">
        <v>81</v>
      </c>
      <c r="AY505" s="153" t="s">
        <v>270</v>
      </c>
    </row>
    <row r="506" spans="2:65" s="14" customFormat="1" ht="22.5">
      <c r="B506" s="165"/>
      <c r="D506" s="152" t="s">
        <v>279</v>
      </c>
      <c r="E506" s="166" t="s">
        <v>1</v>
      </c>
      <c r="F506" s="167" t="s">
        <v>2354</v>
      </c>
      <c r="H506" s="168">
        <v>70.599999999999994</v>
      </c>
      <c r="I506" s="169"/>
      <c r="L506" s="165"/>
      <c r="M506" s="170"/>
      <c r="T506" s="171"/>
      <c r="AT506" s="166" t="s">
        <v>279</v>
      </c>
      <c r="AU506" s="166" t="s">
        <v>90</v>
      </c>
      <c r="AV506" s="14" t="s">
        <v>90</v>
      </c>
      <c r="AW506" s="14" t="s">
        <v>35</v>
      </c>
      <c r="AX506" s="14" t="s">
        <v>81</v>
      </c>
      <c r="AY506" s="166" t="s">
        <v>270</v>
      </c>
    </row>
    <row r="507" spans="2:65" s="14" customFormat="1" ht="22.5">
      <c r="B507" s="165"/>
      <c r="D507" s="152" t="s">
        <v>279</v>
      </c>
      <c r="E507" s="166" t="s">
        <v>1</v>
      </c>
      <c r="F507" s="167" t="s">
        <v>2355</v>
      </c>
      <c r="H507" s="168">
        <v>57</v>
      </c>
      <c r="I507" s="169"/>
      <c r="L507" s="165"/>
      <c r="M507" s="170"/>
      <c r="T507" s="171"/>
      <c r="AT507" s="166" t="s">
        <v>279</v>
      </c>
      <c r="AU507" s="166" t="s">
        <v>90</v>
      </c>
      <c r="AV507" s="14" t="s">
        <v>90</v>
      </c>
      <c r="AW507" s="14" t="s">
        <v>35</v>
      </c>
      <c r="AX507" s="14" t="s">
        <v>81</v>
      </c>
      <c r="AY507" s="166" t="s">
        <v>270</v>
      </c>
    </row>
    <row r="508" spans="2:65" s="13" customFormat="1" ht="11.25">
      <c r="B508" s="158"/>
      <c r="D508" s="152" t="s">
        <v>279</v>
      </c>
      <c r="E508" s="159" t="s">
        <v>2018</v>
      </c>
      <c r="F508" s="160" t="s">
        <v>791</v>
      </c>
      <c r="H508" s="161">
        <v>127.6</v>
      </c>
      <c r="I508" s="162"/>
      <c r="L508" s="158"/>
      <c r="M508" s="163"/>
      <c r="T508" s="164"/>
      <c r="AT508" s="159" t="s">
        <v>279</v>
      </c>
      <c r="AU508" s="159" t="s">
        <v>90</v>
      </c>
      <c r="AV508" s="13" t="s">
        <v>179</v>
      </c>
      <c r="AW508" s="13" t="s">
        <v>35</v>
      </c>
      <c r="AX508" s="13" t="s">
        <v>81</v>
      </c>
      <c r="AY508" s="159" t="s">
        <v>270</v>
      </c>
    </row>
    <row r="509" spans="2:65" s="15" customFormat="1" ht="11.25">
      <c r="B509" s="172"/>
      <c r="D509" s="152" t="s">
        <v>279</v>
      </c>
      <c r="E509" s="173" t="s">
        <v>1</v>
      </c>
      <c r="F509" s="174" t="s">
        <v>310</v>
      </c>
      <c r="H509" s="175">
        <v>127.6</v>
      </c>
      <c r="I509" s="176"/>
      <c r="L509" s="172"/>
      <c r="M509" s="177"/>
      <c r="T509" s="178"/>
      <c r="AT509" s="173" t="s">
        <v>279</v>
      </c>
      <c r="AU509" s="173" t="s">
        <v>90</v>
      </c>
      <c r="AV509" s="15" t="s">
        <v>277</v>
      </c>
      <c r="AW509" s="15" t="s">
        <v>35</v>
      </c>
      <c r="AX509" s="15" t="s">
        <v>21</v>
      </c>
      <c r="AY509" s="173" t="s">
        <v>270</v>
      </c>
    </row>
    <row r="510" spans="2:65" s="1" customFormat="1" ht="24.2" customHeight="1">
      <c r="B510" s="32"/>
      <c r="C510" s="179" t="s">
        <v>770</v>
      </c>
      <c r="D510" s="179" t="s">
        <v>532</v>
      </c>
      <c r="E510" s="180" t="s">
        <v>793</v>
      </c>
      <c r="F510" s="181" t="s">
        <v>794</v>
      </c>
      <c r="G510" s="182" t="s">
        <v>506</v>
      </c>
      <c r="H510" s="183">
        <v>293.48</v>
      </c>
      <c r="I510" s="184"/>
      <c r="J510" s="185">
        <f>ROUND(I510*H510,2)</f>
        <v>0</v>
      </c>
      <c r="K510" s="181" t="s">
        <v>341</v>
      </c>
      <c r="L510" s="186"/>
      <c r="M510" s="187" t="s">
        <v>1</v>
      </c>
      <c r="N510" s="188" t="s">
        <v>46</v>
      </c>
      <c r="P510" s="147">
        <f>O510*H510</f>
        <v>0</v>
      </c>
      <c r="Q510" s="147">
        <v>0</v>
      </c>
      <c r="R510" s="147">
        <f>Q510*H510</f>
        <v>0</v>
      </c>
      <c r="S510" s="147">
        <v>0</v>
      </c>
      <c r="T510" s="148">
        <f>S510*H510</f>
        <v>0</v>
      </c>
      <c r="AR510" s="149" t="s">
        <v>338</v>
      </c>
      <c r="AT510" s="149" t="s">
        <v>532</v>
      </c>
      <c r="AU510" s="149" t="s">
        <v>90</v>
      </c>
      <c r="AY510" s="17" t="s">
        <v>270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21</v>
      </c>
      <c r="BK510" s="150">
        <f>ROUND(I510*H510,2)</f>
        <v>0</v>
      </c>
      <c r="BL510" s="17" t="s">
        <v>277</v>
      </c>
      <c r="BM510" s="149" t="s">
        <v>2356</v>
      </c>
    </row>
    <row r="511" spans="2:65" s="12" customFormat="1" ht="11.25">
      <c r="B511" s="151"/>
      <c r="D511" s="152" t="s">
        <v>279</v>
      </c>
      <c r="E511" s="153" t="s">
        <v>1</v>
      </c>
      <c r="F511" s="154" t="s">
        <v>2357</v>
      </c>
      <c r="H511" s="153" t="s">
        <v>1</v>
      </c>
      <c r="I511" s="155"/>
      <c r="L511" s="151"/>
      <c r="M511" s="156"/>
      <c r="T511" s="157"/>
      <c r="AT511" s="153" t="s">
        <v>279</v>
      </c>
      <c r="AU511" s="153" t="s">
        <v>90</v>
      </c>
      <c r="AV511" s="12" t="s">
        <v>21</v>
      </c>
      <c r="AW511" s="12" t="s">
        <v>35</v>
      </c>
      <c r="AX511" s="12" t="s">
        <v>81</v>
      </c>
      <c r="AY511" s="153" t="s">
        <v>270</v>
      </c>
    </row>
    <row r="512" spans="2:65" s="14" customFormat="1" ht="11.25">
      <c r="B512" s="165"/>
      <c r="D512" s="152" t="s">
        <v>279</v>
      </c>
      <c r="E512" s="166" t="s">
        <v>1</v>
      </c>
      <c r="F512" s="167" t="s">
        <v>2358</v>
      </c>
      <c r="H512" s="168">
        <v>293.48</v>
      </c>
      <c r="I512" s="169"/>
      <c r="L512" s="165"/>
      <c r="M512" s="170"/>
      <c r="T512" s="171"/>
      <c r="AT512" s="166" t="s">
        <v>279</v>
      </c>
      <c r="AU512" s="166" t="s">
        <v>90</v>
      </c>
      <c r="AV512" s="14" t="s">
        <v>90</v>
      </c>
      <c r="AW512" s="14" t="s">
        <v>35</v>
      </c>
      <c r="AX512" s="14" t="s">
        <v>21</v>
      </c>
      <c r="AY512" s="166" t="s">
        <v>270</v>
      </c>
    </row>
    <row r="513" spans="2:65" s="1" customFormat="1" ht="33" customHeight="1">
      <c r="B513" s="32"/>
      <c r="C513" s="138" t="s">
        <v>775</v>
      </c>
      <c r="D513" s="138" t="s">
        <v>272</v>
      </c>
      <c r="E513" s="139" t="s">
        <v>804</v>
      </c>
      <c r="F513" s="140" t="s">
        <v>805</v>
      </c>
      <c r="G513" s="141" t="s">
        <v>275</v>
      </c>
      <c r="H513" s="142">
        <v>2350</v>
      </c>
      <c r="I513" s="143"/>
      <c r="J513" s="144">
        <f>ROUND(I513*H513,2)</f>
        <v>0</v>
      </c>
      <c r="K513" s="140" t="s">
        <v>341</v>
      </c>
      <c r="L513" s="32"/>
      <c r="M513" s="145" t="s">
        <v>1</v>
      </c>
      <c r="N513" s="146" t="s">
        <v>46</v>
      </c>
      <c r="P513" s="147">
        <f>O513*H513</f>
        <v>0</v>
      </c>
      <c r="Q513" s="147">
        <v>0</v>
      </c>
      <c r="R513" s="147">
        <f>Q513*H513</f>
        <v>0</v>
      </c>
      <c r="S513" s="147">
        <v>0</v>
      </c>
      <c r="T513" s="148">
        <f>S513*H513</f>
        <v>0</v>
      </c>
      <c r="AR513" s="149" t="s">
        <v>277</v>
      </c>
      <c r="AT513" s="149" t="s">
        <v>272</v>
      </c>
      <c r="AU513" s="149" t="s">
        <v>90</v>
      </c>
      <c r="AY513" s="17" t="s">
        <v>270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21</v>
      </c>
      <c r="BK513" s="150">
        <f>ROUND(I513*H513,2)</f>
        <v>0</v>
      </c>
      <c r="BL513" s="17" t="s">
        <v>277</v>
      </c>
      <c r="BM513" s="149" t="s">
        <v>2359</v>
      </c>
    </row>
    <row r="514" spans="2:65" s="14" customFormat="1" ht="22.5">
      <c r="B514" s="165"/>
      <c r="D514" s="152" t="s">
        <v>279</v>
      </c>
      <c r="E514" s="166" t="s">
        <v>1</v>
      </c>
      <c r="F514" s="167" t="s">
        <v>2360</v>
      </c>
      <c r="H514" s="168">
        <v>2350</v>
      </c>
      <c r="I514" s="169"/>
      <c r="L514" s="165"/>
      <c r="M514" s="170"/>
      <c r="T514" s="171"/>
      <c r="AT514" s="166" t="s">
        <v>279</v>
      </c>
      <c r="AU514" s="166" t="s">
        <v>90</v>
      </c>
      <c r="AV514" s="14" t="s">
        <v>90</v>
      </c>
      <c r="AW514" s="14" t="s">
        <v>35</v>
      </c>
      <c r="AX514" s="14" t="s">
        <v>21</v>
      </c>
      <c r="AY514" s="166" t="s">
        <v>270</v>
      </c>
    </row>
    <row r="515" spans="2:65" s="1" customFormat="1" ht="24.2" customHeight="1">
      <c r="B515" s="32"/>
      <c r="C515" s="138" t="s">
        <v>780</v>
      </c>
      <c r="D515" s="138" t="s">
        <v>272</v>
      </c>
      <c r="E515" s="139" t="s">
        <v>810</v>
      </c>
      <c r="F515" s="140" t="s">
        <v>811</v>
      </c>
      <c r="G515" s="141" t="s">
        <v>275</v>
      </c>
      <c r="H515" s="142">
        <v>2350</v>
      </c>
      <c r="I515" s="143"/>
      <c r="J515" s="144">
        <f>ROUND(I515*H515,2)</f>
        <v>0</v>
      </c>
      <c r="K515" s="140" t="s">
        <v>276</v>
      </c>
      <c r="L515" s="32"/>
      <c r="M515" s="145" t="s">
        <v>1</v>
      </c>
      <c r="N515" s="146" t="s">
        <v>46</v>
      </c>
      <c r="P515" s="147">
        <f>O515*H515</f>
        <v>0</v>
      </c>
      <c r="Q515" s="147">
        <v>0</v>
      </c>
      <c r="R515" s="147">
        <f>Q515*H515</f>
        <v>0</v>
      </c>
      <c r="S515" s="147">
        <v>0</v>
      </c>
      <c r="T515" s="148">
        <f>S515*H515</f>
        <v>0</v>
      </c>
      <c r="AR515" s="149" t="s">
        <v>277</v>
      </c>
      <c r="AT515" s="149" t="s">
        <v>272</v>
      </c>
      <c r="AU515" s="149" t="s">
        <v>90</v>
      </c>
      <c r="AY515" s="17" t="s">
        <v>270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21</v>
      </c>
      <c r="BK515" s="150">
        <f>ROUND(I515*H515,2)</f>
        <v>0</v>
      </c>
      <c r="BL515" s="17" t="s">
        <v>277</v>
      </c>
      <c r="BM515" s="149" t="s">
        <v>2361</v>
      </c>
    </row>
    <row r="516" spans="2:65" s="14" customFormat="1" ht="22.5">
      <c r="B516" s="165"/>
      <c r="D516" s="152" t="s">
        <v>279</v>
      </c>
      <c r="E516" s="166" t="s">
        <v>1</v>
      </c>
      <c r="F516" s="167" t="s">
        <v>2362</v>
      </c>
      <c r="H516" s="168">
        <v>2350</v>
      </c>
      <c r="I516" s="169"/>
      <c r="L516" s="165"/>
      <c r="M516" s="170"/>
      <c r="T516" s="171"/>
      <c r="AT516" s="166" t="s">
        <v>279</v>
      </c>
      <c r="AU516" s="166" t="s">
        <v>90</v>
      </c>
      <c r="AV516" s="14" t="s">
        <v>90</v>
      </c>
      <c r="AW516" s="14" t="s">
        <v>35</v>
      </c>
      <c r="AX516" s="14" t="s">
        <v>21</v>
      </c>
      <c r="AY516" s="166" t="s">
        <v>270</v>
      </c>
    </row>
    <row r="517" spans="2:65" s="1" customFormat="1" ht="24.2" customHeight="1">
      <c r="B517" s="32"/>
      <c r="C517" s="138" t="s">
        <v>792</v>
      </c>
      <c r="D517" s="138" t="s">
        <v>272</v>
      </c>
      <c r="E517" s="139" t="s">
        <v>816</v>
      </c>
      <c r="F517" s="140" t="s">
        <v>817</v>
      </c>
      <c r="G517" s="141" t="s">
        <v>275</v>
      </c>
      <c r="H517" s="142">
        <v>2350</v>
      </c>
      <c r="I517" s="143"/>
      <c r="J517" s="144">
        <f>ROUND(I517*H517,2)</f>
        <v>0</v>
      </c>
      <c r="K517" s="140" t="s">
        <v>276</v>
      </c>
      <c r="L517" s="32"/>
      <c r="M517" s="145" t="s">
        <v>1</v>
      </c>
      <c r="N517" s="146" t="s">
        <v>46</v>
      </c>
      <c r="P517" s="147">
        <f>O517*H517</f>
        <v>0</v>
      </c>
      <c r="Q517" s="147">
        <v>0</v>
      </c>
      <c r="R517" s="147">
        <f>Q517*H517</f>
        <v>0</v>
      </c>
      <c r="S517" s="147">
        <v>0</v>
      </c>
      <c r="T517" s="148">
        <f>S517*H517</f>
        <v>0</v>
      </c>
      <c r="AR517" s="149" t="s">
        <v>277</v>
      </c>
      <c r="AT517" s="149" t="s">
        <v>272</v>
      </c>
      <c r="AU517" s="149" t="s">
        <v>90</v>
      </c>
      <c r="AY517" s="17" t="s">
        <v>270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21</v>
      </c>
      <c r="BK517" s="150">
        <f>ROUND(I517*H517,2)</f>
        <v>0</v>
      </c>
      <c r="BL517" s="17" t="s">
        <v>277</v>
      </c>
      <c r="BM517" s="149" t="s">
        <v>2363</v>
      </c>
    </row>
    <row r="518" spans="2:65" s="14" customFormat="1" ht="22.5">
      <c r="B518" s="165"/>
      <c r="D518" s="152" t="s">
        <v>279</v>
      </c>
      <c r="E518" s="166" t="s">
        <v>1</v>
      </c>
      <c r="F518" s="167" t="s">
        <v>2364</v>
      </c>
      <c r="H518" s="168">
        <v>2350</v>
      </c>
      <c r="I518" s="169"/>
      <c r="L518" s="165"/>
      <c r="M518" s="170"/>
      <c r="T518" s="171"/>
      <c r="AT518" s="166" t="s">
        <v>279</v>
      </c>
      <c r="AU518" s="166" t="s">
        <v>90</v>
      </c>
      <c r="AV518" s="14" t="s">
        <v>90</v>
      </c>
      <c r="AW518" s="14" t="s">
        <v>35</v>
      </c>
      <c r="AX518" s="14" t="s">
        <v>21</v>
      </c>
      <c r="AY518" s="166" t="s">
        <v>270</v>
      </c>
    </row>
    <row r="519" spans="2:65" s="1" customFormat="1" ht="24.2" customHeight="1">
      <c r="B519" s="32"/>
      <c r="C519" s="138" t="s">
        <v>798</v>
      </c>
      <c r="D519" s="138" t="s">
        <v>272</v>
      </c>
      <c r="E519" s="139" t="s">
        <v>1629</v>
      </c>
      <c r="F519" s="140" t="s">
        <v>1630</v>
      </c>
      <c r="G519" s="141" t="s">
        <v>275</v>
      </c>
      <c r="H519" s="142">
        <v>17</v>
      </c>
      <c r="I519" s="143"/>
      <c r="J519" s="144">
        <f>ROUND(I519*H519,2)</f>
        <v>0</v>
      </c>
      <c r="K519" s="140" t="s">
        <v>276</v>
      </c>
      <c r="L519" s="32"/>
      <c r="M519" s="145" t="s">
        <v>1</v>
      </c>
      <c r="N519" s="146" t="s">
        <v>46</v>
      </c>
      <c r="P519" s="147">
        <f>O519*H519</f>
        <v>0</v>
      </c>
      <c r="Q519" s="147">
        <v>8.9219999999999994E-2</v>
      </c>
      <c r="R519" s="147">
        <f>Q519*H519</f>
        <v>1.51674</v>
      </c>
      <c r="S519" s="147">
        <v>0</v>
      </c>
      <c r="T519" s="148">
        <f>S519*H519</f>
        <v>0</v>
      </c>
      <c r="AR519" s="149" t="s">
        <v>277</v>
      </c>
      <c r="AT519" s="149" t="s">
        <v>272</v>
      </c>
      <c r="AU519" s="149" t="s">
        <v>90</v>
      </c>
      <c r="AY519" s="17" t="s">
        <v>270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21</v>
      </c>
      <c r="BK519" s="150">
        <f>ROUND(I519*H519,2)</f>
        <v>0</v>
      </c>
      <c r="BL519" s="17" t="s">
        <v>277</v>
      </c>
      <c r="BM519" s="149" t="s">
        <v>2365</v>
      </c>
    </row>
    <row r="520" spans="2:65" s="12" customFormat="1" ht="22.5">
      <c r="B520" s="151"/>
      <c r="D520" s="152" t="s">
        <v>279</v>
      </c>
      <c r="E520" s="153" t="s">
        <v>1</v>
      </c>
      <c r="F520" s="154" t="s">
        <v>829</v>
      </c>
      <c r="H520" s="153" t="s">
        <v>1</v>
      </c>
      <c r="I520" s="155"/>
      <c r="L520" s="151"/>
      <c r="M520" s="156"/>
      <c r="T520" s="157"/>
      <c r="AT520" s="153" t="s">
        <v>279</v>
      </c>
      <c r="AU520" s="153" t="s">
        <v>90</v>
      </c>
      <c r="AV520" s="12" t="s">
        <v>21</v>
      </c>
      <c r="AW520" s="12" t="s">
        <v>35</v>
      </c>
      <c r="AX520" s="12" t="s">
        <v>81</v>
      </c>
      <c r="AY520" s="153" t="s">
        <v>270</v>
      </c>
    </row>
    <row r="521" spans="2:65" s="12" customFormat="1" ht="11.25">
      <c r="B521" s="151"/>
      <c r="D521" s="152" t="s">
        <v>279</v>
      </c>
      <c r="E521" s="153" t="s">
        <v>1</v>
      </c>
      <c r="F521" s="154" t="s">
        <v>2366</v>
      </c>
      <c r="H521" s="153" t="s">
        <v>1</v>
      </c>
      <c r="I521" s="155"/>
      <c r="L521" s="151"/>
      <c r="M521" s="156"/>
      <c r="T521" s="157"/>
      <c r="AT521" s="153" t="s">
        <v>279</v>
      </c>
      <c r="AU521" s="153" t="s">
        <v>90</v>
      </c>
      <c r="AV521" s="12" t="s">
        <v>21</v>
      </c>
      <c r="AW521" s="12" t="s">
        <v>35</v>
      </c>
      <c r="AX521" s="12" t="s">
        <v>81</v>
      </c>
      <c r="AY521" s="153" t="s">
        <v>270</v>
      </c>
    </row>
    <row r="522" spans="2:65" s="14" customFormat="1" ht="11.25">
      <c r="B522" s="165"/>
      <c r="D522" s="152" t="s">
        <v>279</v>
      </c>
      <c r="E522" s="166" t="s">
        <v>1</v>
      </c>
      <c r="F522" s="167" t="s">
        <v>2367</v>
      </c>
      <c r="H522" s="168">
        <v>17</v>
      </c>
      <c r="I522" s="169"/>
      <c r="L522" s="165"/>
      <c r="M522" s="170"/>
      <c r="T522" s="171"/>
      <c r="AT522" s="166" t="s">
        <v>279</v>
      </c>
      <c r="AU522" s="166" t="s">
        <v>90</v>
      </c>
      <c r="AV522" s="14" t="s">
        <v>90</v>
      </c>
      <c r="AW522" s="14" t="s">
        <v>35</v>
      </c>
      <c r="AX522" s="14" t="s">
        <v>81</v>
      </c>
      <c r="AY522" s="166" t="s">
        <v>270</v>
      </c>
    </row>
    <row r="523" spans="2:65" s="15" customFormat="1" ht="11.25">
      <c r="B523" s="172"/>
      <c r="D523" s="152" t="s">
        <v>279</v>
      </c>
      <c r="E523" s="173" t="s">
        <v>1</v>
      </c>
      <c r="F523" s="174" t="s">
        <v>310</v>
      </c>
      <c r="H523" s="175">
        <v>17</v>
      </c>
      <c r="I523" s="176"/>
      <c r="L523" s="172"/>
      <c r="M523" s="177"/>
      <c r="T523" s="178"/>
      <c r="AT523" s="173" t="s">
        <v>279</v>
      </c>
      <c r="AU523" s="173" t="s">
        <v>90</v>
      </c>
      <c r="AV523" s="15" t="s">
        <v>277</v>
      </c>
      <c r="AW523" s="15" t="s">
        <v>35</v>
      </c>
      <c r="AX523" s="15" t="s">
        <v>21</v>
      </c>
      <c r="AY523" s="173" t="s">
        <v>270</v>
      </c>
    </row>
    <row r="524" spans="2:65" s="1" customFormat="1" ht="24.2" customHeight="1">
      <c r="B524" s="32"/>
      <c r="C524" s="179" t="s">
        <v>803</v>
      </c>
      <c r="D524" s="179" t="s">
        <v>532</v>
      </c>
      <c r="E524" s="180" t="s">
        <v>856</v>
      </c>
      <c r="F524" s="181" t="s">
        <v>857</v>
      </c>
      <c r="G524" s="182" t="s">
        <v>275</v>
      </c>
      <c r="H524" s="183">
        <v>17.510000000000002</v>
      </c>
      <c r="I524" s="184"/>
      <c r="J524" s="185">
        <f>ROUND(I524*H524,2)</f>
        <v>0</v>
      </c>
      <c r="K524" s="181" t="s">
        <v>276</v>
      </c>
      <c r="L524" s="186"/>
      <c r="M524" s="187" t="s">
        <v>1</v>
      </c>
      <c r="N524" s="188" t="s">
        <v>46</v>
      </c>
      <c r="P524" s="147">
        <f>O524*H524</f>
        <v>0</v>
      </c>
      <c r="Q524" s="147">
        <v>0.13100000000000001</v>
      </c>
      <c r="R524" s="147">
        <f>Q524*H524</f>
        <v>2.2938100000000001</v>
      </c>
      <c r="S524" s="147">
        <v>0</v>
      </c>
      <c r="T524" s="148">
        <f>S524*H524</f>
        <v>0</v>
      </c>
      <c r="AR524" s="149" t="s">
        <v>338</v>
      </c>
      <c r="AT524" s="149" t="s">
        <v>532</v>
      </c>
      <c r="AU524" s="149" t="s">
        <v>90</v>
      </c>
      <c r="AY524" s="17" t="s">
        <v>270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21</v>
      </c>
      <c r="BK524" s="150">
        <f>ROUND(I524*H524,2)</f>
        <v>0</v>
      </c>
      <c r="BL524" s="17" t="s">
        <v>277</v>
      </c>
      <c r="BM524" s="149" t="s">
        <v>2368</v>
      </c>
    </row>
    <row r="525" spans="2:65" s="14" customFormat="1" ht="22.5">
      <c r="B525" s="165"/>
      <c r="D525" s="152" t="s">
        <v>279</v>
      </c>
      <c r="E525" s="166" t="s">
        <v>1</v>
      </c>
      <c r="F525" s="167" t="s">
        <v>2369</v>
      </c>
      <c r="H525" s="168">
        <v>17.510000000000002</v>
      </c>
      <c r="I525" s="169"/>
      <c r="L525" s="165"/>
      <c r="M525" s="170"/>
      <c r="T525" s="171"/>
      <c r="AT525" s="166" t="s">
        <v>279</v>
      </c>
      <c r="AU525" s="166" t="s">
        <v>90</v>
      </c>
      <c r="AV525" s="14" t="s">
        <v>90</v>
      </c>
      <c r="AW525" s="14" t="s">
        <v>35</v>
      </c>
      <c r="AX525" s="14" t="s">
        <v>21</v>
      </c>
      <c r="AY525" s="166" t="s">
        <v>270</v>
      </c>
    </row>
    <row r="526" spans="2:65" s="1" customFormat="1" ht="24.2" customHeight="1">
      <c r="B526" s="32"/>
      <c r="C526" s="138" t="s">
        <v>809</v>
      </c>
      <c r="D526" s="138" t="s">
        <v>272</v>
      </c>
      <c r="E526" s="139" t="s">
        <v>2370</v>
      </c>
      <c r="F526" s="140" t="s">
        <v>2371</v>
      </c>
      <c r="G526" s="141" t="s">
        <v>275</v>
      </c>
      <c r="H526" s="142">
        <v>12</v>
      </c>
      <c r="I526" s="143"/>
      <c r="J526" s="144">
        <f>ROUND(I526*H526,2)</f>
        <v>0</v>
      </c>
      <c r="K526" s="140" t="s">
        <v>276</v>
      </c>
      <c r="L526" s="32"/>
      <c r="M526" s="145" t="s">
        <v>1</v>
      </c>
      <c r="N526" s="146" t="s">
        <v>46</v>
      </c>
      <c r="P526" s="147">
        <f>O526*H526</f>
        <v>0</v>
      </c>
      <c r="Q526" s="147">
        <v>0.11162</v>
      </c>
      <c r="R526" s="147">
        <f>Q526*H526</f>
        <v>1.33944</v>
      </c>
      <c r="S526" s="147">
        <v>0</v>
      </c>
      <c r="T526" s="148">
        <f>S526*H526</f>
        <v>0</v>
      </c>
      <c r="AR526" s="149" t="s">
        <v>277</v>
      </c>
      <c r="AT526" s="149" t="s">
        <v>272</v>
      </c>
      <c r="AU526" s="149" t="s">
        <v>90</v>
      </c>
      <c r="AY526" s="17" t="s">
        <v>270</v>
      </c>
      <c r="BE526" s="150">
        <f>IF(N526="základní",J526,0)</f>
        <v>0</v>
      </c>
      <c r="BF526" s="150">
        <f>IF(N526="snížená",J526,0)</f>
        <v>0</v>
      </c>
      <c r="BG526" s="150">
        <f>IF(N526="zákl. přenesená",J526,0)</f>
        <v>0</v>
      </c>
      <c r="BH526" s="150">
        <f>IF(N526="sníž. přenesená",J526,0)</f>
        <v>0</v>
      </c>
      <c r="BI526" s="150">
        <f>IF(N526="nulová",J526,0)</f>
        <v>0</v>
      </c>
      <c r="BJ526" s="17" t="s">
        <v>21</v>
      </c>
      <c r="BK526" s="150">
        <f>ROUND(I526*H526,2)</f>
        <v>0</v>
      </c>
      <c r="BL526" s="17" t="s">
        <v>277</v>
      </c>
      <c r="BM526" s="149" t="s">
        <v>2372</v>
      </c>
    </row>
    <row r="527" spans="2:65" s="12" customFormat="1" ht="22.5">
      <c r="B527" s="151"/>
      <c r="D527" s="152" t="s">
        <v>279</v>
      </c>
      <c r="E527" s="153" t="s">
        <v>1</v>
      </c>
      <c r="F527" s="154" t="s">
        <v>1649</v>
      </c>
      <c r="H527" s="153" t="s">
        <v>1</v>
      </c>
      <c r="I527" s="155"/>
      <c r="L527" s="151"/>
      <c r="M527" s="156"/>
      <c r="T527" s="157"/>
      <c r="AT527" s="153" t="s">
        <v>279</v>
      </c>
      <c r="AU527" s="153" t="s">
        <v>90</v>
      </c>
      <c r="AV527" s="12" t="s">
        <v>21</v>
      </c>
      <c r="AW527" s="12" t="s">
        <v>35</v>
      </c>
      <c r="AX527" s="12" t="s">
        <v>81</v>
      </c>
      <c r="AY527" s="153" t="s">
        <v>270</v>
      </c>
    </row>
    <row r="528" spans="2:65" s="12" customFormat="1" ht="33.75">
      <c r="B528" s="151"/>
      <c r="D528" s="152" t="s">
        <v>279</v>
      </c>
      <c r="E528" s="153" t="s">
        <v>1</v>
      </c>
      <c r="F528" s="154" t="s">
        <v>2373</v>
      </c>
      <c r="H528" s="153" t="s">
        <v>1</v>
      </c>
      <c r="I528" s="155"/>
      <c r="L528" s="151"/>
      <c r="M528" s="156"/>
      <c r="T528" s="157"/>
      <c r="AT528" s="153" t="s">
        <v>279</v>
      </c>
      <c r="AU528" s="153" t="s">
        <v>90</v>
      </c>
      <c r="AV528" s="12" t="s">
        <v>21</v>
      </c>
      <c r="AW528" s="12" t="s">
        <v>35</v>
      </c>
      <c r="AX528" s="12" t="s">
        <v>81</v>
      </c>
      <c r="AY528" s="153" t="s">
        <v>270</v>
      </c>
    </row>
    <row r="529" spans="2:65" s="14" customFormat="1" ht="11.25">
      <c r="B529" s="165"/>
      <c r="D529" s="152" t="s">
        <v>279</v>
      </c>
      <c r="E529" s="166" t="s">
        <v>1</v>
      </c>
      <c r="F529" s="167" t="s">
        <v>2374</v>
      </c>
      <c r="H529" s="168">
        <v>10</v>
      </c>
      <c r="I529" s="169"/>
      <c r="L529" s="165"/>
      <c r="M529" s="170"/>
      <c r="T529" s="171"/>
      <c r="AT529" s="166" t="s">
        <v>279</v>
      </c>
      <c r="AU529" s="166" t="s">
        <v>90</v>
      </c>
      <c r="AV529" s="14" t="s">
        <v>90</v>
      </c>
      <c r="AW529" s="14" t="s">
        <v>35</v>
      </c>
      <c r="AX529" s="14" t="s">
        <v>81</v>
      </c>
      <c r="AY529" s="166" t="s">
        <v>270</v>
      </c>
    </row>
    <row r="530" spans="2:65" s="14" customFormat="1" ht="11.25">
      <c r="B530" s="165"/>
      <c r="D530" s="152" t="s">
        <v>279</v>
      </c>
      <c r="E530" s="166" t="s">
        <v>1</v>
      </c>
      <c r="F530" s="167" t="s">
        <v>2375</v>
      </c>
      <c r="H530" s="168">
        <v>2</v>
      </c>
      <c r="I530" s="169"/>
      <c r="L530" s="165"/>
      <c r="M530" s="170"/>
      <c r="T530" s="171"/>
      <c r="AT530" s="166" t="s">
        <v>279</v>
      </c>
      <c r="AU530" s="166" t="s">
        <v>90</v>
      </c>
      <c r="AV530" s="14" t="s">
        <v>90</v>
      </c>
      <c r="AW530" s="14" t="s">
        <v>35</v>
      </c>
      <c r="AX530" s="14" t="s">
        <v>81</v>
      </c>
      <c r="AY530" s="166" t="s">
        <v>270</v>
      </c>
    </row>
    <row r="531" spans="2:65" s="15" customFormat="1" ht="11.25">
      <c r="B531" s="172"/>
      <c r="D531" s="152" t="s">
        <v>279</v>
      </c>
      <c r="E531" s="173" t="s">
        <v>1</v>
      </c>
      <c r="F531" s="174" t="s">
        <v>310</v>
      </c>
      <c r="H531" s="175">
        <v>12</v>
      </c>
      <c r="I531" s="176"/>
      <c r="L531" s="172"/>
      <c r="M531" s="177"/>
      <c r="T531" s="178"/>
      <c r="AT531" s="173" t="s">
        <v>279</v>
      </c>
      <c r="AU531" s="173" t="s">
        <v>90</v>
      </c>
      <c r="AV531" s="15" t="s">
        <v>277</v>
      </c>
      <c r="AW531" s="15" t="s">
        <v>35</v>
      </c>
      <c r="AX531" s="15" t="s">
        <v>21</v>
      </c>
      <c r="AY531" s="173" t="s">
        <v>270</v>
      </c>
    </row>
    <row r="532" spans="2:65" s="1" customFormat="1" ht="33" customHeight="1">
      <c r="B532" s="32"/>
      <c r="C532" s="138" t="s">
        <v>815</v>
      </c>
      <c r="D532" s="138" t="s">
        <v>272</v>
      </c>
      <c r="E532" s="139" t="s">
        <v>2376</v>
      </c>
      <c r="F532" s="140" t="s">
        <v>2377</v>
      </c>
      <c r="G532" s="141" t="s">
        <v>275</v>
      </c>
      <c r="H532" s="142">
        <v>2</v>
      </c>
      <c r="I532" s="143"/>
      <c r="J532" s="144">
        <f>ROUND(I532*H532,2)</f>
        <v>0</v>
      </c>
      <c r="K532" s="140" t="s">
        <v>276</v>
      </c>
      <c r="L532" s="32"/>
      <c r="M532" s="145" t="s">
        <v>1</v>
      </c>
      <c r="N532" s="146" t="s">
        <v>46</v>
      </c>
      <c r="P532" s="147">
        <f>O532*H532</f>
        <v>0</v>
      </c>
      <c r="Q532" s="147">
        <v>0</v>
      </c>
      <c r="R532" s="147">
        <f>Q532*H532</f>
        <v>0</v>
      </c>
      <c r="S532" s="147">
        <v>0</v>
      </c>
      <c r="T532" s="148">
        <f>S532*H532</f>
        <v>0</v>
      </c>
      <c r="AR532" s="149" t="s">
        <v>277</v>
      </c>
      <c r="AT532" s="149" t="s">
        <v>272</v>
      </c>
      <c r="AU532" s="149" t="s">
        <v>90</v>
      </c>
      <c r="AY532" s="17" t="s">
        <v>270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21</v>
      </c>
      <c r="BK532" s="150">
        <f>ROUND(I532*H532,2)</f>
        <v>0</v>
      </c>
      <c r="BL532" s="17" t="s">
        <v>277</v>
      </c>
      <c r="BM532" s="149" t="s">
        <v>2378</v>
      </c>
    </row>
    <row r="533" spans="2:65" s="14" customFormat="1" ht="22.5">
      <c r="B533" s="165"/>
      <c r="D533" s="152" t="s">
        <v>279</v>
      </c>
      <c r="E533" s="166" t="s">
        <v>1</v>
      </c>
      <c r="F533" s="167" t="s">
        <v>2379</v>
      </c>
      <c r="H533" s="168">
        <v>2</v>
      </c>
      <c r="I533" s="169"/>
      <c r="L533" s="165"/>
      <c r="M533" s="170"/>
      <c r="T533" s="171"/>
      <c r="AT533" s="166" t="s">
        <v>279</v>
      </c>
      <c r="AU533" s="166" t="s">
        <v>90</v>
      </c>
      <c r="AV533" s="14" t="s">
        <v>90</v>
      </c>
      <c r="AW533" s="14" t="s">
        <v>35</v>
      </c>
      <c r="AX533" s="14" t="s">
        <v>21</v>
      </c>
      <c r="AY533" s="166" t="s">
        <v>270</v>
      </c>
    </row>
    <row r="534" spans="2:65" s="1" customFormat="1" ht="24.2" customHeight="1">
      <c r="B534" s="32"/>
      <c r="C534" s="179" t="s">
        <v>820</v>
      </c>
      <c r="D534" s="179" t="s">
        <v>532</v>
      </c>
      <c r="E534" s="180" t="s">
        <v>868</v>
      </c>
      <c r="F534" s="181" t="s">
        <v>869</v>
      </c>
      <c r="G534" s="182" t="s">
        <v>275</v>
      </c>
      <c r="H534" s="183">
        <v>10.3</v>
      </c>
      <c r="I534" s="184"/>
      <c r="J534" s="185">
        <f>ROUND(I534*H534,2)</f>
        <v>0</v>
      </c>
      <c r="K534" s="181" t="s">
        <v>276</v>
      </c>
      <c r="L534" s="186"/>
      <c r="M534" s="187" t="s">
        <v>1</v>
      </c>
      <c r="N534" s="188" t="s">
        <v>46</v>
      </c>
      <c r="P534" s="147">
        <f>O534*H534</f>
        <v>0</v>
      </c>
      <c r="Q534" s="147">
        <v>0.17599999999999999</v>
      </c>
      <c r="R534" s="147">
        <f>Q534*H534</f>
        <v>1.8128</v>
      </c>
      <c r="S534" s="147">
        <v>0</v>
      </c>
      <c r="T534" s="148">
        <f>S534*H534</f>
        <v>0</v>
      </c>
      <c r="AR534" s="149" t="s">
        <v>338</v>
      </c>
      <c r="AT534" s="149" t="s">
        <v>532</v>
      </c>
      <c r="AU534" s="149" t="s">
        <v>90</v>
      </c>
      <c r="AY534" s="17" t="s">
        <v>270</v>
      </c>
      <c r="BE534" s="150">
        <f>IF(N534="základní",J534,0)</f>
        <v>0</v>
      </c>
      <c r="BF534" s="150">
        <f>IF(N534="snížená",J534,0)</f>
        <v>0</v>
      </c>
      <c r="BG534" s="150">
        <f>IF(N534="zákl. přenesená",J534,0)</f>
        <v>0</v>
      </c>
      <c r="BH534" s="150">
        <f>IF(N534="sníž. přenesená",J534,0)</f>
        <v>0</v>
      </c>
      <c r="BI534" s="150">
        <f>IF(N534="nulová",J534,0)</f>
        <v>0</v>
      </c>
      <c r="BJ534" s="17" t="s">
        <v>21</v>
      </c>
      <c r="BK534" s="150">
        <f>ROUND(I534*H534,2)</f>
        <v>0</v>
      </c>
      <c r="BL534" s="17" t="s">
        <v>277</v>
      </c>
      <c r="BM534" s="149" t="s">
        <v>2380</v>
      </c>
    </row>
    <row r="535" spans="2:65" s="14" customFormat="1" ht="22.5">
      <c r="B535" s="165"/>
      <c r="D535" s="152" t="s">
        <v>279</v>
      </c>
      <c r="E535" s="166" t="s">
        <v>1</v>
      </c>
      <c r="F535" s="167" t="s">
        <v>2381</v>
      </c>
      <c r="H535" s="168">
        <v>10.3</v>
      </c>
      <c r="I535" s="169"/>
      <c r="L535" s="165"/>
      <c r="M535" s="170"/>
      <c r="T535" s="171"/>
      <c r="AT535" s="166" t="s">
        <v>279</v>
      </c>
      <c r="AU535" s="166" t="s">
        <v>90</v>
      </c>
      <c r="AV535" s="14" t="s">
        <v>90</v>
      </c>
      <c r="AW535" s="14" t="s">
        <v>35</v>
      </c>
      <c r="AX535" s="14" t="s">
        <v>21</v>
      </c>
      <c r="AY535" s="166" t="s">
        <v>270</v>
      </c>
    </row>
    <row r="536" spans="2:65" s="1" customFormat="1" ht="24.2" customHeight="1">
      <c r="B536" s="32"/>
      <c r="C536" s="179" t="s">
        <v>825</v>
      </c>
      <c r="D536" s="179" t="s">
        <v>532</v>
      </c>
      <c r="E536" s="180" t="s">
        <v>2382</v>
      </c>
      <c r="F536" s="181" t="s">
        <v>2383</v>
      </c>
      <c r="G536" s="182" t="s">
        <v>275</v>
      </c>
      <c r="H536" s="183">
        <v>2.06</v>
      </c>
      <c r="I536" s="184"/>
      <c r="J536" s="185">
        <f>ROUND(I536*H536,2)</f>
        <v>0</v>
      </c>
      <c r="K536" s="181" t="s">
        <v>276</v>
      </c>
      <c r="L536" s="186"/>
      <c r="M536" s="187" t="s">
        <v>1</v>
      </c>
      <c r="N536" s="188" t="s">
        <v>46</v>
      </c>
      <c r="P536" s="147">
        <f>O536*H536</f>
        <v>0</v>
      </c>
      <c r="Q536" s="147">
        <v>0.17499999999999999</v>
      </c>
      <c r="R536" s="147">
        <f>Q536*H536</f>
        <v>0.36049999999999999</v>
      </c>
      <c r="S536" s="147">
        <v>0</v>
      </c>
      <c r="T536" s="148">
        <f>S536*H536</f>
        <v>0</v>
      </c>
      <c r="AR536" s="149" t="s">
        <v>338</v>
      </c>
      <c r="AT536" s="149" t="s">
        <v>532</v>
      </c>
      <c r="AU536" s="149" t="s">
        <v>90</v>
      </c>
      <c r="AY536" s="17" t="s">
        <v>270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7" t="s">
        <v>21</v>
      </c>
      <c r="BK536" s="150">
        <f>ROUND(I536*H536,2)</f>
        <v>0</v>
      </c>
      <c r="BL536" s="17" t="s">
        <v>277</v>
      </c>
      <c r="BM536" s="149" t="s">
        <v>2384</v>
      </c>
    </row>
    <row r="537" spans="2:65" s="14" customFormat="1" ht="22.5">
      <c r="B537" s="165"/>
      <c r="D537" s="152" t="s">
        <v>279</v>
      </c>
      <c r="E537" s="166" t="s">
        <v>1</v>
      </c>
      <c r="F537" s="167" t="s">
        <v>2385</v>
      </c>
      <c r="H537" s="168">
        <v>2.06</v>
      </c>
      <c r="I537" s="169"/>
      <c r="L537" s="165"/>
      <c r="M537" s="170"/>
      <c r="T537" s="171"/>
      <c r="AT537" s="166" t="s">
        <v>279</v>
      </c>
      <c r="AU537" s="166" t="s">
        <v>90</v>
      </c>
      <c r="AV537" s="14" t="s">
        <v>90</v>
      </c>
      <c r="AW537" s="14" t="s">
        <v>35</v>
      </c>
      <c r="AX537" s="14" t="s">
        <v>21</v>
      </c>
      <c r="AY537" s="166" t="s">
        <v>270</v>
      </c>
    </row>
    <row r="538" spans="2:65" s="11" customFormat="1" ht="22.9" customHeight="1">
      <c r="B538" s="126"/>
      <c r="D538" s="127" t="s">
        <v>80</v>
      </c>
      <c r="E538" s="136" t="s">
        <v>345</v>
      </c>
      <c r="F538" s="136" t="s">
        <v>872</v>
      </c>
      <c r="I538" s="129"/>
      <c r="J538" s="137">
        <f>BK538</f>
        <v>0</v>
      </c>
      <c r="L538" s="126"/>
      <c r="M538" s="131"/>
      <c r="P538" s="132">
        <f>SUM(P539:P636)</f>
        <v>0</v>
      </c>
      <c r="R538" s="132">
        <f>SUM(R539:R636)</f>
        <v>145.426852</v>
      </c>
      <c r="T538" s="133">
        <f>SUM(T539:T636)</f>
        <v>50.524999999999999</v>
      </c>
      <c r="AR538" s="127" t="s">
        <v>21</v>
      </c>
      <c r="AT538" s="134" t="s">
        <v>80</v>
      </c>
      <c r="AU538" s="134" t="s">
        <v>21</v>
      </c>
      <c r="AY538" s="127" t="s">
        <v>270</v>
      </c>
      <c r="BK538" s="135">
        <f>SUM(BK539:BK636)</f>
        <v>0</v>
      </c>
    </row>
    <row r="539" spans="2:65" s="1" customFormat="1" ht="24.2" customHeight="1">
      <c r="B539" s="32"/>
      <c r="C539" s="138" t="s">
        <v>834</v>
      </c>
      <c r="D539" s="138" t="s">
        <v>272</v>
      </c>
      <c r="E539" s="139" t="s">
        <v>874</v>
      </c>
      <c r="F539" s="140" t="s">
        <v>875</v>
      </c>
      <c r="G539" s="141" t="s">
        <v>876</v>
      </c>
      <c r="H539" s="142">
        <v>29</v>
      </c>
      <c r="I539" s="143"/>
      <c r="J539" s="144">
        <f>ROUND(I539*H539,2)</f>
        <v>0</v>
      </c>
      <c r="K539" s="140" t="s">
        <v>276</v>
      </c>
      <c r="L539" s="32"/>
      <c r="M539" s="145" t="s">
        <v>1</v>
      </c>
      <c r="N539" s="146" t="s">
        <v>46</v>
      </c>
      <c r="P539" s="147">
        <f>O539*H539</f>
        <v>0</v>
      </c>
      <c r="Q539" s="147">
        <v>6.9999999999999999E-4</v>
      </c>
      <c r="R539" s="147">
        <f>Q539*H539</f>
        <v>2.0299999999999999E-2</v>
      </c>
      <c r="S539" s="147">
        <v>0</v>
      </c>
      <c r="T539" s="148">
        <f>S539*H539</f>
        <v>0</v>
      </c>
      <c r="AR539" s="149" t="s">
        <v>277</v>
      </c>
      <c r="AT539" s="149" t="s">
        <v>272</v>
      </c>
      <c r="AU539" s="149" t="s">
        <v>90</v>
      </c>
      <c r="AY539" s="17" t="s">
        <v>270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21</v>
      </c>
      <c r="BK539" s="150">
        <f>ROUND(I539*H539,2)</f>
        <v>0</v>
      </c>
      <c r="BL539" s="17" t="s">
        <v>277</v>
      </c>
      <c r="BM539" s="149" t="s">
        <v>2386</v>
      </c>
    </row>
    <row r="540" spans="2:65" s="12" customFormat="1" ht="33.75">
      <c r="B540" s="151"/>
      <c r="D540" s="152" t="s">
        <v>279</v>
      </c>
      <c r="E540" s="153" t="s">
        <v>1</v>
      </c>
      <c r="F540" s="154" t="s">
        <v>2387</v>
      </c>
      <c r="H540" s="153" t="s">
        <v>1</v>
      </c>
      <c r="I540" s="155"/>
      <c r="L540" s="151"/>
      <c r="M540" s="156"/>
      <c r="T540" s="157"/>
      <c r="AT540" s="153" t="s">
        <v>279</v>
      </c>
      <c r="AU540" s="153" t="s">
        <v>90</v>
      </c>
      <c r="AV540" s="12" t="s">
        <v>21</v>
      </c>
      <c r="AW540" s="12" t="s">
        <v>35</v>
      </c>
      <c r="AX540" s="12" t="s">
        <v>81</v>
      </c>
      <c r="AY540" s="153" t="s">
        <v>270</v>
      </c>
    </row>
    <row r="541" spans="2:65" s="14" customFormat="1" ht="11.25">
      <c r="B541" s="165"/>
      <c r="D541" s="152" t="s">
        <v>279</v>
      </c>
      <c r="E541" s="166" t="s">
        <v>1</v>
      </c>
      <c r="F541" s="167" t="s">
        <v>2388</v>
      </c>
      <c r="H541" s="168">
        <v>13</v>
      </c>
      <c r="I541" s="169"/>
      <c r="L541" s="165"/>
      <c r="M541" s="170"/>
      <c r="T541" s="171"/>
      <c r="AT541" s="166" t="s">
        <v>279</v>
      </c>
      <c r="AU541" s="166" t="s">
        <v>90</v>
      </c>
      <c r="AV541" s="14" t="s">
        <v>90</v>
      </c>
      <c r="AW541" s="14" t="s">
        <v>35</v>
      </c>
      <c r="AX541" s="14" t="s">
        <v>81</v>
      </c>
      <c r="AY541" s="166" t="s">
        <v>270</v>
      </c>
    </row>
    <row r="542" spans="2:65" s="14" customFormat="1" ht="11.25">
      <c r="B542" s="165"/>
      <c r="D542" s="152" t="s">
        <v>279</v>
      </c>
      <c r="E542" s="166" t="s">
        <v>1</v>
      </c>
      <c r="F542" s="167" t="s">
        <v>2389</v>
      </c>
      <c r="H542" s="168">
        <v>2</v>
      </c>
      <c r="I542" s="169"/>
      <c r="L542" s="165"/>
      <c r="M542" s="170"/>
      <c r="T542" s="171"/>
      <c r="AT542" s="166" t="s">
        <v>279</v>
      </c>
      <c r="AU542" s="166" t="s">
        <v>90</v>
      </c>
      <c r="AV542" s="14" t="s">
        <v>90</v>
      </c>
      <c r="AW542" s="14" t="s">
        <v>35</v>
      </c>
      <c r="AX542" s="14" t="s">
        <v>81</v>
      </c>
      <c r="AY542" s="166" t="s">
        <v>270</v>
      </c>
    </row>
    <row r="543" spans="2:65" s="14" customFormat="1" ht="11.25">
      <c r="B543" s="165"/>
      <c r="D543" s="152" t="s">
        <v>279</v>
      </c>
      <c r="E543" s="166" t="s">
        <v>1</v>
      </c>
      <c r="F543" s="167" t="s">
        <v>2390</v>
      </c>
      <c r="H543" s="168">
        <v>14</v>
      </c>
      <c r="I543" s="169"/>
      <c r="L543" s="165"/>
      <c r="M543" s="170"/>
      <c r="T543" s="171"/>
      <c r="AT543" s="166" t="s">
        <v>279</v>
      </c>
      <c r="AU543" s="166" t="s">
        <v>90</v>
      </c>
      <c r="AV543" s="14" t="s">
        <v>90</v>
      </c>
      <c r="AW543" s="14" t="s">
        <v>35</v>
      </c>
      <c r="AX543" s="14" t="s">
        <v>81</v>
      </c>
      <c r="AY543" s="166" t="s">
        <v>270</v>
      </c>
    </row>
    <row r="544" spans="2:65" s="13" customFormat="1" ht="11.25">
      <c r="B544" s="158"/>
      <c r="D544" s="152" t="s">
        <v>279</v>
      </c>
      <c r="E544" s="159" t="s">
        <v>1</v>
      </c>
      <c r="F544" s="160" t="s">
        <v>2391</v>
      </c>
      <c r="H544" s="161">
        <v>29</v>
      </c>
      <c r="I544" s="162"/>
      <c r="L544" s="158"/>
      <c r="M544" s="163"/>
      <c r="T544" s="164"/>
      <c r="AT544" s="159" t="s">
        <v>279</v>
      </c>
      <c r="AU544" s="159" t="s">
        <v>90</v>
      </c>
      <c r="AV544" s="13" t="s">
        <v>179</v>
      </c>
      <c r="AW544" s="13" t="s">
        <v>35</v>
      </c>
      <c r="AX544" s="13" t="s">
        <v>21</v>
      </c>
      <c r="AY544" s="159" t="s">
        <v>270</v>
      </c>
    </row>
    <row r="545" spans="2:65" s="1" customFormat="1" ht="49.15" customHeight="1">
      <c r="B545" s="32"/>
      <c r="C545" s="179" t="s">
        <v>240</v>
      </c>
      <c r="D545" s="179" t="s">
        <v>532</v>
      </c>
      <c r="E545" s="180" t="s">
        <v>2392</v>
      </c>
      <c r="F545" s="181" t="s">
        <v>2393</v>
      </c>
      <c r="G545" s="182" t="s">
        <v>876</v>
      </c>
      <c r="H545" s="183">
        <v>14</v>
      </c>
      <c r="I545" s="184"/>
      <c r="J545" s="185">
        <f>ROUND(I545*H545,2)</f>
        <v>0</v>
      </c>
      <c r="K545" s="181" t="s">
        <v>341</v>
      </c>
      <c r="L545" s="186"/>
      <c r="M545" s="187" t="s">
        <v>1</v>
      </c>
      <c r="N545" s="188" t="s">
        <v>46</v>
      </c>
      <c r="P545" s="147">
        <f>O545*H545</f>
        <v>0</v>
      </c>
      <c r="Q545" s="147">
        <v>1.2999999999999999E-3</v>
      </c>
      <c r="R545" s="147">
        <f>Q545*H545</f>
        <v>1.8200000000000001E-2</v>
      </c>
      <c r="S545" s="147">
        <v>0</v>
      </c>
      <c r="T545" s="148">
        <f>S545*H545</f>
        <v>0</v>
      </c>
      <c r="AR545" s="149" t="s">
        <v>338</v>
      </c>
      <c r="AT545" s="149" t="s">
        <v>532</v>
      </c>
      <c r="AU545" s="149" t="s">
        <v>90</v>
      </c>
      <c r="AY545" s="17" t="s">
        <v>270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21</v>
      </c>
      <c r="BK545" s="150">
        <f>ROUND(I545*H545,2)</f>
        <v>0</v>
      </c>
      <c r="BL545" s="17" t="s">
        <v>277</v>
      </c>
      <c r="BM545" s="149" t="s">
        <v>2394</v>
      </c>
    </row>
    <row r="546" spans="2:65" s="12" customFormat="1" ht="11.25">
      <c r="B546" s="151"/>
      <c r="D546" s="152" t="s">
        <v>279</v>
      </c>
      <c r="E546" s="153" t="s">
        <v>1</v>
      </c>
      <c r="F546" s="154" t="s">
        <v>2395</v>
      </c>
      <c r="H546" s="153" t="s">
        <v>1</v>
      </c>
      <c r="I546" s="155"/>
      <c r="L546" s="151"/>
      <c r="M546" s="156"/>
      <c r="T546" s="157"/>
      <c r="AT546" s="153" t="s">
        <v>279</v>
      </c>
      <c r="AU546" s="153" t="s">
        <v>90</v>
      </c>
      <c r="AV546" s="12" t="s">
        <v>21</v>
      </c>
      <c r="AW546" s="12" t="s">
        <v>35</v>
      </c>
      <c r="AX546" s="12" t="s">
        <v>81</v>
      </c>
      <c r="AY546" s="153" t="s">
        <v>270</v>
      </c>
    </row>
    <row r="547" spans="2:65" s="14" customFormat="1" ht="11.25">
      <c r="B547" s="165"/>
      <c r="D547" s="152" t="s">
        <v>279</v>
      </c>
      <c r="E547" s="166" t="s">
        <v>1</v>
      </c>
      <c r="F547" s="167" t="s">
        <v>2396</v>
      </c>
      <c r="H547" s="168">
        <v>12</v>
      </c>
      <c r="I547" s="169"/>
      <c r="L547" s="165"/>
      <c r="M547" s="170"/>
      <c r="T547" s="171"/>
      <c r="AT547" s="166" t="s">
        <v>279</v>
      </c>
      <c r="AU547" s="166" t="s">
        <v>90</v>
      </c>
      <c r="AV547" s="14" t="s">
        <v>90</v>
      </c>
      <c r="AW547" s="14" t="s">
        <v>35</v>
      </c>
      <c r="AX547" s="14" t="s">
        <v>81</v>
      </c>
      <c r="AY547" s="166" t="s">
        <v>270</v>
      </c>
    </row>
    <row r="548" spans="2:65" s="14" customFormat="1" ht="11.25">
      <c r="B548" s="165"/>
      <c r="D548" s="152" t="s">
        <v>279</v>
      </c>
      <c r="E548" s="166" t="s">
        <v>1</v>
      </c>
      <c r="F548" s="167" t="s">
        <v>2389</v>
      </c>
      <c r="H548" s="168">
        <v>2</v>
      </c>
      <c r="I548" s="169"/>
      <c r="L548" s="165"/>
      <c r="M548" s="170"/>
      <c r="T548" s="171"/>
      <c r="AT548" s="166" t="s">
        <v>279</v>
      </c>
      <c r="AU548" s="166" t="s">
        <v>90</v>
      </c>
      <c r="AV548" s="14" t="s">
        <v>90</v>
      </c>
      <c r="AW548" s="14" t="s">
        <v>35</v>
      </c>
      <c r="AX548" s="14" t="s">
        <v>81</v>
      </c>
      <c r="AY548" s="166" t="s">
        <v>270</v>
      </c>
    </row>
    <row r="549" spans="2:65" s="15" customFormat="1" ht="11.25">
      <c r="B549" s="172"/>
      <c r="D549" s="152" t="s">
        <v>279</v>
      </c>
      <c r="E549" s="173" t="s">
        <v>1</v>
      </c>
      <c r="F549" s="174" t="s">
        <v>310</v>
      </c>
      <c r="H549" s="175">
        <v>14</v>
      </c>
      <c r="I549" s="176"/>
      <c r="L549" s="172"/>
      <c r="M549" s="177"/>
      <c r="T549" s="178"/>
      <c r="AT549" s="173" t="s">
        <v>279</v>
      </c>
      <c r="AU549" s="173" t="s">
        <v>90</v>
      </c>
      <c r="AV549" s="15" t="s">
        <v>277</v>
      </c>
      <c r="AW549" s="15" t="s">
        <v>35</v>
      </c>
      <c r="AX549" s="15" t="s">
        <v>21</v>
      </c>
      <c r="AY549" s="173" t="s">
        <v>270</v>
      </c>
    </row>
    <row r="550" spans="2:65" s="1" customFormat="1" ht="49.15" customHeight="1">
      <c r="B550" s="32"/>
      <c r="C550" s="179" t="s">
        <v>844</v>
      </c>
      <c r="D550" s="179" t="s">
        <v>532</v>
      </c>
      <c r="E550" s="180" t="s">
        <v>896</v>
      </c>
      <c r="F550" s="181" t="s">
        <v>897</v>
      </c>
      <c r="G550" s="182" t="s">
        <v>876</v>
      </c>
      <c r="H550" s="183">
        <v>14</v>
      </c>
      <c r="I550" s="184"/>
      <c r="J550" s="185">
        <f>ROUND(I550*H550,2)</f>
        <v>0</v>
      </c>
      <c r="K550" s="181" t="s">
        <v>341</v>
      </c>
      <c r="L550" s="186"/>
      <c r="M550" s="187" t="s">
        <v>1</v>
      </c>
      <c r="N550" s="188" t="s">
        <v>46</v>
      </c>
      <c r="P550" s="147">
        <f>O550*H550</f>
        <v>0</v>
      </c>
      <c r="Q550" s="147">
        <v>1.6999999999999999E-3</v>
      </c>
      <c r="R550" s="147">
        <f>Q550*H550</f>
        <v>2.3799999999999998E-2</v>
      </c>
      <c r="S550" s="147">
        <v>0</v>
      </c>
      <c r="T550" s="148">
        <f>S550*H550</f>
        <v>0</v>
      </c>
      <c r="AR550" s="149" t="s">
        <v>338</v>
      </c>
      <c r="AT550" s="149" t="s">
        <v>532</v>
      </c>
      <c r="AU550" s="149" t="s">
        <v>90</v>
      </c>
      <c r="AY550" s="17" t="s">
        <v>270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21</v>
      </c>
      <c r="BK550" s="150">
        <f>ROUND(I550*H550,2)</f>
        <v>0</v>
      </c>
      <c r="BL550" s="17" t="s">
        <v>277</v>
      </c>
      <c r="BM550" s="149" t="s">
        <v>2397</v>
      </c>
    </row>
    <row r="551" spans="2:65" s="14" customFormat="1" ht="11.25">
      <c r="B551" s="165"/>
      <c r="D551" s="152" t="s">
        <v>279</v>
      </c>
      <c r="E551" s="166" t="s">
        <v>1</v>
      </c>
      <c r="F551" s="167" t="s">
        <v>2398</v>
      </c>
      <c r="H551" s="168">
        <v>14</v>
      </c>
      <c r="I551" s="169"/>
      <c r="L551" s="165"/>
      <c r="M551" s="170"/>
      <c r="T551" s="171"/>
      <c r="AT551" s="166" t="s">
        <v>279</v>
      </c>
      <c r="AU551" s="166" t="s">
        <v>90</v>
      </c>
      <c r="AV551" s="14" t="s">
        <v>90</v>
      </c>
      <c r="AW551" s="14" t="s">
        <v>35</v>
      </c>
      <c r="AX551" s="14" t="s">
        <v>21</v>
      </c>
      <c r="AY551" s="166" t="s">
        <v>270</v>
      </c>
    </row>
    <row r="552" spans="2:65" s="1" customFormat="1" ht="37.9" customHeight="1">
      <c r="B552" s="32"/>
      <c r="C552" s="138" t="s">
        <v>849</v>
      </c>
      <c r="D552" s="138" t="s">
        <v>272</v>
      </c>
      <c r="E552" s="139" t="s">
        <v>901</v>
      </c>
      <c r="F552" s="140" t="s">
        <v>902</v>
      </c>
      <c r="G552" s="141" t="s">
        <v>876</v>
      </c>
      <c r="H552" s="142">
        <v>15</v>
      </c>
      <c r="I552" s="143"/>
      <c r="J552" s="144">
        <f>ROUND(I552*H552,2)</f>
        <v>0</v>
      </c>
      <c r="K552" s="140" t="s">
        <v>341</v>
      </c>
      <c r="L552" s="32"/>
      <c r="M552" s="145" t="s">
        <v>1</v>
      </c>
      <c r="N552" s="146" t="s">
        <v>46</v>
      </c>
      <c r="P552" s="147">
        <f>O552*H552</f>
        <v>0</v>
      </c>
      <c r="Q552" s="147">
        <v>0.112</v>
      </c>
      <c r="R552" s="147">
        <f>Q552*H552</f>
        <v>1.68</v>
      </c>
      <c r="S552" s="147">
        <v>0</v>
      </c>
      <c r="T552" s="148">
        <f>S552*H552</f>
        <v>0</v>
      </c>
      <c r="AR552" s="149" t="s">
        <v>277</v>
      </c>
      <c r="AT552" s="149" t="s">
        <v>272</v>
      </c>
      <c r="AU552" s="149" t="s">
        <v>90</v>
      </c>
      <c r="AY552" s="17" t="s">
        <v>270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21</v>
      </c>
      <c r="BK552" s="150">
        <f>ROUND(I552*H552,2)</f>
        <v>0</v>
      </c>
      <c r="BL552" s="17" t="s">
        <v>277</v>
      </c>
      <c r="BM552" s="149" t="s">
        <v>2399</v>
      </c>
    </row>
    <row r="553" spans="2:65" s="12" customFormat="1" ht="33.75">
      <c r="B553" s="151"/>
      <c r="D553" s="152" t="s">
        <v>279</v>
      </c>
      <c r="E553" s="153" t="s">
        <v>1</v>
      </c>
      <c r="F553" s="154" t="s">
        <v>2400</v>
      </c>
      <c r="H553" s="153" t="s">
        <v>1</v>
      </c>
      <c r="I553" s="155"/>
      <c r="L553" s="151"/>
      <c r="M553" s="156"/>
      <c r="T553" s="157"/>
      <c r="AT553" s="153" t="s">
        <v>279</v>
      </c>
      <c r="AU553" s="153" t="s">
        <v>90</v>
      </c>
      <c r="AV553" s="12" t="s">
        <v>21</v>
      </c>
      <c r="AW553" s="12" t="s">
        <v>35</v>
      </c>
      <c r="AX553" s="12" t="s">
        <v>81</v>
      </c>
      <c r="AY553" s="153" t="s">
        <v>270</v>
      </c>
    </row>
    <row r="554" spans="2:65" s="12" customFormat="1" ht="22.5">
      <c r="B554" s="151"/>
      <c r="D554" s="152" t="s">
        <v>279</v>
      </c>
      <c r="E554" s="153" t="s">
        <v>1</v>
      </c>
      <c r="F554" s="154" t="s">
        <v>905</v>
      </c>
      <c r="H554" s="153" t="s">
        <v>1</v>
      </c>
      <c r="I554" s="155"/>
      <c r="L554" s="151"/>
      <c r="M554" s="156"/>
      <c r="T554" s="157"/>
      <c r="AT554" s="153" t="s">
        <v>279</v>
      </c>
      <c r="AU554" s="153" t="s">
        <v>90</v>
      </c>
      <c r="AV554" s="12" t="s">
        <v>21</v>
      </c>
      <c r="AW554" s="12" t="s">
        <v>35</v>
      </c>
      <c r="AX554" s="12" t="s">
        <v>81</v>
      </c>
      <c r="AY554" s="153" t="s">
        <v>270</v>
      </c>
    </row>
    <row r="555" spans="2:65" s="14" customFormat="1" ht="11.25">
      <c r="B555" s="165"/>
      <c r="D555" s="152" t="s">
        <v>279</v>
      </c>
      <c r="E555" s="166" t="s">
        <v>1</v>
      </c>
      <c r="F555" s="167" t="s">
        <v>2401</v>
      </c>
      <c r="H555" s="168">
        <v>15</v>
      </c>
      <c r="I555" s="169"/>
      <c r="L555" s="165"/>
      <c r="M555" s="170"/>
      <c r="T555" s="171"/>
      <c r="AT555" s="166" t="s">
        <v>279</v>
      </c>
      <c r="AU555" s="166" t="s">
        <v>90</v>
      </c>
      <c r="AV555" s="14" t="s">
        <v>90</v>
      </c>
      <c r="AW555" s="14" t="s">
        <v>35</v>
      </c>
      <c r="AX555" s="14" t="s">
        <v>81</v>
      </c>
      <c r="AY555" s="166" t="s">
        <v>270</v>
      </c>
    </row>
    <row r="556" spans="2:65" s="13" customFormat="1" ht="11.25">
      <c r="B556" s="158"/>
      <c r="D556" s="152" t="s">
        <v>279</v>
      </c>
      <c r="E556" s="159" t="s">
        <v>2021</v>
      </c>
      <c r="F556" s="160" t="s">
        <v>367</v>
      </c>
      <c r="H556" s="161">
        <v>15</v>
      </c>
      <c r="I556" s="162"/>
      <c r="L556" s="158"/>
      <c r="M556" s="163"/>
      <c r="T556" s="164"/>
      <c r="AT556" s="159" t="s">
        <v>279</v>
      </c>
      <c r="AU556" s="159" t="s">
        <v>90</v>
      </c>
      <c r="AV556" s="13" t="s">
        <v>179</v>
      </c>
      <c r="AW556" s="13" t="s">
        <v>35</v>
      </c>
      <c r="AX556" s="13" t="s">
        <v>21</v>
      </c>
      <c r="AY556" s="159" t="s">
        <v>270</v>
      </c>
    </row>
    <row r="557" spans="2:65" s="1" customFormat="1" ht="21.75" customHeight="1">
      <c r="B557" s="32"/>
      <c r="C557" s="179" t="s">
        <v>855</v>
      </c>
      <c r="D557" s="179" t="s">
        <v>532</v>
      </c>
      <c r="E557" s="180" t="s">
        <v>908</v>
      </c>
      <c r="F557" s="181" t="s">
        <v>909</v>
      </c>
      <c r="G557" s="182" t="s">
        <v>876</v>
      </c>
      <c r="H557" s="183">
        <v>15</v>
      </c>
      <c r="I557" s="184"/>
      <c r="J557" s="185">
        <f>ROUND(I557*H557,2)</f>
        <v>0</v>
      </c>
      <c r="K557" s="181" t="s">
        <v>276</v>
      </c>
      <c r="L557" s="186"/>
      <c r="M557" s="187" t="s">
        <v>1</v>
      </c>
      <c r="N557" s="188" t="s">
        <v>46</v>
      </c>
      <c r="P557" s="147">
        <f>O557*H557</f>
        <v>0</v>
      </c>
      <c r="Q557" s="147">
        <v>6.1000000000000004E-3</v>
      </c>
      <c r="R557" s="147">
        <f>Q557*H557</f>
        <v>9.1500000000000012E-2</v>
      </c>
      <c r="S557" s="147">
        <v>0</v>
      </c>
      <c r="T557" s="148">
        <f>S557*H557</f>
        <v>0</v>
      </c>
      <c r="AR557" s="149" t="s">
        <v>338</v>
      </c>
      <c r="AT557" s="149" t="s">
        <v>532</v>
      </c>
      <c r="AU557" s="149" t="s">
        <v>90</v>
      </c>
      <c r="AY557" s="17" t="s">
        <v>270</v>
      </c>
      <c r="BE557" s="150">
        <f>IF(N557="základní",J557,0)</f>
        <v>0</v>
      </c>
      <c r="BF557" s="150">
        <f>IF(N557="snížená",J557,0)</f>
        <v>0</v>
      </c>
      <c r="BG557" s="150">
        <f>IF(N557="zákl. přenesená",J557,0)</f>
        <v>0</v>
      </c>
      <c r="BH557" s="150">
        <f>IF(N557="sníž. přenesená",J557,0)</f>
        <v>0</v>
      </c>
      <c r="BI557" s="150">
        <f>IF(N557="nulová",J557,0)</f>
        <v>0</v>
      </c>
      <c r="BJ557" s="17" t="s">
        <v>21</v>
      </c>
      <c r="BK557" s="150">
        <f>ROUND(I557*H557,2)</f>
        <v>0</v>
      </c>
      <c r="BL557" s="17" t="s">
        <v>277</v>
      </c>
      <c r="BM557" s="149" t="s">
        <v>2402</v>
      </c>
    </row>
    <row r="558" spans="2:65" s="12" customFormat="1" ht="11.25">
      <c r="B558" s="151"/>
      <c r="D558" s="152" t="s">
        <v>279</v>
      </c>
      <c r="E558" s="153" t="s">
        <v>1</v>
      </c>
      <c r="F558" s="154" t="s">
        <v>2403</v>
      </c>
      <c r="H558" s="153" t="s">
        <v>1</v>
      </c>
      <c r="I558" s="155"/>
      <c r="L558" s="151"/>
      <c r="M558" s="156"/>
      <c r="T558" s="157"/>
      <c r="AT558" s="153" t="s">
        <v>279</v>
      </c>
      <c r="AU558" s="153" t="s">
        <v>90</v>
      </c>
      <c r="AV558" s="12" t="s">
        <v>21</v>
      </c>
      <c r="AW558" s="12" t="s">
        <v>35</v>
      </c>
      <c r="AX558" s="12" t="s">
        <v>81</v>
      </c>
      <c r="AY558" s="153" t="s">
        <v>270</v>
      </c>
    </row>
    <row r="559" spans="2:65" s="14" customFormat="1" ht="11.25">
      <c r="B559" s="165"/>
      <c r="D559" s="152" t="s">
        <v>279</v>
      </c>
      <c r="E559" s="166" t="s">
        <v>1</v>
      </c>
      <c r="F559" s="167" t="s">
        <v>2021</v>
      </c>
      <c r="H559" s="168">
        <v>15</v>
      </c>
      <c r="I559" s="169"/>
      <c r="L559" s="165"/>
      <c r="M559" s="170"/>
      <c r="T559" s="171"/>
      <c r="AT559" s="166" t="s">
        <v>279</v>
      </c>
      <c r="AU559" s="166" t="s">
        <v>90</v>
      </c>
      <c r="AV559" s="14" t="s">
        <v>90</v>
      </c>
      <c r="AW559" s="14" t="s">
        <v>35</v>
      </c>
      <c r="AX559" s="14" t="s">
        <v>21</v>
      </c>
      <c r="AY559" s="166" t="s">
        <v>270</v>
      </c>
    </row>
    <row r="560" spans="2:65" s="1" customFormat="1" ht="33" customHeight="1">
      <c r="B560" s="32"/>
      <c r="C560" s="138" t="s">
        <v>860</v>
      </c>
      <c r="D560" s="138" t="s">
        <v>272</v>
      </c>
      <c r="E560" s="139" t="s">
        <v>2404</v>
      </c>
      <c r="F560" s="140" t="s">
        <v>2405</v>
      </c>
      <c r="G560" s="141" t="s">
        <v>335</v>
      </c>
      <c r="H560" s="142">
        <v>3</v>
      </c>
      <c r="I560" s="143"/>
      <c r="J560" s="144">
        <f>ROUND(I560*H560,2)</f>
        <v>0</v>
      </c>
      <c r="K560" s="140" t="s">
        <v>341</v>
      </c>
      <c r="L560" s="32"/>
      <c r="M560" s="145" t="s">
        <v>1</v>
      </c>
      <c r="N560" s="146" t="s">
        <v>46</v>
      </c>
      <c r="P560" s="147">
        <f>O560*H560</f>
        <v>0</v>
      </c>
      <c r="Q560" s="147">
        <v>0.11899999999999999</v>
      </c>
      <c r="R560" s="147">
        <f>Q560*H560</f>
        <v>0.35699999999999998</v>
      </c>
      <c r="S560" s="147">
        <v>0</v>
      </c>
      <c r="T560" s="148">
        <f>S560*H560</f>
        <v>0</v>
      </c>
      <c r="AR560" s="149" t="s">
        <v>277</v>
      </c>
      <c r="AT560" s="149" t="s">
        <v>272</v>
      </c>
      <c r="AU560" s="149" t="s">
        <v>90</v>
      </c>
      <c r="AY560" s="17" t="s">
        <v>270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21</v>
      </c>
      <c r="BK560" s="150">
        <f>ROUND(I560*H560,2)</f>
        <v>0</v>
      </c>
      <c r="BL560" s="17" t="s">
        <v>277</v>
      </c>
      <c r="BM560" s="149" t="s">
        <v>2406</v>
      </c>
    </row>
    <row r="561" spans="2:65" s="14" customFormat="1" ht="22.5">
      <c r="B561" s="165"/>
      <c r="D561" s="152" t="s">
        <v>279</v>
      </c>
      <c r="E561" s="166" t="s">
        <v>1</v>
      </c>
      <c r="F561" s="167" t="s">
        <v>2407</v>
      </c>
      <c r="H561" s="168">
        <v>3</v>
      </c>
      <c r="I561" s="169"/>
      <c r="L561" s="165"/>
      <c r="M561" s="170"/>
      <c r="T561" s="171"/>
      <c r="AT561" s="166" t="s">
        <v>279</v>
      </c>
      <c r="AU561" s="166" t="s">
        <v>90</v>
      </c>
      <c r="AV561" s="14" t="s">
        <v>90</v>
      </c>
      <c r="AW561" s="14" t="s">
        <v>35</v>
      </c>
      <c r="AX561" s="14" t="s">
        <v>21</v>
      </c>
      <c r="AY561" s="166" t="s">
        <v>270</v>
      </c>
    </row>
    <row r="562" spans="2:65" s="1" customFormat="1" ht="16.5" customHeight="1">
      <c r="B562" s="32"/>
      <c r="C562" s="179" t="s">
        <v>867</v>
      </c>
      <c r="D562" s="179" t="s">
        <v>532</v>
      </c>
      <c r="E562" s="180" t="s">
        <v>2408</v>
      </c>
      <c r="F562" s="181" t="s">
        <v>2409</v>
      </c>
      <c r="G562" s="182" t="s">
        <v>275</v>
      </c>
      <c r="H562" s="183">
        <v>0.48499999999999999</v>
      </c>
      <c r="I562" s="184"/>
      <c r="J562" s="185">
        <f>ROUND(I562*H562,2)</f>
        <v>0</v>
      </c>
      <c r="K562" s="181" t="s">
        <v>276</v>
      </c>
      <c r="L562" s="186"/>
      <c r="M562" s="187" t="s">
        <v>1</v>
      </c>
      <c r="N562" s="188" t="s">
        <v>46</v>
      </c>
      <c r="P562" s="147">
        <f>O562*H562</f>
        <v>0</v>
      </c>
      <c r="Q562" s="147">
        <v>0.41699999999999998</v>
      </c>
      <c r="R562" s="147">
        <f>Q562*H562</f>
        <v>0.20224499999999998</v>
      </c>
      <c r="S562" s="147">
        <v>0</v>
      </c>
      <c r="T562" s="148">
        <f>S562*H562</f>
        <v>0</v>
      </c>
      <c r="AR562" s="149" t="s">
        <v>338</v>
      </c>
      <c r="AT562" s="149" t="s">
        <v>532</v>
      </c>
      <c r="AU562" s="149" t="s">
        <v>90</v>
      </c>
      <c r="AY562" s="17" t="s">
        <v>270</v>
      </c>
      <c r="BE562" s="150">
        <f>IF(N562="základní",J562,0)</f>
        <v>0</v>
      </c>
      <c r="BF562" s="150">
        <f>IF(N562="snížená",J562,0)</f>
        <v>0</v>
      </c>
      <c r="BG562" s="150">
        <f>IF(N562="zákl. přenesená",J562,0)</f>
        <v>0</v>
      </c>
      <c r="BH562" s="150">
        <f>IF(N562="sníž. přenesená",J562,0)</f>
        <v>0</v>
      </c>
      <c r="BI562" s="150">
        <f>IF(N562="nulová",J562,0)</f>
        <v>0</v>
      </c>
      <c r="BJ562" s="17" t="s">
        <v>21</v>
      </c>
      <c r="BK562" s="150">
        <f>ROUND(I562*H562,2)</f>
        <v>0</v>
      </c>
      <c r="BL562" s="17" t="s">
        <v>277</v>
      </c>
      <c r="BM562" s="149" t="s">
        <v>2410</v>
      </c>
    </row>
    <row r="563" spans="2:65" s="12" customFormat="1" ht="22.5">
      <c r="B563" s="151"/>
      <c r="D563" s="152" t="s">
        <v>279</v>
      </c>
      <c r="E563" s="153" t="s">
        <v>1</v>
      </c>
      <c r="F563" s="154" t="s">
        <v>2411</v>
      </c>
      <c r="H563" s="153" t="s">
        <v>1</v>
      </c>
      <c r="I563" s="155"/>
      <c r="L563" s="151"/>
      <c r="M563" s="156"/>
      <c r="T563" s="157"/>
      <c r="AT563" s="153" t="s">
        <v>279</v>
      </c>
      <c r="AU563" s="153" t="s">
        <v>90</v>
      </c>
      <c r="AV563" s="12" t="s">
        <v>21</v>
      </c>
      <c r="AW563" s="12" t="s">
        <v>35</v>
      </c>
      <c r="AX563" s="12" t="s">
        <v>81</v>
      </c>
      <c r="AY563" s="153" t="s">
        <v>270</v>
      </c>
    </row>
    <row r="564" spans="2:65" s="14" customFormat="1" ht="11.25">
      <c r="B564" s="165"/>
      <c r="D564" s="152" t="s">
        <v>279</v>
      </c>
      <c r="E564" s="166" t="s">
        <v>1</v>
      </c>
      <c r="F564" s="167" t="s">
        <v>2412</v>
      </c>
      <c r="H564" s="168">
        <v>0.48499999999999999</v>
      </c>
      <c r="I564" s="169"/>
      <c r="L564" s="165"/>
      <c r="M564" s="170"/>
      <c r="T564" s="171"/>
      <c r="AT564" s="166" t="s">
        <v>279</v>
      </c>
      <c r="AU564" s="166" t="s">
        <v>90</v>
      </c>
      <c r="AV564" s="14" t="s">
        <v>90</v>
      </c>
      <c r="AW564" s="14" t="s">
        <v>35</v>
      </c>
      <c r="AX564" s="14" t="s">
        <v>21</v>
      </c>
      <c r="AY564" s="166" t="s">
        <v>270</v>
      </c>
    </row>
    <row r="565" spans="2:65" s="1" customFormat="1" ht="37.9" customHeight="1">
      <c r="B565" s="32"/>
      <c r="C565" s="138" t="s">
        <v>873</v>
      </c>
      <c r="D565" s="138" t="s">
        <v>272</v>
      </c>
      <c r="E565" s="139" t="s">
        <v>2413</v>
      </c>
      <c r="F565" s="140" t="s">
        <v>2414</v>
      </c>
      <c r="G565" s="141" t="s">
        <v>335</v>
      </c>
      <c r="H565" s="142">
        <v>645</v>
      </c>
      <c r="I565" s="143"/>
      <c r="J565" s="144">
        <f>ROUND(I565*H565,2)</f>
        <v>0</v>
      </c>
      <c r="K565" s="140" t="s">
        <v>341</v>
      </c>
      <c r="L565" s="32"/>
      <c r="M565" s="145" t="s">
        <v>1</v>
      </c>
      <c r="N565" s="146" t="s">
        <v>46</v>
      </c>
      <c r="P565" s="147">
        <f>O565*H565</f>
        <v>0</v>
      </c>
      <c r="Q565" s="147">
        <v>9.7000000000000003E-2</v>
      </c>
      <c r="R565" s="147">
        <f>Q565*H565</f>
        <v>62.565000000000005</v>
      </c>
      <c r="S565" s="147">
        <v>0</v>
      </c>
      <c r="T565" s="148">
        <f>S565*H565</f>
        <v>0</v>
      </c>
      <c r="AR565" s="149" t="s">
        <v>277</v>
      </c>
      <c r="AT565" s="149" t="s">
        <v>272</v>
      </c>
      <c r="AU565" s="149" t="s">
        <v>90</v>
      </c>
      <c r="AY565" s="17" t="s">
        <v>270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21</v>
      </c>
      <c r="BK565" s="150">
        <f>ROUND(I565*H565,2)</f>
        <v>0</v>
      </c>
      <c r="BL565" s="17" t="s">
        <v>277</v>
      </c>
      <c r="BM565" s="149" t="s">
        <v>2415</v>
      </c>
    </row>
    <row r="566" spans="2:65" s="14" customFormat="1" ht="22.5">
      <c r="B566" s="165"/>
      <c r="D566" s="152" t="s">
        <v>279</v>
      </c>
      <c r="E566" s="166" t="s">
        <v>1</v>
      </c>
      <c r="F566" s="167" t="s">
        <v>2416</v>
      </c>
      <c r="H566" s="168">
        <v>645</v>
      </c>
      <c r="I566" s="169"/>
      <c r="L566" s="165"/>
      <c r="M566" s="170"/>
      <c r="T566" s="171"/>
      <c r="AT566" s="166" t="s">
        <v>279</v>
      </c>
      <c r="AU566" s="166" t="s">
        <v>90</v>
      </c>
      <c r="AV566" s="14" t="s">
        <v>90</v>
      </c>
      <c r="AW566" s="14" t="s">
        <v>35</v>
      </c>
      <c r="AX566" s="14" t="s">
        <v>21</v>
      </c>
      <c r="AY566" s="166" t="s">
        <v>270</v>
      </c>
    </row>
    <row r="567" spans="2:65" s="1" customFormat="1" ht="55.5" customHeight="1">
      <c r="B567" s="32"/>
      <c r="C567" s="138" t="s">
        <v>884</v>
      </c>
      <c r="D567" s="138" t="s">
        <v>272</v>
      </c>
      <c r="E567" s="139" t="s">
        <v>2417</v>
      </c>
      <c r="F567" s="140" t="s">
        <v>2418</v>
      </c>
      <c r="G567" s="141" t="s">
        <v>335</v>
      </c>
      <c r="H567" s="142">
        <v>645</v>
      </c>
      <c r="I567" s="143"/>
      <c r="J567" s="144">
        <f>ROUND(I567*H567,2)</f>
        <v>0</v>
      </c>
      <c r="K567" s="140" t="s">
        <v>341</v>
      </c>
      <c r="L567" s="32"/>
      <c r="M567" s="145" t="s">
        <v>1</v>
      </c>
      <c r="N567" s="146" t="s">
        <v>46</v>
      </c>
      <c r="P567" s="147">
        <f>O567*H567</f>
        <v>0</v>
      </c>
      <c r="Q567" s="147">
        <v>0</v>
      </c>
      <c r="R567" s="147">
        <f>Q567*H567</f>
        <v>0</v>
      </c>
      <c r="S567" s="147">
        <v>0</v>
      </c>
      <c r="T567" s="148">
        <f>S567*H567</f>
        <v>0</v>
      </c>
      <c r="AR567" s="149" t="s">
        <v>277</v>
      </c>
      <c r="AT567" s="149" t="s">
        <v>272</v>
      </c>
      <c r="AU567" s="149" t="s">
        <v>90</v>
      </c>
      <c r="AY567" s="17" t="s">
        <v>270</v>
      </c>
      <c r="BE567" s="150">
        <f>IF(N567="základní",J567,0)</f>
        <v>0</v>
      </c>
      <c r="BF567" s="150">
        <f>IF(N567="snížená",J567,0)</f>
        <v>0</v>
      </c>
      <c r="BG567" s="150">
        <f>IF(N567="zákl. přenesená",J567,0)</f>
        <v>0</v>
      </c>
      <c r="BH567" s="150">
        <f>IF(N567="sníž. přenesená",J567,0)</f>
        <v>0</v>
      </c>
      <c r="BI567" s="150">
        <f>IF(N567="nulová",J567,0)</f>
        <v>0</v>
      </c>
      <c r="BJ567" s="17" t="s">
        <v>21</v>
      </c>
      <c r="BK567" s="150">
        <f>ROUND(I567*H567,2)</f>
        <v>0</v>
      </c>
      <c r="BL567" s="17" t="s">
        <v>277</v>
      </c>
      <c r="BM567" s="149" t="s">
        <v>2419</v>
      </c>
    </row>
    <row r="568" spans="2:65" s="12" customFormat="1" ht="22.5">
      <c r="B568" s="151"/>
      <c r="D568" s="152" t="s">
        <v>279</v>
      </c>
      <c r="E568" s="153" t="s">
        <v>1</v>
      </c>
      <c r="F568" s="154" t="s">
        <v>2420</v>
      </c>
      <c r="H568" s="153" t="s">
        <v>1</v>
      </c>
      <c r="I568" s="155"/>
      <c r="L568" s="151"/>
      <c r="M568" s="156"/>
      <c r="T568" s="157"/>
      <c r="AT568" s="153" t="s">
        <v>279</v>
      </c>
      <c r="AU568" s="153" t="s">
        <v>90</v>
      </c>
      <c r="AV568" s="12" t="s">
        <v>21</v>
      </c>
      <c r="AW568" s="12" t="s">
        <v>35</v>
      </c>
      <c r="AX568" s="12" t="s">
        <v>81</v>
      </c>
      <c r="AY568" s="153" t="s">
        <v>270</v>
      </c>
    </row>
    <row r="569" spans="2:65" s="14" customFormat="1" ht="22.5">
      <c r="B569" s="165"/>
      <c r="D569" s="152" t="s">
        <v>279</v>
      </c>
      <c r="E569" s="166" t="s">
        <v>1</v>
      </c>
      <c r="F569" s="167" t="s">
        <v>2421</v>
      </c>
      <c r="H569" s="168">
        <v>645</v>
      </c>
      <c r="I569" s="169"/>
      <c r="L569" s="165"/>
      <c r="M569" s="170"/>
      <c r="T569" s="171"/>
      <c r="AT569" s="166" t="s">
        <v>279</v>
      </c>
      <c r="AU569" s="166" t="s">
        <v>90</v>
      </c>
      <c r="AV569" s="14" t="s">
        <v>90</v>
      </c>
      <c r="AW569" s="14" t="s">
        <v>35</v>
      </c>
      <c r="AX569" s="14" t="s">
        <v>21</v>
      </c>
      <c r="AY569" s="166" t="s">
        <v>270</v>
      </c>
    </row>
    <row r="570" spans="2:65" s="1" customFormat="1" ht="16.5" customHeight="1">
      <c r="B570" s="32"/>
      <c r="C570" s="179" t="s">
        <v>889</v>
      </c>
      <c r="D570" s="179" t="s">
        <v>532</v>
      </c>
      <c r="E570" s="180" t="s">
        <v>2422</v>
      </c>
      <c r="F570" s="181" t="s">
        <v>2423</v>
      </c>
      <c r="G570" s="182" t="s">
        <v>275</v>
      </c>
      <c r="H570" s="183">
        <v>78.947999999999993</v>
      </c>
      <c r="I570" s="184"/>
      <c r="J570" s="185">
        <f>ROUND(I570*H570,2)</f>
        <v>0</v>
      </c>
      <c r="K570" s="181" t="s">
        <v>341</v>
      </c>
      <c r="L570" s="186"/>
      <c r="M570" s="187" t="s">
        <v>1</v>
      </c>
      <c r="N570" s="188" t="s">
        <v>46</v>
      </c>
      <c r="P570" s="147">
        <f>O570*H570</f>
        <v>0</v>
      </c>
      <c r="Q570" s="147">
        <v>0.26600000000000001</v>
      </c>
      <c r="R570" s="147">
        <f>Q570*H570</f>
        <v>21.000167999999999</v>
      </c>
      <c r="S570" s="147">
        <v>0</v>
      </c>
      <c r="T570" s="148">
        <f>S570*H570</f>
        <v>0</v>
      </c>
      <c r="AR570" s="149" t="s">
        <v>338</v>
      </c>
      <c r="AT570" s="149" t="s">
        <v>532</v>
      </c>
      <c r="AU570" s="149" t="s">
        <v>90</v>
      </c>
      <c r="AY570" s="17" t="s">
        <v>270</v>
      </c>
      <c r="BE570" s="150">
        <f>IF(N570="základní",J570,0)</f>
        <v>0</v>
      </c>
      <c r="BF570" s="150">
        <f>IF(N570="snížená",J570,0)</f>
        <v>0</v>
      </c>
      <c r="BG570" s="150">
        <f>IF(N570="zákl. přenesená",J570,0)</f>
        <v>0</v>
      </c>
      <c r="BH570" s="150">
        <f>IF(N570="sníž. přenesená",J570,0)</f>
        <v>0</v>
      </c>
      <c r="BI570" s="150">
        <f>IF(N570="nulová",J570,0)</f>
        <v>0</v>
      </c>
      <c r="BJ570" s="17" t="s">
        <v>21</v>
      </c>
      <c r="BK570" s="150">
        <f>ROUND(I570*H570,2)</f>
        <v>0</v>
      </c>
      <c r="BL570" s="17" t="s">
        <v>277</v>
      </c>
      <c r="BM570" s="149" t="s">
        <v>2424</v>
      </c>
    </row>
    <row r="571" spans="2:65" s="12" customFormat="1" ht="22.5">
      <c r="B571" s="151"/>
      <c r="D571" s="152" t="s">
        <v>279</v>
      </c>
      <c r="E571" s="153" t="s">
        <v>1</v>
      </c>
      <c r="F571" s="154" t="s">
        <v>2425</v>
      </c>
      <c r="H571" s="153" t="s">
        <v>1</v>
      </c>
      <c r="I571" s="155"/>
      <c r="L571" s="151"/>
      <c r="M571" s="156"/>
      <c r="T571" s="157"/>
      <c r="AT571" s="153" t="s">
        <v>279</v>
      </c>
      <c r="AU571" s="153" t="s">
        <v>90</v>
      </c>
      <c r="AV571" s="12" t="s">
        <v>21</v>
      </c>
      <c r="AW571" s="12" t="s">
        <v>35</v>
      </c>
      <c r="AX571" s="12" t="s">
        <v>81</v>
      </c>
      <c r="AY571" s="153" t="s">
        <v>270</v>
      </c>
    </row>
    <row r="572" spans="2:65" s="14" customFormat="1" ht="11.25">
      <c r="B572" s="165"/>
      <c r="D572" s="152" t="s">
        <v>279</v>
      </c>
      <c r="E572" s="166" t="s">
        <v>1</v>
      </c>
      <c r="F572" s="167" t="s">
        <v>2426</v>
      </c>
      <c r="H572" s="168">
        <v>78.947999999999993</v>
      </c>
      <c r="I572" s="169"/>
      <c r="L572" s="165"/>
      <c r="M572" s="170"/>
      <c r="T572" s="171"/>
      <c r="AT572" s="166" t="s">
        <v>279</v>
      </c>
      <c r="AU572" s="166" t="s">
        <v>90</v>
      </c>
      <c r="AV572" s="14" t="s">
        <v>90</v>
      </c>
      <c r="AW572" s="14" t="s">
        <v>35</v>
      </c>
      <c r="AX572" s="14" t="s">
        <v>21</v>
      </c>
      <c r="AY572" s="166" t="s">
        <v>270</v>
      </c>
    </row>
    <row r="573" spans="2:65" s="1" customFormat="1" ht="37.9" customHeight="1">
      <c r="B573" s="32"/>
      <c r="C573" s="179" t="s">
        <v>895</v>
      </c>
      <c r="D573" s="179" t="s">
        <v>532</v>
      </c>
      <c r="E573" s="180" t="s">
        <v>2427</v>
      </c>
      <c r="F573" s="181" t="s">
        <v>2428</v>
      </c>
      <c r="G573" s="182" t="s">
        <v>275</v>
      </c>
      <c r="H573" s="183">
        <v>39.473999999999997</v>
      </c>
      <c r="I573" s="184"/>
      <c r="J573" s="185">
        <f>ROUND(I573*H573,2)</f>
        <v>0</v>
      </c>
      <c r="K573" s="181" t="s">
        <v>341</v>
      </c>
      <c r="L573" s="186"/>
      <c r="M573" s="187" t="s">
        <v>1</v>
      </c>
      <c r="N573" s="188" t="s">
        <v>46</v>
      </c>
      <c r="P573" s="147">
        <f>O573*H573</f>
        <v>0</v>
      </c>
      <c r="Q573" s="147">
        <v>0</v>
      </c>
      <c r="R573" s="147">
        <f>Q573*H573</f>
        <v>0</v>
      </c>
      <c r="S573" s="147">
        <v>0</v>
      </c>
      <c r="T573" s="148">
        <f>S573*H573</f>
        <v>0</v>
      </c>
      <c r="AR573" s="149" t="s">
        <v>338</v>
      </c>
      <c r="AT573" s="149" t="s">
        <v>532</v>
      </c>
      <c r="AU573" s="149" t="s">
        <v>90</v>
      </c>
      <c r="AY573" s="17" t="s">
        <v>270</v>
      </c>
      <c r="BE573" s="150">
        <f>IF(N573="základní",J573,0)</f>
        <v>0</v>
      </c>
      <c r="BF573" s="150">
        <f>IF(N573="snížená",J573,0)</f>
        <v>0</v>
      </c>
      <c r="BG573" s="150">
        <f>IF(N573="zákl. přenesená",J573,0)</f>
        <v>0</v>
      </c>
      <c r="BH573" s="150">
        <f>IF(N573="sníž. přenesená",J573,0)</f>
        <v>0</v>
      </c>
      <c r="BI573" s="150">
        <f>IF(N573="nulová",J573,0)</f>
        <v>0</v>
      </c>
      <c r="BJ573" s="17" t="s">
        <v>21</v>
      </c>
      <c r="BK573" s="150">
        <f>ROUND(I573*H573,2)</f>
        <v>0</v>
      </c>
      <c r="BL573" s="17" t="s">
        <v>277</v>
      </c>
      <c r="BM573" s="149" t="s">
        <v>2429</v>
      </c>
    </row>
    <row r="574" spans="2:65" s="12" customFormat="1" ht="22.5">
      <c r="B574" s="151"/>
      <c r="D574" s="152" t="s">
        <v>279</v>
      </c>
      <c r="E574" s="153" t="s">
        <v>1</v>
      </c>
      <c r="F574" s="154" t="s">
        <v>2430</v>
      </c>
      <c r="H574" s="153" t="s">
        <v>1</v>
      </c>
      <c r="I574" s="155"/>
      <c r="L574" s="151"/>
      <c r="M574" s="156"/>
      <c r="T574" s="157"/>
      <c r="AT574" s="153" t="s">
        <v>279</v>
      </c>
      <c r="AU574" s="153" t="s">
        <v>90</v>
      </c>
      <c r="AV574" s="12" t="s">
        <v>21</v>
      </c>
      <c r="AW574" s="12" t="s">
        <v>35</v>
      </c>
      <c r="AX574" s="12" t="s">
        <v>81</v>
      </c>
      <c r="AY574" s="153" t="s">
        <v>270</v>
      </c>
    </row>
    <row r="575" spans="2:65" s="12" customFormat="1" ht="11.25">
      <c r="B575" s="151"/>
      <c r="D575" s="152" t="s">
        <v>279</v>
      </c>
      <c r="E575" s="153" t="s">
        <v>1</v>
      </c>
      <c r="F575" s="154" t="s">
        <v>2431</v>
      </c>
      <c r="H575" s="153" t="s">
        <v>1</v>
      </c>
      <c r="I575" s="155"/>
      <c r="L575" s="151"/>
      <c r="M575" s="156"/>
      <c r="T575" s="157"/>
      <c r="AT575" s="153" t="s">
        <v>279</v>
      </c>
      <c r="AU575" s="153" t="s">
        <v>90</v>
      </c>
      <c r="AV575" s="12" t="s">
        <v>21</v>
      </c>
      <c r="AW575" s="12" t="s">
        <v>35</v>
      </c>
      <c r="AX575" s="12" t="s">
        <v>81</v>
      </c>
      <c r="AY575" s="153" t="s">
        <v>270</v>
      </c>
    </row>
    <row r="576" spans="2:65" s="12" customFormat="1" ht="22.5">
      <c r="B576" s="151"/>
      <c r="D576" s="152" t="s">
        <v>279</v>
      </c>
      <c r="E576" s="153" t="s">
        <v>1</v>
      </c>
      <c r="F576" s="154" t="s">
        <v>2432</v>
      </c>
      <c r="H576" s="153" t="s">
        <v>1</v>
      </c>
      <c r="I576" s="155"/>
      <c r="L576" s="151"/>
      <c r="M576" s="156"/>
      <c r="T576" s="157"/>
      <c r="AT576" s="153" t="s">
        <v>279</v>
      </c>
      <c r="AU576" s="153" t="s">
        <v>90</v>
      </c>
      <c r="AV576" s="12" t="s">
        <v>21</v>
      </c>
      <c r="AW576" s="12" t="s">
        <v>35</v>
      </c>
      <c r="AX576" s="12" t="s">
        <v>81</v>
      </c>
      <c r="AY576" s="153" t="s">
        <v>270</v>
      </c>
    </row>
    <row r="577" spans="2:65" s="12" customFormat="1" ht="22.5">
      <c r="B577" s="151"/>
      <c r="D577" s="152" t="s">
        <v>279</v>
      </c>
      <c r="E577" s="153" t="s">
        <v>1</v>
      </c>
      <c r="F577" s="154" t="s">
        <v>2433</v>
      </c>
      <c r="H577" s="153" t="s">
        <v>1</v>
      </c>
      <c r="I577" s="155"/>
      <c r="L577" s="151"/>
      <c r="M577" s="156"/>
      <c r="T577" s="157"/>
      <c r="AT577" s="153" t="s">
        <v>279</v>
      </c>
      <c r="AU577" s="153" t="s">
        <v>90</v>
      </c>
      <c r="AV577" s="12" t="s">
        <v>21</v>
      </c>
      <c r="AW577" s="12" t="s">
        <v>35</v>
      </c>
      <c r="AX577" s="12" t="s">
        <v>81</v>
      </c>
      <c r="AY577" s="153" t="s">
        <v>270</v>
      </c>
    </row>
    <row r="578" spans="2:65" s="14" customFormat="1" ht="11.25">
      <c r="B578" s="165"/>
      <c r="D578" s="152" t="s">
        <v>279</v>
      </c>
      <c r="E578" s="166" t="s">
        <v>1</v>
      </c>
      <c r="F578" s="167" t="s">
        <v>2434</v>
      </c>
      <c r="H578" s="168">
        <v>39.473999999999997</v>
      </c>
      <c r="I578" s="169"/>
      <c r="L578" s="165"/>
      <c r="M578" s="170"/>
      <c r="T578" s="171"/>
      <c r="AT578" s="166" t="s">
        <v>279</v>
      </c>
      <c r="AU578" s="166" t="s">
        <v>90</v>
      </c>
      <c r="AV578" s="14" t="s">
        <v>90</v>
      </c>
      <c r="AW578" s="14" t="s">
        <v>35</v>
      </c>
      <c r="AX578" s="14" t="s">
        <v>21</v>
      </c>
      <c r="AY578" s="166" t="s">
        <v>270</v>
      </c>
    </row>
    <row r="579" spans="2:65" s="1" customFormat="1" ht="37.9" customHeight="1">
      <c r="B579" s="32"/>
      <c r="C579" s="138" t="s">
        <v>900</v>
      </c>
      <c r="D579" s="138" t="s">
        <v>272</v>
      </c>
      <c r="E579" s="139" t="s">
        <v>989</v>
      </c>
      <c r="F579" s="140" t="s">
        <v>990</v>
      </c>
      <c r="G579" s="141" t="s">
        <v>335</v>
      </c>
      <c r="H579" s="142">
        <v>255</v>
      </c>
      <c r="I579" s="143"/>
      <c r="J579" s="144">
        <f>ROUND(I579*H579,2)</f>
        <v>0</v>
      </c>
      <c r="K579" s="140" t="s">
        <v>341</v>
      </c>
      <c r="L579" s="32"/>
      <c r="M579" s="145" t="s">
        <v>1</v>
      </c>
      <c r="N579" s="146" t="s">
        <v>46</v>
      </c>
      <c r="P579" s="147">
        <f>O579*H579</f>
        <v>0</v>
      </c>
      <c r="Q579" s="147">
        <v>0.14000000000000001</v>
      </c>
      <c r="R579" s="147">
        <f>Q579*H579</f>
        <v>35.700000000000003</v>
      </c>
      <c r="S579" s="147">
        <v>0</v>
      </c>
      <c r="T579" s="148">
        <f>S579*H579</f>
        <v>0</v>
      </c>
      <c r="AR579" s="149" t="s">
        <v>277</v>
      </c>
      <c r="AT579" s="149" t="s">
        <v>272</v>
      </c>
      <c r="AU579" s="149" t="s">
        <v>90</v>
      </c>
      <c r="AY579" s="17" t="s">
        <v>270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21</v>
      </c>
      <c r="BK579" s="150">
        <f>ROUND(I579*H579,2)</f>
        <v>0</v>
      </c>
      <c r="BL579" s="17" t="s">
        <v>277</v>
      </c>
      <c r="BM579" s="149" t="s">
        <v>2435</v>
      </c>
    </row>
    <row r="580" spans="2:65" s="12" customFormat="1" ht="22.5">
      <c r="B580" s="151"/>
      <c r="D580" s="152" t="s">
        <v>279</v>
      </c>
      <c r="E580" s="153" t="s">
        <v>1</v>
      </c>
      <c r="F580" s="154" t="s">
        <v>2436</v>
      </c>
      <c r="H580" s="153" t="s">
        <v>1</v>
      </c>
      <c r="I580" s="155"/>
      <c r="L580" s="151"/>
      <c r="M580" s="156"/>
      <c r="T580" s="157"/>
      <c r="AT580" s="153" t="s">
        <v>279</v>
      </c>
      <c r="AU580" s="153" t="s">
        <v>90</v>
      </c>
      <c r="AV580" s="12" t="s">
        <v>21</v>
      </c>
      <c r="AW580" s="12" t="s">
        <v>35</v>
      </c>
      <c r="AX580" s="12" t="s">
        <v>81</v>
      </c>
      <c r="AY580" s="153" t="s">
        <v>270</v>
      </c>
    </row>
    <row r="581" spans="2:65" s="14" customFormat="1" ht="22.5">
      <c r="B581" s="165"/>
      <c r="D581" s="152" t="s">
        <v>279</v>
      </c>
      <c r="E581" s="166" t="s">
        <v>1</v>
      </c>
      <c r="F581" s="167" t="s">
        <v>2437</v>
      </c>
      <c r="H581" s="168">
        <v>110</v>
      </c>
      <c r="I581" s="169"/>
      <c r="L581" s="165"/>
      <c r="M581" s="170"/>
      <c r="T581" s="171"/>
      <c r="AT581" s="166" t="s">
        <v>279</v>
      </c>
      <c r="AU581" s="166" t="s">
        <v>90</v>
      </c>
      <c r="AV581" s="14" t="s">
        <v>90</v>
      </c>
      <c r="AW581" s="14" t="s">
        <v>35</v>
      </c>
      <c r="AX581" s="14" t="s">
        <v>81</v>
      </c>
      <c r="AY581" s="166" t="s">
        <v>270</v>
      </c>
    </row>
    <row r="582" spans="2:65" s="14" customFormat="1" ht="22.5">
      <c r="B582" s="165"/>
      <c r="D582" s="152" t="s">
        <v>279</v>
      </c>
      <c r="E582" s="166" t="s">
        <v>1</v>
      </c>
      <c r="F582" s="167" t="s">
        <v>2438</v>
      </c>
      <c r="H582" s="168">
        <v>145</v>
      </c>
      <c r="I582" s="169"/>
      <c r="L582" s="165"/>
      <c r="M582" s="170"/>
      <c r="T582" s="171"/>
      <c r="AT582" s="166" t="s">
        <v>279</v>
      </c>
      <c r="AU582" s="166" t="s">
        <v>90</v>
      </c>
      <c r="AV582" s="14" t="s">
        <v>90</v>
      </c>
      <c r="AW582" s="14" t="s">
        <v>35</v>
      </c>
      <c r="AX582" s="14" t="s">
        <v>81</v>
      </c>
      <c r="AY582" s="166" t="s">
        <v>270</v>
      </c>
    </row>
    <row r="583" spans="2:65" s="15" customFormat="1" ht="11.25">
      <c r="B583" s="172"/>
      <c r="D583" s="152" t="s">
        <v>279</v>
      </c>
      <c r="E583" s="173" t="s">
        <v>2439</v>
      </c>
      <c r="F583" s="174" t="s">
        <v>310</v>
      </c>
      <c r="H583" s="175">
        <v>255</v>
      </c>
      <c r="I583" s="176"/>
      <c r="L583" s="172"/>
      <c r="M583" s="177"/>
      <c r="T583" s="178"/>
      <c r="AT583" s="173" t="s">
        <v>279</v>
      </c>
      <c r="AU583" s="173" t="s">
        <v>90</v>
      </c>
      <c r="AV583" s="15" t="s">
        <v>277</v>
      </c>
      <c r="AW583" s="15" t="s">
        <v>35</v>
      </c>
      <c r="AX583" s="15" t="s">
        <v>21</v>
      </c>
      <c r="AY583" s="173" t="s">
        <v>270</v>
      </c>
    </row>
    <row r="584" spans="2:65" s="1" customFormat="1" ht="16.5" customHeight="1">
      <c r="B584" s="32"/>
      <c r="C584" s="179" t="s">
        <v>907</v>
      </c>
      <c r="D584" s="179" t="s">
        <v>532</v>
      </c>
      <c r="E584" s="180" t="s">
        <v>997</v>
      </c>
      <c r="F584" s="181" t="s">
        <v>998</v>
      </c>
      <c r="G584" s="182" t="s">
        <v>335</v>
      </c>
      <c r="H584" s="183">
        <v>112.2</v>
      </c>
      <c r="I584" s="184"/>
      <c r="J584" s="185">
        <f>ROUND(I584*H584,2)</f>
        <v>0</v>
      </c>
      <c r="K584" s="181" t="s">
        <v>276</v>
      </c>
      <c r="L584" s="186"/>
      <c r="M584" s="187" t="s">
        <v>1</v>
      </c>
      <c r="N584" s="188" t="s">
        <v>46</v>
      </c>
      <c r="P584" s="147">
        <f>O584*H584</f>
        <v>0</v>
      </c>
      <c r="Q584" s="147">
        <v>5.6120000000000003E-2</v>
      </c>
      <c r="R584" s="147">
        <f>Q584*H584</f>
        <v>6.2966640000000007</v>
      </c>
      <c r="S584" s="147">
        <v>0</v>
      </c>
      <c r="T584" s="148">
        <f>S584*H584</f>
        <v>0</v>
      </c>
      <c r="AR584" s="149" t="s">
        <v>338</v>
      </c>
      <c r="AT584" s="149" t="s">
        <v>532</v>
      </c>
      <c r="AU584" s="149" t="s">
        <v>90</v>
      </c>
      <c r="AY584" s="17" t="s">
        <v>270</v>
      </c>
      <c r="BE584" s="150">
        <f>IF(N584="základní",J584,0)</f>
        <v>0</v>
      </c>
      <c r="BF584" s="150">
        <f>IF(N584="snížená",J584,0)</f>
        <v>0</v>
      </c>
      <c r="BG584" s="150">
        <f>IF(N584="zákl. přenesená",J584,0)</f>
        <v>0</v>
      </c>
      <c r="BH584" s="150">
        <f>IF(N584="sníž. přenesená",J584,0)</f>
        <v>0</v>
      </c>
      <c r="BI584" s="150">
        <f>IF(N584="nulová",J584,0)</f>
        <v>0</v>
      </c>
      <c r="BJ584" s="17" t="s">
        <v>21</v>
      </c>
      <c r="BK584" s="150">
        <f>ROUND(I584*H584,2)</f>
        <v>0</v>
      </c>
      <c r="BL584" s="17" t="s">
        <v>277</v>
      </c>
      <c r="BM584" s="149" t="s">
        <v>2440</v>
      </c>
    </row>
    <row r="585" spans="2:65" s="14" customFormat="1" ht="22.5">
      <c r="B585" s="165"/>
      <c r="D585" s="152" t="s">
        <v>279</v>
      </c>
      <c r="E585" s="166" t="s">
        <v>1</v>
      </c>
      <c r="F585" s="167" t="s">
        <v>2441</v>
      </c>
      <c r="H585" s="168">
        <v>112.2</v>
      </c>
      <c r="I585" s="169"/>
      <c r="L585" s="165"/>
      <c r="M585" s="170"/>
      <c r="T585" s="171"/>
      <c r="AT585" s="166" t="s">
        <v>279</v>
      </c>
      <c r="AU585" s="166" t="s">
        <v>90</v>
      </c>
      <c r="AV585" s="14" t="s">
        <v>90</v>
      </c>
      <c r="AW585" s="14" t="s">
        <v>35</v>
      </c>
      <c r="AX585" s="14" t="s">
        <v>21</v>
      </c>
      <c r="AY585" s="166" t="s">
        <v>270</v>
      </c>
    </row>
    <row r="586" spans="2:65" s="1" customFormat="1" ht="16.5" customHeight="1">
      <c r="B586" s="32"/>
      <c r="C586" s="179" t="s">
        <v>912</v>
      </c>
      <c r="D586" s="179" t="s">
        <v>532</v>
      </c>
      <c r="E586" s="180" t="s">
        <v>1002</v>
      </c>
      <c r="F586" s="181" t="s">
        <v>1003</v>
      </c>
      <c r="G586" s="182" t="s">
        <v>335</v>
      </c>
      <c r="H586" s="183">
        <v>147.9</v>
      </c>
      <c r="I586" s="184"/>
      <c r="J586" s="185">
        <f>ROUND(I586*H586,2)</f>
        <v>0</v>
      </c>
      <c r="K586" s="181" t="s">
        <v>276</v>
      </c>
      <c r="L586" s="186"/>
      <c r="M586" s="187" t="s">
        <v>1</v>
      </c>
      <c r="N586" s="188" t="s">
        <v>46</v>
      </c>
      <c r="P586" s="147">
        <f>O586*H586</f>
        <v>0</v>
      </c>
      <c r="Q586" s="147">
        <v>4.5999999999999999E-2</v>
      </c>
      <c r="R586" s="147">
        <f>Q586*H586</f>
        <v>6.8033999999999999</v>
      </c>
      <c r="S586" s="147">
        <v>0</v>
      </c>
      <c r="T586" s="148">
        <f>S586*H586</f>
        <v>0</v>
      </c>
      <c r="AR586" s="149" t="s">
        <v>338</v>
      </c>
      <c r="AT586" s="149" t="s">
        <v>532</v>
      </c>
      <c r="AU586" s="149" t="s">
        <v>90</v>
      </c>
      <c r="AY586" s="17" t="s">
        <v>270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21</v>
      </c>
      <c r="BK586" s="150">
        <f>ROUND(I586*H586,2)</f>
        <v>0</v>
      </c>
      <c r="BL586" s="17" t="s">
        <v>277</v>
      </c>
      <c r="BM586" s="149" t="s">
        <v>2442</v>
      </c>
    </row>
    <row r="587" spans="2:65" s="14" customFormat="1" ht="22.5">
      <c r="B587" s="165"/>
      <c r="D587" s="152" t="s">
        <v>279</v>
      </c>
      <c r="E587" s="166" t="s">
        <v>1</v>
      </c>
      <c r="F587" s="167" t="s">
        <v>2443</v>
      </c>
      <c r="H587" s="168">
        <v>147.9</v>
      </c>
      <c r="I587" s="169"/>
      <c r="L587" s="165"/>
      <c r="M587" s="170"/>
      <c r="T587" s="171"/>
      <c r="AT587" s="166" t="s">
        <v>279</v>
      </c>
      <c r="AU587" s="166" t="s">
        <v>90</v>
      </c>
      <c r="AV587" s="14" t="s">
        <v>90</v>
      </c>
      <c r="AW587" s="14" t="s">
        <v>35</v>
      </c>
      <c r="AX587" s="14" t="s">
        <v>21</v>
      </c>
      <c r="AY587" s="166" t="s">
        <v>270</v>
      </c>
    </row>
    <row r="588" spans="2:65" s="1" customFormat="1" ht="24.2" customHeight="1">
      <c r="B588" s="32"/>
      <c r="C588" s="138" t="s">
        <v>918</v>
      </c>
      <c r="D588" s="138" t="s">
        <v>272</v>
      </c>
      <c r="E588" s="139" t="s">
        <v>1007</v>
      </c>
      <c r="F588" s="140" t="s">
        <v>1008</v>
      </c>
      <c r="G588" s="141" t="s">
        <v>335</v>
      </c>
      <c r="H588" s="142">
        <v>26</v>
      </c>
      <c r="I588" s="143"/>
      <c r="J588" s="144">
        <f>ROUND(I588*H588,2)</f>
        <v>0</v>
      </c>
      <c r="K588" s="140" t="s">
        <v>276</v>
      </c>
      <c r="L588" s="32"/>
      <c r="M588" s="145" t="s">
        <v>1</v>
      </c>
      <c r="N588" s="146" t="s">
        <v>46</v>
      </c>
      <c r="P588" s="147">
        <f>O588*H588</f>
        <v>0</v>
      </c>
      <c r="Q588" s="147">
        <v>0</v>
      </c>
      <c r="R588" s="147">
        <f>Q588*H588</f>
        <v>0</v>
      </c>
      <c r="S588" s="147">
        <v>0</v>
      </c>
      <c r="T588" s="148">
        <f>S588*H588</f>
        <v>0</v>
      </c>
      <c r="AR588" s="149" t="s">
        <v>277</v>
      </c>
      <c r="AT588" s="149" t="s">
        <v>272</v>
      </c>
      <c r="AU588" s="149" t="s">
        <v>90</v>
      </c>
      <c r="AY588" s="17" t="s">
        <v>270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7" t="s">
        <v>21</v>
      </c>
      <c r="BK588" s="150">
        <f>ROUND(I588*H588,2)</f>
        <v>0</v>
      </c>
      <c r="BL588" s="17" t="s">
        <v>277</v>
      </c>
      <c r="BM588" s="149" t="s">
        <v>2444</v>
      </c>
    </row>
    <row r="589" spans="2:65" s="12" customFormat="1" ht="11.25">
      <c r="B589" s="151"/>
      <c r="D589" s="152" t="s">
        <v>279</v>
      </c>
      <c r="E589" s="153" t="s">
        <v>1</v>
      </c>
      <c r="F589" s="154" t="s">
        <v>1010</v>
      </c>
      <c r="H589" s="153" t="s">
        <v>1</v>
      </c>
      <c r="I589" s="155"/>
      <c r="L589" s="151"/>
      <c r="M589" s="156"/>
      <c r="T589" s="157"/>
      <c r="AT589" s="153" t="s">
        <v>279</v>
      </c>
      <c r="AU589" s="153" t="s">
        <v>90</v>
      </c>
      <c r="AV589" s="12" t="s">
        <v>21</v>
      </c>
      <c r="AW589" s="12" t="s">
        <v>35</v>
      </c>
      <c r="AX589" s="12" t="s">
        <v>81</v>
      </c>
      <c r="AY589" s="153" t="s">
        <v>270</v>
      </c>
    </row>
    <row r="590" spans="2:65" s="12" customFormat="1" ht="11.25">
      <c r="B590" s="151"/>
      <c r="D590" s="152" t="s">
        <v>279</v>
      </c>
      <c r="E590" s="153" t="s">
        <v>1</v>
      </c>
      <c r="F590" s="154" t="s">
        <v>1011</v>
      </c>
      <c r="H590" s="153" t="s">
        <v>1</v>
      </c>
      <c r="I590" s="155"/>
      <c r="L590" s="151"/>
      <c r="M590" s="156"/>
      <c r="T590" s="157"/>
      <c r="AT590" s="153" t="s">
        <v>279</v>
      </c>
      <c r="AU590" s="153" t="s">
        <v>90</v>
      </c>
      <c r="AV590" s="12" t="s">
        <v>21</v>
      </c>
      <c r="AW590" s="12" t="s">
        <v>35</v>
      </c>
      <c r="AX590" s="12" t="s">
        <v>81</v>
      </c>
      <c r="AY590" s="153" t="s">
        <v>270</v>
      </c>
    </row>
    <row r="591" spans="2:65" s="14" customFormat="1" ht="11.25">
      <c r="B591" s="165"/>
      <c r="D591" s="152" t="s">
        <v>279</v>
      </c>
      <c r="E591" s="166" t="s">
        <v>1</v>
      </c>
      <c r="F591" s="167" t="s">
        <v>2445</v>
      </c>
      <c r="H591" s="168">
        <v>5</v>
      </c>
      <c r="I591" s="169"/>
      <c r="L591" s="165"/>
      <c r="M591" s="170"/>
      <c r="T591" s="171"/>
      <c r="AT591" s="166" t="s">
        <v>279</v>
      </c>
      <c r="AU591" s="166" t="s">
        <v>90</v>
      </c>
      <c r="AV591" s="14" t="s">
        <v>90</v>
      </c>
      <c r="AW591" s="14" t="s">
        <v>35</v>
      </c>
      <c r="AX591" s="14" t="s">
        <v>81</v>
      </c>
      <c r="AY591" s="166" t="s">
        <v>270</v>
      </c>
    </row>
    <row r="592" spans="2:65" s="12" customFormat="1" ht="11.25">
      <c r="B592" s="151"/>
      <c r="D592" s="152" t="s">
        <v>279</v>
      </c>
      <c r="E592" s="153" t="s">
        <v>1</v>
      </c>
      <c r="F592" s="154" t="s">
        <v>1011</v>
      </c>
      <c r="H592" s="153" t="s">
        <v>1</v>
      </c>
      <c r="I592" s="155"/>
      <c r="L592" s="151"/>
      <c r="M592" s="156"/>
      <c r="T592" s="157"/>
      <c r="AT592" s="153" t="s">
        <v>279</v>
      </c>
      <c r="AU592" s="153" t="s">
        <v>90</v>
      </c>
      <c r="AV592" s="12" t="s">
        <v>21</v>
      </c>
      <c r="AW592" s="12" t="s">
        <v>35</v>
      </c>
      <c r="AX592" s="12" t="s">
        <v>81</v>
      </c>
      <c r="AY592" s="153" t="s">
        <v>270</v>
      </c>
    </row>
    <row r="593" spans="2:65" s="14" customFormat="1" ht="11.25">
      <c r="B593" s="165"/>
      <c r="D593" s="152" t="s">
        <v>279</v>
      </c>
      <c r="E593" s="166" t="s">
        <v>1</v>
      </c>
      <c r="F593" s="167" t="s">
        <v>2446</v>
      </c>
      <c r="H593" s="168">
        <v>21</v>
      </c>
      <c r="I593" s="169"/>
      <c r="L593" s="165"/>
      <c r="M593" s="170"/>
      <c r="T593" s="171"/>
      <c r="AT593" s="166" t="s">
        <v>279</v>
      </c>
      <c r="AU593" s="166" t="s">
        <v>90</v>
      </c>
      <c r="AV593" s="14" t="s">
        <v>90</v>
      </c>
      <c r="AW593" s="14" t="s">
        <v>35</v>
      </c>
      <c r="AX593" s="14" t="s">
        <v>81</v>
      </c>
      <c r="AY593" s="166" t="s">
        <v>270</v>
      </c>
    </row>
    <row r="594" spans="2:65" s="15" customFormat="1" ht="11.25">
      <c r="B594" s="172"/>
      <c r="D594" s="152" t="s">
        <v>279</v>
      </c>
      <c r="E594" s="173" t="s">
        <v>2022</v>
      </c>
      <c r="F594" s="174" t="s">
        <v>310</v>
      </c>
      <c r="H594" s="175">
        <v>26</v>
      </c>
      <c r="I594" s="176"/>
      <c r="L594" s="172"/>
      <c r="M594" s="177"/>
      <c r="T594" s="178"/>
      <c r="AT594" s="173" t="s">
        <v>279</v>
      </c>
      <c r="AU594" s="173" t="s">
        <v>90</v>
      </c>
      <c r="AV594" s="15" t="s">
        <v>277</v>
      </c>
      <c r="AW594" s="15" t="s">
        <v>35</v>
      </c>
      <c r="AX594" s="15" t="s">
        <v>21</v>
      </c>
      <c r="AY594" s="173" t="s">
        <v>270</v>
      </c>
    </row>
    <row r="595" spans="2:65" s="1" customFormat="1" ht="33" customHeight="1">
      <c r="B595" s="32"/>
      <c r="C595" s="138" t="s">
        <v>924</v>
      </c>
      <c r="D595" s="138" t="s">
        <v>272</v>
      </c>
      <c r="E595" s="139" t="s">
        <v>1027</v>
      </c>
      <c r="F595" s="140" t="s">
        <v>1028</v>
      </c>
      <c r="G595" s="141" t="s">
        <v>335</v>
      </c>
      <c r="H595" s="142">
        <v>26</v>
      </c>
      <c r="I595" s="143"/>
      <c r="J595" s="144">
        <f>ROUND(I595*H595,2)</f>
        <v>0</v>
      </c>
      <c r="K595" s="140" t="s">
        <v>341</v>
      </c>
      <c r="L595" s="32"/>
      <c r="M595" s="145" t="s">
        <v>1</v>
      </c>
      <c r="N595" s="146" t="s">
        <v>46</v>
      </c>
      <c r="P595" s="147">
        <f>O595*H595</f>
        <v>0</v>
      </c>
      <c r="Q595" s="147">
        <v>7.0000000000000001E-3</v>
      </c>
      <c r="R595" s="147">
        <f>Q595*H595</f>
        <v>0.182</v>
      </c>
      <c r="S595" s="147">
        <v>0</v>
      </c>
      <c r="T595" s="148">
        <f>S595*H595</f>
        <v>0</v>
      </c>
      <c r="AR595" s="149" t="s">
        <v>277</v>
      </c>
      <c r="AT595" s="149" t="s">
        <v>272</v>
      </c>
      <c r="AU595" s="149" t="s">
        <v>90</v>
      </c>
      <c r="AY595" s="17" t="s">
        <v>270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21</v>
      </c>
      <c r="BK595" s="150">
        <f>ROUND(I595*H595,2)</f>
        <v>0</v>
      </c>
      <c r="BL595" s="17" t="s">
        <v>277</v>
      </c>
      <c r="BM595" s="149" t="s">
        <v>2447</v>
      </c>
    </row>
    <row r="596" spans="2:65" s="12" customFormat="1" ht="22.5">
      <c r="B596" s="151"/>
      <c r="D596" s="152" t="s">
        <v>279</v>
      </c>
      <c r="E596" s="153" t="s">
        <v>1</v>
      </c>
      <c r="F596" s="154" t="s">
        <v>1030</v>
      </c>
      <c r="H596" s="153" t="s">
        <v>1</v>
      </c>
      <c r="I596" s="155"/>
      <c r="L596" s="151"/>
      <c r="M596" s="156"/>
      <c r="T596" s="157"/>
      <c r="AT596" s="153" t="s">
        <v>279</v>
      </c>
      <c r="AU596" s="153" t="s">
        <v>90</v>
      </c>
      <c r="AV596" s="12" t="s">
        <v>21</v>
      </c>
      <c r="AW596" s="12" t="s">
        <v>35</v>
      </c>
      <c r="AX596" s="12" t="s">
        <v>81</v>
      </c>
      <c r="AY596" s="153" t="s">
        <v>270</v>
      </c>
    </row>
    <row r="597" spans="2:65" s="14" customFormat="1" ht="11.25">
      <c r="B597" s="165"/>
      <c r="D597" s="152" t="s">
        <v>279</v>
      </c>
      <c r="E597" s="166" t="s">
        <v>1</v>
      </c>
      <c r="F597" s="167" t="s">
        <v>2022</v>
      </c>
      <c r="H597" s="168">
        <v>26</v>
      </c>
      <c r="I597" s="169"/>
      <c r="L597" s="165"/>
      <c r="M597" s="170"/>
      <c r="T597" s="171"/>
      <c r="AT597" s="166" t="s">
        <v>279</v>
      </c>
      <c r="AU597" s="166" t="s">
        <v>90</v>
      </c>
      <c r="AV597" s="14" t="s">
        <v>90</v>
      </c>
      <c r="AW597" s="14" t="s">
        <v>35</v>
      </c>
      <c r="AX597" s="14" t="s">
        <v>21</v>
      </c>
      <c r="AY597" s="166" t="s">
        <v>270</v>
      </c>
    </row>
    <row r="598" spans="2:65" s="1" customFormat="1" ht="37.9" customHeight="1">
      <c r="B598" s="32"/>
      <c r="C598" s="138" t="s">
        <v>931</v>
      </c>
      <c r="D598" s="138" t="s">
        <v>272</v>
      </c>
      <c r="E598" s="139" t="s">
        <v>1080</v>
      </c>
      <c r="F598" s="140" t="s">
        <v>1081</v>
      </c>
      <c r="G598" s="141" t="s">
        <v>371</v>
      </c>
      <c r="H598" s="142">
        <v>4.2750000000000004</v>
      </c>
      <c r="I598" s="143"/>
      <c r="J598" s="144">
        <f>ROUND(I598*H598,2)</f>
        <v>0</v>
      </c>
      <c r="K598" s="140" t="s">
        <v>341</v>
      </c>
      <c r="L598" s="32"/>
      <c r="M598" s="145" t="s">
        <v>1</v>
      </c>
      <c r="N598" s="146" t="s">
        <v>46</v>
      </c>
      <c r="P598" s="147">
        <f>O598*H598</f>
        <v>0</v>
      </c>
      <c r="Q598" s="147">
        <v>2.4529999999999998</v>
      </c>
      <c r="R598" s="147">
        <f>Q598*H598</f>
        <v>10.486575</v>
      </c>
      <c r="S598" s="147">
        <v>0</v>
      </c>
      <c r="T598" s="148">
        <f>S598*H598</f>
        <v>0</v>
      </c>
      <c r="AR598" s="149" t="s">
        <v>277</v>
      </c>
      <c r="AT598" s="149" t="s">
        <v>272</v>
      </c>
      <c r="AU598" s="149" t="s">
        <v>90</v>
      </c>
      <c r="AY598" s="17" t="s">
        <v>270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21</v>
      </c>
      <c r="BK598" s="150">
        <f>ROUND(I598*H598,2)</f>
        <v>0</v>
      </c>
      <c r="BL598" s="17" t="s">
        <v>277</v>
      </c>
      <c r="BM598" s="149" t="s">
        <v>2448</v>
      </c>
    </row>
    <row r="599" spans="2:65" s="12" customFormat="1" ht="22.5">
      <c r="B599" s="151"/>
      <c r="D599" s="152" t="s">
        <v>279</v>
      </c>
      <c r="E599" s="153" t="s">
        <v>1</v>
      </c>
      <c r="F599" s="154" t="s">
        <v>2449</v>
      </c>
      <c r="H599" s="153" t="s">
        <v>1</v>
      </c>
      <c r="I599" s="155"/>
      <c r="L599" s="151"/>
      <c r="M599" s="156"/>
      <c r="T599" s="157"/>
      <c r="AT599" s="153" t="s">
        <v>279</v>
      </c>
      <c r="AU599" s="153" t="s">
        <v>90</v>
      </c>
      <c r="AV599" s="12" t="s">
        <v>21</v>
      </c>
      <c r="AW599" s="12" t="s">
        <v>35</v>
      </c>
      <c r="AX599" s="12" t="s">
        <v>81</v>
      </c>
      <c r="AY599" s="153" t="s">
        <v>270</v>
      </c>
    </row>
    <row r="600" spans="2:65" s="14" customFormat="1" ht="22.5">
      <c r="B600" s="165"/>
      <c r="D600" s="152" t="s">
        <v>279</v>
      </c>
      <c r="E600" s="166" t="s">
        <v>1</v>
      </c>
      <c r="F600" s="167" t="s">
        <v>2450</v>
      </c>
      <c r="H600" s="168">
        <v>4.2750000000000004</v>
      </c>
      <c r="I600" s="169"/>
      <c r="L600" s="165"/>
      <c r="M600" s="170"/>
      <c r="T600" s="171"/>
      <c r="AT600" s="166" t="s">
        <v>279</v>
      </c>
      <c r="AU600" s="166" t="s">
        <v>90</v>
      </c>
      <c r="AV600" s="14" t="s">
        <v>90</v>
      </c>
      <c r="AW600" s="14" t="s">
        <v>35</v>
      </c>
      <c r="AX600" s="14" t="s">
        <v>21</v>
      </c>
      <c r="AY600" s="166" t="s">
        <v>270</v>
      </c>
    </row>
    <row r="601" spans="2:65" s="1" customFormat="1" ht="24.2" customHeight="1">
      <c r="B601" s="32"/>
      <c r="C601" s="138" t="s">
        <v>27</v>
      </c>
      <c r="D601" s="138" t="s">
        <v>272</v>
      </c>
      <c r="E601" s="139" t="s">
        <v>1108</v>
      </c>
      <c r="F601" s="140" t="s">
        <v>1109</v>
      </c>
      <c r="G601" s="141" t="s">
        <v>275</v>
      </c>
      <c r="H601" s="142">
        <v>501.2</v>
      </c>
      <c r="I601" s="143"/>
      <c r="J601" s="144">
        <f>ROUND(I601*H601,2)</f>
        <v>0</v>
      </c>
      <c r="K601" s="140" t="s">
        <v>276</v>
      </c>
      <c r="L601" s="32"/>
      <c r="M601" s="145" t="s">
        <v>1</v>
      </c>
      <c r="N601" s="146" t="s">
        <v>46</v>
      </c>
      <c r="P601" s="147">
        <f>O601*H601</f>
        <v>0</v>
      </c>
      <c r="Q601" s="147">
        <v>0</v>
      </c>
      <c r="R601" s="147">
        <f>Q601*H601</f>
        <v>0</v>
      </c>
      <c r="S601" s="147">
        <v>0.02</v>
      </c>
      <c r="T601" s="148">
        <f>S601*H601</f>
        <v>10.023999999999999</v>
      </c>
      <c r="AR601" s="149" t="s">
        <v>277</v>
      </c>
      <c r="AT601" s="149" t="s">
        <v>272</v>
      </c>
      <c r="AU601" s="149" t="s">
        <v>90</v>
      </c>
      <c r="AY601" s="17" t="s">
        <v>270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21</v>
      </c>
      <c r="BK601" s="150">
        <f>ROUND(I601*H601,2)</f>
        <v>0</v>
      </c>
      <c r="BL601" s="17" t="s">
        <v>277</v>
      </c>
      <c r="BM601" s="149" t="s">
        <v>2451</v>
      </c>
    </row>
    <row r="602" spans="2:65" s="12" customFormat="1" ht="22.5">
      <c r="B602" s="151"/>
      <c r="D602" s="152" t="s">
        <v>279</v>
      </c>
      <c r="E602" s="153" t="s">
        <v>1</v>
      </c>
      <c r="F602" s="154" t="s">
        <v>2452</v>
      </c>
      <c r="H602" s="153" t="s">
        <v>1</v>
      </c>
      <c r="I602" s="155"/>
      <c r="L602" s="151"/>
      <c r="M602" s="156"/>
      <c r="T602" s="157"/>
      <c r="AT602" s="153" t="s">
        <v>279</v>
      </c>
      <c r="AU602" s="153" t="s">
        <v>90</v>
      </c>
      <c r="AV602" s="12" t="s">
        <v>21</v>
      </c>
      <c r="AW602" s="12" t="s">
        <v>35</v>
      </c>
      <c r="AX602" s="12" t="s">
        <v>81</v>
      </c>
      <c r="AY602" s="153" t="s">
        <v>270</v>
      </c>
    </row>
    <row r="603" spans="2:65" s="14" customFormat="1" ht="22.5">
      <c r="B603" s="165"/>
      <c r="D603" s="152" t="s">
        <v>279</v>
      </c>
      <c r="E603" s="166" t="s">
        <v>1</v>
      </c>
      <c r="F603" s="167" t="s">
        <v>2453</v>
      </c>
      <c r="H603" s="168">
        <v>501.2</v>
      </c>
      <c r="I603" s="169"/>
      <c r="L603" s="165"/>
      <c r="M603" s="170"/>
      <c r="T603" s="171"/>
      <c r="AT603" s="166" t="s">
        <v>279</v>
      </c>
      <c r="AU603" s="166" t="s">
        <v>90</v>
      </c>
      <c r="AV603" s="14" t="s">
        <v>90</v>
      </c>
      <c r="AW603" s="14" t="s">
        <v>35</v>
      </c>
      <c r="AX603" s="14" t="s">
        <v>21</v>
      </c>
      <c r="AY603" s="166" t="s">
        <v>270</v>
      </c>
    </row>
    <row r="604" spans="2:65" s="1" customFormat="1" ht="24.2" customHeight="1">
      <c r="B604" s="32"/>
      <c r="C604" s="138" t="s">
        <v>942</v>
      </c>
      <c r="D604" s="138" t="s">
        <v>272</v>
      </c>
      <c r="E604" s="139" t="s">
        <v>2454</v>
      </c>
      <c r="F604" s="140" t="s">
        <v>2455</v>
      </c>
      <c r="G604" s="141" t="s">
        <v>275</v>
      </c>
      <c r="H604" s="142">
        <v>2004.8</v>
      </c>
      <c r="I604" s="143"/>
      <c r="J604" s="144">
        <f>ROUND(I604*H604,2)</f>
        <v>0</v>
      </c>
      <c r="K604" s="140" t="s">
        <v>276</v>
      </c>
      <c r="L604" s="32"/>
      <c r="M604" s="145" t="s">
        <v>1</v>
      </c>
      <c r="N604" s="146" t="s">
        <v>46</v>
      </c>
      <c r="P604" s="147">
        <f>O604*H604</f>
        <v>0</v>
      </c>
      <c r="Q604" s="147">
        <v>0</v>
      </c>
      <c r="R604" s="147">
        <f>Q604*H604</f>
        <v>0</v>
      </c>
      <c r="S604" s="147">
        <v>0.02</v>
      </c>
      <c r="T604" s="148">
        <f>S604*H604</f>
        <v>40.095999999999997</v>
      </c>
      <c r="AR604" s="149" t="s">
        <v>277</v>
      </c>
      <c r="AT604" s="149" t="s">
        <v>272</v>
      </c>
      <c r="AU604" s="149" t="s">
        <v>90</v>
      </c>
      <c r="AY604" s="17" t="s">
        <v>270</v>
      </c>
      <c r="BE604" s="150">
        <f>IF(N604="základní",J604,0)</f>
        <v>0</v>
      </c>
      <c r="BF604" s="150">
        <f>IF(N604="snížená",J604,0)</f>
        <v>0</v>
      </c>
      <c r="BG604" s="150">
        <f>IF(N604="zákl. přenesená",J604,0)</f>
        <v>0</v>
      </c>
      <c r="BH604" s="150">
        <f>IF(N604="sníž. přenesená",J604,0)</f>
        <v>0</v>
      </c>
      <c r="BI604" s="150">
        <f>IF(N604="nulová",J604,0)</f>
        <v>0</v>
      </c>
      <c r="BJ604" s="17" t="s">
        <v>21</v>
      </c>
      <c r="BK604" s="150">
        <f>ROUND(I604*H604,2)</f>
        <v>0</v>
      </c>
      <c r="BL604" s="17" t="s">
        <v>277</v>
      </c>
      <c r="BM604" s="149" t="s">
        <v>2456</v>
      </c>
    </row>
    <row r="605" spans="2:65" s="12" customFormat="1" ht="22.5">
      <c r="B605" s="151"/>
      <c r="D605" s="152" t="s">
        <v>279</v>
      </c>
      <c r="E605" s="153" t="s">
        <v>1</v>
      </c>
      <c r="F605" s="154" t="s">
        <v>2457</v>
      </c>
      <c r="H605" s="153" t="s">
        <v>1</v>
      </c>
      <c r="I605" s="155"/>
      <c r="L605" s="151"/>
      <c r="M605" s="156"/>
      <c r="T605" s="157"/>
      <c r="AT605" s="153" t="s">
        <v>279</v>
      </c>
      <c r="AU605" s="153" t="s">
        <v>90</v>
      </c>
      <c r="AV605" s="12" t="s">
        <v>21</v>
      </c>
      <c r="AW605" s="12" t="s">
        <v>35</v>
      </c>
      <c r="AX605" s="12" t="s">
        <v>81</v>
      </c>
      <c r="AY605" s="153" t="s">
        <v>270</v>
      </c>
    </row>
    <row r="606" spans="2:65" s="14" customFormat="1" ht="22.5">
      <c r="B606" s="165"/>
      <c r="D606" s="152" t="s">
        <v>279</v>
      </c>
      <c r="E606" s="166" t="s">
        <v>1</v>
      </c>
      <c r="F606" s="167" t="s">
        <v>2458</v>
      </c>
      <c r="H606" s="168">
        <v>2004.8</v>
      </c>
      <c r="I606" s="169"/>
      <c r="L606" s="165"/>
      <c r="M606" s="170"/>
      <c r="T606" s="171"/>
      <c r="AT606" s="166" t="s">
        <v>279</v>
      </c>
      <c r="AU606" s="166" t="s">
        <v>90</v>
      </c>
      <c r="AV606" s="14" t="s">
        <v>90</v>
      </c>
      <c r="AW606" s="14" t="s">
        <v>35</v>
      </c>
      <c r="AX606" s="14" t="s">
        <v>21</v>
      </c>
      <c r="AY606" s="166" t="s">
        <v>270</v>
      </c>
    </row>
    <row r="607" spans="2:65" s="1" customFormat="1" ht="24.2" customHeight="1">
      <c r="B607" s="32"/>
      <c r="C607" s="138" t="s">
        <v>948</v>
      </c>
      <c r="D607" s="138" t="s">
        <v>272</v>
      </c>
      <c r="E607" s="139" t="s">
        <v>2459</v>
      </c>
      <c r="F607" s="140" t="s">
        <v>2460</v>
      </c>
      <c r="G607" s="141" t="s">
        <v>876</v>
      </c>
      <c r="H607" s="142">
        <v>3</v>
      </c>
      <c r="I607" s="143"/>
      <c r="J607" s="144">
        <f>ROUND(I607*H607,2)</f>
        <v>0</v>
      </c>
      <c r="K607" s="140" t="s">
        <v>276</v>
      </c>
      <c r="L607" s="32"/>
      <c r="M607" s="145" t="s">
        <v>1</v>
      </c>
      <c r="N607" s="146" t="s">
        <v>46</v>
      </c>
      <c r="P607" s="147">
        <f>O607*H607</f>
        <v>0</v>
      </c>
      <c r="Q607" s="147">
        <v>0</v>
      </c>
      <c r="R607" s="147">
        <f>Q607*H607</f>
        <v>0</v>
      </c>
      <c r="S607" s="147">
        <v>7.4999999999999997E-2</v>
      </c>
      <c r="T607" s="148">
        <f>S607*H607</f>
        <v>0.22499999999999998</v>
      </c>
      <c r="AR607" s="149" t="s">
        <v>277</v>
      </c>
      <c r="AT607" s="149" t="s">
        <v>272</v>
      </c>
      <c r="AU607" s="149" t="s">
        <v>90</v>
      </c>
      <c r="AY607" s="17" t="s">
        <v>270</v>
      </c>
      <c r="BE607" s="150">
        <f>IF(N607="základní",J607,0)</f>
        <v>0</v>
      </c>
      <c r="BF607" s="150">
        <f>IF(N607="snížená",J607,0)</f>
        <v>0</v>
      </c>
      <c r="BG607" s="150">
        <f>IF(N607="zákl. přenesená",J607,0)</f>
        <v>0</v>
      </c>
      <c r="BH607" s="150">
        <f>IF(N607="sníž. přenesená",J607,0)</f>
        <v>0</v>
      </c>
      <c r="BI607" s="150">
        <f>IF(N607="nulová",J607,0)</f>
        <v>0</v>
      </c>
      <c r="BJ607" s="17" t="s">
        <v>21</v>
      </c>
      <c r="BK607" s="150">
        <f>ROUND(I607*H607,2)</f>
        <v>0</v>
      </c>
      <c r="BL607" s="17" t="s">
        <v>277</v>
      </c>
      <c r="BM607" s="149" t="s">
        <v>2461</v>
      </c>
    </row>
    <row r="608" spans="2:65" s="12" customFormat="1" ht="22.5">
      <c r="B608" s="151"/>
      <c r="D608" s="152" t="s">
        <v>279</v>
      </c>
      <c r="E608" s="153" t="s">
        <v>1</v>
      </c>
      <c r="F608" s="154" t="s">
        <v>1128</v>
      </c>
      <c r="H608" s="153" t="s">
        <v>1</v>
      </c>
      <c r="I608" s="155"/>
      <c r="L608" s="151"/>
      <c r="M608" s="156"/>
      <c r="T608" s="157"/>
      <c r="AT608" s="153" t="s">
        <v>279</v>
      </c>
      <c r="AU608" s="153" t="s">
        <v>90</v>
      </c>
      <c r="AV608" s="12" t="s">
        <v>21</v>
      </c>
      <c r="AW608" s="12" t="s">
        <v>35</v>
      </c>
      <c r="AX608" s="12" t="s">
        <v>81</v>
      </c>
      <c r="AY608" s="153" t="s">
        <v>270</v>
      </c>
    </row>
    <row r="609" spans="2:65" s="12" customFormat="1" ht="22.5">
      <c r="B609" s="151"/>
      <c r="D609" s="152" t="s">
        <v>279</v>
      </c>
      <c r="E609" s="153" t="s">
        <v>1</v>
      </c>
      <c r="F609" s="154" t="s">
        <v>1129</v>
      </c>
      <c r="H609" s="153" t="s">
        <v>1</v>
      </c>
      <c r="I609" s="155"/>
      <c r="L609" s="151"/>
      <c r="M609" s="156"/>
      <c r="T609" s="157"/>
      <c r="AT609" s="153" t="s">
        <v>279</v>
      </c>
      <c r="AU609" s="153" t="s">
        <v>90</v>
      </c>
      <c r="AV609" s="12" t="s">
        <v>21</v>
      </c>
      <c r="AW609" s="12" t="s">
        <v>35</v>
      </c>
      <c r="AX609" s="12" t="s">
        <v>81</v>
      </c>
      <c r="AY609" s="153" t="s">
        <v>270</v>
      </c>
    </row>
    <row r="610" spans="2:65" s="12" customFormat="1" ht="22.5">
      <c r="B610" s="151"/>
      <c r="D610" s="152" t="s">
        <v>279</v>
      </c>
      <c r="E610" s="153" t="s">
        <v>1</v>
      </c>
      <c r="F610" s="154" t="s">
        <v>1130</v>
      </c>
      <c r="H610" s="153" t="s">
        <v>1</v>
      </c>
      <c r="I610" s="155"/>
      <c r="L610" s="151"/>
      <c r="M610" s="156"/>
      <c r="T610" s="157"/>
      <c r="AT610" s="153" t="s">
        <v>279</v>
      </c>
      <c r="AU610" s="153" t="s">
        <v>90</v>
      </c>
      <c r="AV610" s="12" t="s">
        <v>21</v>
      </c>
      <c r="AW610" s="12" t="s">
        <v>35</v>
      </c>
      <c r="AX610" s="12" t="s">
        <v>81</v>
      </c>
      <c r="AY610" s="153" t="s">
        <v>270</v>
      </c>
    </row>
    <row r="611" spans="2:65" s="13" customFormat="1" ht="11.25">
      <c r="B611" s="158"/>
      <c r="D611" s="152" t="s">
        <v>279</v>
      </c>
      <c r="E611" s="159" t="s">
        <v>1</v>
      </c>
      <c r="F611" s="160" t="s">
        <v>367</v>
      </c>
      <c r="H611" s="161">
        <v>0</v>
      </c>
      <c r="I611" s="162"/>
      <c r="L611" s="158"/>
      <c r="M611" s="163"/>
      <c r="T611" s="164"/>
      <c r="AT611" s="159" t="s">
        <v>279</v>
      </c>
      <c r="AU611" s="159" t="s">
        <v>90</v>
      </c>
      <c r="AV611" s="13" t="s">
        <v>179</v>
      </c>
      <c r="AW611" s="13" t="s">
        <v>35</v>
      </c>
      <c r="AX611" s="13" t="s">
        <v>81</v>
      </c>
      <c r="AY611" s="159" t="s">
        <v>270</v>
      </c>
    </row>
    <row r="612" spans="2:65" s="14" customFormat="1" ht="11.25">
      <c r="B612" s="165"/>
      <c r="D612" s="152" t="s">
        <v>279</v>
      </c>
      <c r="E612" s="166" t="s">
        <v>1</v>
      </c>
      <c r="F612" s="167" t="s">
        <v>2462</v>
      </c>
      <c r="H612" s="168">
        <v>3</v>
      </c>
      <c r="I612" s="169"/>
      <c r="L612" s="165"/>
      <c r="M612" s="170"/>
      <c r="T612" s="171"/>
      <c r="AT612" s="166" t="s">
        <v>279</v>
      </c>
      <c r="AU612" s="166" t="s">
        <v>90</v>
      </c>
      <c r="AV612" s="14" t="s">
        <v>90</v>
      </c>
      <c r="AW612" s="14" t="s">
        <v>35</v>
      </c>
      <c r="AX612" s="14" t="s">
        <v>81</v>
      </c>
      <c r="AY612" s="166" t="s">
        <v>270</v>
      </c>
    </row>
    <row r="613" spans="2:65" s="12" customFormat="1" ht="22.5">
      <c r="B613" s="151"/>
      <c r="D613" s="152" t="s">
        <v>279</v>
      </c>
      <c r="E613" s="153" t="s">
        <v>1</v>
      </c>
      <c r="F613" s="154" t="s">
        <v>2463</v>
      </c>
      <c r="H613" s="153" t="s">
        <v>1</v>
      </c>
      <c r="I613" s="155"/>
      <c r="L613" s="151"/>
      <c r="M613" s="156"/>
      <c r="T613" s="157"/>
      <c r="AT613" s="153" t="s">
        <v>279</v>
      </c>
      <c r="AU613" s="153" t="s">
        <v>90</v>
      </c>
      <c r="AV613" s="12" t="s">
        <v>21</v>
      </c>
      <c r="AW613" s="12" t="s">
        <v>35</v>
      </c>
      <c r="AX613" s="12" t="s">
        <v>81</v>
      </c>
      <c r="AY613" s="153" t="s">
        <v>270</v>
      </c>
    </row>
    <row r="614" spans="2:65" s="15" customFormat="1" ht="11.25">
      <c r="B614" s="172"/>
      <c r="D614" s="152" t="s">
        <v>279</v>
      </c>
      <c r="E614" s="173" t="s">
        <v>1</v>
      </c>
      <c r="F614" s="174" t="s">
        <v>310</v>
      </c>
      <c r="H614" s="175">
        <v>3</v>
      </c>
      <c r="I614" s="176"/>
      <c r="L614" s="172"/>
      <c r="M614" s="177"/>
      <c r="T614" s="178"/>
      <c r="AT614" s="173" t="s">
        <v>279</v>
      </c>
      <c r="AU614" s="173" t="s">
        <v>90</v>
      </c>
      <c r="AV614" s="15" t="s">
        <v>277</v>
      </c>
      <c r="AW614" s="15" t="s">
        <v>35</v>
      </c>
      <c r="AX614" s="15" t="s">
        <v>21</v>
      </c>
      <c r="AY614" s="173" t="s">
        <v>270</v>
      </c>
    </row>
    <row r="615" spans="2:65" s="1" customFormat="1" ht="24.2" customHeight="1">
      <c r="B615" s="32"/>
      <c r="C615" s="138" t="s">
        <v>952</v>
      </c>
      <c r="D615" s="138" t="s">
        <v>272</v>
      </c>
      <c r="E615" s="139" t="s">
        <v>1125</v>
      </c>
      <c r="F615" s="140" t="s">
        <v>1126</v>
      </c>
      <c r="G615" s="141" t="s">
        <v>876</v>
      </c>
      <c r="H615" s="142">
        <v>2</v>
      </c>
      <c r="I615" s="143"/>
      <c r="J615" s="144">
        <f>ROUND(I615*H615,2)</f>
        <v>0</v>
      </c>
      <c r="K615" s="140" t="s">
        <v>276</v>
      </c>
      <c r="L615" s="32"/>
      <c r="M615" s="145" t="s">
        <v>1</v>
      </c>
      <c r="N615" s="146" t="s">
        <v>46</v>
      </c>
      <c r="P615" s="147">
        <f>O615*H615</f>
        <v>0</v>
      </c>
      <c r="Q615" s="147">
        <v>0</v>
      </c>
      <c r="R615" s="147">
        <f>Q615*H615</f>
        <v>0</v>
      </c>
      <c r="S615" s="147">
        <v>8.2000000000000003E-2</v>
      </c>
      <c r="T615" s="148">
        <f>S615*H615</f>
        <v>0.16400000000000001</v>
      </c>
      <c r="AR615" s="149" t="s">
        <v>277</v>
      </c>
      <c r="AT615" s="149" t="s">
        <v>272</v>
      </c>
      <c r="AU615" s="149" t="s">
        <v>90</v>
      </c>
      <c r="AY615" s="17" t="s">
        <v>270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21</v>
      </c>
      <c r="BK615" s="150">
        <f>ROUND(I615*H615,2)</f>
        <v>0</v>
      </c>
      <c r="BL615" s="17" t="s">
        <v>277</v>
      </c>
      <c r="BM615" s="149" t="s">
        <v>2464</v>
      </c>
    </row>
    <row r="616" spans="2:65" s="12" customFormat="1" ht="22.5">
      <c r="B616" s="151"/>
      <c r="D616" s="152" t="s">
        <v>279</v>
      </c>
      <c r="E616" s="153" t="s">
        <v>1</v>
      </c>
      <c r="F616" s="154" t="s">
        <v>2465</v>
      </c>
      <c r="H616" s="153" t="s">
        <v>1</v>
      </c>
      <c r="I616" s="155"/>
      <c r="L616" s="151"/>
      <c r="M616" s="156"/>
      <c r="T616" s="157"/>
      <c r="AT616" s="153" t="s">
        <v>279</v>
      </c>
      <c r="AU616" s="153" t="s">
        <v>90</v>
      </c>
      <c r="AV616" s="12" t="s">
        <v>21</v>
      </c>
      <c r="AW616" s="12" t="s">
        <v>35</v>
      </c>
      <c r="AX616" s="12" t="s">
        <v>81</v>
      </c>
      <c r="AY616" s="153" t="s">
        <v>270</v>
      </c>
    </row>
    <row r="617" spans="2:65" s="14" customFormat="1" ht="11.25">
      <c r="B617" s="165"/>
      <c r="D617" s="152" t="s">
        <v>279</v>
      </c>
      <c r="E617" s="166" t="s">
        <v>1</v>
      </c>
      <c r="F617" s="167" t="s">
        <v>1132</v>
      </c>
      <c r="H617" s="168">
        <v>2</v>
      </c>
      <c r="I617" s="169"/>
      <c r="L617" s="165"/>
      <c r="M617" s="170"/>
      <c r="T617" s="171"/>
      <c r="AT617" s="166" t="s">
        <v>279</v>
      </c>
      <c r="AU617" s="166" t="s">
        <v>90</v>
      </c>
      <c r="AV617" s="14" t="s">
        <v>90</v>
      </c>
      <c r="AW617" s="14" t="s">
        <v>35</v>
      </c>
      <c r="AX617" s="14" t="s">
        <v>81</v>
      </c>
      <c r="AY617" s="166" t="s">
        <v>270</v>
      </c>
    </row>
    <row r="618" spans="2:65" s="12" customFormat="1" ht="22.5">
      <c r="B618" s="151"/>
      <c r="D618" s="152" t="s">
        <v>279</v>
      </c>
      <c r="E618" s="153" t="s">
        <v>1</v>
      </c>
      <c r="F618" s="154" t="s">
        <v>1133</v>
      </c>
      <c r="H618" s="153" t="s">
        <v>1</v>
      </c>
      <c r="I618" s="155"/>
      <c r="L618" s="151"/>
      <c r="M618" s="156"/>
      <c r="T618" s="157"/>
      <c r="AT618" s="153" t="s">
        <v>279</v>
      </c>
      <c r="AU618" s="153" t="s">
        <v>90</v>
      </c>
      <c r="AV618" s="12" t="s">
        <v>21</v>
      </c>
      <c r="AW618" s="12" t="s">
        <v>35</v>
      </c>
      <c r="AX618" s="12" t="s">
        <v>81</v>
      </c>
      <c r="AY618" s="153" t="s">
        <v>270</v>
      </c>
    </row>
    <row r="619" spans="2:65" s="15" customFormat="1" ht="11.25">
      <c r="B619" s="172"/>
      <c r="D619" s="152" t="s">
        <v>279</v>
      </c>
      <c r="E619" s="173" t="s">
        <v>1</v>
      </c>
      <c r="F619" s="174" t="s">
        <v>310</v>
      </c>
      <c r="H619" s="175">
        <v>2</v>
      </c>
      <c r="I619" s="176"/>
      <c r="L619" s="172"/>
      <c r="M619" s="177"/>
      <c r="T619" s="178"/>
      <c r="AT619" s="173" t="s">
        <v>279</v>
      </c>
      <c r="AU619" s="173" t="s">
        <v>90</v>
      </c>
      <c r="AV619" s="15" t="s">
        <v>277</v>
      </c>
      <c r="AW619" s="15" t="s">
        <v>35</v>
      </c>
      <c r="AX619" s="15" t="s">
        <v>21</v>
      </c>
      <c r="AY619" s="173" t="s">
        <v>270</v>
      </c>
    </row>
    <row r="620" spans="2:65" s="1" customFormat="1" ht="24.2" customHeight="1">
      <c r="B620" s="32"/>
      <c r="C620" s="138" t="s">
        <v>956</v>
      </c>
      <c r="D620" s="138" t="s">
        <v>272</v>
      </c>
      <c r="E620" s="139" t="s">
        <v>1135</v>
      </c>
      <c r="F620" s="140" t="s">
        <v>1136</v>
      </c>
      <c r="G620" s="141" t="s">
        <v>876</v>
      </c>
      <c r="H620" s="142">
        <v>4</v>
      </c>
      <c r="I620" s="143"/>
      <c r="J620" s="144">
        <f>ROUND(I620*H620,2)</f>
        <v>0</v>
      </c>
      <c r="K620" s="140" t="s">
        <v>276</v>
      </c>
      <c r="L620" s="32"/>
      <c r="M620" s="145" t="s">
        <v>1</v>
      </c>
      <c r="N620" s="146" t="s">
        <v>46</v>
      </c>
      <c r="P620" s="147">
        <f>O620*H620</f>
        <v>0</v>
      </c>
      <c r="Q620" s="147">
        <v>0</v>
      </c>
      <c r="R620" s="147">
        <f>Q620*H620</f>
        <v>0</v>
      </c>
      <c r="S620" s="147">
        <v>4.0000000000000001E-3</v>
      </c>
      <c r="T620" s="148">
        <f>S620*H620</f>
        <v>1.6E-2</v>
      </c>
      <c r="AR620" s="149" t="s">
        <v>277</v>
      </c>
      <c r="AT620" s="149" t="s">
        <v>272</v>
      </c>
      <c r="AU620" s="149" t="s">
        <v>90</v>
      </c>
      <c r="AY620" s="17" t="s">
        <v>270</v>
      </c>
      <c r="BE620" s="150">
        <f>IF(N620="základní",J620,0)</f>
        <v>0</v>
      </c>
      <c r="BF620" s="150">
        <f>IF(N620="snížená",J620,0)</f>
        <v>0</v>
      </c>
      <c r="BG620" s="150">
        <f>IF(N620="zákl. přenesená",J620,0)</f>
        <v>0</v>
      </c>
      <c r="BH620" s="150">
        <f>IF(N620="sníž. přenesená",J620,0)</f>
        <v>0</v>
      </c>
      <c r="BI620" s="150">
        <f>IF(N620="nulová",J620,0)</f>
        <v>0</v>
      </c>
      <c r="BJ620" s="17" t="s">
        <v>21</v>
      </c>
      <c r="BK620" s="150">
        <f>ROUND(I620*H620,2)</f>
        <v>0</v>
      </c>
      <c r="BL620" s="17" t="s">
        <v>277</v>
      </c>
      <c r="BM620" s="149" t="s">
        <v>2466</v>
      </c>
    </row>
    <row r="621" spans="2:65" s="12" customFormat="1" ht="22.5">
      <c r="B621" s="151"/>
      <c r="D621" s="152" t="s">
        <v>279</v>
      </c>
      <c r="E621" s="153" t="s">
        <v>1</v>
      </c>
      <c r="F621" s="154" t="s">
        <v>2467</v>
      </c>
      <c r="H621" s="153" t="s">
        <v>1</v>
      </c>
      <c r="I621" s="155"/>
      <c r="L621" s="151"/>
      <c r="M621" s="156"/>
      <c r="T621" s="157"/>
      <c r="AT621" s="153" t="s">
        <v>279</v>
      </c>
      <c r="AU621" s="153" t="s">
        <v>90</v>
      </c>
      <c r="AV621" s="12" t="s">
        <v>21</v>
      </c>
      <c r="AW621" s="12" t="s">
        <v>35</v>
      </c>
      <c r="AX621" s="12" t="s">
        <v>81</v>
      </c>
      <c r="AY621" s="153" t="s">
        <v>270</v>
      </c>
    </row>
    <row r="622" spans="2:65" s="14" customFormat="1" ht="11.25">
      <c r="B622" s="165"/>
      <c r="D622" s="152" t="s">
        <v>279</v>
      </c>
      <c r="E622" s="166" t="s">
        <v>1</v>
      </c>
      <c r="F622" s="167" t="s">
        <v>1139</v>
      </c>
      <c r="H622" s="168">
        <v>2</v>
      </c>
      <c r="I622" s="169"/>
      <c r="L622" s="165"/>
      <c r="M622" s="170"/>
      <c r="T622" s="171"/>
      <c r="AT622" s="166" t="s">
        <v>279</v>
      </c>
      <c r="AU622" s="166" t="s">
        <v>90</v>
      </c>
      <c r="AV622" s="14" t="s">
        <v>90</v>
      </c>
      <c r="AW622" s="14" t="s">
        <v>35</v>
      </c>
      <c r="AX622" s="14" t="s">
        <v>81</v>
      </c>
      <c r="AY622" s="166" t="s">
        <v>270</v>
      </c>
    </row>
    <row r="623" spans="2:65" s="13" customFormat="1" ht="11.25">
      <c r="B623" s="158"/>
      <c r="D623" s="152" t="s">
        <v>279</v>
      </c>
      <c r="E623" s="159" t="s">
        <v>1</v>
      </c>
      <c r="F623" s="160" t="s">
        <v>367</v>
      </c>
      <c r="H623" s="161">
        <v>2</v>
      </c>
      <c r="I623" s="162"/>
      <c r="L623" s="158"/>
      <c r="M623" s="163"/>
      <c r="T623" s="164"/>
      <c r="AT623" s="159" t="s">
        <v>279</v>
      </c>
      <c r="AU623" s="159" t="s">
        <v>90</v>
      </c>
      <c r="AV623" s="13" t="s">
        <v>179</v>
      </c>
      <c r="AW623" s="13" t="s">
        <v>35</v>
      </c>
      <c r="AX623" s="13" t="s">
        <v>81</v>
      </c>
      <c r="AY623" s="159" t="s">
        <v>270</v>
      </c>
    </row>
    <row r="624" spans="2:65" s="12" customFormat="1" ht="22.5">
      <c r="B624" s="151"/>
      <c r="D624" s="152" t="s">
        <v>279</v>
      </c>
      <c r="E624" s="153" t="s">
        <v>1</v>
      </c>
      <c r="F624" s="154" t="s">
        <v>2468</v>
      </c>
      <c r="H624" s="153" t="s">
        <v>1</v>
      </c>
      <c r="I624" s="155"/>
      <c r="L624" s="151"/>
      <c r="M624" s="156"/>
      <c r="T624" s="157"/>
      <c r="AT624" s="153" t="s">
        <v>279</v>
      </c>
      <c r="AU624" s="153" t="s">
        <v>90</v>
      </c>
      <c r="AV624" s="12" t="s">
        <v>21</v>
      </c>
      <c r="AW624" s="12" t="s">
        <v>35</v>
      </c>
      <c r="AX624" s="12" t="s">
        <v>81</v>
      </c>
      <c r="AY624" s="153" t="s">
        <v>270</v>
      </c>
    </row>
    <row r="625" spans="2:65" s="14" customFormat="1" ht="11.25">
      <c r="B625" s="165"/>
      <c r="D625" s="152" t="s">
        <v>279</v>
      </c>
      <c r="E625" s="166" t="s">
        <v>1</v>
      </c>
      <c r="F625" s="167" t="s">
        <v>1141</v>
      </c>
      <c r="H625" s="168">
        <v>2</v>
      </c>
      <c r="I625" s="169"/>
      <c r="L625" s="165"/>
      <c r="M625" s="170"/>
      <c r="T625" s="171"/>
      <c r="AT625" s="166" t="s">
        <v>279</v>
      </c>
      <c r="AU625" s="166" t="s">
        <v>90</v>
      </c>
      <c r="AV625" s="14" t="s">
        <v>90</v>
      </c>
      <c r="AW625" s="14" t="s">
        <v>35</v>
      </c>
      <c r="AX625" s="14" t="s">
        <v>81</v>
      </c>
      <c r="AY625" s="166" t="s">
        <v>270</v>
      </c>
    </row>
    <row r="626" spans="2:65" s="13" customFormat="1" ht="11.25">
      <c r="B626" s="158"/>
      <c r="D626" s="152" t="s">
        <v>279</v>
      </c>
      <c r="E626" s="159" t="s">
        <v>1</v>
      </c>
      <c r="F626" s="160" t="s">
        <v>367</v>
      </c>
      <c r="H626" s="161">
        <v>2</v>
      </c>
      <c r="I626" s="162"/>
      <c r="L626" s="158"/>
      <c r="M626" s="163"/>
      <c r="T626" s="164"/>
      <c r="AT626" s="159" t="s">
        <v>279</v>
      </c>
      <c r="AU626" s="159" t="s">
        <v>90</v>
      </c>
      <c r="AV626" s="13" t="s">
        <v>179</v>
      </c>
      <c r="AW626" s="13" t="s">
        <v>35</v>
      </c>
      <c r="AX626" s="13" t="s">
        <v>81</v>
      </c>
      <c r="AY626" s="159" t="s">
        <v>270</v>
      </c>
    </row>
    <row r="627" spans="2:65" s="12" customFormat="1" ht="22.5">
      <c r="B627" s="151"/>
      <c r="D627" s="152" t="s">
        <v>279</v>
      </c>
      <c r="E627" s="153" t="s">
        <v>1</v>
      </c>
      <c r="F627" s="154" t="s">
        <v>1133</v>
      </c>
      <c r="H627" s="153" t="s">
        <v>1</v>
      </c>
      <c r="I627" s="155"/>
      <c r="L627" s="151"/>
      <c r="M627" s="156"/>
      <c r="T627" s="157"/>
      <c r="AT627" s="153" t="s">
        <v>279</v>
      </c>
      <c r="AU627" s="153" t="s">
        <v>90</v>
      </c>
      <c r="AV627" s="12" t="s">
        <v>21</v>
      </c>
      <c r="AW627" s="12" t="s">
        <v>35</v>
      </c>
      <c r="AX627" s="12" t="s">
        <v>81</v>
      </c>
      <c r="AY627" s="153" t="s">
        <v>270</v>
      </c>
    </row>
    <row r="628" spans="2:65" s="15" customFormat="1" ht="11.25">
      <c r="B628" s="172"/>
      <c r="D628" s="152" t="s">
        <v>279</v>
      </c>
      <c r="E628" s="173" t="s">
        <v>1</v>
      </c>
      <c r="F628" s="174" t="s">
        <v>310</v>
      </c>
      <c r="H628" s="175">
        <v>4</v>
      </c>
      <c r="I628" s="176"/>
      <c r="L628" s="172"/>
      <c r="M628" s="177"/>
      <c r="T628" s="178"/>
      <c r="AT628" s="173" t="s">
        <v>279</v>
      </c>
      <c r="AU628" s="173" t="s">
        <v>90</v>
      </c>
      <c r="AV628" s="15" t="s">
        <v>277</v>
      </c>
      <c r="AW628" s="15" t="s">
        <v>35</v>
      </c>
      <c r="AX628" s="15" t="s">
        <v>21</v>
      </c>
      <c r="AY628" s="173" t="s">
        <v>270</v>
      </c>
    </row>
    <row r="629" spans="2:65" s="1" customFormat="1" ht="24.2" customHeight="1">
      <c r="B629" s="32"/>
      <c r="C629" s="138" t="s">
        <v>968</v>
      </c>
      <c r="D629" s="138" t="s">
        <v>272</v>
      </c>
      <c r="E629" s="139" t="s">
        <v>1177</v>
      </c>
      <c r="F629" s="140" t="s">
        <v>1178</v>
      </c>
      <c r="G629" s="141" t="s">
        <v>275</v>
      </c>
      <c r="H629" s="142">
        <v>19</v>
      </c>
      <c r="I629" s="143"/>
      <c r="J629" s="144">
        <f>ROUND(I629*H629,2)</f>
        <v>0</v>
      </c>
      <c r="K629" s="140" t="s">
        <v>276</v>
      </c>
      <c r="L629" s="32"/>
      <c r="M629" s="145" t="s">
        <v>1</v>
      </c>
      <c r="N629" s="146" t="s">
        <v>46</v>
      </c>
      <c r="P629" s="147">
        <f>O629*H629</f>
        <v>0</v>
      </c>
      <c r="Q629" s="147">
        <v>0</v>
      </c>
      <c r="R629" s="147">
        <f>Q629*H629</f>
        <v>0</v>
      </c>
      <c r="S629" s="147">
        <v>0</v>
      </c>
      <c r="T629" s="148">
        <f>S629*H629</f>
        <v>0</v>
      </c>
      <c r="AR629" s="149" t="s">
        <v>277</v>
      </c>
      <c r="AT629" s="149" t="s">
        <v>272</v>
      </c>
      <c r="AU629" s="149" t="s">
        <v>90</v>
      </c>
      <c r="AY629" s="17" t="s">
        <v>270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21</v>
      </c>
      <c r="BK629" s="150">
        <f>ROUND(I629*H629,2)</f>
        <v>0</v>
      </c>
      <c r="BL629" s="17" t="s">
        <v>277</v>
      </c>
      <c r="BM629" s="149" t="s">
        <v>2469</v>
      </c>
    </row>
    <row r="630" spans="2:65" s="12" customFormat="1" ht="22.5">
      <c r="B630" s="151"/>
      <c r="D630" s="152" t="s">
        <v>279</v>
      </c>
      <c r="E630" s="153" t="s">
        <v>1</v>
      </c>
      <c r="F630" s="154" t="s">
        <v>2470</v>
      </c>
      <c r="H630" s="153" t="s">
        <v>1</v>
      </c>
      <c r="I630" s="155"/>
      <c r="L630" s="151"/>
      <c r="M630" s="156"/>
      <c r="T630" s="157"/>
      <c r="AT630" s="153" t="s">
        <v>279</v>
      </c>
      <c r="AU630" s="153" t="s">
        <v>90</v>
      </c>
      <c r="AV630" s="12" t="s">
        <v>21</v>
      </c>
      <c r="AW630" s="12" t="s">
        <v>35</v>
      </c>
      <c r="AX630" s="12" t="s">
        <v>81</v>
      </c>
      <c r="AY630" s="153" t="s">
        <v>270</v>
      </c>
    </row>
    <row r="631" spans="2:65" s="12" customFormat="1" ht="22.5">
      <c r="B631" s="151"/>
      <c r="D631" s="152" t="s">
        <v>279</v>
      </c>
      <c r="E631" s="153" t="s">
        <v>1</v>
      </c>
      <c r="F631" s="154" t="s">
        <v>1181</v>
      </c>
      <c r="H631" s="153" t="s">
        <v>1</v>
      </c>
      <c r="I631" s="155"/>
      <c r="L631" s="151"/>
      <c r="M631" s="156"/>
      <c r="T631" s="157"/>
      <c r="AT631" s="153" t="s">
        <v>279</v>
      </c>
      <c r="AU631" s="153" t="s">
        <v>90</v>
      </c>
      <c r="AV631" s="12" t="s">
        <v>21</v>
      </c>
      <c r="AW631" s="12" t="s">
        <v>35</v>
      </c>
      <c r="AX631" s="12" t="s">
        <v>81</v>
      </c>
      <c r="AY631" s="153" t="s">
        <v>270</v>
      </c>
    </row>
    <row r="632" spans="2:65" s="14" customFormat="1" ht="11.25">
      <c r="B632" s="165"/>
      <c r="D632" s="152" t="s">
        <v>279</v>
      </c>
      <c r="E632" s="166" t="s">
        <v>1</v>
      </c>
      <c r="F632" s="167" t="s">
        <v>2471</v>
      </c>
      <c r="H632" s="168">
        <v>19</v>
      </c>
      <c r="I632" s="169"/>
      <c r="L632" s="165"/>
      <c r="M632" s="170"/>
      <c r="T632" s="171"/>
      <c r="AT632" s="166" t="s">
        <v>279</v>
      </c>
      <c r="AU632" s="166" t="s">
        <v>90</v>
      </c>
      <c r="AV632" s="14" t="s">
        <v>90</v>
      </c>
      <c r="AW632" s="14" t="s">
        <v>35</v>
      </c>
      <c r="AX632" s="14" t="s">
        <v>21</v>
      </c>
      <c r="AY632" s="166" t="s">
        <v>270</v>
      </c>
    </row>
    <row r="633" spans="2:65" s="1" customFormat="1" ht="24.2" customHeight="1">
      <c r="B633" s="32"/>
      <c r="C633" s="138" t="s">
        <v>973</v>
      </c>
      <c r="D633" s="138" t="s">
        <v>272</v>
      </c>
      <c r="E633" s="139" t="s">
        <v>1855</v>
      </c>
      <c r="F633" s="140" t="s">
        <v>1856</v>
      </c>
      <c r="G633" s="141" t="s">
        <v>275</v>
      </c>
      <c r="H633" s="142">
        <v>12</v>
      </c>
      <c r="I633" s="143"/>
      <c r="J633" s="144">
        <f>ROUND(I633*H633,2)</f>
        <v>0</v>
      </c>
      <c r="K633" s="140" t="s">
        <v>276</v>
      </c>
      <c r="L633" s="32"/>
      <c r="M633" s="145" t="s">
        <v>1</v>
      </c>
      <c r="N633" s="146" t="s">
        <v>46</v>
      </c>
      <c r="P633" s="147">
        <f>O633*H633</f>
        <v>0</v>
      </c>
      <c r="Q633" s="147">
        <v>0</v>
      </c>
      <c r="R633" s="147">
        <f>Q633*H633</f>
        <v>0</v>
      </c>
      <c r="S633" s="147">
        <v>0</v>
      </c>
      <c r="T633" s="148">
        <f>S633*H633</f>
        <v>0</v>
      </c>
      <c r="AR633" s="149" t="s">
        <v>277</v>
      </c>
      <c r="AT633" s="149" t="s">
        <v>272</v>
      </c>
      <c r="AU633" s="149" t="s">
        <v>90</v>
      </c>
      <c r="AY633" s="17" t="s">
        <v>270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7" t="s">
        <v>21</v>
      </c>
      <c r="BK633" s="150">
        <f>ROUND(I633*H633,2)</f>
        <v>0</v>
      </c>
      <c r="BL633" s="17" t="s">
        <v>277</v>
      </c>
      <c r="BM633" s="149" t="s">
        <v>2472</v>
      </c>
    </row>
    <row r="634" spans="2:65" s="12" customFormat="1" ht="22.5">
      <c r="B634" s="151"/>
      <c r="D634" s="152" t="s">
        <v>279</v>
      </c>
      <c r="E634" s="153" t="s">
        <v>1</v>
      </c>
      <c r="F634" s="154" t="s">
        <v>2473</v>
      </c>
      <c r="H634" s="153" t="s">
        <v>1</v>
      </c>
      <c r="I634" s="155"/>
      <c r="L634" s="151"/>
      <c r="M634" s="156"/>
      <c r="T634" s="157"/>
      <c r="AT634" s="153" t="s">
        <v>279</v>
      </c>
      <c r="AU634" s="153" t="s">
        <v>90</v>
      </c>
      <c r="AV634" s="12" t="s">
        <v>21</v>
      </c>
      <c r="AW634" s="12" t="s">
        <v>35</v>
      </c>
      <c r="AX634" s="12" t="s">
        <v>81</v>
      </c>
      <c r="AY634" s="153" t="s">
        <v>270</v>
      </c>
    </row>
    <row r="635" spans="2:65" s="14" customFormat="1" ht="22.5">
      <c r="B635" s="165"/>
      <c r="D635" s="152" t="s">
        <v>279</v>
      </c>
      <c r="E635" s="166" t="s">
        <v>1</v>
      </c>
      <c r="F635" s="167" t="s">
        <v>2474</v>
      </c>
      <c r="H635" s="168">
        <v>12</v>
      </c>
      <c r="I635" s="169"/>
      <c r="L635" s="165"/>
      <c r="M635" s="170"/>
      <c r="T635" s="171"/>
      <c r="AT635" s="166" t="s">
        <v>279</v>
      </c>
      <c r="AU635" s="166" t="s">
        <v>90</v>
      </c>
      <c r="AV635" s="14" t="s">
        <v>90</v>
      </c>
      <c r="AW635" s="14" t="s">
        <v>35</v>
      </c>
      <c r="AX635" s="14" t="s">
        <v>81</v>
      </c>
      <c r="AY635" s="166" t="s">
        <v>270</v>
      </c>
    </row>
    <row r="636" spans="2:65" s="15" customFormat="1" ht="11.25">
      <c r="B636" s="172"/>
      <c r="D636" s="152" t="s">
        <v>279</v>
      </c>
      <c r="E636" s="173" t="s">
        <v>1</v>
      </c>
      <c r="F636" s="174" t="s">
        <v>310</v>
      </c>
      <c r="H636" s="175">
        <v>12</v>
      </c>
      <c r="I636" s="176"/>
      <c r="L636" s="172"/>
      <c r="M636" s="177"/>
      <c r="T636" s="178"/>
      <c r="AT636" s="173" t="s">
        <v>279</v>
      </c>
      <c r="AU636" s="173" t="s">
        <v>90</v>
      </c>
      <c r="AV636" s="15" t="s">
        <v>277</v>
      </c>
      <c r="AW636" s="15" t="s">
        <v>35</v>
      </c>
      <c r="AX636" s="15" t="s">
        <v>21</v>
      </c>
      <c r="AY636" s="173" t="s">
        <v>270</v>
      </c>
    </row>
    <row r="637" spans="2:65" s="11" customFormat="1" ht="22.9" customHeight="1">
      <c r="B637" s="126"/>
      <c r="D637" s="127" t="s">
        <v>80</v>
      </c>
      <c r="E637" s="136" t="s">
        <v>1162</v>
      </c>
      <c r="F637" s="136" t="s">
        <v>1163</v>
      </c>
      <c r="I637" s="129"/>
      <c r="J637" s="137">
        <f>BK637</f>
        <v>0</v>
      </c>
      <c r="L637" s="126"/>
      <c r="M637" s="131"/>
      <c r="P637" s="132">
        <f>SUM(P638:P765)</f>
        <v>0</v>
      </c>
      <c r="R637" s="132">
        <f>SUM(R638:R765)</f>
        <v>4.0432000000000003E-2</v>
      </c>
      <c r="T637" s="133">
        <f>SUM(T638:T765)</f>
        <v>0</v>
      </c>
      <c r="AR637" s="127" t="s">
        <v>21</v>
      </c>
      <c r="AT637" s="134" t="s">
        <v>80</v>
      </c>
      <c r="AU637" s="134" t="s">
        <v>21</v>
      </c>
      <c r="AY637" s="127" t="s">
        <v>270</v>
      </c>
      <c r="BK637" s="135">
        <f>SUM(BK638:BK765)</f>
        <v>0</v>
      </c>
    </row>
    <row r="638" spans="2:65" s="1" customFormat="1" ht="24.2" customHeight="1">
      <c r="B638" s="32"/>
      <c r="C638" s="138" t="s">
        <v>978</v>
      </c>
      <c r="D638" s="138" t="s">
        <v>272</v>
      </c>
      <c r="E638" s="139" t="s">
        <v>1165</v>
      </c>
      <c r="F638" s="140" t="s">
        <v>1166</v>
      </c>
      <c r="G638" s="141" t="s">
        <v>506</v>
      </c>
      <c r="H638" s="142">
        <v>5.5659999999999998</v>
      </c>
      <c r="I638" s="143"/>
      <c r="J638" s="144">
        <f>ROUND(I638*H638,2)</f>
        <v>0</v>
      </c>
      <c r="K638" s="140" t="s">
        <v>276</v>
      </c>
      <c r="L638" s="32"/>
      <c r="M638" s="145" t="s">
        <v>1</v>
      </c>
      <c r="N638" s="146" t="s">
        <v>46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277</v>
      </c>
      <c r="AT638" s="149" t="s">
        <v>272</v>
      </c>
      <c r="AU638" s="149" t="s">
        <v>90</v>
      </c>
      <c r="AY638" s="17" t="s">
        <v>270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21</v>
      </c>
      <c r="BK638" s="150">
        <f>ROUND(I638*H638,2)</f>
        <v>0</v>
      </c>
      <c r="BL638" s="17" t="s">
        <v>277</v>
      </c>
      <c r="BM638" s="149" t="s">
        <v>2475</v>
      </c>
    </row>
    <row r="639" spans="2:65" s="12" customFormat="1" ht="22.5">
      <c r="B639" s="151"/>
      <c r="D639" s="152" t="s">
        <v>279</v>
      </c>
      <c r="E639" s="153" t="s">
        <v>1</v>
      </c>
      <c r="F639" s="154" t="s">
        <v>1168</v>
      </c>
      <c r="H639" s="153" t="s">
        <v>1</v>
      </c>
      <c r="I639" s="155"/>
      <c r="L639" s="151"/>
      <c r="M639" s="156"/>
      <c r="T639" s="157"/>
      <c r="AT639" s="153" t="s">
        <v>279</v>
      </c>
      <c r="AU639" s="153" t="s">
        <v>90</v>
      </c>
      <c r="AV639" s="12" t="s">
        <v>21</v>
      </c>
      <c r="AW639" s="12" t="s">
        <v>35</v>
      </c>
      <c r="AX639" s="12" t="s">
        <v>81</v>
      </c>
      <c r="AY639" s="153" t="s">
        <v>270</v>
      </c>
    </row>
    <row r="640" spans="2:65" s="12" customFormat="1" ht="11.25">
      <c r="B640" s="151"/>
      <c r="D640" s="152" t="s">
        <v>279</v>
      </c>
      <c r="E640" s="153" t="s">
        <v>1</v>
      </c>
      <c r="F640" s="154" t="s">
        <v>1169</v>
      </c>
      <c r="H640" s="153" t="s">
        <v>1</v>
      </c>
      <c r="I640" s="155"/>
      <c r="L640" s="151"/>
      <c r="M640" s="156"/>
      <c r="T640" s="157"/>
      <c r="AT640" s="153" t="s">
        <v>279</v>
      </c>
      <c r="AU640" s="153" t="s">
        <v>90</v>
      </c>
      <c r="AV640" s="12" t="s">
        <v>21</v>
      </c>
      <c r="AW640" s="12" t="s">
        <v>35</v>
      </c>
      <c r="AX640" s="12" t="s">
        <v>81</v>
      </c>
      <c r="AY640" s="153" t="s">
        <v>270</v>
      </c>
    </row>
    <row r="641" spans="2:65" s="12" customFormat="1" ht="22.5">
      <c r="B641" s="151"/>
      <c r="D641" s="152" t="s">
        <v>279</v>
      </c>
      <c r="E641" s="153" t="s">
        <v>1</v>
      </c>
      <c r="F641" s="154" t="s">
        <v>2476</v>
      </c>
      <c r="H641" s="153" t="s">
        <v>1</v>
      </c>
      <c r="I641" s="155"/>
      <c r="L641" s="151"/>
      <c r="M641" s="156"/>
      <c r="T641" s="157"/>
      <c r="AT641" s="153" t="s">
        <v>279</v>
      </c>
      <c r="AU641" s="153" t="s">
        <v>90</v>
      </c>
      <c r="AV641" s="12" t="s">
        <v>21</v>
      </c>
      <c r="AW641" s="12" t="s">
        <v>35</v>
      </c>
      <c r="AX641" s="12" t="s">
        <v>81</v>
      </c>
      <c r="AY641" s="153" t="s">
        <v>270</v>
      </c>
    </row>
    <row r="642" spans="2:65" s="14" customFormat="1" ht="11.25">
      <c r="B642" s="165"/>
      <c r="D642" s="152" t="s">
        <v>279</v>
      </c>
      <c r="E642" s="166" t="s">
        <v>1</v>
      </c>
      <c r="F642" s="167" t="s">
        <v>2477</v>
      </c>
      <c r="H642" s="168">
        <v>2.9260000000000002</v>
      </c>
      <c r="I642" s="169"/>
      <c r="L642" s="165"/>
      <c r="M642" s="170"/>
      <c r="T642" s="171"/>
      <c r="AT642" s="166" t="s">
        <v>279</v>
      </c>
      <c r="AU642" s="166" t="s">
        <v>90</v>
      </c>
      <c r="AV642" s="14" t="s">
        <v>90</v>
      </c>
      <c r="AW642" s="14" t="s">
        <v>35</v>
      </c>
      <c r="AX642" s="14" t="s">
        <v>81</v>
      </c>
      <c r="AY642" s="166" t="s">
        <v>270</v>
      </c>
    </row>
    <row r="643" spans="2:65" s="14" customFormat="1" ht="22.5">
      <c r="B643" s="165"/>
      <c r="D643" s="152" t="s">
        <v>279</v>
      </c>
      <c r="E643" s="166" t="s">
        <v>1</v>
      </c>
      <c r="F643" s="167" t="s">
        <v>2478</v>
      </c>
      <c r="H643" s="168">
        <v>2.64</v>
      </c>
      <c r="I643" s="169"/>
      <c r="L643" s="165"/>
      <c r="M643" s="170"/>
      <c r="T643" s="171"/>
      <c r="AT643" s="166" t="s">
        <v>279</v>
      </c>
      <c r="AU643" s="166" t="s">
        <v>90</v>
      </c>
      <c r="AV643" s="14" t="s">
        <v>90</v>
      </c>
      <c r="AW643" s="14" t="s">
        <v>35</v>
      </c>
      <c r="AX643" s="14" t="s">
        <v>81</v>
      </c>
      <c r="AY643" s="166" t="s">
        <v>270</v>
      </c>
    </row>
    <row r="644" spans="2:65" s="15" customFormat="1" ht="11.25">
      <c r="B644" s="172"/>
      <c r="D644" s="152" t="s">
        <v>279</v>
      </c>
      <c r="E644" s="173" t="s">
        <v>1</v>
      </c>
      <c r="F644" s="174" t="s">
        <v>310</v>
      </c>
      <c r="H644" s="175">
        <v>5.5659999999999998</v>
      </c>
      <c r="I644" s="176"/>
      <c r="L644" s="172"/>
      <c r="M644" s="177"/>
      <c r="T644" s="178"/>
      <c r="AT644" s="173" t="s">
        <v>279</v>
      </c>
      <c r="AU644" s="173" t="s">
        <v>90</v>
      </c>
      <c r="AV644" s="15" t="s">
        <v>277</v>
      </c>
      <c r="AW644" s="15" t="s">
        <v>35</v>
      </c>
      <c r="AX644" s="15" t="s">
        <v>21</v>
      </c>
      <c r="AY644" s="173" t="s">
        <v>270</v>
      </c>
    </row>
    <row r="645" spans="2:65" s="1" customFormat="1" ht="21.75" customHeight="1">
      <c r="B645" s="32"/>
      <c r="C645" s="138" t="s">
        <v>983</v>
      </c>
      <c r="D645" s="138" t="s">
        <v>272</v>
      </c>
      <c r="E645" s="139" t="s">
        <v>1185</v>
      </c>
      <c r="F645" s="140" t="s">
        <v>1186</v>
      </c>
      <c r="G645" s="141" t="s">
        <v>506</v>
      </c>
      <c r="H645" s="142">
        <v>360.822</v>
      </c>
      <c r="I645" s="143"/>
      <c r="J645" s="144">
        <f>ROUND(I645*H645,2)</f>
        <v>0</v>
      </c>
      <c r="K645" s="140" t="s">
        <v>276</v>
      </c>
      <c r="L645" s="32"/>
      <c r="M645" s="145" t="s">
        <v>1</v>
      </c>
      <c r="N645" s="146" t="s">
        <v>46</v>
      </c>
      <c r="P645" s="147">
        <f>O645*H645</f>
        <v>0</v>
      </c>
      <c r="Q645" s="147">
        <v>0</v>
      </c>
      <c r="R645" s="147">
        <f>Q645*H645</f>
        <v>0</v>
      </c>
      <c r="S645" s="147">
        <v>0</v>
      </c>
      <c r="T645" s="148">
        <f>S645*H645</f>
        <v>0</v>
      </c>
      <c r="AR645" s="149" t="s">
        <v>277</v>
      </c>
      <c r="AT645" s="149" t="s">
        <v>272</v>
      </c>
      <c r="AU645" s="149" t="s">
        <v>90</v>
      </c>
      <c r="AY645" s="17" t="s">
        <v>270</v>
      </c>
      <c r="BE645" s="150">
        <f>IF(N645="základní",J645,0)</f>
        <v>0</v>
      </c>
      <c r="BF645" s="150">
        <f>IF(N645="snížená",J645,0)</f>
        <v>0</v>
      </c>
      <c r="BG645" s="150">
        <f>IF(N645="zákl. přenesená",J645,0)</f>
        <v>0</v>
      </c>
      <c r="BH645" s="150">
        <f>IF(N645="sníž. přenesená",J645,0)</f>
        <v>0</v>
      </c>
      <c r="BI645" s="150">
        <f>IF(N645="nulová",J645,0)</f>
        <v>0</v>
      </c>
      <c r="BJ645" s="17" t="s">
        <v>21</v>
      </c>
      <c r="BK645" s="150">
        <f>ROUND(I645*H645,2)</f>
        <v>0</v>
      </c>
      <c r="BL645" s="17" t="s">
        <v>277</v>
      </c>
      <c r="BM645" s="149" t="s">
        <v>2479</v>
      </c>
    </row>
    <row r="646" spans="2:65" s="14" customFormat="1" ht="11.25">
      <c r="B646" s="165"/>
      <c r="D646" s="152" t="s">
        <v>279</v>
      </c>
      <c r="E646" s="166" t="s">
        <v>1</v>
      </c>
      <c r="F646" s="167" t="s">
        <v>2070</v>
      </c>
      <c r="H646" s="168">
        <v>54.670999999999999</v>
      </c>
      <c r="I646" s="169"/>
      <c r="L646" s="165"/>
      <c r="M646" s="170"/>
      <c r="T646" s="171"/>
      <c r="AT646" s="166" t="s">
        <v>279</v>
      </c>
      <c r="AU646" s="166" t="s">
        <v>90</v>
      </c>
      <c r="AV646" s="14" t="s">
        <v>90</v>
      </c>
      <c r="AW646" s="14" t="s">
        <v>35</v>
      </c>
      <c r="AX646" s="14" t="s">
        <v>81</v>
      </c>
      <c r="AY646" s="166" t="s">
        <v>270</v>
      </c>
    </row>
    <row r="647" spans="2:65" s="14" customFormat="1" ht="11.25">
      <c r="B647" s="165"/>
      <c r="D647" s="152" t="s">
        <v>279</v>
      </c>
      <c r="E647" s="166" t="s">
        <v>1</v>
      </c>
      <c r="F647" s="167" t="s">
        <v>2069</v>
      </c>
      <c r="H647" s="168">
        <v>0.151</v>
      </c>
      <c r="I647" s="169"/>
      <c r="L647" s="165"/>
      <c r="M647" s="170"/>
      <c r="T647" s="171"/>
      <c r="AT647" s="166" t="s">
        <v>279</v>
      </c>
      <c r="AU647" s="166" t="s">
        <v>90</v>
      </c>
      <c r="AV647" s="14" t="s">
        <v>90</v>
      </c>
      <c r="AW647" s="14" t="s">
        <v>35</v>
      </c>
      <c r="AX647" s="14" t="s">
        <v>81</v>
      </c>
      <c r="AY647" s="166" t="s">
        <v>270</v>
      </c>
    </row>
    <row r="648" spans="2:65" s="14" customFormat="1" ht="11.25">
      <c r="B648" s="165"/>
      <c r="D648" s="152" t="s">
        <v>279</v>
      </c>
      <c r="E648" s="166" t="s">
        <v>1</v>
      </c>
      <c r="F648" s="167" t="s">
        <v>2065</v>
      </c>
      <c r="H648" s="168">
        <v>306</v>
      </c>
      <c r="I648" s="169"/>
      <c r="L648" s="165"/>
      <c r="M648" s="170"/>
      <c r="T648" s="171"/>
      <c r="AT648" s="166" t="s">
        <v>279</v>
      </c>
      <c r="AU648" s="166" t="s">
        <v>90</v>
      </c>
      <c r="AV648" s="14" t="s">
        <v>90</v>
      </c>
      <c r="AW648" s="14" t="s">
        <v>35</v>
      </c>
      <c r="AX648" s="14" t="s">
        <v>81</v>
      </c>
      <c r="AY648" s="166" t="s">
        <v>270</v>
      </c>
    </row>
    <row r="649" spans="2:65" s="15" customFormat="1" ht="11.25">
      <c r="B649" s="172"/>
      <c r="D649" s="152" t="s">
        <v>279</v>
      </c>
      <c r="E649" s="173" t="s">
        <v>1</v>
      </c>
      <c r="F649" s="174" t="s">
        <v>310</v>
      </c>
      <c r="H649" s="175">
        <v>360.822</v>
      </c>
      <c r="I649" s="176"/>
      <c r="L649" s="172"/>
      <c r="M649" s="177"/>
      <c r="T649" s="178"/>
      <c r="AT649" s="173" t="s">
        <v>279</v>
      </c>
      <c r="AU649" s="173" t="s">
        <v>90</v>
      </c>
      <c r="AV649" s="15" t="s">
        <v>277</v>
      </c>
      <c r="AW649" s="15" t="s">
        <v>35</v>
      </c>
      <c r="AX649" s="15" t="s">
        <v>21</v>
      </c>
      <c r="AY649" s="173" t="s">
        <v>270</v>
      </c>
    </row>
    <row r="650" spans="2:65" s="1" customFormat="1" ht="24.2" customHeight="1">
      <c r="B650" s="32"/>
      <c r="C650" s="138" t="s">
        <v>988</v>
      </c>
      <c r="D650" s="138" t="s">
        <v>272</v>
      </c>
      <c r="E650" s="139" t="s">
        <v>1189</v>
      </c>
      <c r="F650" s="140" t="s">
        <v>1190</v>
      </c>
      <c r="G650" s="141" t="s">
        <v>506</v>
      </c>
      <c r="H650" s="142">
        <v>2886.576</v>
      </c>
      <c r="I650" s="143"/>
      <c r="J650" s="144">
        <f>ROUND(I650*H650,2)</f>
        <v>0</v>
      </c>
      <c r="K650" s="140" t="s">
        <v>276</v>
      </c>
      <c r="L650" s="32"/>
      <c r="M650" s="145" t="s">
        <v>1</v>
      </c>
      <c r="N650" s="146" t="s">
        <v>46</v>
      </c>
      <c r="P650" s="147">
        <f>O650*H650</f>
        <v>0</v>
      </c>
      <c r="Q650" s="147">
        <v>0</v>
      </c>
      <c r="R650" s="147">
        <f>Q650*H650</f>
        <v>0</v>
      </c>
      <c r="S650" s="147">
        <v>0</v>
      </c>
      <c r="T650" s="148">
        <f>S650*H650</f>
        <v>0</v>
      </c>
      <c r="AR650" s="149" t="s">
        <v>277</v>
      </c>
      <c r="AT650" s="149" t="s">
        <v>272</v>
      </c>
      <c r="AU650" s="149" t="s">
        <v>90</v>
      </c>
      <c r="AY650" s="17" t="s">
        <v>270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21</v>
      </c>
      <c r="BK650" s="150">
        <f>ROUND(I650*H650,2)</f>
        <v>0</v>
      </c>
      <c r="BL650" s="17" t="s">
        <v>277</v>
      </c>
      <c r="BM650" s="149" t="s">
        <v>2480</v>
      </c>
    </row>
    <row r="651" spans="2:65" s="12" customFormat="1" ht="11.25">
      <c r="B651" s="151"/>
      <c r="D651" s="152" t="s">
        <v>279</v>
      </c>
      <c r="E651" s="153" t="s">
        <v>1</v>
      </c>
      <c r="F651" s="154" t="s">
        <v>1192</v>
      </c>
      <c r="H651" s="153" t="s">
        <v>1</v>
      </c>
      <c r="I651" s="155"/>
      <c r="L651" s="151"/>
      <c r="M651" s="156"/>
      <c r="T651" s="157"/>
      <c r="AT651" s="153" t="s">
        <v>279</v>
      </c>
      <c r="AU651" s="153" t="s">
        <v>90</v>
      </c>
      <c r="AV651" s="12" t="s">
        <v>21</v>
      </c>
      <c r="AW651" s="12" t="s">
        <v>35</v>
      </c>
      <c r="AX651" s="12" t="s">
        <v>81</v>
      </c>
      <c r="AY651" s="153" t="s">
        <v>270</v>
      </c>
    </row>
    <row r="652" spans="2:65" s="14" customFormat="1" ht="11.25">
      <c r="B652" s="165"/>
      <c r="D652" s="152" t="s">
        <v>279</v>
      </c>
      <c r="E652" s="166" t="s">
        <v>1</v>
      </c>
      <c r="F652" s="167" t="s">
        <v>2481</v>
      </c>
      <c r="H652" s="168">
        <v>437.36799999999999</v>
      </c>
      <c r="I652" s="169"/>
      <c r="L652" s="165"/>
      <c r="M652" s="170"/>
      <c r="T652" s="171"/>
      <c r="AT652" s="166" t="s">
        <v>279</v>
      </c>
      <c r="AU652" s="166" t="s">
        <v>90</v>
      </c>
      <c r="AV652" s="14" t="s">
        <v>90</v>
      </c>
      <c r="AW652" s="14" t="s">
        <v>35</v>
      </c>
      <c r="AX652" s="14" t="s">
        <v>81</v>
      </c>
      <c r="AY652" s="166" t="s">
        <v>270</v>
      </c>
    </row>
    <row r="653" spans="2:65" s="14" customFormat="1" ht="11.25">
      <c r="B653" s="165"/>
      <c r="D653" s="152" t="s">
        <v>279</v>
      </c>
      <c r="E653" s="166" t="s">
        <v>1</v>
      </c>
      <c r="F653" s="167" t="s">
        <v>2482</v>
      </c>
      <c r="H653" s="168">
        <v>1.208</v>
      </c>
      <c r="I653" s="169"/>
      <c r="L653" s="165"/>
      <c r="M653" s="170"/>
      <c r="T653" s="171"/>
      <c r="AT653" s="166" t="s">
        <v>279</v>
      </c>
      <c r="AU653" s="166" t="s">
        <v>90</v>
      </c>
      <c r="AV653" s="14" t="s">
        <v>90</v>
      </c>
      <c r="AW653" s="14" t="s">
        <v>35</v>
      </c>
      <c r="AX653" s="14" t="s">
        <v>81</v>
      </c>
      <c r="AY653" s="166" t="s">
        <v>270</v>
      </c>
    </row>
    <row r="654" spans="2:65" s="12" customFormat="1" ht="22.5">
      <c r="B654" s="151"/>
      <c r="D654" s="152" t="s">
        <v>279</v>
      </c>
      <c r="E654" s="153" t="s">
        <v>1</v>
      </c>
      <c r="F654" s="154" t="s">
        <v>2483</v>
      </c>
      <c r="H654" s="153" t="s">
        <v>1</v>
      </c>
      <c r="I654" s="155"/>
      <c r="L654" s="151"/>
      <c r="M654" s="156"/>
      <c r="T654" s="157"/>
      <c r="AT654" s="153" t="s">
        <v>279</v>
      </c>
      <c r="AU654" s="153" t="s">
        <v>90</v>
      </c>
      <c r="AV654" s="12" t="s">
        <v>21</v>
      </c>
      <c r="AW654" s="12" t="s">
        <v>35</v>
      </c>
      <c r="AX654" s="12" t="s">
        <v>81</v>
      </c>
      <c r="AY654" s="153" t="s">
        <v>270</v>
      </c>
    </row>
    <row r="655" spans="2:65" s="14" customFormat="1" ht="11.25">
      <c r="B655" s="165"/>
      <c r="D655" s="152" t="s">
        <v>279</v>
      </c>
      <c r="E655" s="166" t="s">
        <v>1</v>
      </c>
      <c r="F655" s="167" t="s">
        <v>2484</v>
      </c>
      <c r="H655" s="168">
        <v>2448</v>
      </c>
      <c r="I655" s="169"/>
      <c r="L655" s="165"/>
      <c r="M655" s="170"/>
      <c r="T655" s="171"/>
      <c r="AT655" s="166" t="s">
        <v>279</v>
      </c>
      <c r="AU655" s="166" t="s">
        <v>90</v>
      </c>
      <c r="AV655" s="14" t="s">
        <v>90</v>
      </c>
      <c r="AW655" s="14" t="s">
        <v>35</v>
      </c>
      <c r="AX655" s="14" t="s">
        <v>81</v>
      </c>
      <c r="AY655" s="166" t="s">
        <v>270</v>
      </c>
    </row>
    <row r="656" spans="2:65" s="15" customFormat="1" ht="11.25">
      <c r="B656" s="172"/>
      <c r="D656" s="152" t="s">
        <v>279</v>
      </c>
      <c r="E656" s="173" t="s">
        <v>1</v>
      </c>
      <c r="F656" s="174" t="s">
        <v>310</v>
      </c>
      <c r="H656" s="175">
        <v>2886.576</v>
      </c>
      <c r="I656" s="176"/>
      <c r="L656" s="172"/>
      <c r="M656" s="177"/>
      <c r="T656" s="178"/>
      <c r="AT656" s="173" t="s">
        <v>279</v>
      </c>
      <c r="AU656" s="173" t="s">
        <v>90</v>
      </c>
      <c r="AV656" s="15" t="s">
        <v>277</v>
      </c>
      <c r="AW656" s="15" t="s">
        <v>35</v>
      </c>
      <c r="AX656" s="15" t="s">
        <v>21</v>
      </c>
      <c r="AY656" s="173" t="s">
        <v>270</v>
      </c>
    </row>
    <row r="657" spans="2:65" s="1" customFormat="1" ht="21.75" customHeight="1">
      <c r="B657" s="32"/>
      <c r="C657" s="138" t="s">
        <v>996</v>
      </c>
      <c r="D657" s="138" t="s">
        <v>272</v>
      </c>
      <c r="E657" s="139" t="s">
        <v>1199</v>
      </c>
      <c r="F657" s="140" t="s">
        <v>1200</v>
      </c>
      <c r="G657" s="141" t="s">
        <v>506</v>
      </c>
      <c r="H657" s="142">
        <v>34.113999999999997</v>
      </c>
      <c r="I657" s="143"/>
      <c r="J657" s="144">
        <f>ROUND(I657*H657,2)</f>
        <v>0</v>
      </c>
      <c r="K657" s="140" t="s">
        <v>276</v>
      </c>
      <c r="L657" s="32"/>
      <c r="M657" s="145" t="s">
        <v>1</v>
      </c>
      <c r="N657" s="146" t="s">
        <v>46</v>
      </c>
      <c r="P657" s="147">
        <f>O657*H657</f>
        <v>0</v>
      </c>
      <c r="Q657" s="147">
        <v>0</v>
      </c>
      <c r="R657" s="147">
        <f>Q657*H657</f>
        <v>0</v>
      </c>
      <c r="S657" s="147">
        <v>0</v>
      </c>
      <c r="T657" s="148">
        <f>S657*H657</f>
        <v>0</v>
      </c>
      <c r="AR657" s="149" t="s">
        <v>277</v>
      </c>
      <c r="AT657" s="149" t="s">
        <v>272</v>
      </c>
      <c r="AU657" s="149" t="s">
        <v>90</v>
      </c>
      <c r="AY657" s="17" t="s">
        <v>270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7" t="s">
        <v>21</v>
      </c>
      <c r="BK657" s="150">
        <f>ROUND(I657*H657,2)</f>
        <v>0</v>
      </c>
      <c r="BL657" s="17" t="s">
        <v>277</v>
      </c>
      <c r="BM657" s="149" t="s">
        <v>2485</v>
      </c>
    </row>
    <row r="658" spans="2:65" s="12" customFormat="1" ht="11.25">
      <c r="B658" s="151"/>
      <c r="D658" s="152" t="s">
        <v>279</v>
      </c>
      <c r="E658" s="153" t="s">
        <v>1</v>
      </c>
      <c r="F658" s="154" t="s">
        <v>1202</v>
      </c>
      <c r="H658" s="153" t="s">
        <v>1</v>
      </c>
      <c r="I658" s="155"/>
      <c r="L658" s="151"/>
      <c r="M658" s="156"/>
      <c r="T658" s="157"/>
      <c r="AT658" s="153" t="s">
        <v>279</v>
      </c>
      <c r="AU658" s="153" t="s">
        <v>90</v>
      </c>
      <c r="AV658" s="12" t="s">
        <v>21</v>
      </c>
      <c r="AW658" s="12" t="s">
        <v>35</v>
      </c>
      <c r="AX658" s="12" t="s">
        <v>81</v>
      </c>
      <c r="AY658" s="153" t="s">
        <v>270</v>
      </c>
    </row>
    <row r="659" spans="2:65" s="14" customFormat="1" ht="11.25">
      <c r="B659" s="165"/>
      <c r="D659" s="152" t="s">
        <v>279</v>
      </c>
      <c r="E659" s="166" t="s">
        <v>1</v>
      </c>
      <c r="F659" s="167" t="s">
        <v>2067</v>
      </c>
      <c r="H659" s="168">
        <v>31.692</v>
      </c>
      <c r="I659" s="169"/>
      <c r="L659" s="165"/>
      <c r="M659" s="170"/>
      <c r="T659" s="171"/>
      <c r="AT659" s="166" t="s">
        <v>279</v>
      </c>
      <c r="AU659" s="166" t="s">
        <v>90</v>
      </c>
      <c r="AV659" s="14" t="s">
        <v>90</v>
      </c>
      <c r="AW659" s="14" t="s">
        <v>35</v>
      </c>
      <c r="AX659" s="14" t="s">
        <v>81</v>
      </c>
      <c r="AY659" s="166" t="s">
        <v>270</v>
      </c>
    </row>
    <row r="660" spans="2:65" s="14" customFormat="1" ht="11.25">
      <c r="B660" s="165"/>
      <c r="D660" s="152" t="s">
        <v>279</v>
      </c>
      <c r="E660" s="166" t="s">
        <v>1</v>
      </c>
      <c r="F660" s="167" t="s">
        <v>2072</v>
      </c>
      <c r="H660" s="168">
        <v>7.0000000000000001E-3</v>
      </c>
      <c r="I660" s="169"/>
      <c r="L660" s="165"/>
      <c r="M660" s="170"/>
      <c r="T660" s="171"/>
      <c r="AT660" s="166" t="s">
        <v>279</v>
      </c>
      <c r="AU660" s="166" t="s">
        <v>90</v>
      </c>
      <c r="AV660" s="14" t="s">
        <v>90</v>
      </c>
      <c r="AW660" s="14" t="s">
        <v>35</v>
      </c>
      <c r="AX660" s="14" t="s">
        <v>81</v>
      </c>
      <c r="AY660" s="166" t="s">
        <v>270</v>
      </c>
    </row>
    <row r="661" spans="2:65" s="12" customFormat="1" ht="11.25">
      <c r="B661" s="151"/>
      <c r="D661" s="152" t="s">
        <v>279</v>
      </c>
      <c r="E661" s="153" t="s">
        <v>1</v>
      </c>
      <c r="F661" s="154" t="s">
        <v>1203</v>
      </c>
      <c r="H661" s="153" t="s">
        <v>1</v>
      </c>
      <c r="I661" s="155"/>
      <c r="L661" s="151"/>
      <c r="M661" s="156"/>
      <c r="T661" s="157"/>
      <c r="AT661" s="153" t="s">
        <v>279</v>
      </c>
      <c r="AU661" s="153" t="s">
        <v>90</v>
      </c>
      <c r="AV661" s="12" t="s">
        <v>21</v>
      </c>
      <c r="AW661" s="12" t="s">
        <v>35</v>
      </c>
      <c r="AX661" s="12" t="s">
        <v>81</v>
      </c>
      <c r="AY661" s="153" t="s">
        <v>270</v>
      </c>
    </row>
    <row r="662" spans="2:65" s="14" customFormat="1" ht="11.25">
      <c r="B662" s="165"/>
      <c r="D662" s="152" t="s">
        <v>279</v>
      </c>
      <c r="E662" s="166" t="s">
        <v>1</v>
      </c>
      <c r="F662" s="167" t="s">
        <v>2013</v>
      </c>
      <c r="H662" s="168">
        <v>2.4</v>
      </c>
      <c r="I662" s="169"/>
      <c r="L662" s="165"/>
      <c r="M662" s="170"/>
      <c r="T662" s="171"/>
      <c r="AT662" s="166" t="s">
        <v>279</v>
      </c>
      <c r="AU662" s="166" t="s">
        <v>90</v>
      </c>
      <c r="AV662" s="14" t="s">
        <v>90</v>
      </c>
      <c r="AW662" s="14" t="s">
        <v>35</v>
      </c>
      <c r="AX662" s="14" t="s">
        <v>81</v>
      </c>
      <c r="AY662" s="166" t="s">
        <v>270</v>
      </c>
    </row>
    <row r="663" spans="2:65" s="14" customFormat="1" ht="11.25">
      <c r="B663" s="165"/>
      <c r="D663" s="152" t="s">
        <v>279</v>
      </c>
      <c r="E663" s="166" t="s">
        <v>1</v>
      </c>
      <c r="F663" s="167" t="s">
        <v>2023</v>
      </c>
      <c r="H663" s="168">
        <v>1.4999999999999999E-2</v>
      </c>
      <c r="I663" s="169"/>
      <c r="L663" s="165"/>
      <c r="M663" s="170"/>
      <c r="T663" s="171"/>
      <c r="AT663" s="166" t="s">
        <v>279</v>
      </c>
      <c r="AU663" s="166" t="s">
        <v>90</v>
      </c>
      <c r="AV663" s="14" t="s">
        <v>90</v>
      </c>
      <c r="AW663" s="14" t="s">
        <v>35</v>
      </c>
      <c r="AX663" s="14" t="s">
        <v>81</v>
      </c>
      <c r="AY663" s="166" t="s">
        <v>270</v>
      </c>
    </row>
    <row r="664" spans="2:65" s="15" customFormat="1" ht="11.25">
      <c r="B664" s="172"/>
      <c r="D664" s="152" t="s">
        <v>279</v>
      </c>
      <c r="E664" s="173" t="s">
        <v>1</v>
      </c>
      <c r="F664" s="174" t="s">
        <v>310</v>
      </c>
      <c r="H664" s="175">
        <v>34.113999999999997</v>
      </c>
      <c r="I664" s="176"/>
      <c r="L664" s="172"/>
      <c r="M664" s="177"/>
      <c r="T664" s="178"/>
      <c r="AT664" s="173" t="s">
        <v>279</v>
      </c>
      <c r="AU664" s="173" t="s">
        <v>90</v>
      </c>
      <c r="AV664" s="15" t="s">
        <v>277</v>
      </c>
      <c r="AW664" s="15" t="s">
        <v>35</v>
      </c>
      <c r="AX664" s="15" t="s">
        <v>21</v>
      </c>
      <c r="AY664" s="173" t="s">
        <v>270</v>
      </c>
    </row>
    <row r="665" spans="2:65" s="1" customFormat="1" ht="24.2" customHeight="1">
      <c r="B665" s="32"/>
      <c r="C665" s="138" t="s">
        <v>1001</v>
      </c>
      <c r="D665" s="138" t="s">
        <v>272</v>
      </c>
      <c r="E665" s="139" t="s">
        <v>1205</v>
      </c>
      <c r="F665" s="140" t="s">
        <v>1206</v>
      </c>
      <c r="G665" s="141" t="s">
        <v>506</v>
      </c>
      <c r="H665" s="142">
        <v>268.07499999999999</v>
      </c>
      <c r="I665" s="143"/>
      <c r="J665" s="144">
        <f>ROUND(I665*H665,2)</f>
        <v>0</v>
      </c>
      <c r="K665" s="140" t="s">
        <v>276</v>
      </c>
      <c r="L665" s="32"/>
      <c r="M665" s="145" t="s">
        <v>1</v>
      </c>
      <c r="N665" s="146" t="s">
        <v>46</v>
      </c>
      <c r="P665" s="147">
        <f>O665*H665</f>
        <v>0</v>
      </c>
      <c r="Q665" s="147">
        <v>0</v>
      </c>
      <c r="R665" s="147">
        <f>Q665*H665</f>
        <v>0</v>
      </c>
      <c r="S665" s="147">
        <v>0</v>
      </c>
      <c r="T665" s="148">
        <f>S665*H665</f>
        <v>0</v>
      </c>
      <c r="AR665" s="149" t="s">
        <v>277</v>
      </c>
      <c r="AT665" s="149" t="s">
        <v>272</v>
      </c>
      <c r="AU665" s="149" t="s">
        <v>90</v>
      </c>
      <c r="AY665" s="17" t="s">
        <v>270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21</v>
      </c>
      <c r="BK665" s="150">
        <f>ROUND(I665*H665,2)</f>
        <v>0</v>
      </c>
      <c r="BL665" s="17" t="s">
        <v>277</v>
      </c>
      <c r="BM665" s="149" t="s">
        <v>2486</v>
      </c>
    </row>
    <row r="666" spans="2:65" s="12" customFormat="1" ht="11.25">
      <c r="B666" s="151"/>
      <c r="D666" s="152" t="s">
        <v>279</v>
      </c>
      <c r="E666" s="153" t="s">
        <v>1</v>
      </c>
      <c r="F666" s="154" t="s">
        <v>1202</v>
      </c>
      <c r="H666" s="153" t="s">
        <v>1</v>
      </c>
      <c r="I666" s="155"/>
      <c r="L666" s="151"/>
      <c r="M666" s="156"/>
      <c r="T666" s="157"/>
      <c r="AT666" s="153" t="s">
        <v>279</v>
      </c>
      <c r="AU666" s="153" t="s">
        <v>90</v>
      </c>
      <c r="AV666" s="12" t="s">
        <v>21</v>
      </c>
      <c r="AW666" s="12" t="s">
        <v>35</v>
      </c>
      <c r="AX666" s="12" t="s">
        <v>81</v>
      </c>
      <c r="AY666" s="153" t="s">
        <v>270</v>
      </c>
    </row>
    <row r="667" spans="2:65" s="14" customFormat="1" ht="11.25">
      <c r="B667" s="165"/>
      <c r="D667" s="152" t="s">
        <v>279</v>
      </c>
      <c r="E667" s="166" t="s">
        <v>1</v>
      </c>
      <c r="F667" s="167" t="s">
        <v>2487</v>
      </c>
      <c r="H667" s="168">
        <v>253.536</v>
      </c>
      <c r="I667" s="169"/>
      <c r="L667" s="165"/>
      <c r="M667" s="170"/>
      <c r="T667" s="171"/>
      <c r="AT667" s="166" t="s">
        <v>279</v>
      </c>
      <c r="AU667" s="166" t="s">
        <v>90</v>
      </c>
      <c r="AV667" s="14" t="s">
        <v>90</v>
      </c>
      <c r="AW667" s="14" t="s">
        <v>35</v>
      </c>
      <c r="AX667" s="14" t="s">
        <v>81</v>
      </c>
      <c r="AY667" s="166" t="s">
        <v>270</v>
      </c>
    </row>
    <row r="668" spans="2:65" s="14" customFormat="1" ht="11.25">
      <c r="B668" s="165"/>
      <c r="D668" s="152" t="s">
        <v>279</v>
      </c>
      <c r="E668" s="166" t="s">
        <v>1</v>
      </c>
      <c r="F668" s="167" t="s">
        <v>2488</v>
      </c>
      <c r="H668" s="168">
        <v>4.9000000000000002E-2</v>
      </c>
      <c r="I668" s="169"/>
      <c r="L668" s="165"/>
      <c r="M668" s="170"/>
      <c r="T668" s="171"/>
      <c r="AT668" s="166" t="s">
        <v>279</v>
      </c>
      <c r="AU668" s="166" t="s">
        <v>90</v>
      </c>
      <c r="AV668" s="14" t="s">
        <v>90</v>
      </c>
      <c r="AW668" s="14" t="s">
        <v>35</v>
      </c>
      <c r="AX668" s="14" t="s">
        <v>81</v>
      </c>
      <c r="AY668" s="166" t="s">
        <v>270</v>
      </c>
    </row>
    <row r="669" spans="2:65" s="12" customFormat="1" ht="11.25">
      <c r="B669" s="151"/>
      <c r="D669" s="152" t="s">
        <v>279</v>
      </c>
      <c r="E669" s="153" t="s">
        <v>1</v>
      </c>
      <c r="F669" s="154" t="s">
        <v>1203</v>
      </c>
      <c r="H669" s="153" t="s">
        <v>1</v>
      </c>
      <c r="I669" s="155"/>
      <c r="L669" s="151"/>
      <c r="M669" s="156"/>
      <c r="T669" s="157"/>
      <c r="AT669" s="153" t="s">
        <v>279</v>
      </c>
      <c r="AU669" s="153" t="s">
        <v>90</v>
      </c>
      <c r="AV669" s="12" t="s">
        <v>21</v>
      </c>
      <c r="AW669" s="12" t="s">
        <v>35</v>
      </c>
      <c r="AX669" s="12" t="s">
        <v>81</v>
      </c>
      <c r="AY669" s="153" t="s">
        <v>270</v>
      </c>
    </row>
    <row r="670" spans="2:65" s="14" customFormat="1" ht="11.25">
      <c r="B670" s="165"/>
      <c r="D670" s="152" t="s">
        <v>279</v>
      </c>
      <c r="E670" s="166" t="s">
        <v>1</v>
      </c>
      <c r="F670" s="167" t="s">
        <v>2489</v>
      </c>
      <c r="H670" s="168">
        <v>14.4</v>
      </c>
      <c r="I670" s="169"/>
      <c r="L670" s="165"/>
      <c r="M670" s="170"/>
      <c r="T670" s="171"/>
      <c r="AT670" s="166" t="s">
        <v>279</v>
      </c>
      <c r="AU670" s="166" t="s">
        <v>90</v>
      </c>
      <c r="AV670" s="14" t="s">
        <v>90</v>
      </c>
      <c r="AW670" s="14" t="s">
        <v>35</v>
      </c>
      <c r="AX670" s="14" t="s">
        <v>81</v>
      </c>
      <c r="AY670" s="166" t="s">
        <v>270</v>
      </c>
    </row>
    <row r="671" spans="2:65" s="14" customFormat="1" ht="11.25">
      <c r="B671" s="165"/>
      <c r="D671" s="152" t="s">
        <v>279</v>
      </c>
      <c r="E671" s="166" t="s">
        <v>1</v>
      </c>
      <c r="F671" s="167" t="s">
        <v>2490</v>
      </c>
      <c r="H671" s="168">
        <v>0.09</v>
      </c>
      <c r="I671" s="169"/>
      <c r="L671" s="165"/>
      <c r="M671" s="170"/>
      <c r="T671" s="171"/>
      <c r="AT671" s="166" t="s">
        <v>279</v>
      </c>
      <c r="AU671" s="166" t="s">
        <v>90</v>
      </c>
      <c r="AV671" s="14" t="s">
        <v>90</v>
      </c>
      <c r="AW671" s="14" t="s">
        <v>35</v>
      </c>
      <c r="AX671" s="14" t="s">
        <v>81</v>
      </c>
      <c r="AY671" s="166" t="s">
        <v>270</v>
      </c>
    </row>
    <row r="672" spans="2:65" s="15" customFormat="1" ht="11.25">
      <c r="B672" s="172"/>
      <c r="D672" s="152" t="s">
        <v>279</v>
      </c>
      <c r="E672" s="173" t="s">
        <v>1</v>
      </c>
      <c r="F672" s="174" t="s">
        <v>310</v>
      </c>
      <c r="H672" s="175">
        <v>268.07499999999999</v>
      </c>
      <c r="I672" s="176"/>
      <c r="L672" s="172"/>
      <c r="M672" s="177"/>
      <c r="T672" s="178"/>
      <c r="AT672" s="173" t="s">
        <v>279</v>
      </c>
      <c r="AU672" s="173" t="s">
        <v>90</v>
      </c>
      <c r="AV672" s="15" t="s">
        <v>277</v>
      </c>
      <c r="AW672" s="15" t="s">
        <v>35</v>
      </c>
      <c r="AX672" s="15" t="s">
        <v>21</v>
      </c>
      <c r="AY672" s="173" t="s">
        <v>270</v>
      </c>
    </row>
    <row r="673" spans="2:65" s="1" customFormat="1" ht="16.5" customHeight="1">
      <c r="B673" s="32"/>
      <c r="C673" s="138" t="s">
        <v>1006</v>
      </c>
      <c r="D673" s="138" t="s">
        <v>272</v>
      </c>
      <c r="E673" s="139" t="s">
        <v>1213</v>
      </c>
      <c r="F673" s="140" t="s">
        <v>1214</v>
      </c>
      <c r="G673" s="141" t="s">
        <v>506</v>
      </c>
      <c r="H673" s="142">
        <v>2.3530000000000002</v>
      </c>
      <c r="I673" s="143"/>
      <c r="J673" s="144">
        <f>ROUND(I673*H673,2)</f>
        <v>0</v>
      </c>
      <c r="K673" s="140" t="s">
        <v>276</v>
      </c>
      <c r="L673" s="32"/>
      <c r="M673" s="145" t="s">
        <v>1</v>
      </c>
      <c r="N673" s="146" t="s">
        <v>46</v>
      </c>
      <c r="P673" s="147">
        <f>O673*H673</f>
        <v>0</v>
      </c>
      <c r="Q673" s="147">
        <v>0</v>
      </c>
      <c r="R673" s="147">
        <f>Q673*H673</f>
        <v>0</v>
      </c>
      <c r="S673" s="147">
        <v>0</v>
      </c>
      <c r="T673" s="148">
        <f>S673*H673</f>
        <v>0</v>
      </c>
      <c r="AR673" s="149" t="s">
        <v>277</v>
      </c>
      <c r="AT673" s="149" t="s">
        <v>272</v>
      </c>
      <c r="AU673" s="149" t="s">
        <v>90</v>
      </c>
      <c r="AY673" s="17" t="s">
        <v>270</v>
      </c>
      <c r="BE673" s="150">
        <f>IF(N673="základní",J673,0)</f>
        <v>0</v>
      </c>
      <c r="BF673" s="150">
        <f>IF(N673="snížená",J673,0)</f>
        <v>0</v>
      </c>
      <c r="BG673" s="150">
        <f>IF(N673="zákl. přenesená",J673,0)</f>
        <v>0</v>
      </c>
      <c r="BH673" s="150">
        <f>IF(N673="sníž. přenesená",J673,0)</f>
        <v>0</v>
      </c>
      <c r="BI673" s="150">
        <f>IF(N673="nulová",J673,0)</f>
        <v>0</v>
      </c>
      <c r="BJ673" s="17" t="s">
        <v>21</v>
      </c>
      <c r="BK673" s="150">
        <f>ROUND(I673*H673,2)</f>
        <v>0</v>
      </c>
      <c r="BL673" s="17" t="s">
        <v>277</v>
      </c>
      <c r="BM673" s="149" t="s">
        <v>2491</v>
      </c>
    </row>
    <row r="674" spans="2:65" s="12" customFormat="1" ht="11.25">
      <c r="B674" s="151"/>
      <c r="D674" s="152" t="s">
        <v>279</v>
      </c>
      <c r="E674" s="153" t="s">
        <v>1</v>
      </c>
      <c r="F674" s="154" t="s">
        <v>1911</v>
      </c>
      <c r="H674" s="153" t="s">
        <v>1</v>
      </c>
      <c r="I674" s="155"/>
      <c r="L674" s="151"/>
      <c r="M674" s="156"/>
      <c r="T674" s="157"/>
      <c r="AT674" s="153" t="s">
        <v>279</v>
      </c>
      <c r="AU674" s="153" t="s">
        <v>90</v>
      </c>
      <c r="AV674" s="12" t="s">
        <v>21</v>
      </c>
      <c r="AW674" s="12" t="s">
        <v>35</v>
      </c>
      <c r="AX674" s="12" t="s">
        <v>81</v>
      </c>
      <c r="AY674" s="153" t="s">
        <v>270</v>
      </c>
    </row>
    <row r="675" spans="2:65" s="14" customFormat="1" ht="11.25">
      <c r="B675" s="165"/>
      <c r="D675" s="152" t="s">
        <v>279</v>
      </c>
      <c r="E675" s="166" t="s">
        <v>1</v>
      </c>
      <c r="F675" s="167" t="s">
        <v>2009</v>
      </c>
      <c r="H675" s="168">
        <v>0.22500000000000001</v>
      </c>
      <c r="I675" s="169"/>
      <c r="L675" s="165"/>
      <c r="M675" s="170"/>
      <c r="T675" s="171"/>
      <c r="AT675" s="166" t="s">
        <v>279</v>
      </c>
      <c r="AU675" s="166" t="s">
        <v>90</v>
      </c>
      <c r="AV675" s="14" t="s">
        <v>90</v>
      </c>
      <c r="AW675" s="14" t="s">
        <v>35</v>
      </c>
      <c r="AX675" s="14" t="s">
        <v>81</v>
      </c>
      <c r="AY675" s="166" t="s">
        <v>270</v>
      </c>
    </row>
    <row r="676" spans="2:65" s="12" customFormat="1" ht="22.5">
      <c r="B676" s="151"/>
      <c r="D676" s="152" t="s">
        <v>279</v>
      </c>
      <c r="E676" s="153" t="s">
        <v>1</v>
      </c>
      <c r="F676" s="154" t="s">
        <v>2492</v>
      </c>
      <c r="H676" s="153" t="s">
        <v>1</v>
      </c>
      <c r="I676" s="155"/>
      <c r="L676" s="151"/>
      <c r="M676" s="156"/>
      <c r="T676" s="157"/>
      <c r="AT676" s="153" t="s">
        <v>279</v>
      </c>
      <c r="AU676" s="153" t="s">
        <v>90</v>
      </c>
      <c r="AV676" s="12" t="s">
        <v>21</v>
      </c>
      <c r="AW676" s="12" t="s">
        <v>35</v>
      </c>
      <c r="AX676" s="12" t="s">
        <v>81</v>
      </c>
      <c r="AY676" s="153" t="s">
        <v>270</v>
      </c>
    </row>
    <row r="677" spans="2:65" s="14" customFormat="1" ht="11.25">
      <c r="B677" s="165"/>
      <c r="D677" s="152" t="s">
        <v>279</v>
      </c>
      <c r="E677" s="166" t="s">
        <v>1</v>
      </c>
      <c r="F677" s="167" t="s">
        <v>2011</v>
      </c>
      <c r="H677" s="168">
        <v>2.1280000000000001</v>
      </c>
      <c r="I677" s="169"/>
      <c r="L677" s="165"/>
      <c r="M677" s="170"/>
      <c r="T677" s="171"/>
      <c r="AT677" s="166" t="s">
        <v>279</v>
      </c>
      <c r="AU677" s="166" t="s">
        <v>90</v>
      </c>
      <c r="AV677" s="14" t="s">
        <v>90</v>
      </c>
      <c r="AW677" s="14" t="s">
        <v>35</v>
      </c>
      <c r="AX677" s="14" t="s">
        <v>81</v>
      </c>
      <c r="AY677" s="166" t="s">
        <v>270</v>
      </c>
    </row>
    <row r="678" spans="2:65" s="15" customFormat="1" ht="11.25">
      <c r="B678" s="172"/>
      <c r="D678" s="152" t="s">
        <v>279</v>
      </c>
      <c r="E678" s="173" t="s">
        <v>1</v>
      </c>
      <c r="F678" s="174" t="s">
        <v>310</v>
      </c>
      <c r="H678" s="175">
        <v>2.3530000000000002</v>
      </c>
      <c r="I678" s="176"/>
      <c r="L678" s="172"/>
      <c r="M678" s="177"/>
      <c r="T678" s="178"/>
      <c r="AT678" s="173" t="s">
        <v>279</v>
      </c>
      <c r="AU678" s="173" t="s">
        <v>90</v>
      </c>
      <c r="AV678" s="15" t="s">
        <v>277</v>
      </c>
      <c r="AW678" s="15" t="s">
        <v>35</v>
      </c>
      <c r="AX678" s="15" t="s">
        <v>21</v>
      </c>
      <c r="AY678" s="173" t="s">
        <v>270</v>
      </c>
    </row>
    <row r="679" spans="2:65" s="1" customFormat="1" ht="24.2" customHeight="1">
      <c r="B679" s="32"/>
      <c r="C679" s="138" t="s">
        <v>1014</v>
      </c>
      <c r="D679" s="138" t="s">
        <v>272</v>
      </c>
      <c r="E679" s="139" t="s">
        <v>1218</v>
      </c>
      <c r="F679" s="140" t="s">
        <v>1219</v>
      </c>
      <c r="G679" s="141" t="s">
        <v>506</v>
      </c>
      <c r="H679" s="142">
        <v>14.792999999999999</v>
      </c>
      <c r="I679" s="143"/>
      <c r="J679" s="144">
        <f>ROUND(I679*H679,2)</f>
        <v>0</v>
      </c>
      <c r="K679" s="140" t="s">
        <v>276</v>
      </c>
      <c r="L679" s="32"/>
      <c r="M679" s="145" t="s">
        <v>1</v>
      </c>
      <c r="N679" s="146" t="s">
        <v>46</v>
      </c>
      <c r="P679" s="147">
        <f>O679*H679</f>
        <v>0</v>
      </c>
      <c r="Q679" s="147">
        <v>0</v>
      </c>
      <c r="R679" s="147">
        <f>Q679*H679</f>
        <v>0</v>
      </c>
      <c r="S679" s="147">
        <v>0</v>
      </c>
      <c r="T679" s="148">
        <f>S679*H679</f>
        <v>0</v>
      </c>
      <c r="AR679" s="149" t="s">
        <v>277</v>
      </c>
      <c r="AT679" s="149" t="s">
        <v>272</v>
      </c>
      <c r="AU679" s="149" t="s">
        <v>90</v>
      </c>
      <c r="AY679" s="17" t="s">
        <v>270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21</v>
      </c>
      <c r="BK679" s="150">
        <f>ROUND(I679*H679,2)</f>
        <v>0</v>
      </c>
      <c r="BL679" s="17" t="s">
        <v>277</v>
      </c>
      <c r="BM679" s="149" t="s">
        <v>2493</v>
      </c>
    </row>
    <row r="680" spans="2:65" s="12" customFormat="1" ht="11.25">
      <c r="B680" s="151"/>
      <c r="D680" s="152" t="s">
        <v>279</v>
      </c>
      <c r="E680" s="153" t="s">
        <v>1</v>
      </c>
      <c r="F680" s="154" t="s">
        <v>1911</v>
      </c>
      <c r="H680" s="153" t="s">
        <v>1</v>
      </c>
      <c r="I680" s="155"/>
      <c r="L680" s="151"/>
      <c r="M680" s="156"/>
      <c r="T680" s="157"/>
      <c r="AT680" s="153" t="s">
        <v>279</v>
      </c>
      <c r="AU680" s="153" t="s">
        <v>90</v>
      </c>
      <c r="AV680" s="12" t="s">
        <v>21</v>
      </c>
      <c r="AW680" s="12" t="s">
        <v>35</v>
      </c>
      <c r="AX680" s="12" t="s">
        <v>81</v>
      </c>
      <c r="AY680" s="153" t="s">
        <v>270</v>
      </c>
    </row>
    <row r="681" spans="2:65" s="14" customFormat="1" ht="11.25">
      <c r="B681" s="165"/>
      <c r="D681" s="152" t="s">
        <v>279</v>
      </c>
      <c r="E681" s="166" t="s">
        <v>1</v>
      </c>
      <c r="F681" s="167" t="s">
        <v>2494</v>
      </c>
      <c r="H681" s="168">
        <v>2.0249999999999999</v>
      </c>
      <c r="I681" s="169"/>
      <c r="L681" s="165"/>
      <c r="M681" s="170"/>
      <c r="T681" s="171"/>
      <c r="AT681" s="166" t="s">
        <v>279</v>
      </c>
      <c r="AU681" s="166" t="s">
        <v>90</v>
      </c>
      <c r="AV681" s="14" t="s">
        <v>90</v>
      </c>
      <c r="AW681" s="14" t="s">
        <v>35</v>
      </c>
      <c r="AX681" s="14" t="s">
        <v>81</v>
      </c>
      <c r="AY681" s="166" t="s">
        <v>270</v>
      </c>
    </row>
    <row r="682" spans="2:65" s="12" customFormat="1" ht="22.5">
      <c r="B682" s="151"/>
      <c r="D682" s="152" t="s">
        <v>279</v>
      </c>
      <c r="E682" s="153" t="s">
        <v>1</v>
      </c>
      <c r="F682" s="154" t="s">
        <v>2492</v>
      </c>
      <c r="H682" s="153" t="s">
        <v>1</v>
      </c>
      <c r="I682" s="155"/>
      <c r="L682" s="151"/>
      <c r="M682" s="156"/>
      <c r="T682" s="157"/>
      <c r="AT682" s="153" t="s">
        <v>279</v>
      </c>
      <c r="AU682" s="153" t="s">
        <v>90</v>
      </c>
      <c r="AV682" s="12" t="s">
        <v>21</v>
      </c>
      <c r="AW682" s="12" t="s">
        <v>35</v>
      </c>
      <c r="AX682" s="12" t="s">
        <v>81</v>
      </c>
      <c r="AY682" s="153" t="s">
        <v>270</v>
      </c>
    </row>
    <row r="683" spans="2:65" s="14" customFormat="1" ht="11.25">
      <c r="B683" s="165"/>
      <c r="D683" s="152" t="s">
        <v>279</v>
      </c>
      <c r="E683" s="166" t="s">
        <v>1</v>
      </c>
      <c r="F683" s="167" t="s">
        <v>2495</v>
      </c>
      <c r="H683" s="168">
        <v>12.768000000000001</v>
      </c>
      <c r="I683" s="169"/>
      <c r="L683" s="165"/>
      <c r="M683" s="170"/>
      <c r="T683" s="171"/>
      <c r="AT683" s="166" t="s">
        <v>279</v>
      </c>
      <c r="AU683" s="166" t="s">
        <v>90</v>
      </c>
      <c r="AV683" s="14" t="s">
        <v>90</v>
      </c>
      <c r="AW683" s="14" t="s">
        <v>35</v>
      </c>
      <c r="AX683" s="14" t="s">
        <v>81</v>
      </c>
      <c r="AY683" s="166" t="s">
        <v>270</v>
      </c>
    </row>
    <row r="684" spans="2:65" s="15" customFormat="1" ht="11.25">
      <c r="B684" s="172"/>
      <c r="D684" s="152" t="s">
        <v>279</v>
      </c>
      <c r="E684" s="173" t="s">
        <v>1</v>
      </c>
      <c r="F684" s="174" t="s">
        <v>310</v>
      </c>
      <c r="H684" s="175">
        <v>14.792999999999999</v>
      </c>
      <c r="I684" s="176"/>
      <c r="L684" s="172"/>
      <c r="M684" s="177"/>
      <c r="T684" s="178"/>
      <c r="AT684" s="173" t="s">
        <v>279</v>
      </c>
      <c r="AU684" s="173" t="s">
        <v>90</v>
      </c>
      <c r="AV684" s="15" t="s">
        <v>277</v>
      </c>
      <c r="AW684" s="15" t="s">
        <v>35</v>
      </c>
      <c r="AX684" s="15" t="s">
        <v>21</v>
      </c>
      <c r="AY684" s="173" t="s">
        <v>270</v>
      </c>
    </row>
    <row r="685" spans="2:65" s="1" customFormat="1" ht="24.2" customHeight="1">
      <c r="B685" s="32"/>
      <c r="C685" s="138" t="s">
        <v>238</v>
      </c>
      <c r="D685" s="138" t="s">
        <v>272</v>
      </c>
      <c r="E685" s="139" t="s">
        <v>1223</v>
      </c>
      <c r="F685" s="140" t="s">
        <v>1224</v>
      </c>
      <c r="G685" s="141" t="s">
        <v>506</v>
      </c>
      <c r="H685" s="142">
        <v>54.822000000000003</v>
      </c>
      <c r="I685" s="143"/>
      <c r="J685" s="144">
        <f>ROUND(I685*H685,2)</f>
        <v>0</v>
      </c>
      <c r="K685" s="140" t="s">
        <v>276</v>
      </c>
      <c r="L685" s="32"/>
      <c r="M685" s="145" t="s">
        <v>1</v>
      </c>
      <c r="N685" s="146" t="s">
        <v>46</v>
      </c>
      <c r="P685" s="147">
        <f>O685*H685</f>
        <v>0</v>
      </c>
      <c r="Q685" s="147">
        <v>0</v>
      </c>
      <c r="R685" s="147">
        <f>Q685*H685</f>
        <v>0</v>
      </c>
      <c r="S685" s="147">
        <v>0</v>
      </c>
      <c r="T685" s="148">
        <f>S685*H685</f>
        <v>0</v>
      </c>
      <c r="AR685" s="149" t="s">
        <v>277</v>
      </c>
      <c r="AT685" s="149" t="s">
        <v>272</v>
      </c>
      <c r="AU685" s="149" t="s">
        <v>90</v>
      </c>
      <c r="AY685" s="17" t="s">
        <v>270</v>
      </c>
      <c r="BE685" s="150">
        <f>IF(N685="základní",J685,0)</f>
        <v>0</v>
      </c>
      <c r="BF685" s="150">
        <f>IF(N685="snížená",J685,0)</f>
        <v>0</v>
      </c>
      <c r="BG685" s="150">
        <f>IF(N685="zákl. přenesená",J685,0)</f>
        <v>0</v>
      </c>
      <c r="BH685" s="150">
        <f>IF(N685="sníž. přenesená",J685,0)</f>
        <v>0</v>
      </c>
      <c r="BI685" s="150">
        <f>IF(N685="nulová",J685,0)</f>
        <v>0</v>
      </c>
      <c r="BJ685" s="17" t="s">
        <v>21</v>
      </c>
      <c r="BK685" s="150">
        <f>ROUND(I685*H685,2)</f>
        <v>0</v>
      </c>
      <c r="BL685" s="17" t="s">
        <v>277</v>
      </c>
      <c r="BM685" s="149" t="s">
        <v>2496</v>
      </c>
    </row>
    <row r="686" spans="2:65" s="12" customFormat="1" ht="11.25">
      <c r="B686" s="151"/>
      <c r="D686" s="152" t="s">
        <v>279</v>
      </c>
      <c r="E686" s="153" t="s">
        <v>1</v>
      </c>
      <c r="F686" s="154" t="s">
        <v>1226</v>
      </c>
      <c r="H686" s="153" t="s">
        <v>1</v>
      </c>
      <c r="I686" s="155"/>
      <c r="L686" s="151"/>
      <c r="M686" s="156"/>
      <c r="T686" s="157"/>
      <c r="AT686" s="153" t="s">
        <v>279</v>
      </c>
      <c r="AU686" s="153" t="s">
        <v>90</v>
      </c>
      <c r="AV686" s="12" t="s">
        <v>21</v>
      </c>
      <c r="AW686" s="12" t="s">
        <v>35</v>
      </c>
      <c r="AX686" s="12" t="s">
        <v>81</v>
      </c>
      <c r="AY686" s="153" t="s">
        <v>270</v>
      </c>
    </row>
    <row r="687" spans="2:65" s="14" customFormat="1" ht="11.25">
      <c r="B687" s="165"/>
      <c r="D687" s="152" t="s">
        <v>279</v>
      </c>
      <c r="E687" s="166" t="s">
        <v>1</v>
      </c>
      <c r="F687" s="167" t="s">
        <v>2070</v>
      </c>
      <c r="H687" s="168">
        <v>54.670999999999999</v>
      </c>
      <c r="I687" s="169"/>
      <c r="L687" s="165"/>
      <c r="M687" s="170"/>
      <c r="T687" s="171"/>
      <c r="AT687" s="166" t="s">
        <v>279</v>
      </c>
      <c r="AU687" s="166" t="s">
        <v>90</v>
      </c>
      <c r="AV687" s="14" t="s">
        <v>90</v>
      </c>
      <c r="AW687" s="14" t="s">
        <v>35</v>
      </c>
      <c r="AX687" s="14" t="s">
        <v>81</v>
      </c>
      <c r="AY687" s="166" t="s">
        <v>270</v>
      </c>
    </row>
    <row r="688" spans="2:65" s="14" customFormat="1" ht="11.25">
      <c r="B688" s="165"/>
      <c r="D688" s="152" t="s">
        <v>279</v>
      </c>
      <c r="E688" s="166" t="s">
        <v>1</v>
      </c>
      <c r="F688" s="167" t="s">
        <v>2069</v>
      </c>
      <c r="H688" s="168">
        <v>0.151</v>
      </c>
      <c r="I688" s="169"/>
      <c r="L688" s="165"/>
      <c r="M688" s="170"/>
      <c r="T688" s="171"/>
      <c r="AT688" s="166" t="s">
        <v>279</v>
      </c>
      <c r="AU688" s="166" t="s">
        <v>90</v>
      </c>
      <c r="AV688" s="14" t="s">
        <v>90</v>
      </c>
      <c r="AW688" s="14" t="s">
        <v>35</v>
      </c>
      <c r="AX688" s="14" t="s">
        <v>81</v>
      </c>
      <c r="AY688" s="166" t="s">
        <v>270</v>
      </c>
    </row>
    <row r="689" spans="2:65" s="15" customFormat="1" ht="11.25">
      <c r="B689" s="172"/>
      <c r="D689" s="152" t="s">
        <v>279</v>
      </c>
      <c r="E689" s="173" t="s">
        <v>1</v>
      </c>
      <c r="F689" s="174" t="s">
        <v>310</v>
      </c>
      <c r="H689" s="175">
        <v>54.822000000000003</v>
      </c>
      <c r="I689" s="176"/>
      <c r="L689" s="172"/>
      <c r="M689" s="177"/>
      <c r="T689" s="178"/>
      <c r="AT689" s="173" t="s">
        <v>279</v>
      </c>
      <c r="AU689" s="173" t="s">
        <v>90</v>
      </c>
      <c r="AV689" s="15" t="s">
        <v>277</v>
      </c>
      <c r="AW689" s="15" t="s">
        <v>35</v>
      </c>
      <c r="AX689" s="15" t="s">
        <v>21</v>
      </c>
      <c r="AY689" s="173" t="s">
        <v>270</v>
      </c>
    </row>
    <row r="690" spans="2:65" s="1" customFormat="1" ht="24.2" customHeight="1">
      <c r="B690" s="32"/>
      <c r="C690" s="138" t="s">
        <v>1026</v>
      </c>
      <c r="D690" s="138" t="s">
        <v>272</v>
      </c>
      <c r="E690" s="139" t="s">
        <v>1908</v>
      </c>
      <c r="F690" s="140" t="s">
        <v>1909</v>
      </c>
      <c r="G690" s="141" t="s">
        <v>506</v>
      </c>
      <c r="H690" s="142">
        <v>34.113999999999997</v>
      </c>
      <c r="I690" s="143"/>
      <c r="J690" s="144">
        <f>ROUND(I690*H690,2)</f>
        <v>0</v>
      </c>
      <c r="K690" s="140" t="s">
        <v>341</v>
      </c>
      <c r="L690" s="32"/>
      <c r="M690" s="145" t="s">
        <v>1</v>
      </c>
      <c r="N690" s="146" t="s">
        <v>46</v>
      </c>
      <c r="P690" s="147">
        <f>O690*H690</f>
        <v>0</v>
      </c>
      <c r="Q690" s="147">
        <v>0</v>
      </c>
      <c r="R690" s="147">
        <f>Q690*H690</f>
        <v>0</v>
      </c>
      <c r="S690" s="147">
        <v>0</v>
      </c>
      <c r="T690" s="148">
        <f>S690*H690</f>
        <v>0</v>
      </c>
      <c r="AR690" s="149" t="s">
        <v>277</v>
      </c>
      <c r="AT690" s="149" t="s">
        <v>272</v>
      </c>
      <c r="AU690" s="149" t="s">
        <v>90</v>
      </c>
      <c r="AY690" s="17" t="s">
        <v>270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21</v>
      </c>
      <c r="BK690" s="150">
        <f>ROUND(I690*H690,2)</f>
        <v>0</v>
      </c>
      <c r="BL690" s="17" t="s">
        <v>277</v>
      </c>
      <c r="BM690" s="149" t="s">
        <v>2497</v>
      </c>
    </row>
    <row r="691" spans="2:65" s="12" customFormat="1" ht="11.25">
      <c r="B691" s="151"/>
      <c r="D691" s="152" t="s">
        <v>279</v>
      </c>
      <c r="E691" s="153" t="s">
        <v>1</v>
      </c>
      <c r="F691" s="154" t="s">
        <v>1202</v>
      </c>
      <c r="H691" s="153" t="s">
        <v>1</v>
      </c>
      <c r="I691" s="155"/>
      <c r="L691" s="151"/>
      <c r="M691" s="156"/>
      <c r="T691" s="157"/>
      <c r="AT691" s="153" t="s">
        <v>279</v>
      </c>
      <c r="AU691" s="153" t="s">
        <v>90</v>
      </c>
      <c r="AV691" s="12" t="s">
        <v>21</v>
      </c>
      <c r="AW691" s="12" t="s">
        <v>35</v>
      </c>
      <c r="AX691" s="12" t="s">
        <v>81</v>
      </c>
      <c r="AY691" s="153" t="s">
        <v>270</v>
      </c>
    </row>
    <row r="692" spans="2:65" s="14" customFormat="1" ht="11.25">
      <c r="B692" s="165"/>
      <c r="D692" s="152" t="s">
        <v>279</v>
      </c>
      <c r="E692" s="166" t="s">
        <v>1</v>
      </c>
      <c r="F692" s="167" t="s">
        <v>2067</v>
      </c>
      <c r="H692" s="168">
        <v>31.692</v>
      </c>
      <c r="I692" s="169"/>
      <c r="L692" s="165"/>
      <c r="M692" s="170"/>
      <c r="T692" s="171"/>
      <c r="AT692" s="166" t="s">
        <v>279</v>
      </c>
      <c r="AU692" s="166" t="s">
        <v>90</v>
      </c>
      <c r="AV692" s="14" t="s">
        <v>90</v>
      </c>
      <c r="AW692" s="14" t="s">
        <v>35</v>
      </c>
      <c r="AX692" s="14" t="s">
        <v>81</v>
      </c>
      <c r="AY692" s="166" t="s">
        <v>270</v>
      </c>
    </row>
    <row r="693" spans="2:65" s="14" customFormat="1" ht="11.25">
      <c r="B693" s="165"/>
      <c r="D693" s="152" t="s">
        <v>279</v>
      </c>
      <c r="E693" s="166" t="s">
        <v>1</v>
      </c>
      <c r="F693" s="167" t="s">
        <v>2072</v>
      </c>
      <c r="H693" s="168">
        <v>7.0000000000000001E-3</v>
      </c>
      <c r="I693" s="169"/>
      <c r="L693" s="165"/>
      <c r="M693" s="170"/>
      <c r="T693" s="171"/>
      <c r="AT693" s="166" t="s">
        <v>279</v>
      </c>
      <c r="AU693" s="166" t="s">
        <v>90</v>
      </c>
      <c r="AV693" s="14" t="s">
        <v>90</v>
      </c>
      <c r="AW693" s="14" t="s">
        <v>35</v>
      </c>
      <c r="AX693" s="14" t="s">
        <v>81</v>
      </c>
      <c r="AY693" s="166" t="s">
        <v>270</v>
      </c>
    </row>
    <row r="694" spans="2:65" s="12" customFormat="1" ht="11.25">
      <c r="B694" s="151"/>
      <c r="D694" s="152" t="s">
        <v>279</v>
      </c>
      <c r="E694" s="153" t="s">
        <v>1</v>
      </c>
      <c r="F694" s="154" t="s">
        <v>1203</v>
      </c>
      <c r="H694" s="153" t="s">
        <v>1</v>
      </c>
      <c r="I694" s="155"/>
      <c r="L694" s="151"/>
      <c r="M694" s="156"/>
      <c r="T694" s="157"/>
      <c r="AT694" s="153" t="s">
        <v>279</v>
      </c>
      <c r="AU694" s="153" t="s">
        <v>90</v>
      </c>
      <c r="AV694" s="12" t="s">
        <v>21</v>
      </c>
      <c r="AW694" s="12" t="s">
        <v>35</v>
      </c>
      <c r="AX694" s="12" t="s">
        <v>81</v>
      </c>
      <c r="AY694" s="153" t="s">
        <v>270</v>
      </c>
    </row>
    <row r="695" spans="2:65" s="14" customFormat="1" ht="11.25">
      <c r="B695" s="165"/>
      <c r="D695" s="152" t="s">
        <v>279</v>
      </c>
      <c r="E695" s="166" t="s">
        <v>1</v>
      </c>
      <c r="F695" s="167" t="s">
        <v>2013</v>
      </c>
      <c r="H695" s="168">
        <v>2.4</v>
      </c>
      <c r="I695" s="169"/>
      <c r="L695" s="165"/>
      <c r="M695" s="170"/>
      <c r="T695" s="171"/>
      <c r="AT695" s="166" t="s">
        <v>279</v>
      </c>
      <c r="AU695" s="166" t="s">
        <v>90</v>
      </c>
      <c r="AV695" s="14" t="s">
        <v>90</v>
      </c>
      <c r="AW695" s="14" t="s">
        <v>35</v>
      </c>
      <c r="AX695" s="14" t="s">
        <v>81</v>
      </c>
      <c r="AY695" s="166" t="s">
        <v>270</v>
      </c>
    </row>
    <row r="696" spans="2:65" s="14" customFormat="1" ht="11.25">
      <c r="B696" s="165"/>
      <c r="D696" s="152" t="s">
        <v>279</v>
      </c>
      <c r="E696" s="166" t="s">
        <v>1</v>
      </c>
      <c r="F696" s="167" t="s">
        <v>2023</v>
      </c>
      <c r="H696" s="168">
        <v>1.4999999999999999E-2</v>
      </c>
      <c r="I696" s="169"/>
      <c r="L696" s="165"/>
      <c r="M696" s="170"/>
      <c r="T696" s="171"/>
      <c r="AT696" s="166" t="s">
        <v>279</v>
      </c>
      <c r="AU696" s="166" t="s">
        <v>90</v>
      </c>
      <c r="AV696" s="14" t="s">
        <v>90</v>
      </c>
      <c r="AW696" s="14" t="s">
        <v>35</v>
      </c>
      <c r="AX696" s="14" t="s">
        <v>81</v>
      </c>
      <c r="AY696" s="166" t="s">
        <v>270</v>
      </c>
    </row>
    <row r="697" spans="2:65" s="15" customFormat="1" ht="11.25">
      <c r="B697" s="172"/>
      <c r="D697" s="152" t="s">
        <v>279</v>
      </c>
      <c r="E697" s="173" t="s">
        <v>1</v>
      </c>
      <c r="F697" s="174" t="s">
        <v>310</v>
      </c>
      <c r="H697" s="175">
        <v>34.113999999999997</v>
      </c>
      <c r="I697" s="176"/>
      <c r="L697" s="172"/>
      <c r="M697" s="177"/>
      <c r="T697" s="178"/>
      <c r="AT697" s="173" t="s">
        <v>279</v>
      </c>
      <c r="AU697" s="173" t="s">
        <v>90</v>
      </c>
      <c r="AV697" s="15" t="s">
        <v>277</v>
      </c>
      <c r="AW697" s="15" t="s">
        <v>35</v>
      </c>
      <c r="AX697" s="15" t="s">
        <v>21</v>
      </c>
      <c r="AY697" s="173" t="s">
        <v>270</v>
      </c>
    </row>
    <row r="698" spans="2:65" s="1" customFormat="1" ht="24.2" customHeight="1">
      <c r="B698" s="32"/>
      <c r="C698" s="138" t="s">
        <v>1031</v>
      </c>
      <c r="D698" s="138" t="s">
        <v>272</v>
      </c>
      <c r="E698" s="139" t="s">
        <v>1232</v>
      </c>
      <c r="F698" s="140" t="s">
        <v>1233</v>
      </c>
      <c r="G698" s="141" t="s">
        <v>506</v>
      </c>
      <c r="H698" s="142">
        <v>2.3530000000000002</v>
      </c>
      <c r="I698" s="143"/>
      <c r="J698" s="144">
        <f>ROUND(I698*H698,2)</f>
        <v>0</v>
      </c>
      <c r="K698" s="140" t="s">
        <v>276</v>
      </c>
      <c r="L698" s="32"/>
      <c r="M698" s="145" t="s">
        <v>1</v>
      </c>
      <c r="N698" s="146" t="s">
        <v>46</v>
      </c>
      <c r="P698" s="147">
        <f>O698*H698</f>
        <v>0</v>
      </c>
      <c r="Q698" s="147">
        <v>0</v>
      </c>
      <c r="R698" s="147">
        <f>Q698*H698</f>
        <v>0</v>
      </c>
      <c r="S698" s="147">
        <v>0</v>
      </c>
      <c r="T698" s="148">
        <f>S698*H698</f>
        <v>0</v>
      </c>
      <c r="AR698" s="149" t="s">
        <v>277</v>
      </c>
      <c r="AT698" s="149" t="s">
        <v>272</v>
      </c>
      <c r="AU698" s="149" t="s">
        <v>90</v>
      </c>
      <c r="AY698" s="17" t="s">
        <v>270</v>
      </c>
      <c r="BE698" s="150">
        <f>IF(N698="základní",J698,0)</f>
        <v>0</v>
      </c>
      <c r="BF698" s="150">
        <f>IF(N698="snížená",J698,0)</f>
        <v>0</v>
      </c>
      <c r="BG698" s="150">
        <f>IF(N698="zákl. přenesená",J698,0)</f>
        <v>0</v>
      </c>
      <c r="BH698" s="150">
        <f>IF(N698="sníž. přenesená",J698,0)</f>
        <v>0</v>
      </c>
      <c r="BI698" s="150">
        <f>IF(N698="nulová",J698,0)</f>
        <v>0</v>
      </c>
      <c r="BJ698" s="17" t="s">
        <v>21</v>
      </c>
      <c r="BK698" s="150">
        <f>ROUND(I698*H698,2)</f>
        <v>0</v>
      </c>
      <c r="BL698" s="17" t="s">
        <v>277</v>
      </c>
      <c r="BM698" s="149" t="s">
        <v>2498</v>
      </c>
    </row>
    <row r="699" spans="2:65" s="12" customFormat="1" ht="11.25">
      <c r="B699" s="151"/>
      <c r="D699" s="152" t="s">
        <v>279</v>
      </c>
      <c r="E699" s="153" t="s">
        <v>1</v>
      </c>
      <c r="F699" s="154" t="s">
        <v>1911</v>
      </c>
      <c r="H699" s="153" t="s">
        <v>1</v>
      </c>
      <c r="I699" s="155"/>
      <c r="L699" s="151"/>
      <c r="M699" s="156"/>
      <c r="T699" s="157"/>
      <c r="AT699" s="153" t="s">
        <v>279</v>
      </c>
      <c r="AU699" s="153" t="s">
        <v>90</v>
      </c>
      <c r="AV699" s="12" t="s">
        <v>21</v>
      </c>
      <c r="AW699" s="12" t="s">
        <v>35</v>
      </c>
      <c r="AX699" s="12" t="s">
        <v>81</v>
      </c>
      <c r="AY699" s="153" t="s">
        <v>270</v>
      </c>
    </row>
    <row r="700" spans="2:65" s="14" customFormat="1" ht="11.25">
      <c r="B700" s="165"/>
      <c r="D700" s="152" t="s">
        <v>279</v>
      </c>
      <c r="E700" s="166" t="s">
        <v>1</v>
      </c>
      <c r="F700" s="167" t="s">
        <v>2009</v>
      </c>
      <c r="H700" s="168">
        <v>0.22500000000000001</v>
      </c>
      <c r="I700" s="169"/>
      <c r="L700" s="165"/>
      <c r="M700" s="170"/>
      <c r="T700" s="171"/>
      <c r="AT700" s="166" t="s">
        <v>279</v>
      </c>
      <c r="AU700" s="166" t="s">
        <v>90</v>
      </c>
      <c r="AV700" s="14" t="s">
        <v>90</v>
      </c>
      <c r="AW700" s="14" t="s">
        <v>35</v>
      </c>
      <c r="AX700" s="14" t="s">
        <v>81</v>
      </c>
      <c r="AY700" s="166" t="s">
        <v>270</v>
      </c>
    </row>
    <row r="701" spans="2:65" s="12" customFormat="1" ht="22.5">
      <c r="B701" s="151"/>
      <c r="D701" s="152" t="s">
        <v>279</v>
      </c>
      <c r="E701" s="153" t="s">
        <v>1</v>
      </c>
      <c r="F701" s="154" t="s">
        <v>2492</v>
      </c>
      <c r="H701" s="153" t="s">
        <v>1</v>
      </c>
      <c r="I701" s="155"/>
      <c r="L701" s="151"/>
      <c r="M701" s="156"/>
      <c r="T701" s="157"/>
      <c r="AT701" s="153" t="s">
        <v>279</v>
      </c>
      <c r="AU701" s="153" t="s">
        <v>90</v>
      </c>
      <c r="AV701" s="12" t="s">
        <v>21</v>
      </c>
      <c r="AW701" s="12" t="s">
        <v>35</v>
      </c>
      <c r="AX701" s="12" t="s">
        <v>81</v>
      </c>
      <c r="AY701" s="153" t="s">
        <v>270</v>
      </c>
    </row>
    <row r="702" spans="2:65" s="14" customFormat="1" ht="11.25">
      <c r="B702" s="165"/>
      <c r="D702" s="152" t="s">
        <v>279</v>
      </c>
      <c r="E702" s="166" t="s">
        <v>1</v>
      </c>
      <c r="F702" s="167" t="s">
        <v>2011</v>
      </c>
      <c r="H702" s="168">
        <v>2.1280000000000001</v>
      </c>
      <c r="I702" s="169"/>
      <c r="L702" s="165"/>
      <c r="M702" s="170"/>
      <c r="T702" s="171"/>
      <c r="AT702" s="166" t="s">
        <v>279</v>
      </c>
      <c r="AU702" s="166" t="s">
        <v>90</v>
      </c>
      <c r="AV702" s="14" t="s">
        <v>90</v>
      </c>
      <c r="AW702" s="14" t="s">
        <v>35</v>
      </c>
      <c r="AX702" s="14" t="s">
        <v>81</v>
      </c>
      <c r="AY702" s="166" t="s">
        <v>270</v>
      </c>
    </row>
    <row r="703" spans="2:65" s="15" customFormat="1" ht="11.25">
      <c r="B703" s="172"/>
      <c r="D703" s="152" t="s">
        <v>279</v>
      </c>
      <c r="E703" s="173" t="s">
        <v>1</v>
      </c>
      <c r="F703" s="174" t="s">
        <v>310</v>
      </c>
      <c r="H703" s="175">
        <v>2.3530000000000002</v>
      </c>
      <c r="I703" s="176"/>
      <c r="L703" s="172"/>
      <c r="M703" s="177"/>
      <c r="T703" s="178"/>
      <c r="AT703" s="173" t="s">
        <v>279</v>
      </c>
      <c r="AU703" s="173" t="s">
        <v>90</v>
      </c>
      <c r="AV703" s="15" t="s">
        <v>277</v>
      </c>
      <c r="AW703" s="15" t="s">
        <v>35</v>
      </c>
      <c r="AX703" s="15" t="s">
        <v>21</v>
      </c>
      <c r="AY703" s="173" t="s">
        <v>270</v>
      </c>
    </row>
    <row r="704" spans="2:65" s="1" customFormat="1" ht="55.5" customHeight="1">
      <c r="B704" s="32"/>
      <c r="C704" s="138" t="s">
        <v>1037</v>
      </c>
      <c r="D704" s="138" t="s">
        <v>272</v>
      </c>
      <c r="E704" s="139" t="s">
        <v>1236</v>
      </c>
      <c r="F704" s="140" t="s">
        <v>1237</v>
      </c>
      <c r="G704" s="141" t="s">
        <v>506</v>
      </c>
      <c r="H704" s="142">
        <v>2.1280000000000001</v>
      </c>
      <c r="I704" s="143"/>
      <c r="J704" s="144">
        <f>ROUND(I704*H704,2)</f>
        <v>0</v>
      </c>
      <c r="K704" s="140" t="s">
        <v>341</v>
      </c>
      <c r="L704" s="32"/>
      <c r="M704" s="145" t="s">
        <v>1</v>
      </c>
      <c r="N704" s="146" t="s">
        <v>46</v>
      </c>
      <c r="P704" s="147">
        <f>O704*H704</f>
        <v>0</v>
      </c>
      <c r="Q704" s="147">
        <v>1.9E-2</v>
      </c>
      <c r="R704" s="147">
        <f>Q704*H704</f>
        <v>4.0432000000000003E-2</v>
      </c>
      <c r="S704" s="147">
        <v>0</v>
      </c>
      <c r="T704" s="148">
        <f>S704*H704</f>
        <v>0</v>
      </c>
      <c r="AR704" s="149" t="s">
        <v>277</v>
      </c>
      <c r="AT704" s="149" t="s">
        <v>272</v>
      </c>
      <c r="AU704" s="149" t="s">
        <v>90</v>
      </c>
      <c r="AY704" s="17" t="s">
        <v>270</v>
      </c>
      <c r="BE704" s="150">
        <f>IF(N704="základní",J704,0)</f>
        <v>0</v>
      </c>
      <c r="BF704" s="150">
        <f>IF(N704="snížená",J704,0)</f>
        <v>0</v>
      </c>
      <c r="BG704" s="150">
        <f>IF(N704="zákl. přenesená",J704,0)</f>
        <v>0</v>
      </c>
      <c r="BH704" s="150">
        <f>IF(N704="sníž. přenesená",J704,0)</f>
        <v>0</v>
      </c>
      <c r="BI704" s="150">
        <f>IF(N704="nulová",J704,0)</f>
        <v>0</v>
      </c>
      <c r="BJ704" s="17" t="s">
        <v>21</v>
      </c>
      <c r="BK704" s="150">
        <f>ROUND(I704*H704,2)</f>
        <v>0</v>
      </c>
      <c r="BL704" s="17" t="s">
        <v>277</v>
      </c>
      <c r="BM704" s="149" t="s">
        <v>2499</v>
      </c>
    </row>
    <row r="705" spans="2:65" s="12" customFormat="1" ht="22.5">
      <c r="B705" s="151"/>
      <c r="D705" s="152" t="s">
        <v>279</v>
      </c>
      <c r="E705" s="153" t="s">
        <v>1</v>
      </c>
      <c r="F705" s="154" t="s">
        <v>2500</v>
      </c>
      <c r="H705" s="153" t="s">
        <v>1</v>
      </c>
      <c r="I705" s="155"/>
      <c r="L705" s="151"/>
      <c r="M705" s="156"/>
      <c r="T705" s="157"/>
      <c r="AT705" s="153" t="s">
        <v>279</v>
      </c>
      <c r="AU705" s="153" t="s">
        <v>90</v>
      </c>
      <c r="AV705" s="12" t="s">
        <v>21</v>
      </c>
      <c r="AW705" s="12" t="s">
        <v>35</v>
      </c>
      <c r="AX705" s="12" t="s">
        <v>81</v>
      </c>
      <c r="AY705" s="153" t="s">
        <v>270</v>
      </c>
    </row>
    <row r="706" spans="2:65" s="14" customFormat="1" ht="11.25">
      <c r="B706" s="165"/>
      <c r="D706" s="152" t="s">
        <v>279</v>
      </c>
      <c r="E706" s="166" t="s">
        <v>1</v>
      </c>
      <c r="F706" s="167" t="s">
        <v>2011</v>
      </c>
      <c r="H706" s="168">
        <v>2.1280000000000001</v>
      </c>
      <c r="I706" s="169"/>
      <c r="L706" s="165"/>
      <c r="M706" s="170"/>
      <c r="T706" s="171"/>
      <c r="AT706" s="166" t="s">
        <v>279</v>
      </c>
      <c r="AU706" s="166" t="s">
        <v>90</v>
      </c>
      <c r="AV706" s="14" t="s">
        <v>90</v>
      </c>
      <c r="AW706" s="14" t="s">
        <v>35</v>
      </c>
      <c r="AX706" s="14" t="s">
        <v>21</v>
      </c>
      <c r="AY706" s="166" t="s">
        <v>270</v>
      </c>
    </row>
    <row r="707" spans="2:65" s="1" customFormat="1" ht="24.2" customHeight="1">
      <c r="B707" s="32"/>
      <c r="C707" s="138" t="s">
        <v>1042</v>
      </c>
      <c r="D707" s="138" t="s">
        <v>272</v>
      </c>
      <c r="E707" s="139" t="s">
        <v>2501</v>
      </c>
      <c r="F707" s="140" t="s">
        <v>2502</v>
      </c>
      <c r="G707" s="141" t="s">
        <v>506</v>
      </c>
      <c r="H707" s="142">
        <v>0.22500000000000001</v>
      </c>
      <c r="I707" s="143"/>
      <c r="J707" s="144">
        <f>ROUND(I707*H707,2)</f>
        <v>0</v>
      </c>
      <c r="K707" s="140" t="s">
        <v>276</v>
      </c>
      <c r="L707" s="32"/>
      <c r="M707" s="145" t="s">
        <v>1</v>
      </c>
      <c r="N707" s="146" t="s">
        <v>46</v>
      </c>
      <c r="P707" s="147">
        <f>O707*H707</f>
        <v>0</v>
      </c>
      <c r="Q707" s="147">
        <v>0</v>
      </c>
      <c r="R707" s="147">
        <f>Q707*H707</f>
        <v>0</v>
      </c>
      <c r="S707" s="147">
        <v>0</v>
      </c>
      <c r="T707" s="148">
        <f>S707*H707</f>
        <v>0</v>
      </c>
      <c r="AR707" s="149" t="s">
        <v>277</v>
      </c>
      <c r="AT707" s="149" t="s">
        <v>272</v>
      </c>
      <c r="AU707" s="149" t="s">
        <v>90</v>
      </c>
      <c r="AY707" s="17" t="s">
        <v>270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7" t="s">
        <v>21</v>
      </c>
      <c r="BK707" s="150">
        <f>ROUND(I707*H707,2)</f>
        <v>0</v>
      </c>
      <c r="BL707" s="17" t="s">
        <v>277</v>
      </c>
      <c r="BM707" s="149" t="s">
        <v>2503</v>
      </c>
    </row>
    <row r="708" spans="2:65" s="14" customFormat="1" ht="11.25">
      <c r="B708" s="165"/>
      <c r="D708" s="152" t="s">
        <v>279</v>
      </c>
      <c r="E708" s="166" t="s">
        <v>1</v>
      </c>
      <c r="F708" s="167" t="s">
        <v>2504</v>
      </c>
      <c r="H708" s="168">
        <v>0.22500000000000001</v>
      </c>
      <c r="I708" s="169"/>
      <c r="L708" s="165"/>
      <c r="M708" s="170"/>
      <c r="T708" s="171"/>
      <c r="AT708" s="166" t="s">
        <v>279</v>
      </c>
      <c r="AU708" s="166" t="s">
        <v>90</v>
      </c>
      <c r="AV708" s="14" t="s">
        <v>90</v>
      </c>
      <c r="AW708" s="14" t="s">
        <v>35</v>
      </c>
      <c r="AX708" s="14" t="s">
        <v>81</v>
      </c>
      <c r="AY708" s="166" t="s">
        <v>270</v>
      </c>
    </row>
    <row r="709" spans="2:65" s="13" customFormat="1" ht="11.25">
      <c r="B709" s="158"/>
      <c r="D709" s="152" t="s">
        <v>279</v>
      </c>
      <c r="E709" s="159" t="s">
        <v>2009</v>
      </c>
      <c r="F709" s="160" t="s">
        <v>367</v>
      </c>
      <c r="H709" s="161">
        <v>0.22500000000000001</v>
      </c>
      <c r="I709" s="162"/>
      <c r="L709" s="158"/>
      <c r="M709" s="163"/>
      <c r="T709" s="164"/>
      <c r="AT709" s="159" t="s">
        <v>279</v>
      </c>
      <c r="AU709" s="159" t="s">
        <v>90</v>
      </c>
      <c r="AV709" s="13" t="s">
        <v>179</v>
      </c>
      <c r="AW709" s="13" t="s">
        <v>35</v>
      </c>
      <c r="AX709" s="13" t="s">
        <v>21</v>
      </c>
      <c r="AY709" s="159" t="s">
        <v>270</v>
      </c>
    </row>
    <row r="710" spans="2:65" s="1" customFormat="1" ht="37.9" customHeight="1">
      <c r="B710" s="32"/>
      <c r="C710" s="138" t="s">
        <v>1052</v>
      </c>
      <c r="D710" s="138" t="s">
        <v>272</v>
      </c>
      <c r="E710" s="139" t="s">
        <v>510</v>
      </c>
      <c r="F710" s="140" t="s">
        <v>511</v>
      </c>
      <c r="G710" s="141" t="s">
        <v>506</v>
      </c>
      <c r="H710" s="142">
        <v>31.843</v>
      </c>
      <c r="I710" s="143"/>
      <c r="J710" s="144">
        <f>ROUND(I710*H710,2)</f>
        <v>0</v>
      </c>
      <c r="K710" s="140" t="s">
        <v>341</v>
      </c>
      <c r="L710" s="32"/>
      <c r="M710" s="145" t="s">
        <v>1</v>
      </c>
      <c r="N710" s="146" t="s">
        <v>46</v>
      </c>
      <c r="P710" s="147">
        <f>O710*H710</f>
        <v>0</v>
      </c>
      <c r="Q710" s="147">
        <v>0</v>
      </c>
      <c r="R710" s="147">
        <f>Q710*H710</f>
        <v>0</v>
      </c>
      <c r="S710" s="147">
        <v>0</v>
      </c>
      <c r="T710" s="148">
        <f>S710*H710</f>
        <v>0</v>
      </c>
      <c r="AR710" s="149" t="s">
        <v>277</v>
      </c>
      <c r="AT710" s="149" t="s">
        <v>272</v>
      </c>
      <c r="AU710" s="149" t="s">
        <v>90</v>
      </c>
      <c r="AY710" s="17" t="s">
        <v>270</v>
      </c>
      <c r="BE710" s="150">
        <f>IF(N710="základní",J710,0)</f>
        <v>0</v>
      </c>
      <c r="BF710" s="150">
        <f>IF(N710="snížená",J710,0)</f>
        <v>0</v>
      </c>
      <c r="BG710" s="150">
        <f>IF(N710="zákl. přenesená",J710,0)</f>
        <v>0</v>
      </c>
      <c r="BH710" s="150">
        <f>IF(N710="sníž. přenesená",J710,0)</f>
        <v>0</v>
      </c>
      <c r="BI710" s="150">
        <f>IF(N710="nulová",J710,0)</f>
        <v>0</v>
      </c>
      <c r="BJ710" s="17" t="s">
        <v>21</v>
      </c>
      <c r="BK710" s="150">
        <f>ROUND(I710*H710,2)</f>
        <v>0</v>
      </c>
      <c r="BL710" s="17" t="s">
        <v>277</v>
      </c>
      <c r="BM710" s="149" t="s">
        <v>2505</v>
      </c>
    </row>
    <row r="711" spans="2:65" s="12" customFormat="1" ht="11.25">
      <c r="B711" s="151"/>
      <c r="D711" s="152" t="s">
        <v>279</v>
      </c>
      <c r="E711" s="153" t="s">
        <v>1</v>
      </c>
      <c r="F711" s="154" t="s">
        <v>1247</v>
      </c>
      <c r="H711" s="153" t="s">
        <v>1</v>
      </c>
      <c r="I711" s="155"/>
      <c r="L711" s="151"/>
      <c r="M711" s="156"/>
      <c r="T711" s="157"/>
      <c r="AT711" s="153" t="s">
        <v>279</v>
      </c>
      <c r="AU711" s="153" t="s">
        <v>90</v>
      </c>
      <c r="AV711" s="12" t="s">
        <v>21</v>
      </c>
      <c r="AW711" s="12" t="s">
        <v>35</v>
      </c>
      <c r="AX711" s="12" t="s">
        <v>81</v>
      </c>
      <c r="AY711" s="153" t="s">
        <v>270</v>
      </c>
    </row>
    <row r="712" spans="2:65" s="12" customFormat="1" ht="22.5">
      <c r="B712" s="151"/>
      <c r="D712" s="152" t="s">
        <v>279</v>
      </c>
      <c r="E712" s="153" t="s">
        <v>1</v>
      </c>
      <c r="F712" s="154" t="s">
        <v>2506</v>
      </c>
      <c r="H712" s="153" t="s">
        <v>1</v>
      </c>
      <c r="I712" s="155"/>
      <c r="L712" s="151"/>
      <c r="M712" s="156"/>
      <c r="T712" s="157"/>
      <c r="AT712" s="153" t="s">
        <v>279</v>
      </c>
      <c r="AU712" s="153" t="s">
        <v>90</v>
      </c>
      <c r="AV712" s="12" t="s">
        <v>21</v>
      </c>
      <c r="AW712" s="12" t="s">
        <v>35</v>
      </c>
      <c r="AX712" s="12" t="s">
        <v>81</v>
      </c>
      <c r="AY712" s="153" t="s">
        <v>270</v>
      </c>
    </row>
    <row r="713" spans="2:65" s="14" customFormat="1" ht="11.25">
      <c r="B713" s="165"/>
      <c r="D713" s="152" t="s">
        <v>279</v>
      </c>
      <c r="E713" s="166" t="s">
        <v>1</v>
      </c>
      <c r="F713" s="167" t="s">
        <v>2507</v>
      </c>
      <c r="H713" s="168">
        <v>0.53200000000000003</v>
      </c>
      <c r="I713" s="169"/>
      <c r="L713" s="165"/>
      <c r="M713" s="170"/>
      <c r="T713" s="171"/>
      <c r="AT713" s="166" t="s">
        <v>279</v>
      </c>
      <c r="AU713" s="166" t="s">
        <v>90</v>
      </c>
      <c r="AV713" s="14" t="s">
        <v>90</v>
      </c>
      <c r="AW713" s="14" t="s">
        <v>35</v>
      </c>
      <c r="AX713" s="14" t="s">
        <v>81</v>
      </c>
      <c r="AY713" s="166" t="s">
        <v>270</v>
      </c>
    </row>
    <row r="714" spans="2:65" s="14" customFormat="1" ht="22.5">
      <c r="B714" s="165"/>
      <c r="D714" s="152" t="s">
        <v>279</v>
      </c>
      <c r="E714" s="166" t="s">
        <v>1</v>
      </c>
      <c r="F714" s="167" t="s">
        <v>2508</v>
      </c>
      <c r="H714" s="168">
        <v>31.16</v>
      </c>
      <c r="I714" s="169"/>
      <c r="L714" s="165"/>
      <c r="M714" s="170"/>
      <c r="T714" s="171"/>
      <c r="AT714" s="166" t="s">
        <v>279</v>
      </c>
      <c r="AU714" s="166" t="s">
        <v>90</v>
      </c>
      <c r="AV714" s="14" t="s">
        <v>90</v>
      </c>
      <c r="AW714" s="14" t="s">
        <v>35</v>
      </c>
      <c r="AX714" s="14" t="s">
        <v>81</v>
      </c>
      <c r="AY714" s="166" t="s">
        <v>270</v>
      </c>
    </row>
    <row r="715" spans="2:65" s="13" customFormat="1" ht="11.25">
      <c r="B715" s="158"/>
      <c r="D715" s="152" t="s">
        <v>279</v>
      </c>
      <c r="E715" s="159" t="s">
        <v>2067</v>
      </c>
      <c r="F715" s="160" t="s">
        <v>367</v>
      </c>
      <c r="H715" s="161">
        <v>31.692</v>
      </c>
      <c r="I715" s="162"/>
      <c r="L715" s="158"/>
      <c r="M715" s="163"/>
      <c r="T715" s="164"/>
      <c r="AT715" s="159" t="s">
        <v>279</v>
      </c>
      <c r="AU715" s="159" t="s">
        <v>90</v>
      </c>
      <c r="AV715" s="13" t="s">
        <v>179</v>
      </c>
      <c r="AW715" s="13" t="s">
        <v>35</v>
      </c>
      <c r="AX715" s="13" t="s">
        <v>81</v>
      </c>
      <c r="AY715" s="159" t="s">
        <v>270</v>
      </c>
    </row>
    <row r="716" spans="2:65" s="12" customFormat="1" ht="11.25">
      <c r="B716" s="151"/>
      <c r="D716" s="152" t="s">
        <v>279</v>
      </c>
      <c r="E716" s="153" t="s">
        <v>1</v>
      </c>
      <c r="F716" s="154" t="s">
        <v>1256</v>
      </c>
      <c r="H716" s="153" t="s">
        <v>1</v>
      </c>
      <c r="I716" s="155"/>
      <c r="L716" s="151"/>
      <c r="M716" s="156"/>
      <c r="T716" s="157"/>
      <c r="AT716" s="153" t="s">
        <v>279</v>
      </c>
      <c r="AU716" s="153" t="s">
        <v>90</v>
      </c>
      <c r="AV716" s="12" t="s">
        <v>21</v>
      </c>
      <c r="AW716" s="12" t="s">
        <v>35</v>
      </c>
      <c r="AX716" s="12" t="s">
        <v>81</v>
      </c>
      <c r="AY716" s="153" t="s">
        <v>270</v>
      </c>
    </row>
    <row r="717" spans="2:65" s="14" customFormat="1" ht="22.5">
      <c r="B717" s="165"/>
      <c r="D717" s="152" t="s">
        <v>279</v>
      </c>
      <c r="E717" s="166" t="s">
        <v>1</v>
      </c>
      <c r="F717" s="167" t="s">
        <v>1257</v>
      </c>
      <c r="H717" s="168">
        <v>0.151</v>
      </c>
      <c r="I717" s="169"/>
      <c r="L717" s="165"/>
      <c r="M717" s="170"/>
      <c r="T717" s="171"/>
      <c r="AT717" s="166" t="s">
        <v>279</v>
      </c>
      <c r="AU717" s="166" t="s">
        <v>90</v>
      </c>
      <c r="AV717" s="14" t="s">
        <v>90</v>
      </c>
      <c r="AW717" s="14" t="s">
        <v>35</v>
      </c>
      <c r="AX717" s="14" t="s">
        <v>81</v>
      </c>
      <c r="AY717" s="166" t="s">
        <v>270</v>
      </c>
    </row>
    <row r="718" spans="2:65" s="13" customFormat="1" ht="11.25">
      <c r="B718" s="158"/>
      <c r="D718" s="152" t="s">
        <v>279</v>
      </c>
      <c r="E718" s="159" t="s">
        <v>2069</v>
      </c>
      <c r="F718" s="160" t="s">
        <v>367</v>
      </c>
      <c r="H718" s="161">
        <v>0.151</v>
      </c>
      <c r="I718" s="162"/>
      <c r="L718" s="158"/>
      <c r="M718" s="163"/>
      <c r="T718" s="164"/>
      <c r="AT718" s="159" t="s">
        <v>279</v>
      </c>
      <c r="AU718" s="159" t="s">
        <v>90</v>
      </c>
      <c r="AV718" s="13" t="s">
        <v>179</v>
      </c>
      <c r="AW718" s="13" t="s">
        <v>35</v>
      </c>
      <c r="AX718" s="13" t="s">
        <v>81</v>
      </c>
      <c r="AY718" s="159" t="s">
        <v>270</v>
      </c>
    </row>
    <row r="719" spans="2:65" s="15" customFormat="1" ht="11.25">
      <c r="B719" s="172"/>
      <c r="D719" s="152" t="s">
        <v>279</v>
      </c>
      <c r="E719" s="173" t="s">
        <v>1</v>
      </c>
      <c r="F719" s="174" t="s">
        <v>310</v>
      </c>
      <c r="H719" s="175">
        <v>31.843</v>
      </c>
      <c r="I719" s="176"/>
      <c r="L719" s="172"/>
      <c r="M719" s="177"/>
      <c r="T719" s="178"/>
      <c r="AT719" s="173" t="s">
        <v>279</v>
      </c>
      <c r="AU719" s="173" t="s">
        <v>90</v>
      </c>
      <c r="AV719" s="15" t="s">
        <v>277</v>
      </c>
      <c r="AW719" s="15" t="s">
        <v>35</v>
      </c>
      <c r="AX719" s="15" t="s">
        <v>21</v>
      </c>
      <c r="AY719" s="173" t="s">
        <v>270</v>
      </c>
    </row>
    <row r="720" spans="2:65" s="1" customFormat="1" ht="44.25" customHeight="1">
      <c r="B720" s="32"/>
      <c r="C720" s="138" t="s">
        <v>1057</v>
      </c>
      <c r="D720" s="138" t="s">
        <v>272</v>
      </c>
      <c r="E720" s="139" t="s">
        <v>1259</v>
      </c>
      <c r="F720" s="140" t="s">
        <v>1260</v>
      </c>
      <c r="G720" s="141" t="s">
        <v>506</v>
      </c>
      <c r="H720" s="142">
        <v>54.670999999999999</v>
      </c>
      <c r="I720" s="143"/>
      <c r="J720" s="144">
        <f>ROUND(I720*H720,2)</f>
        <v>0</v>
      </c>
      <c r="K720" s="140" t="s">
        <v>341</v>
      </c>
      <c r="L720" s="32"/>
      <c r="M720" s="145" t="s">
        <v>1</v>
      </c>
      <c r="N720" s="146" t="s">
        <v>46</v>
      </c>
      <c r="P720" s="147">
        <f>O720*H720</f>
        <v>0</v>
      </c>
      <c r="Q720" s="147">
        <v>0</v>
      </c>
      <c r="R720" s="147">
        <f>Q720*H720</f>
        <v>0</v>
      </c>
      <c r="S720" s="147">
        <v>0</v>
      </c>
      <c r="T720" s="148">
        <f>S720*H720</f>
        <v>0</v>
      </c>
      <c r="AR720" s="149" t="s">
        <v>277</v>
      </c>
      <c r="AT720" s="149" t="s">
        <v>272</v>
      </c>
      <c r="AU720" s="149" t="s">
        <v>90</v>
      </c>
      <c r="AY720" s="17" t="s">
        <v>270</v>
      </c>
      <c r="BE720" s="150">
        <f>IF(N720="základní",J720,0)</f>
        <v>0</v>
      </c>
      <c r="BF720" s="150">
        <f>IF(N720="snížená",J720,0)</f>
        <v>0</v>
      </c>
      <c r="BG720" s="150">
        <f>IF(N720="zákl. přenesená",J720,0)</f>
        <v>0</v>
      </c>
      <c r="BH720" s="150">
        <f>IF(N720="sníž. přenesená",J720,0)</f>
        <v>0</v>
      </c>
      <c r="BI720" s="150">
        <f>IF(N720="nulová",J720,0)</f>
        <v>0</v>
      </c>
      <c r="BJ720" s="17" t="s">
        <v>21</v>
      </c>
      <c r="BK720" s="150">
        <f>ROUND(I720*H720,2)</f>
        <v>0</v>
      </c>
      <c r="BL720" s="17" t="s">
        <v>277</v>
      </c>
      <c r="BM720" s="149" t="s">
        <v>2509</v>
      </c>
    </row>
    <row r="721" spans="2:65" s="14" customFormat="1" ht="11.25">
      <c r="B721" s="165"/>
      <c r="D721" s="152" t="s">
        <v>279</v>
      </c>
      <c r="E721" s="166" t="s">
        <v>1</v>
      </c>
      <c r="F721" s="167" t="s">
        <v>2510</v>
      </c>
      <c r="H721" s="168">
        <v>397.28899999999999</v>
      </c>
      <c r="I721" s="169"/>
      <c r="L721" s="165"/>
      <c r="M721" s="170"/>
      <c r="T721" s="171"/>
      <c r="AT721" s="166" t="s">
        <v>279</v>
      </c>
      <c r="AU721" s="166" t="s">
        <v>90</v>
      </c>
      <c r="AV721" s="14" t="s">
        <v>90</v>
      </c>
      <c r="AW721" s="14" t="s">
        <v>35</v>
      </c>
      <c r="AX721" s="14" t="s">
        <v>81</v>
      </c>
      <c r="AY721" s="166" t="s">
        <v>270</v>
      </c>
    </row>
    <row r="722" spans="2:65" s="13" customFormat="1" ht="11.25">
      <c r="B722" s="158"/>
      <c r="D722" s="152" t="s">
        <v>279</v>
      </c>
      <c r="E722" s="159" t="s">
        <v>1</v>
      </c>
      <c r="F722" s="160" t="s">
        <v>367</v>
      </c>
      <c r="H722" s="161">
        <v>397.28899999999999</v>
      </c>
      <c r="I722" s="162"/>
      <c r="L722" s="158"/>
      <c r="M722" s="163"/>
      <c r="T722" s="164"/>
      <c r="AT722" s="159" t="s">
        <v>279</v>
      </c>
      <c r="AU722" s="159" t="s">
        <v>90</v>
      </c>
      <c r="AV722" s="13" t="s">
        <v>179</v>
      </c>
      <c r="AW722" s="13" t="s">
        <v>35</v>
      </c>
      <c r="AX722" s="13" t="s">
        <v>81</v>
      </c>
      <c r="AY722" s="159" t="s">
        <v>270</v>
      </c>
    </row>
    <row r="723" spans="2:65" s="12" customFormat="1" ht="11.25">
      <c r="B723" s="151"/>
      <c r="D723" s="152" t="s">
        <v>279</v>
      </c>
      <c r="E723" s="153" t="s">
        <v>1</v>
      </c>
      <c r="F723" s="154" t="s">
        <v>1263</v>
      </c>
      <c r="H723" s="153" t="s">
        <v>1</v>
      </c>
      <c r="I723" s="155"/>
      <c r="L723" s="151"/>
      <c r="M723" s="156"/>
      <c r="T723" s="157"/>
      <c r="AT723" s="153" t="s">
        <v>279</v>
      </c>
      <c r="AU723" s="153" t="s">
        <v>90</v>
      </c>
      <c r="AV723" s="12" t="s">
        <v>21</v>
      </c>
      <c r="AW723" s="12" t="s">
        <v>35</v>
      </c>
      <c r="AX723" s="12" t="s">
        <v>81</v>
      </c>
      <c r="AY723" s="153" t="s">
        <v>270</v>
      </c>
    </row>
    <row r="724" spans="2:65" s="14" customFormat="1" ht="11.25">
      <c r="B724" s="165"/>
      <c r="D724" s="152" t="s">
        <v>279</v>
      </c>
      <c r="E724" s="166" t="s">
        <v>1</v>
      </c>
      <c r="F724" s="167" t="s">
        <v>2511</v>
      </c>
      <c r="H724" s="168">
        <v>-0.22500000000000001</v>
      </c>
      <c r="I724" s="169"/>
      <c r="L724" s="165"/>
      <c r="M724" s="170"/>
      <c r="T724" s="171"/>
      <c r="AT724" s="166" t="s">
        <v>279</v>
      </c>
      <c r="AU724" s="166" t="s">
        <v>90</v>
      </c>
      <c r="AV724" s="14" t="s">
        <v>90</v>
      </c>
      <c r="AW724" s="14" t="s">
        <v>35</v>
      </c>
      <c r="AX724" s="14" t="s">
        <v>81</v>
      </c>
      <c r="AY724" s="166" t="s">
        <v>270</v>
      </c>
    </row>
    <row r="725" spans="2:65" s="14" customFormat="1" ht="11.25">
      <c r="B725" s="165"/>
      <c r="D725" s="152" t="s">
        <v>279</v>
      </c>
      <c r="E725" s="166" t="s">
        <v>1</v>
      </c>
      <c r="F725" s="167" t="s">
        <v>2512</v>
      </c>
      <c r="H725" s="168">
        <v>-31.692</v>
      </c>
      <c r="I725" s="169"/>
      <c r="L725" s="165"/>
      <c r="M725" s="170"/>
      <c r="T725" s="171"/>
      <c r="AT725" s="166" t="s">
        <v>279</v>
      </c>
      <c r="AU725" s="166" t="s">
        <v>90</v>
      </c>
      <c r="AV725" s="14" t="s">
        <v>90</v>
      </c>
      <c r="AW725" s="14" t="s">
        <v>35</v>
      </c>
      <c r="AX725" s="14" t="s">
        <v>81</v>
      </c>
      <c r="AY725" s="166" t="s">
        <v>270</v>
      </c>
    </row>
    <row r="726" spans="2:65" s="14" customFormat="1" ht="11.25">
      <c r="B726" s="165"/>
      <c r="D726" s="152" t="s">
        <v>279</v>
      </c>
      <c r="E726" s="166" t="s">
        <v>1</v>
      </c>
      <c r="F726" s="167" t="s">
        <v>2513</v>
      </c>
      <c r="H726" s="168">
        <v>-0.151</v>
      </c>
      <c r="I726" s="169"/>
      <c r="L726" s="165"/>
      <c r="M726" s="170"/>
      <c r="T726" s="171"/>
      <c r="AT726" s="166" t="s">
        <v>279</v>
      </c>
      <c r="AU726" s="166" t="s">
        <v>90</v>
      </c>
      <c r="AV726" s="14" t="s">
        <v>90</v>
      </c>
      <c r="AW726" s="14" t="s">
        <v>35</v>
      </c>
      <c r="AX726" s="14" t="s">
        <v>81</v>
      </c>
      <c r="AY726" s="166" t="s">
        <v>270</v>
      </c>
    </row>
    <row r="727" spans="2:65" s="14" customFormat="1" ht="11.25">
      <c r="B727" s="165"/>
      <c r="D727" s="152" t="s">
        <v>279</v>
      </c>
      <c r="E727" s="166" t="s">
        <v>1</v>
      </c>
      <c r="F727" s="167" t="s">
        <v>2514</v>
      </c>
      <c r="H727" s="168">
        <v>-306</v>
      </c>
      <c r="I727" s="169"/>
      <c r="L727" s="165"/>
      <c r="M727" s="170"/>
      <c r="T727" s="171"/>
      <c r="AT727" s="166" t="s">
        <v>279</v>
      </c>
      <c r="AU727" s="166" t="s">
        <v>90</v>
      </c>
      <c r="AV727" s="14" t="s">
        <v>90</v>
      </c>
      <c r="AW727" s="14" t="s">
        <v>35</v>
      </c>
      <c r="AX727" s="14" t="s">
        <v>81</v>
      </c>
      <c r="AY727" s="166" t="s">
        <v>270</v>
      </c>
    </row>
    <row r="728" spans="2:65" s="14" customFormat="1" ht="11.25">
      <c r="B728" s="165"/>
      <c r="D728" s="152" t="s">
        <v>279</v>
      </c>
      <c r="E728" s="166" t="s">
        <v>1</v>
      </c>
      <c r="F728" s="167" t="s">
        <v>2515</v>
      </c>
      <c r="H728" s="168">
        <v>-7.0000000000000001E-3</v>
      </c>
      <c r="I728" s="169"/>
      <c r="L728" s="165"/>
      <c r="M728" s="170"/>
      <c r="T728" s="171"/>
      <c r="AT728" s="166" t="s">
        <v>279</v>
      </c>
      <c r="AU728" s="166" t="s">
        <v>90</v>
      </c>
      <c r="AV728" s="14" t="s">
        <v>90</v>
      </c>
      <c r="AW728" s="14" t="s">
        <v>35</v>
      </c>
      <c r="AX728" s="14" t="s">
        <v>81</v>
      </c>
      <c r="AY728" s="166" t="s">
        <v>270</v>
      </c>
    </row>
    <row r="729" spans="2:65" s="13" customFormat="1" ht="11.25">
      <c r="B729" s="158"/>
      <c r="D729" s="152" t="s">
        <v>279</v>
      </c>
      <c r="E729" s="159" t="s">
        <v>1</v>
      </c>
      <c r="F729" s="160" t="s">
        <v>1270</v>
      </c>
      <c r="H729" s="161">
        <v>-338.07499999999999</v>
      </c>
      <c r="I729" s="162"/>
      <c r="L729" s="158"/>
      <c r="M729" s="163"/>
      <c r="T729" s="164"/>
      <c r="AT729" s="159" t="s">
        <v>279</v>
      </c>
      <c r="AU729" s="159" t="s">
        <v>90</v>
      </c>
      <c r="AV729" s="13" t="s">
        <v>179</v>
      </c>
      <c r="AW729" s="13" t="s">
        <v>35</v>
      </c>
      <c r="AX729" s="13" t="s">
        <v>81</v>
      </c>
      <c r="AY729" s="159" t="s">
        <v>270</v>
      </c>
    </row>
    <row r="730" spans="2:65" s="12" customFormat="1" ht="22.5">
      <c r="B730" s="151"/>
      <c r="D730" s="152" t="s">
        <v>279</v>
      </c>
      <c r="E730" s="153" t="s">
        <v>1</v>
      </c>
      <c r="F730" s="154" t="s">
        <v>1271</v>
      </c>
      <c r="H730" s="153" t="s">
        <v>1</v>
      </c>
      <c r="I730" s="155"/>
      <c r="L730" s="151"/>
      <c r="M730" s="156"/>
      <c r="T730" s="157"/>
      <c r="AT730" s="153" t="s">
        <v>279</v>
      </c>
      <c r="AU730" s="153" t="s">
        <v>90</v>
      </c>
      <c r="AV730" s="12" t="s">
        <v>21</v>
      </c>
      <c r="AW730" s="12" t="s">
        <v>35</v>
      </c>
      <c r="AX730" s="12" t="s">
        <v>81</v>
      </c>
      <c r="AY730" s="153" t="s">
        <v>270</v>
      </c>
    </row>
    <row r="731" spans="2:65" s="14" customFormat="1" ht="11.25">
      <c r="B731" s="165"/>
      <c r="D731" s="152" t="s">
        <v>279</v>
      </c>
      <c r="E731" s="166" t="s">
        <v>1</v>
      </c>
      <c r="F731" s="167" t="s">
        <v>2516</v>
      </c>
      <c r="H731" s="168">
        <v>-2.1280000000000001</v>
      </c>
      <c r="I731" s="169"/>
      <c r="L731" s="165"/>
      <c r="M731" s="170"/>
      <c r="T731" s="171"/>
      <c r="AT731" s="166" t="s">
        <v>279</v>
      </c>
      <c r="AU731" s="166" t="s">
        <v>90</v>
      </c>
      <c r="AV731" s="14" t="s">
        <v>90</v>
      </c>
      <c r="AW731" s="14" t="s">
        <v>35</v>
      </c>
      <c r="AX731" s="14" t="s">
        <v>81</v>
      </c>
      <c r="AY731" s="166" t="s">
        <v>270</v>
      </c>
    </row>
    <row r="732" spans="2:65" s="14" customFormat="1" ht="11.25">
      <c r="B732" s="165"/>
      <c r="D732" s="152" t="s">
        <v>279</v>
      </c>
      <c r="E732" s="166" t="s">
        <v>1</v>
      </c>
      <c r="F732" s="167" t="s">
        <v>2517</v>
      </c>
      <c r="H732" s="168">
        <v>-2.4</v>
      </c>
      <c r="I732" s="169"/>
      <c r="L732" s="165"/>
      <c r="M732" s="170"/>
      <c r="T732" s="171"/>
      <c r="AT732" s="166" t="s">
        <v>279</v>
      </c>
      <c r="AU732" s="166" t="s">
        <v>90</v>
      </c>
      <c r="AV732" s="14" t="s">
        <v>90</v>
      </c>
      <c r="AW732" s="14" t="s">
        <v>35</v>
      </c>
      <c r="AX732" s="14" t="s">
        <v>81</v>
      </c>
      <c r="AY732" s="166" t="s">
        <v>270</v>
      </c>
    </row>
    <row r="733" spans="2:65" s="14" customFormat="1" ht="11.25">
      <c r="B733" s="165"/>
      <c r="D733" s="152" t="s">
        <v>279</v>
      </c>
      <c r="E733" s="166" t="s">
        <v>1</v>
      </c>
      <c r="F733" s="167" t="s">
        <v>2518</v>
      </c>
      <c r="H733" s="168">
        <v>-1.4999999999999999E-2</v>
      </c>
      <c r="I733" s="169"/>
      <c r="L733" s="165"/>
      <c r="M733" s="170"/>
      <c r="T733" s="171"/>
      <c r="AT733" s="166" t="s">
        <v>279</v>
      </c>
      <c r="AU733" s="166" t="s">
        <v>90</v>
      </c>
      <c r="AV733" s="14" t="s">
        <v>90</v>
      </c>
      <c r="AW733" s="14" t="s">
        <v>35</v>
      </c>
      <c r="AX733" s="14" t="s">
        <v>81</v>
      </c>
      <c r="AY733" s="166" t="s">
        <v>270</v>
      </c>
    </row>
    <row r="734" spans="2:65" s="13" customFormat="1" ht="22.5">
      <c r="B734" s="158"/>
      <c r="D734" s="152" t="s">
        <v>279</v>
      </c>
      <c r="E734" s="159" t="s">
        <v>1</v>
      </c>
      <c r="F734" s="160" t="s">
        <v>1274</v>
      </c>
      <c r="H734" s="161">
        <v>-4.5430000000000001</v>
      </c>
      <c r="I734" s="162"/>
      <c r="L734" s="158"/>
      <c r="M734" s="163"/>
      <c r="T734" s="164"/>
      <c r="AT734" s="159" t="s">
        <v>279</v>
      </c>
      <c r="AU734" s="159" t="s">
        <v>90</v>
      </c>
      <c r="AV734" s="13" t="s">
        <v>179</v>
      </c>
      <c r="AW734" s="13" t="s">
        <v>35</v>
      </c>
      <c r="AX734" s="13" t="s">
        <v>81</v>
      </c>
      <c r="AY734" s="159" t="s">
        <v>270</v>
      </c>
    </row>
    <row r="735" spans="2:65" s="15" customFormat="1" ht="11.25">
      <c r="B735" s="172"/>
      <c r="D735" s="152" t="s">
        <v>279</v>
      </c>
      <c r="E735" s="173" t="s">
        <v>2070</v>
      </c>
      <c r="F735" s="174" t="s">
        <v>1275</v>
      </c>
      <c r="H735" s="175">
        <v>54.670999999999999</v>
      </c>
      <c r="I735" s="176"/>
      <c r="L735" s="172"/>
      <c r="M735" s="177"/>
      <c r="T735" s="178"/>
      <c r="AT735" s="173" t="s">
        <v>279</v>
      </c>
      <c r="AU735" s="173" t="s">
        <v>90</v>
      </c>
      <c r="AV735" s="15" t="s">
        <v>277</v>
      </c>
      <c r="AW735" s="15" t="s">
        <v>35</v>
      </c>
      <c r="AX735" s="15" t="s">
        <v>21</v>
      </c>
      <c r="AY735" s="173" t="s">
        <v>270</v>
      </c>
    </row>
    <row r="736" spans="2:65" s="1" customFormat="1" ht="44.25" customHeight="1">
      <c r="B736" s="32"/>
      <c r="C736" s="138" t="s">
        <v>1063</v>
      </c>
      <c r="D736" s="138" t="s">
        <v>272</v>
      </c>
      <c r="E736" s="139" t="s">
        <v>517</v>
      </c>
      <c r="F736" s="140" t="s">
        <v>518</v>
      </c>
      <c r="G736" s="141" t="s">
        <v>506</v>
      </c>
      <c r="H736" s="142">
        <v>306</v>
      </c>
      <c r="I736" s="143"/>
      <c r="J736" s="144">
        <f>ROUND(I736*H736,2)</f>
        <v>0</v>
      </c>
      <c r="K736" s="140" t="s">
        <v>341</v>
      </c>
      <c r="L736" s="32"/>
      <c r="M736" s="145" t="s">
        <v>1</v>
      </c>
      <c r="N736" s="146" t="s">
        <v>46</v>
      </c>
      <c r="P736" s="147">
        <f>O736*H736</f>
        <v>0</v>
      </c>
      <c r="Q736" s="147">
        <v>0</v>
      </c>
      <c r="R736" s="147">
        <f>Q736*H736</f>
        <v>0</v>
      </c>
      <c r="S736" s="147">
        <v>0</v>
      </c>
      <c r="T736" s="148">
        <f>S736*H736</f>
        <v>0</v>
      </c>
      <c r="AR736" s="149" t="s">
        <v>277</v>
      </c>
      <c r="AT736" s="149" t="s">
        <v>272</v>
      </c>
      <c r="AU736" s="149" t="s">
        <v>90</v>
      </c>
      <c r="AY736" s="17" t="s">
        <v>270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21</v>
      </c>
      <c r="BK736" s="150">
        <f>ROUND(I736*H736,2)</f>
        <v>0</v>
      </c>
      <c r="BL736" s="17" t="s">
        <v>277</v>
      </c>
      <c r="BM736" s="149" t="s">
        <v>2519</v>
      </c>
    </row>
    <row r="737" spans="2:65" s="14" customFormat="1" ht="22.5">
      <c r="B737" s="165"/>
      <c r="D737" s="152" t="s">
        <v>279</v>
      </c>
      <c r="E737" s="166" t="s">
        <v>1</v>
      </c>
      <c r="F737" s="167" t="s">
        <v>2520</v>
      </c>
      <c r="H737" s="168">
        <v>183.6</v>
      </c>
      <c r="I737" s="169"/>
      <c r="L737" s="165"/>
      <c r="M737" s="170"/>
      <c r="T737" s="171"/>
      <c r="AT737" s="166" t="s">
        <v>279</v>
      </c>
      <c r="AU737" s="166" t="s">
        <v>90</v>
      </c>
      <c r="AV737" s="14" t="s">
        <v>90</v>
      </c>
      <c r="AW737" s="14" t="s">
        <v>35</v>
      </c>
      <c r="AX737" s="14" t="s">
        <v>81</v>
      </c>
      <c r="AY737" s="166" t="s">
        <v>270</v>
      </c>
    </row>
    <row r="738" spans="2:65" s="14" customFormat="1" ht="22.5">
      <c r="B738" s="165"/>
      <c r="D738" s="152" t="s">
        <v>279</v>
      </c>
      <c r="E738" s="166" t="s">
        <v>1</v>
      </c>
      <c r="F738" s="167" t="s">
        <v>2521</v>
      </c>
      <c r="H738" s="168">
        <v>122.4</v>
      </c>
      <c r="I738" s="169"/>
      <c r="L738" s="165"/>
      <c r="M738" s="170"/>
      <c r="T738" s="171"/>
      <c r="AT738" s="166" t="s">
        <v>279</v>
      </c>
      <c r="AU738" s="166" t="s">
        <v>90</v>
      </c>
      <c r="AV738" s="14" t="s">
        <v>90</v>
      </c>
      <c r="AW738" s="14" t="s">
        <v>35</v>
      </c>
      <c r="AX738" s="14" t="s">
        <v>81</v>
      </c>
      <c r="AY738" s="166" t="s">
        <v>270</v>
      </c>
    </row>
    <row r="739" spans="2:65" s="13" customFormat="1" ht="11.25">
      <c r="B739" s="158"/>
      <c r="D739" s="152" t="s">
        <v>279</v>
      </c>
      <c r="E739" s="159" t="s">
        <v>2065</v>
      </c>
      <c r="F739" s="160" t="s">
        <v>367</v>
      </c>
      <c r="H739" s="161">
        <v>306</v>
      </c>
      <c r="I739" s="162"/>
      <c r="L739" s="158"/>
      <c r="M739" s="163"/>
      <c r="T739" s="164"/>
      <c r="AT739" s="159" t="s">
        <v>279</v>
      </c>
      <c r="AU739" s="159" t="s">
        <v>90</v>
      </c>
      <c r="AV739" s="13" t="s">
        <v>179</v>
      </c>
      <c r="AW739" s="13" t="s">
        <v>35</v>
      </c>
      <c r="AX739" s="13" t="s">
        <v>21</v>
      </c>
      <c r="AY739" s="159" t="s">
        <v>270</v>
      </c>
    </row>
    <row r="740" spans="2:65" s="1" customFormat="1" ht="44.25" customHeight="1">
      <c r="B740" s="32"/>
      <c r="C740" s="138" t="s">
        <v>1069</v>
      </c>
      <c r="D740" s="138" t="s">
        <v>272</v>
      </c>
      <c r="E740" s="139" t="s">
        <v>1287</v>
      </c>
      <c r="F740" s="140" t="s">
        <v>1288</v>
      </c>
      <c r="G740" s="141" t="s">
        <v>506</v>
      </c>
      <c r="H740" s="142">
        <v>4.5430000000000001</v>
      </c>
      <c r="I740" s="143"/>
      <c r="J740" s="144">
        <f>ROUND(I740*H740,2)</f>
        <v>0</v>
      </c>
      <c r="K740" s="140" t="s">
        <v>341</v>
      </c>
      <c r="L740" s="32"/>
      <c r="M740" s="145" t="s">
        <v>1</v>
      </c>
      <c r="N740" s="146" t="s">
        <v>46</v>
      </c>
      <c r="P740" s="147">
        <f>O740*H740</f>
        <v>0</v>
      </c>
      <c r="Q740" s="147">
        <v>0</v>
      </c>
      <c r="R740" s="147">
        <f>Q740*H740</f>
        <v>0</v>
      </c>
      <c r="S740" s="147">
        <v>0</v>
      </c>
      <c r="T740" s="148">
        <f>S740*H740</f>
        <v>0</v>
      </c>
      <c r="AR740" s="149" t="s">
        <v>277</v>
      </c>
      <c r="AT740" s="149" t="s">
        <v>272</v>
      </c>
      <c r="AU740" s="149" t="s">
        <v>90</v>
      </c>
      <c r="AY740" s="17" t="s">
        <v>270</v>
      </c>
      <c r="BE740" s="150">
        <f>IF(N740="základní",J740,0)</f>
        <v>0</v>
      </c>
      <c r="BF740" s="150">
        <f>IF(N740="snížená",J740,0)</f>
        <v>0</v>
      </c>
      <c r="BG740" s="150">
        <f>IF(N740="zákl. přenesená",J740,0)</f>
        <v>0</v>
      </c>
      <c r="BH740" s="150">
        <f>IF(N740="sníž. přenesená",J740,0)</f>
        <v>0</v>
      </c>
      <c r="BI740" s="150">
        <f>IF(N740="nulová",J740,0)</f>
        <v>0</v>
      </c>
      <c r="BJ740" s="17" t="s">
        <v>21</v>
      </c>
      <c r="BK740" s="150">
        <f>ROUND(I740*H740,2)</f>
        <v>0</v>
      </c>
      <c r="BL740" s="17" t="s">
        <v>277</v>
      </c>
      <c r="BM740" s="149" t="s">
        <v>2522</v>
      </c>
    </row>
    <row r="741" spans="2:65" s="12" customFormat="1" ht="33.75">
      <c r="B741" s="151"/>
      <c r="D741" s="152" t="s">
        <v>279</v>
      </c>
      <c r="E741" s="153" t="s">
        <v>1</v>
      </c>
      <c r="F741" s="154" t="s">
        <v>2523</v>
      </c>
      <c r="H741" s="153" t="s">
        <v>1</v>
      </c>
      <c r="I741" s="155"/>
      <c r="L741" s="151"/>
      <c r="M741" s="156"/>
      <c r="T741" s="157"/>
      <c r="AT741" s="153" t="s">
        <v>279</v>
      </c>
      <c r="AU741" s="153" t="s">
        <v>90</v>
      </c>
      <c r="AV741" s="12" t="s">
        <v>21</v>
      </c>
      <c r="AW741" s="12" t="s">
        <v>35</v>
      </c>
      <c r="AX741" s="12" t="s">
        <v>81</v>
      </c>
      <c r="AY741" s="153" t="s">
        <v>270</v>
      </c>
    </row>
    <row r="742" spans="2:65" s="12" customFormat="1" ht="22.5">
      <c r="B742" s="151"/>
      <c r="D742" s="152" t="s">
        <v>279</v>
      </c>
      <c r="E742" s="153" t="s">
        <v>1</v>
      </c>
      <c r="F742" s="154" t="s">
        <v>289</v>
      </c>
      <c r="H742" s="153" t="s">
        <v>1</v>
      </c>
      <c r="I742" s="155"/>
      <c r="L742" s="151"/>
      <c r="M742" s="156"/>
      <c r="T742" s="157"/>
      <c r="AT742" s="153" t="s">
        <v>279</v>
      </c>
      <c r="AU742" s="153" t="s">
        <v>90</v>
      </c>
      <c r="AV742" s="12" t="s">
        <v>21</v>
      </c>
      <c r="AW742" s="12" t="s">
        <v>35</v>
      </c>
      <c r="AX742" s="12" t="s">
        <v>81</v>
      </c>
      <c r="AY742" s="153" t="s">
        <v>270</v>
      </c>
    </row>
    <row r="743" spans="2:65" s="12" customFormat="1" ht="22.5">
      <c r="B743" s="151"/>
      <c r="D743" s="152" t="s">
        <v>279</v>
      </c>
      <c r="E743" s="153" t="s">
        <v>1</v>
      </c>
      <c r="F743" s="154" t="s">
        <v>1291</v>
      </c>
      <c r="H743" s="153" t="s">
        <v>1</v>
      </c>
      <c r="I743" s="155"/>
      <c r="L743" s="151"/>
      <c r="M743" s="156"/>
      <c r="T743" s="157"/>
      <c r="AT743" s="153" t="s">
        <v>279</v>
      </c>
      <c r="AU743" s="153" t="s">
        <v>90</v>
      </c>
      <c r="AV743" s="12" t="s">
        <v>21</v>
      </c>
      <c r="AW743" s="12" t="s">
        <v>35</v>
      </c>
      <c r="AX743" s="12" t="s">
        <v>81</v>
      </c>
      <c r="AY743" s="153" t="s">
        <v>270</v>
      </c>
    </row>
    <row r="744" spans="2:65" s="12" customFormat="1" ht="11.25">
      <c r="B744" s="151"/>
      <c r="D744" s="152" t="s">
        <v>279</v>
      </c>
      <c r="E744" s="153" t="s">
        <v>1</v>
      </c>
      <c r="F744" s="154" t="s">
        <v>1292</v>
      </c>
      <c r="H744" s="153" t="s">
        <v>1</v>
      </c>
      <c r="I744" s="155"/>
      <c r="L744" s="151"/>
      <c r="M744" s="156"/>
      <c r="T744" s="157"/>
      <c r="AT744" s="153" t="s">
        <v>279</v>
      </c>
      <c r="AU744" s="153" t="s">
        <v>90</v>
      </c>
      <c r="AV744" s="12" t="s">
        <v>21</v>
      </c>
      <c r="AW744" s="12" t="s">
        <v>35</v>
      </c>
      <c r="AX744" s="12" t="s">
        <v>81</v>
      </c>
      <c r="AY744" s="153" t="s">
        <v>270</v>
      </c>
    </row>
    <row r="745" spans="2:65" s="12" customFormat="1" ht="11.25">
      <c r="B745" s="151"/>
      <c r="D745" s="152" t="s">
        <v>279</v>
      </c>
      <c r="E745" s="153" t="s">
        <v>1</v>
      </c>
      <c r="F745" s="154" t="s">
        <v>1293</v>
      </c>
      <c r="H745" s="153" t="s">
        <v>1</v>
      </c>
      <c r="I745" s="155"/>
      <c r="L745" s="151"/>
      <c r="M745" s="156"/>
      <c r="T745" s="157"/>
      <c r="AT745" s="153" t="s">
        <v>279</v>
      </c>
      <c r="AU745" s="153" t="s">
        <v>90</v>
      </c>
      <c r="AV745" s="12" t="s">
        <v>21</v>
      </c>
      <c r="AW745" s="12" t="s">
        <v>35</v>
      </c>
      <c r="AX745" s="12" t="s">
        <v>81</v>
      </c>
      <c r="AY745" s="153" t="s">
        <v>270</v>
      </c>
    </row>
    <row r="746" spans="2:65" s="12" customFormat="1" ht="22.5">
      <c r="B746" s="151"/>
      <c r="D746" s="152" t="s">
        <v>279</v>
      </c>
      <c r="E746" s="153" t="s">
        <v>1</v>
      </c>
      <c r="F746" s="154" t="s">
        <v>1294</v>
      </c>
      <c r="H746" s="153" t="s">
        <v>1</v>
      </c>
      <c r="I746" s="155"/>
      <c r="L746" s="151"/>
      <c r="M746" s="156"/>
      <c r="T746" s="157"/>
      <c r="AT746" s="153" t="s">
        <v>279</v>
      </c>
      <c r="AU746" s="153" t="s">
        <v>90</v>
      </c>
      <c r="AV746" s="12" t="s">
        <v>21</v>
      </c>
      <c r="AW746" s="12" t="s">
        <v>35</v>
      </c>
      <c r="AX746" s="12" t="s">
        <v>81</v>
      </c>
      <c r="AY746" s="153" t="s">
        <v>270</v>
      </c>
    </row>
    <row r="747" spans="2:65" s="12" customFormat="1" ht="11.25">
      <c r="B747" s="151"/>
      <c r="D747" s="152" t="s">
        <v>279</v>
      </c>
      <c r="E747" s="153" t="s">
        <v>1</v>
      </c>
      <c r="F747" s="154" t="s">
        <v>1295</v>
      </c>
      <c r="H747" s="153" t="s">
        <v>1</v>
      </c>
      <c r="I747" s="155"/>
      <c r="L747" s="151"/>
      <c r="M747" s="156"/>
      <c r="T747" s="157"/>
      <c r="AT747" s="153" t="s">
        <v>279</v>
      </c>
      <c r="AU747" s="153" t="s">
        <v>90</v>
      </c>
      <c r="AV747" s="12" t="s">
        <v>21</v>
      </c>
      <c r="AW747" s="12" t="s">
        <v>35</v>
      </c>
      <c r="AX747" s="12" t="s">
        <v>81</v>
      </c>
      <c r="AY747" s="153" t="s">
        <v>270</v>
      </c>
    </row>
    <row r="748" spans="2:65" s="13" customFormat="1" ht="11.25">
      <c r="B748" s="158"/>
      <c r="D748" s="152" t="s">
        <v>279</v>
      </c>
      <c r="E748" s="159" t="s">
        <v>1</v>
      </c>
      <c r="F748" s="160" t="s">
        <v>367</v>
      </c>
      <c r="H748" s="161">
        <v>0</v>
      </c>
      <c r="I748" s="162"/>
      <c r="L748" s="158"/>
      <c r="M748" s="163"/>
      <c r="T748" s="164"/>
      <c r="AT748" s="159" t="s">
        <v>279</v>
      </c>
      <c r="AU748" s="159" t="s">
        <v>90</v>
      </c>
      <c r="AV748" s="13" t="s">
        <v>179</v>
      </c>
      <c r="AW748" s="13" t="s">
        <v>35</v>
      </c>
      <c r="AX748" s="13" t="s">
        <v>81</v>
      </c>
      <c r="AY748" s="159" t="s">
        <v>270</v>
      </c>
    </row>
    <row r="749" spans="2:65" s="12" customFormat="1" ht="22.5">
      <c r="B749" s="151"/>
      <c r="D749" s="152" t="s">
        <v>279</v>
      </c>
      <c r="E749" s="153" t="s">
        <v>1</v>
      </c>
      <c r="F749" s="154" t="s">
        <v>2524</v>
      </c>
      <c r="H749" s="153" t="s">
        <v>1</v>
      </c>
      <c r="I749" s="155"/>
      <c r="L749" s="151"/>
      <c r="M749" s="156"/>
      <c r="T749" s="157"/>
      <c r="AT749" s="153" t="s">
        <v>279</v>
      </c>
      <c r="AU749" s="153" t="s">
        <v>90</v>
      </c>
      <c r="AV749" s="12" t="s">
        <v>21</v>
      </c>
      <c r="AW749" s="12" t="s">
        <v>35</v>
      </c>
      <c r="AX749" s="12" t="s">
        <v>81</v>
      </c>
      <c r="AY749" s="153" t="s">
        <v>270</v>
      </c>
    </row>
    <row r="750" spans="2:65" s="14" customFormat="1" ht="11.25">
      <c r="B750" s="165"/>
      <c r="D750" s="152" t="s">
        <v>279</v>
      </c>
      <c r="E750" s="166" t="s">
        <v>1</v>
      </c>
      <c r="F750" s="167" t="s">
        <v>2525</v>
      </c>
      <c r="H750" s="168">
        <v>2.1280000000000001</v>
      </c>
      <c r="I750" s="169"/>
      <c r="L750" s="165"/>
      <c r="M750" s="170"/>
      <c r="T750" s="171"/>
      <c r="AT750" s="166" t="s">
        <v>279</v>
      </c>
      <c r="AU750" s="166" t="s">
        <v>90</v>
      </c>
      <c r="AV750" s="14" t="s">
        <v>90</v>
      </c>
      <c r="AW750" s="14" t="s">
        <v>35</v>
      </c>
      <c r="AX750" s="14" t="s">
        <v>81</v>
      </c>
      <c r="AY750" s="166" t="s">
        <v>270</v>
      </c>
    </row>
    <row r="751" spans="2:65" s="13" customFormat="1" ht="11.25">
      <c r="B751" s="158"/>
      <c r="D751" s="152" t="s">
        <v>279</v>
      </c>
      <c r="E751" s="159" t="s">
        <v>2011</v>
      </c>
      <c r="F751" s="160" t="s">
        <v>1301</v>
      </c>
      <c r="H751" s="161">
        <v>2.1280000000000001</v>
      </c>
      <c r="I751" s="162"/>
      <c r="L751" s="158"/>
      <c r="M751" s="163"/>
      <c r="T751" s="164"/>
      <c r="AT751" s="159" t="s">
        <v>279</v>
      </c>
      <c r="AU751" s="159" t="s">
        <v>90</v>
      </c>
      <c r="AV751" s="13" t="s">
        <v>179</v>
      </c>
      <c r="AW751" s="13" t="s">
        <v>35</v>
      </c>
      <c r="AX751" s="13" t="s">
        <v>81</v>
      </c>
      <c r="AY751" s="159" t="s">
        <v>270</v>
      </c>
    </row>
    <row r="752" spans="2:65" s="14" customFormat="1" ht="22.5">
      <c r="B752" s="165"/>
      <c r="D752" s="152" t="s">
        <v>279</v>
      </c>
      <c r="E752" s="166" t="s">
        <v>1</v>
      </c>
      <c r="F752" s="167" t="s">
        <v>2526</v>
      </c>
      <c r="H752" s="168">
        <v>2.4</v>
      </c>
      <c r="I752" s="169"/>
      <c r="L752" s="165"/>
      <c r="M752" s="170"/>
      <c r="T752" s="171"/>
      <c r="AT752" s="166" t="s">
        <v>279</v>
      </c>
      <c r="AU752" s="166" t="s">
        <v>90</v>
      </c>
      <c r="AV752" s="14" t="s">
        <v>90</v>
      </c>
      <c r="AW752" s="14" t="s">
        <v>35</v>
      </c>
      <c r="AX752" s="14" t="s">
        <v>81</v>
      </c>
      <c r="AY752" s="166" t="s">
        <v>270</v>
      </c>
    </row>
    <row r="753" spans="2:65" s="13" customFormat="1" ht="11.25">
      <c r="B753" s="158"/>
      <c r="D753" s="152" t="s">
        <v>279</v>
      </c>
      <c r="E753" s="159" t="s">
        <v>2013</v>
      </c>
      <c r="F753" s="160" t="s">
        <v>367</v>
      </c>
      <c r="H753" s="161">
        <v>2.4</v>
      </c>
      <c r="I753" s="162"/>
      <c r="L753" s="158"/>
      <c r="M753" s="163"/>
      <c r="T753" s="164"/>
      <c r="AT753" s="159" t="s">
        <v>279</v>
      </c>
      <c r="AU753" s="159" t="s">
        <v>90</v>
      </c>
      <c r="AV753" s="13" t="s">
        <v>179</v>
      </c>
      <c r="AW753" s="13" t="s">
        <v>35</v>
      </c>
      <c r="AX753" s="13" t="s">
        <v>81</v>
      </c>
      <c r="AY753" s="159" t="s">
        <v>270</v>
      </c>
    </row>
    <row r="754" spans="2:65" s="12" customFormat="1" ht="11.25">
      <c r="B754" s="151"/>
      <c r="D754" s="152" t="s">
        <v>279</v>
      </c>
      <c r="E754" s="153" t="s">
        <v>1</v>
      </c>
      <c r="F754" s="154" t="s">
        <v>1302</v>
      </c>
      <c r="H754" s="153" t="s">
        <v>1</v>
      </c>
      <c r="I754" s="155"/>
      <c r="L754" s="151"/>
      <c r="M754" s="156"/>
      <c r="T754" s="157"/>
      <c r="AT754" s="153" t="s">
        <v>279</v>
      </c>
      <c r="AU754" s="153" t="s">
        <v>90</v>
      </c>
      <c r="AV754" s="12" t="s">
        <v>21</v>
      </c>
      <c r="AW754" s="12" t="s">
        <v>35</v>
      </c>
      <c r="AX754" s="12" t="s">
        <v>81</v>
      </c>
      <c r="AY754" s="153" t="s">
        <v>270</v>
      </c>
    </row>
    <row r="755" spans="2:65" s="14" customFormat="1" ht="22.5">
      <c r="B755" s="165"/>
      <c r="D755" s="152" t="s">
        <v>279</v>
      </c>
      <c r="E755" s="166" t="s">
        <v>1</v>
      </c>
      <c r="F755" s="167" t="s">
        <v>1303</v>
      </c>
      <c r="H755" s="168">
        <v>4.0000000000000001E-3</v>
      </c>
      <c r="I755" s="169"/>
      <c r="L755" s="165"/>
      <c r="M755" s="170"/>
      <c r="T755" s="171"/>
      <c r="AT755" s="166" t="s">
        <v>279</v>
      </c>
      <c r="AU755" s="166" t="s">
        <v>90</v>
      </c>
      <c r="AV755" s="14" t="s">
        <v>90</v>
      </c>
      <c r="AW755" s="14" t="s">
        <v>35</v>
      </c>
      <c r="AX755" s="14" t="s">
        <v>81</v>
      </c>
      <c r="AY755" s="166" t="s">
        <v>270</v>
      </c>
    </row>
    <row r="756" spans="2:65" s="14" customFormat="1" ht="22.5">
      <c r="B756" s="165"/>
      <c r="D756" s="152" t="s">
        <v>279</v>
      </c>
      <c r="E756" s="166" t="s">
        <v>1</v>
      </c>
      <c r="F756" s="167" t="s">
        <v>1304</v>
      </c>
      <c r="H756" s="168">
        <v>1.0999999999999999E-2</v>
      </c>
      <c r="I756" s="169"/>
      <c r="L756" s="165"/>
      <c r="M756" s="170"/>
      <c r="T756" s="171"/>
      <c r="AT756" s="166" t="s">
        <v>279</v>
      </c>
      <c r="AU756" s="166" t="s">
        <v>90</v>
      </c>
      <c r="AV756" s="14" t="s">
        <v>90</v>
      </c>
      <c r="AW756" s="14" t="s">
        <v>35</v>
      </c>
      <c r="AX756" s="14" t="s">
        <v>81</v>
      </c>
      <c r="AY756" s="166" t="s">
        <v>270</v>
      </c>
    </row>
    <row r="757" spans="2:65" s="13" customFormat="1" ht="11.25">
      <c r="B757" s="158"/>
      <c r="D757" s="152" t="s">
        <v>279</v>
      </c>
      <c r="E757" s="159" t="s">
        <v>2023</v>
      </c>
      <c r="F757" s="160" t="s">
        <v>367</v>
      </c>
      <c r="H757" s="161">
        <v>1.4999999999999999E-2</v>
      </c>
      <c r="I757" s="162"/>
      <c r="L757" s="158"/>
      <c r="M757" s="163"/>
      <c r="T757" s="164"/>
      <c r="AT757" s="159" t="s">
        <v>279</v>
      </c>
      <c r="AU757" s="159" t="s">
        <v>90</v>
      </c>
      <c r="AV757" s="13" t="s">
        <v>179</v>
      </c>
      <c r="AW757" s="13" t="s">
        <v>35</v>
      </c>
      <c r="AX757" s="13" t="s">
        <v>81</v>
      </c>
      <c r="AY757" s="159" t="s">
        <v>270</v>
      </c>
    </row>
    <row r="758" spans="2:65" s="15" customFormat="1" ht="11.25">
      <c r="B758" s="172"/>
      <c r="D758" s="152" t="s">
        <v>279</v>
      </c>
      <c r="E758" s="173" t="s">
        <v>1</v>
      </c>
      <c r="F758" s="174" t="s">
        <v>310</v>
      </c>
      <c r="H758" s="175">
        <v>4.5430000000000001</v>
      </c>
      <c r="I758" s="176"/>
      <c r="L758" s="172"/>
      <c r="M758" s="177"/>
      <c r="T758" s="178"/>
      <c r="AT758" s="173" t="s">
        <v>279</v>
      </c>
      <c r="AU758" s="173" t="s">
        <v>90</v>
      </c>
      <c r="AV758" s="15" t="s">
        <v>277</v>
      </c>
      <c r="AW758" s="15" t="s">
        <v>35</v>
      </c>
      <c r="AX758" s="15" t="s">
        <v>21</v>
      </c>
      <c r="AY758" s="173" t="s">
        <v>270</v>
      </c>
    </row>
    <row r="759" spans="2:65" s="1" customFormat="1" ht="24.2" customHeight="1">
      <c r="B759" s="32"/>
      <c r="C759" s="138" t="s">
        <v>1074</v>
      </c>
      <c r="D759" s="138" t="s">
        <v>272</v>
      </c>
      <c r="E759" s="139" t="s">
        <v>1307</v>
      </c>
      <c r="F759" s="140" t="s">
        <v>1308</v>
      </c>
      <c r="G759" s="141" t="s">
        <v>506</v>
      </c>
      <c r="H759" s="142">
        <v>-7.0000000000000001E-3</v>
      </c>
      <c r="I759" s="143"/>
      <c r="J759" s="144">
        <f>ROUND(I759*H759,2)</f>
        <v>0</v>
      </c>
      <c r="K759" s="140" t="s">
        <v>341</v>
      </c>
      <c r="L759" s="32"/>
      <c r="M759" s="145" t="s">
        <v>1</v>
      </c>
      <c r="N759" s="146" t="s">
        <v>46</v>
      </c>
      <c r="P759" s="147">
        <f>O759*H759</f>
        <v>0</v>
      </c>
      <c r="Q759" s="147">
        <v>0</v>
      </c>
      <c r="R759" s="147">
        <f>Q759*H759</f>
        <v>0</v>
      </c>
      <c r="S759" s="147">
        <v>0</v>
      </c>
      <c r="T759" s="148">
        <f>S759*H759</f>
        <v>0</v>
      </c>
      <c r="AR759" s="149" t="s">
        <v>277</v>
      </c>
      <c r="AT759" s="149" t="s">
        <v>272</v>
      </c>
      <c r="AU759" s="149" t="s">
        <v>90</v>
      </c>
      <c r="AY759" s="17" t="s">
        <v>270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21</v>
      </c>
      <c r="BK759" s="150">
        <f>ROUND(I759*H759,2)</f>
        <v>0</v>
      </c>
      <c r="BL759" s="17" t="s">
        <v>277</v>
      </c>
      <c r="BM759" s="149" t="s">
        <v>2527</v>
      </c>
    </row>
    <row r="760" spans="2:65" s="12" customFormat="1" ht="11.25">
      <c r="B760" s="151"/>
      <c r="D760" s="152" t="s">
        <v>279</v>
      </c>
      <c r="E760" s="153" t="s">
        <v>1</v>
      </c>
      <c r="F760" s="154" t="s">
        <v>1310</v>
      </c>
      <c r="H760" s="153" t="s">
        <v>1</v>
      </c>
      <c r="I760" s="155"/>
      <c r="L760" s="151"/>
      <c r="M760" s="156"/>
      <c r="T760" s="157"/>
      <c r="AT760" s="153" t="s">
        <v>279</v>
      </c>
      <c r="AU760" s="153" t="s">
        <v>90</v>
      </c>
      <c r="AV760" s="12" t="s">
        <v>21</v>
      </c>
      <c r="AW760" s="12" t="s">
        <v>35</v>
      </c>
      <c r="AX760" s="12" t="s">
        <v>81</v>
      </c>
      <c r="AY760" s="153" t="s">
        <v>270</v>
      </c>
    </row>
    <row r="761" spans="2:65" s="14" customFormat="1" ht="22.5">
      <c r="B761" s="165"/>
      <c r="D761" s="152" t="s">
        <v>279</v>
      </c>
      <c r="E761" s="166" t="s">
        <v>1</v>
      </c>
      <c r="F761" s="167" t="s">
        <v>1311</v>
      </c>
      <c r="H761" s="168">
        <v>2E-3</v>
      </c>
      <c r="I761" s="169"/>
      <c r="L761" s="165"/>
      <c r="M761" s="170"/>
      <c r="T761" s="171"/>
      <c r="AT761" s="166" t="s">
        <v>279</v>
      </c>
      <c r="AU761" s="166" t="s">
        <v>90</v>
      </c>
      <c r="AV761" s="14" t="s">
        <v>90</v>
      </c>
      <c r="AW761" s="14" t="s">
        <v>35</v>
      </c>
      <c r="AX761" s="14" t="s">
        <v>81</v>
      </c>
      <c r="AY761" s="166" t="s">
        <v>270</v>
      </c>
    </row>
    <row r="762" spans="2:65" s="14" customFormat="1" ht="22.5">
      <c r="B762" s="165"/>
      <c r="D762" s="152" t="s">
        <v>279</v>
      </c>
      <c r="E762" s="166" t="s">
        <v>1</v>
      </c>
      <c r="F762" s="167" t="s">
        <v>2528</v>
      </c>
      <c r="H762" s="168">
        <v>5.0000000000000001E-3</v>
      </c>
      <c r="I762" s="169"/>
      <c r="L762" s="165"/>
      <c r="M762" s="170"/>
      <c r="T762" s="171"/>
      <c r="AT762" s="166" t="s">
        <v>279</v>
      </c>
      <c r="AU762" s="166" t="s">
        <v>90</v>
      </c>
      <c r="AV762" s="14" t="s">
        <v>90</v>
      </c>
      <c r="AW762" s="14" t="s">
        <v>35</v>
      </c>
      <c r="AX762" s="14" t="s">
        <v>81</v>
      </c>
      <c r="AY762" s="166" t="s">
        <v>270</v>
      </c>
    </row>
    <row r="763" spans="2:65" s="13" customFormat="1" ht="11.25">
      <c r="B763" s="158"/>
      <c r="D763" s="152" t="s">
        <v>279</v>
      </c>
      <c r="E763" s="159" t="s">
        <v>2072</v>
      </c>
      <c r="F763" s="160" t="s">
        <v>1313</v>
      </c>
      <c r="H763" s="161">
        <v>7.0000000000000001E-3</v>
      </c>
      <c r="I763" s="162"/>
      <c r="L763" s="158"/>
      <c r="M763" s="163"/>
      <c r="T763" s="164"/>
      <c r="AT763" s="159" t="s">
        <v>279</v>
      </c>
      <c r="AU763" s="159" t="s">
        <v>90</v>
      </c>
      <c r="AV763" s="13" t="s">
        <v>179</v>
      </c>
      <c r="AW763" s="13" t="s">
        <v>35</v>
      </c>
      <c r="AX763" s="13" t="s">
        <v>81</v>
      </c>
      <c r="AY763" s="159" t="s">
        <v>270</v>
      </c>
    </row>
    <row r="764" spans="2:65" s="12" customFormat="1" ht="11.25">
      <c r="B764" s="151"/>
      <c r="D764" s="152" t="s">
        <v>279</v>
      </c>
      <c r="E764" s="153" t="s">
        <v>1</v>
      </c>
      <c r="F764" s="154" t="s">
        <v>1314</v>
      </c>
      <c r="H764" s="153" t="s">
        <v>1</v>
      </c>
      <c r="I764" s="155"/>
      <c r="L764" s="151"/>
      <c r="M764" s="156"/>
      <c r="T764" s="157"/>
      <c r="AT764" s="153" t="s">
        <v>279</v>
      </c>
      <c r="AU764" s="153" t="s">
        <v>90</v>
      </c>
      <c r="AV764" s="12" t="s">
        <v>21</v>
      </c>
      <c r="AW764" s="12" t="s">
        <v>35</v>
      </c>
      <c r="AX764" s="12" t="s">
        <v>81</v>
      </c>
      <c r="AY764" s="153" t="s">
        <v>270</v>
      </c>
    </row>
    <row r="765" spans="2:65" s="14" customFormat="1" ht="11.25">
      <c r="B765" s="165"/>
      <c r="D765" s="152" t="s">
        <v>279</v>
      </c>
      <c r="E765" s="166" t="s">
        <v>1</v>
      </c>
      <c r="F765" s="167" t="s">
        <v>2529</v>
      </c>
      <c r="H765" s="168">
        <v>-7.0000000000000001E-3</v>
      </c>
      <c r="I765" s="169"/>
      <c r="L765" s="165"/>
      <c r="M765" s="170"/>
      <c r="T765" s="171"/>
      <c r="AT765" s="166" t="s">
        <v>279</v>
      </c>
      <c r="AU765" s="166" t="s">
        <v>90</v>
      </c>
      <c r="AV765" s="14" t="s">
        <v>90</v>
      </c>
      <c r="AW765" s="14" t="s">
        <v>35</v>
      </c>
      <c r="AX765" s="14" t="s">
        <v>21</v>
      </c>
      <c r="AY765" s="166" t="s">
        <v>270</v>
      </c>
    </row>
    <row r="766" spans="2:65" s="11" customFormat="1" ht="22.9" customHeight="1">
      <c r="B766" s="126"/>
      <c r="D766" s="127" t="s">
        <v>80</v>
      </c>
      <c r="E766" s="136" t="s">
        <v>1316</v>
      </c>
      <c r="F766" s="136" t="s">
        <v>1317</v>
      </c>
      <c r="I766" s="129"/>
      <c r="J766" s="137">
        <f>BK766</f>
        <v>0</v>
      </c>
      <c r="L766" s="126"/>
      <c r="M766" s="131"/>
      <c r="P766" s="132">
        <f>SUM(P767:P770)</f>
        <v>0</v>
      </c>
      <c r="R766" s="132">
        <f>SUM(R767:R770)</f>
        <v>0</v>
      </c>
      <c r="T766" s="133">
        <f>SUM(T767:T770)</f>
        <v>0</v>
      </c>
      <c r="AR766" s="127" t="s">
        <v>21</v>
      </c>
      <c r="AT766" s="134" t="s">
        <v>80</v>
      </c>
      <c r="AU766" s="134" t="s">
        <v>21</v>
      </c>
      <c r="AY766" s="127" t="s">
        <v>270</v>
      </c>
      <c r="BK766" s="135">
        <f>SUM(BK767:BK770)</f>
        <v>0</v>
      </c>
    </row>
    <row r="767" spans="2:65" s="1" customFormat="1" ht="24.2" customHeight="1">
      <c r="B767" s="32"/>
      <c r="C767" s="138" t="s">
        <v>1079</v>
      </c>
      <c r="D767" s="138" t="s">
        <v>272</v>
      </c>
      <c r="E767" s="139" t="s">
        <v>1319</v>
      </c>
      <c r="F767" s="140" t="s">
        <v>1320</v>
      </c>
      <c r="G767" s="141" t="s">
        <v>506</v>
      </c>
      <c r="H767" s="142">
        <v>156.98400000000001</v>
      </c>
      <c r="I767" s="143"/>
      <c r="J767" s="144">
        <f>ROUND(I767*H767,2)</f>
        <v>0</v>
      </c>
      <c r="K767" s="140" t="s">
        <v>276</v>
      </c>
      <c r="L767" s="32"/>
      <c r="M767" s="145" t="s">
        <v>1</v>
      </c>
      <c r="N767" s="146" t="s">
        <v>46</v>
      </c>
      <c r="P767" s="147">
        <f>O767*H767</f>
        <v>0</v>
      </c>
      <c r="Q767" s="147">
        <v>0</v>
      </c>
      <c r="R767" s="147">
        <f>Q767*H767</f>
        <v>0</v>
      </c>
      <c r="S767" s="147">
        <v>0</v>
      </c>
      <c r="T767" s="148">
        <f>S767*H767</f>
        <v>0</v>
      </c>
      <c r="AR767" s="149" t="s">
        <v>277</v>
      </c>
      <c r="AT767" s="149" t="s">
        <v>272</v>
      </c>
      <c r="AU767" s="149" t="s">
        <v>90</v>
      </c>
      <c r="AY767" s="17" t="s">
        <v>270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21</v>
      </c>
      <c r="BK767" s="150">
        <f>ROUND(I767*H767,2)</f>
        <v>0</v>
      </c>
      <c r="BL767" s="17" t="s">
        <v>277</v>
      </c>
      <c r="BM767" s="149" t="s">
        <v>2530</v>
      </c>
    </row>
    <row r="768" spans="2:65" s="14" customFormat="1" ht="11.25">
      <c r="B768" s="165"/>
      <c r="D768" s="152" t="s">
        <v>279</v>
      </c>
      <c r="E768" s="166" t="s">
        <v>1</v>
      </c>
      <c r="F768" s="167" t="s">
        <v>2531</v>
      </c>
      <c r="H768" s="168">
        <v>157.99600000000001</v>
      </c>
      <c r="I768" s="169"/>
      <c r="L768" s="165"/>
      <c r="M768" s="170"/>
      <c r="T768" s="171"/>
      <c r="AT768" s="166" t="s">
        <v>279</v>
      </c>
      <c r="AU768" s="166" t="s">
        <v>90</v>
      </c>
      <c r="AV768" s="14" t="s">
        <v>90</v>
      </c>
      <c r="AW768" s="14" t="s">
        <v>35</v>
      </c>
      <c r="AX768" s="14" t="s">
        <v>81</v>
      </c>
      <c r="AY768" s="166" t="s">
        <v>270</v>
      </c>
    </row>
    <row r="769" spans="2:65" s="14" customFormat="1" ht="22.5">
      <c r="B769" s="165"/>
      <c r="D769" s="152" t="s">
        <v>279</v>
      </c>
      <c r="E769" s="166" t="s">
        <v>1</v>
      </c>
      <c r="F769" s="167" t="s">
        <v>2532</v>
      </c>
      <c r="H769" s="168">
        <v>-1.012</v>
      </c>
      <c r="I769" s="169"/>
      <c r="L769" s="165"/>
      <c r="M769" s="170"/>
      <c r="T769" s="171"/>
      <c r="AT769" s="166" t="s">
        <v>279</v>
      </c>
      <c r="AU769" s="166" t="s">
        <v>90</v>
      </c>
      <c r="AV769" s="14" t="s">
        <v>90</v>
      </c>
      <c r="AW769" s="14" t="s">
        <v>35</v>
      </c>
      <c r="AX769" s="14" t="s">
        <v>81</v>
      </c>
      <c r="AY769" s="166" t="s">
        <v>270</v>
      </c>
    </row>
    <row r="770" spans="2:65" s="15" customFormat="1" ht="11.25">
      <c r="B770" s="172"/>
      <c r="D770" s="152" t="s">
        <v>279</v>
      </c>
      <c r="E770" s="173" t="s">
        <v>1</v>
      </c>
      <c r="F770" s="174" t="s">
        <v>310</v>
      </c>
      <c r="H770" s="175">
        <v>156.98400000000001</v>
      </c>
      <c r="I770" s="176"/>
      <c r="L770" s="172"/>
      <c r="M770" s="177"/>
      <c r="T770" s="178"/>
      <c r="AT770" s="173" t="s">
        <v>279</v>
      </c>
      <c r="AU770" s="173" t="s">
        <v>90</v>
      </c>
      <c r="AV770" s="15" t="s">
        <v>277</v>
      </c>
      <c r="AW770" s="15" t="s">
        <v>35</v>
      </c>
      <c r="AX770" s="15" t="s">
        <v>21</v>
      </c>
      <c r="AY770" s="173" t="s">
        <v>270</v>
      </c>
    </row>
    <row r="771" spans="2:65" s="11" customFormat="1" ht="25.9" customHeight="1">
      <c r="B771" s="126"/>
      <c r="D771" s="127" t="s">
        <v>80</v>
      </c>
      <c r="E771" s="128" t="s">
        <v>2533</v>
      </c>
      <c r="F771" s="128" t="s">
        <v>2534</v>
      </c>
      <c r="I771" s="129"/>
      <c r="J771" s="130">
        <f>BK771</f>
        <v>0</v>
      </c>
      <c r="L771" s="126"/>
      <c r="M771" s="131"/>
      <c r="P771" s="132">
        <f>P772</f>
        <v>0</v>
      </c>
      <c r="R771" s="132">
        <f>R772</f>
        <v>0</v>
      </c>
      <c r="T771" s="133">
        <f>T772</f>
        <v>1.7999999999999999E-2</v>
      </c>
      <c r="AR771" s="127" t="s">
        <v>90</v>
      </c>
      <c r="AT771" s="134" t="s">
        <v>80</v>
      </c>
      <c r="AU771" s="134" t="s">
        <v>81</v>
      </c>
      <c r="AY771" s="127" t="s">
        <v>270</v>
      </c>
      <c r="BK771" s="135">
        <f>BK772</f>
        <v>0</v>
      </c>
    </row>
    <row r="772" spans="2:65" s="11" customFormat="1" ht="22.9" customHeight="1">
      <c r="B772" s="126"/>
      <c r="D772" s="127" t="s">
        <v>80</v>
      </c>
      <c r="E772" s="136" t="s">
        <v>2535</v>
      </c>
      <c r="F772" s="136" t="s">
        <v>2536</v>
      </c>
      <c r="I772" s="129"/>
      <c r="J772" s="137">
        <f>BK772</f>
        <v>0</v>
      </c>
      <c r="L772" s="126"/>
      <c r="M772" s="131"/>
      <c r="P772" s="132">
        <f>SUM(P773:P780)</f>
        <v>0</v>
      </c>
      <c r="R772" s="132">
        <f>SUM(R773:R780)</f>
        <v>0</v>
      </c>
      <c r="T772" s="133">
        <f>SUM(T773:T780)</f>
        <v>1.7999999999999999E-2</v>
      </c>
      <c r="AR772" s="127" t="s">
        <v>90</v>
      </c>
      <c r="AT772" s="134" t="s">
        <v>80</v>
      </c>
      <c r="AU772" s="134" t="s">
        <v>21</v>
      </c>
      <c r="AY772" s="127" t="s">
        <v>270</v>
      </c>
      <c r="BK772" s="135">
        <f>SUM(BK773:BK780)</f>
        <v>0</v>
      </c>
    </row>
    <row r="773" spans="2:65" s="1" customFormat="1" ht="37.9" customHeight="1">
      <c r="B773" s="32"/>
      <c r="C773" s="138" t="s">
        <v>1089</v>
      </c>
      <c r="D773" s="138" t="s">
        <v>272</v>
      </c>
      <c r="E773" s="139" t="s">
        <v>2537</v>
      </c>
      <c r="F773" s="140" t="s">
        <v>2538</v>
      </c>
      <c r="G773" s="141" t="s">
        <v>2308</v>
      </c>
      <c r="H773" s="142">
        <v>1</v>
      </c>
      <c r="I773" s="143"/>
      <c r="J773" s="144">
        <f>ROUND(I773*H773,2)</f>
        <v>0</v>
      </c>
      <c r="K773" s="140" t="s">
        <v>341</v>
      </c>
      <c r="L773" s="32"/>
      <c r="M773" s="145" t="s">
        <v>1</v>
      </c>
      <c r="N773" s="146" t="s">
        <v>46</v>
      </c>
      <c r="P773" s="147">
        <f>O773*H773</f>
        <v>0</v>
      </c>
      <c r="Q773" s="147">
        <v>0</v>
      </c>
      <c r="R773" s="147">
        <f>Q773*H773</f>
        <v>0</v>
      </c>
      <c r="S773" s="147">
        <v>1.7999999999999999E-2</v>
      </c>
      <c r="T773" s="148">
        <f>S773*H773</f>
        <v>1.7999999999999999E-2</v>
      </c>
      <c r="AR773" s="149" t="s">
        <v>392</v>
      </c>
      <c r="AT773" s="149" t="s">
        <v>272</v>
      </c>
      <c r="AU773" s="149" t="s">
        <v>90</v>
      </c>
      <c r="AY773" s="17" t="s">
        <v>270</v>
      </c>
      <c r="BE773" s="150">
        <f>IF(N773="základní",J773,0)</f>
        <v>0</v>
      </c>
      <c r="BF773" s="150">
        <f>IF(N773="snížená",J773,0)</f>
        <v>0</v>
      </c>
      <c r="BG773" s="150">
        <f>IF(N773="zákl. přenesená",J773,0)</f>
        <v>0</v>
      </c>
      <c r="BH773" s="150">
        <f>IF(N773="sníž. přenesená",J773,0)</f>
        <v>0</v>
      </c>
      <c r="BI773" s="150">
        <f>IF(N773="nulová",J773,0)</f>
        <v>0</v>
      </c>
      <c r="BJ773" s="17" t="s">
        <v>21</v>
      </c>
      <c r="BK773" s="150">
        <f>ROUND(I773*H773,2)</f>
        <v>0</v>
      </c>
      <c r="BL773" s="17" t="s">
        <v>392</v>
      </c>
      <c r="BM773" s="149" t="s">
        <v>2539</v>
      </c>
    </row>
    <row r="774" spans="2:65" s="12" customFormat="1" ht="22.5">
      <c r="B774" s="151"/>
      <c r="D774" s="152" t="s">
        <v>279</v>
      </c>
      <c r="E774" s="153" t="s">
        <v>1</v>
      </c>
      <c r="F774" s="154" t="s">
        <v>2540</v>
      </c>
      <c r="H774" s="153" t="s">
        <v>1</v>
      </c>
      <c r="I774" s="155"/>
      <c r="L774" s="151"/>
      <c r="M774" s="156"/>
      <c r="T774" s="157"/>
      <c r="AT774" s="153" t="s">
        <v>279</v>
      </c>
      <c r="AU774" s="153" t="s">
        <v>90</v>
      </c>
      <c r="AV774" s="12" t="s">
        <v>21</v>
      </c>
      <c r="AW774" s="12" t="s">
        <v>35</v>
      </c>
      <c r="AX774" s="12" t="s">
        <v>81</v>
      </c>
      <c r="AY774" s="153" t="s">
        <v>270</v>
      </c>
    </row>
    <row r="775" spans="2:65" s="12" customFormat="1" ht="22.5">
      <c r="B775" s="151"/>
      <c r="D775" s="152" t="s">
        <v>279</v>
      </c>
      <c r="E775" s="153" t="s">
        <v>1</v>
      </c>
      <c r="F775" s="154" t="s">
        <v>2541</v>
      </c>
      <c r="H775" s="153" t="s">
        <v>1</v>
      </c>
      <c r="I775" s="155"/>
      <c r="L775" s="151"/>
      <c r="M775" s="156"/>
      <c r="T775" s="157"/>
      <c r="AT775" s="153" t="s">
        <v>279</v>
      </c>
      <c r="AU775" s="153" t="s">
        <v>90</v>
      </c>
      <c r="AV775" s="12" t="s">
        <v>21</v>
      </c>
      <c r="AW775" s="12" t="s">
        <v>35</v>
      </c>
      <c r="AX775" s="12" t="s">
        <v>81</v>
      </c>
      <c r="AY775" s="153" t="s">
        <v>270</v>
      </c>
    </row>
    <row r="776" spans="2:65" s="12" customFormat="1" ht="22.5">
      <c r="B776" s="151"/>
      <c r="D776" s="152" t="s">
        <v>279</v>
      </c>
      <c r="E776" s="153" t="s">
        <v>1</v>
      </c>
      <c r="F776" s="154" t="s">
        <v>2542</v>
      </c>
      <c r="H776" s="153" t="s">
        <v>1</v>
      </c>
      <c r="I776" s="155"/>
      <c r="L776" s="151"/>
      <c r="M776" s="156"/>
      <c r="T776" s="157"/>
      <c r="AT776" s="153" t="s">
        <v>279</v>
      </c>
      <c r="AU776" s="153" t="s">
        <v>90</v>
      </c>
      <c r="AV776" s="12" t="s">
        <v>21</v>
      </c>
      <c r="AW776" s="12" t="s">
        <v>35</v>
      </c>
      <c r="AX776" s="12" t="s">
        <v>81</v>
      </c>
      <c r="AY776" s="153" t="s">
        <v>270</v>
      </c>
    </row>
    <row r="777" spans="2:65" s="12" customFormat="1" ht="22.5">
      <c r="B777" s="151"/>
      <c r="D777" s="152" t="s">
        <v>279</v>
      </c>
      <c r="E777" s="153" t="s">
        <v>1</v>
      </c>
      <c r="F777" s="154" t="s">
        <v>2543</v>
      </c>
      <c r="H777" s="153" t="s">
        <v>1</v>
      </c>
      <c r="I777" s="155"/>
      <c r="L777" s="151"/>
      <c r="M777" s="156"/>
      <c r="T777" s="157"/>
      <c r="AT777" s="153" t="s">
        <v>279</v>
      </c>
      <c r="AU777" s="153" t="s">
        <v>90</v>
      </c>
      <c r="AV777" s="12" t="s">
        <v>21</v>
      </c>
      <c r="AW777" s="12" t="s">
        <v>35</v>
      </c>
      <c r="AX777" s="12" t="s">
        <v>81</v>
      </c>
      <c r="AY777" s="153" t="s">
        <v>270</v>
      </c>
    </row>
    <row r="778" spans="2:65" s="12" customFormat="1" ht="22.5">
      <c r="B778" s="151"/>
      <c r="D778" s="152" t="s">
        <v>279</v>
      </c>
      <c r="E778" s="153" t="s">
        <v>1</v>
      </c>
      <c r="F778" s="154" t="s">
        <v>2544</v>
      </c>
      <c r="H778" s="153" t="s">
        <v>1</v>
      </c>
      <c r="I778" s="155"/>
      <c r="L778" s="151"/>
      <c r="M778" s="156"/>
      <c r="T778" s="157"/>
      <c r="AT778" s="153" t="s">
        <v>279</v>
      </c>
      <c r="AU778" s="153" t="s">
        <v>90</v>
      </c>
      <c r="AV778" s="12" t="s">
        <v>21</v>
      </c>
      <c r="AW778" s="12" t="s">
        <v>35</v>
      </c>
      <c r="AX778" s="12" t="s">
        <v>81</v>
      </c>
      <c r="AY778" s="153" t="s">
        <v>270</v>
      </c>
    </row>
    <row r="779" spans="2:65" s="14" customFormat="1" ht="11.25">
      <c r="B779" s="165"/>
      <c r="D779" s="152" t="s">
        <v>279</v>
      </c>
      <c r="E779" s="166" t="s">
        <v>1</v>
      </c>
      <c r="F779" s="167" t="s">
        <v>2545</v>
      </c>
      <c r="H779" s="168">
        <v>1</v>
      </c>
      <c r="I779" s="169"/>
      <c r="L779" s="165"/>
      <c r="M779" s="170"/>
      <c r="T779" s="171"/>
      <c r="AT779" s="166" t="s">
        <v>279</v>
      </c>
      <c r="AU779" s="166" t="s">
        <v>90</v>
      </c>
      <c r="AV779" s="14" t="s">
        <v>90</v>
      </c>
      <c r="AW779" s="14" t="s">
        <v>35</v>
      </c>
      <c r="AX779" s="14" t="s">
        <v>81</v>
      </c>
      <c r="AY779" s="166" t="s">
        <v>270</v>
      </c>
    </row>
    <row r="780" spans="2:65" s="15" customFormat="1" ht="11.25">
      <c r="B780" s="172"/>
      <c r="D780" s="152" t="s">
        <v>279</v>
      </c>
      <c r="E780" s="173" t="s">
        <v>1</v>
      </c>
      <c r="F780" s="174" t="s">
        <v>310</v>
      </c>
      <c r="H780" s="175">
        <v>1</v>
      </c>
      <c r="I780" s="176"/>
      <c r="L780" s="172"/>
      <c r="M780" s="194"/>
      <c r="N780" s="195"/>
      <c r="O780" s="195"/>
      <c r="P780" s="195"/>
      <c r="Q780" s="195"/>
      <c r="R780" s="195"/>
      <c r="S780" s="195"/>
      <c r="T780" s="196"/>
      <c r="AT780" s="173" t="s">
        <v>279</v>
      </c>
      <c r="AU780" s="173" t="s">
        <v>90</v>
      </c>
      <c r="AV780" s="15" t="s">
        <v>277</v>
      </c>
      <c r="AW780" s="15" t="s">
        <v>35</v>
      </c>
      <c r="AX780" s="15" t="s">
        <v>21</v>
      </c>
      <c r="AY780" s="173" t="s">
        <v>270</v>
      </c>
    </row>
    <row r="781" spans="2:65" s="1" customFormat="1" ht="6.95" customHeight="1">
      <c r="B781" s="44"/>
      <c r="C781" s="45"/>
      <c r="D781" s="45"/>
      <c r="E781" s="45"/>
      <c r="F781" s="45"/>
      <c r="G781" s="45"/>
      <c r="H781" s="45"/>
      <c r="I781" s="45"/>
      <c r="J781" s="45"/>
      <c r="K781" s="45"/>
      <c r="L781" s="32"/>
    </row>
  </sheetData>
  <sheetProtection algorithmName="SHA-512" hashValue="J2iYdIL+JlqJaeqkI3uqbZBGqAYUKndjLYDbalwI32m2pYGVkkuvBzHvbgWYFphTaBy8D28OQ/THqR0VRtdzyg==" saltValue="nAUScLeckUs/OD60h5jdpVQtu+jeYyQ/TyDSEw2gHtszHh7R9OLU6v5lulxxIkZNfolUKk92Mvc+RHp+TaGKVQ==" spinCount="100000" sheet="1" objects="1" scenarios="1" formatColumns="0" formatRows="0" autoFilter="0"/>
  <autoFilter ref="C130:K780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B2:BM8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104</v>
      </c>
      <c r="AZ2" s="93" t="s">
        <v>2546</v>
      </c>
      <c r="BA2" s="93" t="s">
        <v>1</v>
      </c>
      <c r="BB2" s="93" t="s">
        <v>1</v>
      </c>
      <c r="BC2" s="93" t="s">
        <v>2547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2548</v>
      </c>
      <c r="BA3" s="93" t="s">
        <v>1</v>
      </c>
      <c r="BB3" s="93" t="s">
        <v>1</v>
      </c>
      <c r="BC3" s="93" t="s">
        <v>2549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2550</v>
      </c>
      <c r="BA4" s="93" t="s">
        <v>1</v>
      </c>
      <c r="BB4" s="93" t="s">
        <v>1</v>
      </c>
      <c r="BC4" s="93" t="s">
        <v>2551</v>
      </c>
      <c r="BD4" s="93" t="s">
        <v>90</v>
      </c>
    </row>
    <row r="5" spans="2:56" ht="6.95" customHeight="1">
      <c r="B5" s="20"/>
      <c r="L5" s="20"/>
      <c r="AZ5" s="93" t="s">
        <v>2552</v>
      </c>
      <c r="BA5" s="93" t="s">
        <v>1</v>
      </c>
      <c r="BB5" s="93" t="s">
        <v>1</v>
      </c>
      <c r="BC5" s="93" t="s">
        <v>2553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2554</v>
      </c>
      <c r="BA6" s="93" t="s">
        <v>1</v>
      </c>
      <c r="BB6" s="93" t="s">
        <v>1</v>
      </c>
      <c r="BC6" s="93" t="s">
        <v>2555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2556</v>
      </c>
      <c r="BA7" s="93" t="s">
        <v>1</v>
      </c>
      <c r="BB7" s="93" t="s">
        <v>1</v>
      </c>
      <c r="BC7" s="93" t="s">
        <v>26</v>
      </c>
      <c r="BD7" s="93" t="s">
        <v>90</v>
      </c>
    </row>
    <row r="8" spans="2:56" ht="12" customHeight="1">
      <c r="B8" s="20"/>
      <c r="D8" s="27" t="s">
        <v>164</v>
      </c>
      <c r="L8" s="20"/>
      <c r="AZ8" s="93" t="s">
        <v>2557</v>
      </c>
      <c r="BA8" s="93" t="s">
        <v>1</v>
      </c>
      <c r="BB8" s="93" t="s">
        <v>1</v>
      </c>
      <c r="BC8" s="93" t="s">
        <v>2558</v>
      </c>
      <c r="BD8" s="93" t="s">
        <v>90</v>
      </c>
    </row>
    <row r="9" spans="2:56" s="1" customFormat="1" ht="16.5" customHeight="1">
      <c r="B9" s="32"/>
      <c r="E9" s="246" t="s">
        <v>167</v>
      </c>
      <c r="F9" s="248"/>
      <c r="G9" s="248"/>
      <c r="H9" s="248"/>
      <c r="L9" s="32"/>
      <c r="AZ9" s="93" t="s">
        <v>2559</v>
      </c>
      <c r="BA9" s="93" t="s">
        <v>1</v>
      </c>
      <c r="BB9" s="93" t="s">
        <v>1</v>
      </c>
      <c r="BC9" s="93" t="s">
        <v>2560</v>
      </c>
      <c r="BD9" s="93" t="s">
        <v>90</v>
      </c>
    </row>
    <row r="10" spans="2:56" s="1" customFormat="1" ht="12" customHeight="1">
      <c r="B10" s="32"/>
      <c r="D10" s="27" t="s">
        <v>170</v>
      </c>
      <c r="L10" s="32"/>
      <c r="AZ10" s="93" t="s">
        <v>2561</v>
      </c>
      <c r="BA10" s="93" t="s">
        <v>1</v>
      </c>
      <c r="BB10" s="93" t="s">
        <v>1</v>
      </c>
      <c r="BC10" s="93" t="s">
        <v>2562</v>
      </c>
      <c r="BD10" s="93" t="s">
        <v>90</v>
      </c>
    </row>
    <row r="11" spans="2:56" s="1" customFormat="1" ht="16.5" customHeight="1">
      <c r="B11" s="32"/>
      <c r="E11" s="209" t="s">
        <v>2563</v>
      </c>
      <c r="F11" s="248"/>
      <c r="G11" s="248"/>
      <c r="H11" s="248"/>
      <c r="L11" s="32"/>
      <c r="AZ11" s="93" t="s">
        <v>2564</v>
      </c>
      <c r="BA11" s="93" t="s">
        <v>1</v>
      </c>
      <c r="BB11" s="93" t="s">
        <v>1</v>
      </c>
      <c r="BC11" s="93" t="s">
        <v>2565</v>
      </c>
      <c r="BD11" s="93" t="s">
        <v>90</v>
      </c>
    </row>
    <row r="12" spans="2:56" s="1" customFormat="1" ht="11.25">
      <c r="B12" s="32"/>
      <c r="L12" s="32"/>
      <c r="AZ12" s="93" t="s">
        <v>2566</v>
      </c>
      <c r="BA12" s="93" t="s">
        <v>1</v>
      </c>
      <c r="BB12" s="93" t="s">
        <v>1</v>
      </c>
      <c r="BC12" s="93" t="s">
        <v>90</v>
      </c>
      <c r="BD12" s="93" t="s">
        <v>90</v>
      </c>
    </row>
    <row r="13" spans="2:5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2567</v>
      </c>
      <c r="BA13" s="93" t="s">
        <v>1</v>
      </c>
      <c r="BB13" s="93" t="s">
        <v>1</v>
      </c>
      <c r="BC13" s="93" t="s">
        <v>2568</v>
      </c>
      <c r="BD13" s="93" t="s">
        <v>90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  <c r="AZ14" s="93" t="s">
        <v>2569</v>
      </c>
      <c r="BA14" s="93" t="s">
        <v>1</v>
      </c>
      <c r="BB14" s="93" t="s">
        <v>1</v>
      </c>
      <c r="BC14" s="93" t="s">
        <v>2570</v>
      </c>
      <c r="BD14" s="93" t="s">
        <v>90</v>
      </c>
    </row>
    <row r="15" spans="2:56" s="1" customFormat="1" ht="10.9" customHeight="1">
      <c r="B15" s="32"/>
      <c r="L15" s="32"/>
      <c r="AZ15" s="93" t="s">
        <v>2571</v>
      </c>
      <c r="BA15" s="93" t="s">
        <v>1</v>
      </c>
      <c r="BB15" s="93" t="s">
        <v>1</v>
      </c>
      <c r="BC15" s="93" t="s">
        <v>2572</v>
      </c>
      <c r="BD15" s="93" t="s">
        <v>90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2573</v>
      </c>
      <c r="BA16" s="93" t="s">
        <v>1</v>
      </c>
      <c r="BB16" s="93" t="s">
        <v>1</v>
      </c>
      <c r="BC16" s="93" t="s">
        <v>2574</v>
      </c>
      <c r="BD16" s="93" t="s">
        <v>90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2575</v>
      </c>
      <c r="BA17" s="93" t="s">
        <v>1</v>
      </c>
      <c r="BB17" s="93" t="s">
        <v>1</v>
      </c>
      <c r="BC17" s="93" t="s">
        <v>2576</v>
      </c>
      <c r="BD17" s="93" t="s">
        <v>90</v>
      </c>
    </row>
    <row r="18" spans="2:56" s="1" customFormat="1" ht="6.95" customHeight="1">
      <c r="B18" s="32"/>
      <c r="L18" s="32"/>
      <c r="AZ18" s="93" t="s">
        <v>2577</v>
      </c>
      <c r="BA18" s="93" t="s">
        <v>1</v>
      </c>
      <c r="BB18" s="93" t="s">
        <v>1</v>
      </c>
      <c r="BC18" s="93" t="s">
        <v>2578</v>
      </c>
      <c r="BD18" s="93" t="s">
        <v>90</v>
      </c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  <c r="AZ19" s="93" t="s">
        <v>2579</v>
      </c>
      <c r="BA19" s="93" t="s">
        <v>1</v>
      </c>
      <c r="BB19" s="93" t="s">
        <v>1</v>
      </c>
      <c r="BC19" s="93" t="s">
        <v>317</v>
      </c>
      <c r="BD19" s="93" t="s">
        <v>90</v>
      </c>
    </row>
    <row r="20" spans="2:56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  <c r="AZ20" s="93" t="s">
        <v>2580</v>
      </c>
      <c r="BA20" s="93" t="s">
        <v>1</v>
      </c>
      <c r="BB20" s="93" t="s">
        <v>1</v>
      </c>
      <c r="BC20" s="93" t="s">
        <v>2581</v>
      </c>
      <c r="BD20" s="93" t="s">
        <v>90</v>
      </c>
    </row>
    <row r="21" spans="2:56" s="1" customFormat="1" ht="6.95" customHeight="1">
      <c r="B21" s="32"/>
      <c r="L21" s="32"/>
      <c r="AZ21" s="93" t="s">
        <v>2582</v>
      </c>
      <c r="BA21" s="93" t="s">
        <v>1</v>
      </c>
      <c r="BB21" s="93" t="s">
        <v>1</v>
      </c>
      <c r="BC21" s="93" t="s">
        <v>2583</v>
      </c>
      <c r="BD21" s="93" t="s">
        <v>90</v>
      </c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  <c r="AZ22" s="93" t="s">
        <v>2584</v>
      </c>
      <c r="BA22" s="93" t="s">
        <v>1</v>
      </c>
      <c r="BB22" s="93" t="s">
        <v>1</v>
      </c>
      <c r="BC22" s="93" t="s">
        <v>2585</v>
      </c>
      <c r="BD22" s="93" t="s">
        <v>90</v>
      </c>
    </row>
    <row r="23" spans="2:56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  <c r="AZ23" s="93" t="s">
        <v>2586</v>
      </c>
      <c r="BA23" s="93" t="s">
        <v>1</v>
      </c>
      <c r="BB23" s="93" t="s">
        <v>1</v>
      </c>
      <c r="BC23" s="93" t="s">
        <v>2587</v>
      </c>
      <c r="BD23" s="93" t="s">
        <v>90</v>
      </c>
    </row>
    <row r="24" spans="2:56" s="1" customFormat="1" ht="6.95" customHeight="1">
      <c r="B24" s="32"/>
      <c r="L24" s="32"/>
      <c r="AZ24" s="93" t="s">
        <v>2588</v>
      </c>
      <c r="BA24" s="93" t="s">
        <v>1</v>
      </c>
      <c r="BB24" s="93" t="s">
        <v>1</v>
      </c>
      <c r="BC24" s="93" t="s">
        <v>423</v>
      </c>
      <c r="BD24" s="93" t="s">
        <v>90</v>
      </c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  <c r="AZ25" s="93" t="s">
        <v>2589</v>
      </c>
      <c r="BA25" s="93" t="s">
        <v>1</v>
      </c>
      <c r="BB25" s="93" t="s">
        <v>1</v>
      </c>
      <c r="BC25" s="93" t="s">
        <v>2590</v>
      </c>
      <c r="BD25" s="93" t="s">
        <v>90</v>
      </c>
    </row>
    <row r="26" spans="2:56" s="1" customFormat="1" ht="18" customHeight="1">
      <c r="B26" s="32"/>
      <c r="E26" s="25" t="s">
        <v>202</v>
      </c>
      <c r="I26" s="27" t="s">
        <v>31</v>
      </c>
      <c r="J26" s="25" t="s">
        <v>1</v>
      </c>
      <c r="L26" s="32"/>
      <c r="AZ26" s="93" t="s">
        <v>2591</v>
      </c>
      <c r="BA26" s="93" t="s">
        <v>1</v>
      </c>
      <c r="BB26" s="93" t="s">
        <v>1</v>
      </c>
      <c r="BC26" s="93" t="s">
        <v>2592</v>
      </c>
      <c r="BD26" s="93" t="s">
        <v>90</v>
      </c>
    </row>
    <row r="27" spans="2:56" s="1" customFormat="1" ht="6.95" customHeight="1">
      <c r="B27" s="32"/>
      <c r="L27" s="32"/>
      <c r="AZ27" s="93" t="s">
        <v>2593</v>
      </c>
      <c r="BA27" s="93" t="s">
        <v>1</v>
      </c>
      <c r="BB27" s="93" t="s">
        <v>1</v>
      </c>
      <c r="BC27" s="93" t="s">
        <v>2594</v>
      </c>
      <c r="BD27" s="93" t="s">
        <v>90</v>
      </c>
    </row>
    <row r="28" spans="2:56" s="1" customFormat="1" ht="12" customHeight="1">
      <c r="B28" s="32"/>
      <c r="D28" s="27" t="s">
        <v>39</v>
      </c>
      <c r="L28" s="32"/>
      <c r="AZ28" s="93" t="s">
        <v>2595</v>
      </c>
      <c r="BA28" s="93" t="s">
        <v>1</v>
      </c>
      <c r="BB28" s="93" t="s">
        <v>1</v>
      </c>
      <c r="BC28" s="93" t="s">
        <v>2596</v>
      </c>
      <c r="BD28" s="93" t="s">
        <v>90</v>
      </c>
    </row>
    <row r="29" spans="2:56" s="7" customFormat="1" ht="16.5" customHeight="1">
      <c r="B29" s="95"/>
      <c r="E29" s="220" t="s">
        <v>1</v>
      </c>
      <c r="F29" s="220"/>
      <c r="G29" s="220"/>
      <c r="H29" s="220"/>
      <c r="L29" s="95"/>
      <c r="AZ29" s="96" t="s">
        <v>2597</v>
      </c>
      <c r="BA29" s="96" t="s">
        <v>1</v>
      </c>
      <c r="BB29" s="96" t="s">
        <v>1</v>
      </c>
      <c r="BC29" s="96" t="s">
        <v>2598</v>
      </c>
      <c r="BD29" s="96" t="s">
        <v>90</v>
      </c>
    </row>
    <row r="30" spans="2:56" s="1" customFormat="1" ht="6.95" customHeight="1">
      <c r="B30" s="32"/>
      <c r="L30" s="32"/>
      <c r="AZ30" s="93" t="s">
        <v>2599</v>
      </c>
      <c r="BA30" s="93" t="s">
        <v>1</v>
      </c>
      <c r="BB30" s="93" t="s">
        <v>1</v>
      </c>
      <c r="BC30" s="93" t="s">
        <v>2600</v>
      </c>
      <c r="BD30" s="93" t="s">
        <v>90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2601</v>
      </c>
      <c r="BA31" s="93" t="s">
        <v>1</v>
      </c>
      <c r="BB31" s="93" t="s">
        <v>1</v>
      </c>
      <c r="BC31" s="93" t="s">
        <v>2602</v>
      </c>
      <c r="BD31" s="93" t="s">
        <v>90</v>
      </c>
    </row>
    <row r="32" spans="2:56" s="1" customFormat="1" ht="25.35" customHeight="1">
      <c r="B32" s="32"/>
      <c r="D32" s="97" t="s">
        <v>41</v>
      </c>
      <c r="J32" s="66">
        <f>ROUND(J132, 2)</f>
        <v>0</v>
      </c>
      <c r="L32" s="32"/>
      <c r="AZ32" s="93" t="s">
        <v>2603</v>
      </c>
      <c r="BA32" s="93" t="s">
        <v>1</v>
      </c>
      <c r="BB32" s="93" t="s">
        <v>1</v>
      </c>
      <c r="BC32" s="93" t="s">
        <v>2604</v>
      </c>
      <c r="BD32" s="93" t="s">
        <v>90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2605</v>
      </c>
      <c r="BA33" s="93" t="s">
        <v>1</v>
      </c>
      <c r="BB33" s="93" t="s">
        <v>1</v>
      </c>
      <c r="BC33" s="93" t="s">
        <v>2606</v>
      </c>
      <c r="BD33" s="93" t="s">
        <v>90</v>
      </c>
    </row>
    <row r="34" spans="2:56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  <c r="AZ34" s="93" t="s">
        <v>2607</v>
      </c>
      <c r="BA34" s="93" t="s">
        <v>1</v>
      </c>
      <c r="BB34" s="93" t="s">
        <v>1</v>
      </c>
      <c r="BC34" s="93" t="s">
        <v>2608</v>
      </c>
      <c r="BD34" s="93" t="s">
        <v>90</v>
      </c>
    </row>
    <row r="35" spans="2:56" s="1" customFormat="1" ht="14.45" customHeight="1">
      <c r="B35" s="32"/>
      <c r="D35" s="55" t="s">
        <v>45</v>
      </c>
      <c r="E35" s="27" t="s">
        <v>46</v>
      </c>
      <c r="F35" s="86">
        <f>ROUND((SUM(BE132:BE888)),  2)</f>
        <v>0</v>
      </c>
      <c r="I35" s="98">
        <v>0.21</v>
      </c>
      <c r="J35" s="86">
        <f>ROUND(((SUM(BE132:BE888))*I35),  2)</f>
        <v>0</v>
      </c>
      <c r="L35" s="32"/>
      <c r="AZ35" s="93" t="s">
        <v>2609</v>
      </c>
      <c r="BA35" s="93" t="s">
        <v>1</v>
      </c>
      <c r="BB35" s="93" t="s">
        <v>1</v>
      </c>
      <c r="BC35" s="93" t="s">
        <v>2610</v>
      </c>
      <c r="BD35" s="93" t="s">
        <v>90</v>
      </c>
    </row>
    <row r="36" spans="2:56" s="1" customFormat="1" ht="14.45" customHeight="1">
      <c r="B36" s="32"/>
      <c r="E36" s="27" t="s">
        <v>47</v>
      </c>
      <c r="F36" s="86">
        <f>ROUND((SUM(BF132:BF888)),  2)</f>
        <v>0</v>
      </c>
      <c r="I36" s="98">
        <v>0.12</v>
      </c>
      <c r="J36" s="86">
        <f>ROUND(((SUM(BF132:BF888))*I36),  2)</f>
        <v>0</v>
      </c>
      <c r="L36" s="32"/>
      <c r="AZ36" s="93" t="s">
        <v>2611</v>
      </c>
      <c r="BA36" s="93" t="s">
        <v>1</v>
      </c>
      <c r="BB36" s="93" t="s">
        <v>1</v>
      </c>
      <c r="BC36" s="93" t="s">
        <v>2555</v>
      </c>
      <c r="BD36" s="93" t="s">
        <v>90</v>
      </c>
    </row>
    <row r="37" spans="2:56" s="1" customFormat="1" ht="14.45" hidden="1" customHeight="1">
      <c r="B37" s="32"/>
      <c r="E37" s="27" t="s">
        <v>48</v>
      </c>
      <c r="F37" s="86">
        <f>ROUND((SUM(BG132:BG888)),  2)</f>
        <v>0</v>
      </c>
      <c r="I37" s="98">
        <v>0.21</v>
      </c>
      <c r="J37" s="86">
        <f>0</f>
        <v>0</v>
      </c>
      <c r="L37" s="32"/>
      <c r="AZ37" s="93" t="s">
        <v>2612</v>
      </c>
      <c r="BA37" s="93" t="s">
        <v>1</v>
      </c>
      <c r="BB37" s="93" t="s">
        <v>1</v>
      </c>
      <c r="BC37" s="93" t="s">
        <v>2613</v>
      </c>
      <c r="BD37" s="93" t="s">
        <v>90</v>
      </c>
    </row>
    <row r="38" spans="2:56" s="1" customFormat="1" ht="14.45" hidden="1" customHeight="1">
      <c r="B38" s="32"/>
      <c r="E38" s="27" t="s">
        <v>49</v>
      </c>
      <c r="F38" s="86">
        <f>ROUND((SUM(BH132:BH888)),  2)</f>
        <v>0</v>
      </c>
      <c r="I38" s="98">
        <v>0.12</v>
      </c>
      <c r="J38" s="86">
        <f>0</f>
        <v>0</v>
      </c>
      <c r="L38" s="32"/>
      <c r="AZ38" s="93" t="s">
        <v>2614</v>
      </c>
      <c r="BA38" s="93" t="s">
        <v>1</v>
      </c>
      <c r="BB38" s="93" t="s">
        <v>1</v>
      </c>
      <c r="BC38" s="93" t="s">
        <v>2581</v>
      </c>
      <c r="BD38" s="93" t="s">
        <v>90</v>
      </c>
    </row>
    <row r="39" spans="2:56" s="1" customFormat="1" ht="14.45" hidden="1" customHeight="1">
      <c r="B39" s="32"/>
      <c r="E39" s="27" t="s">
        <v>50</v>
      </c>
      <c r="F39" s="86">
        <f>ROUND((SUM(BI132:BI888)),  2)</f>
        <v>0</v>
      </c>
      <c r="I39" s="98">
        <v>0</v>
      </c>
      <c r="J39" s="86">
        <f>0</f>
        <v>0</v>
      </c>
      <c r="L39" s="32"/>
      <c r="AZ39" s="93" t="s">
        <v>2615</v>
      </c>
      <c r="BA39" s="93" t="s">
        <v>1</v>
      </c>
      <c r="BB39" s="93" t="s">
        <v>1</v>
      </c>
      <c r="BC39" s="93" t="s">
        <v>2616</v>
      </c>
      <c r="BD39" s="93" t="s">
        <v>90</v>
      </c>
    </row>
    <row r="40" spans="2:56" s="1" customFormat="1" ht="6.95" customHeight="1">
      <c r="B40" s="32"/>
      <c r="L40" s="32"/>
      <c r="AZ40" s="93" t="s">
        <v>2617</v>
      </c>
      <c r="BA40" s="93" t="s">
        <v>1</v>
      </c>
      <c r="BB40" s="93" t="s">
        <v>1</v>
      </c>
      <c r="BC40" s="93" t="s">
        <v>2618</v>
      </c>
      <c r="BD40" s="93" t="s">
        <v>90</v>
      </c>
    </row>
    <row r="41" spans="2:56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  <c r="AZ41" s="93" t="s">
        <v>2619</v>
      </c>
      <c r="BA41" s="93" t="s">
        <v>1</v>
      </c>
      <c r="BB41" s="93" t="s">
        <v>1</v>
      </c>
      <c r="BC41" s="93" t="s">
        <v>2620</v>
      </c>
      <c r="BD41" s="93" t="s">
        <v>90</v>
      </c>
    </row>
    <row r="42" spans="2:56" s="1" customFormat="1" ht="14.45" customHeight="1">
      <c r="B42" s="32"/>
      <c r="L42" s="32"/>
      <c r="AZ42" s="93" t="s">
        <v>2621</v>
      </c>
      <c r="BA42" s="93" t="s">
        <v>1</v>
      </c>
      <c r="BB42" s="93" t="s">
        <v>1</v>
      </c>
      <c r="BC42" s="93" t="s">
        <v>2622</v>
      </c>
      <c r="BD42" s="93" t="s">
        <v>90</v>
      </c>
    </row>
    <row r="43" spans="2:56" ht="14.45" customHeight="1">
      <c r="B43" s="20"/>
      <c r="L43" s="20"/>
      <c r="AZ43" s="93" t="s">
        <v>2623</v>
      </c>
      <c r="BA43" s="93" t="s">
        <v>1</v>
      </c>
      <c r="BB43" s="93" t="s">
        <v>1</v>
      </c>
      <c r="BC43" s="93" t="s">
        <v>2624</v>
      </c>
      <c r="BD43" s="93" t="s">
        <v>90</v>
      </c>
    </row>
    <row r="44" spans="2:56" ht="14.45" customHeight="1">
      <c r="B44" s="20"/>
      <c r="L44" s="20"/>
      <c r="AZ44" s="93" t="s">
        <v>2625</v>
      </c>
      <c r="BA44" s="93" t="s">
        <v>1</v>
      </c>
      <c r="BB44" s="93" t="s">
        <v>1</v>
      </c>
      <c r="BC44" s="93" t="s">
        <v>2626</v>
      </c>
      <c r="BD44" s="93" t="s">
        <v>90</v>
      </c>
    </row>
    <row r="45" spans="2:56" ht="14.45" customHeight="1">
      <c r="B45" s="20"/>
      <c r="L45" s="20"/>
      <c r="AZ45" s="93" t="s">
        <v>2627</v>
      </c>
      <c r="BA45" s="93" t="s">
        <v>1</v>
      </c>
      <c r="BB45" s="93" t="s">
        <v>1</v>
      </c>
      <c r="BC45" s="93" t="s">
        <v>2628</v>
      </c>
      <c r="BD45" s="93" t="s">
        <v>90</v>
      </c>
    </row>
    <row r="46" spans="2:56" ht="14.45" customHeight="1">
      <c r="B46" s="20"/>
      <c r="L46" s="20"/>
      <c r="AZ46" s="93" t="s">
        <v>2629</v>
      </c>
      <c r="BA46" s="93" t="s">
        <v>1</v>
      </c>
      <c r="BB46" s="93" t="s">
        <v>1</v>
      </c>
      <c r="BC46" s="93" t="s">
        <v>179</v>
      </c>
      <c r="BD46" s="93" t="s">
        <v>90</v>
      </c>
    </row>
    <row r="47" spans="2:56" ht="14.45" customHeight="1">
      <c r="B47" s="20"/>
      <c r="L47" s="20"/>
      <c r="AZ47" s="93" t="s">
        <v>2630</v>
      </c>
      <c r="BA47" s="93" t="s">
        <v>1</v>
      </c>
      <c r="BB47" s="93" t="s">
        <v>1</v>
      </c>
      <c r="BC47" s="93" t="s">
        <v>317</v>
      </c>
      <c r="BD47" s="93" t="s">
        <v>90</v>
      </c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167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103 - tramvajová zastávka Výstaviště - hlavní vstup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Obrtelová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J132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9" customFormat="1" ht="19.899999999999999" customHeight="1">
      <c r="B100" s="114"/>
      <c r="D100" s="115" t="s">
        <v>247</v>
      </c>
      <c r="E100" s="116"/>
      <c r="F100" s="116"/>
      <c r="G100" s="116"/>
      <c r="H100" s="116"/>
      <c r="I100" s="116"/>
      <c r="J100" s="117">
        <f>J134</f>
        <v>0</v>
      </c>
      <c r="L100" s="114"/>
    </row>
    <row r="101" spans="2:47" s="9" customFormat="1" ht="19.899999999999999" customHeight="1">
      <c r="B101" s="114"/>
      <c r="D101" s="115" t="s">
        <v>250</v>
      </c>
      <c r="E101" s="116"/>
      <c r="F101" s="116"/>
      <c r="G101" s="116"/>
      <c r="H101" s="116"/>
      <c r="I101" s="116"/>
      <c r="J101" s="117">
        <f>J428</f>
        <v>0</v>
      </c>
      <c r="L101" s="114"/>
    </row>
    <row r="102" spans="2:47" s="9" customFormat="1" ht="19.899999999999999" customHeight="1">
      <c r="B102" s="114"/>
      <c r="D102" s="115" t="s">
        <v>2631</v>
      </c>
      <c r="E102" s="116"/>
      <c r="F102" s="116"/>
      <c r="G102" s="116"/>
      <c r="H102" s="116"/>
      <c r="I102" s="116"/>
      <c r="J102" s="117">
        <f>J461</f>
        <v>0</v>
      </c>
      <c r="L102" s="114"/>
    </row>
    <row r="103" spans="2:47" s="9" customFormat="1" ht="19.899999999999999" customHeight="1">
      <c r="B103" s="114"/>
      <c r="D103" s="115" t="s">
        <v>251</v>
      </c>
      <c r="E103" s="116"/>
      <c r="F103" s="116"/>
      <c r="G103" s="116"/>
      <c r="H103" s="116"/>
      <c r="I103" s="116"/>
      <c r="J103" s="117">
        <f>J501</f>
        <v>0</v>
      </c>
      <c r="L103" s="114"/>
    </row>
    <row r="104" spans="2:47" s="9" customFormat="1" ht="19.899999999999999" customHeight="1">
      <c r="B104" s="114"/>
      <c r="D104" s="115" t="s">
        <v>1399</v>
      </c>
      <c r="E104" s="116"/>
      <c r="F104" s="116"/>
      <c r="G104" s="116"/>
      <c r="H104" s="116"/>
      <c r="I104" s="116"/>
      <c r="J104" s="117">
        <f>J543</f>
        <v>0</v>
      </c>
      <c r="L104" s="114"/>
    </row>
    <row r="105" spans="2:47" s="9" customFormat="1" ht="19.899999999999999" customHeight="1">
      <c r="B105" s="114"/>
      <c r="D105" s="115" t="s">
        <v>2632</v>
      </c>
      <c r="E105" s="116"/>
      <c r="F105" s="116"/>
      <c r="G105" s="116"/>
      <c r="H105" s="116"/>
      <c r="I105" s="116"/>
      <c r="J105" s="117">
        <f>J548</f>
        <v>0</v>
      </c>
      <c r="L105" s="114"/>
    </row>
    <row r="106" spans="2:47" s="9" customFormat="1" ht="19.899999999999999" customHeight="1">
      <c r="B106" s="114"/>
      <c r="D106" s="115" t="s">
        <v>252</v>
      </c>
      <c r="E106" s="116"/>
      <c r="F106" s="116"/>
      <c r="G106" s="116"/>
      <c r="H106" s="116"/>
      <c r="I106" s="116"/>
      <c r="J106" s="117">
        <f>J663</f>
        <v>0</v>
      </c>
      <c r="L106" s="114"/>
    </row>
    <row r="107" spans="2:47" s="9" customFormat="1" ht="19.899999999999999" customHeight="1">
      <c r="B107" s="114"/>
      <c r="D107" s="115" t="s">
        <v>253</v>
      </c>
      <c r="E107" s="116"/>
      <c r="F107" s="116"/>
      <c r="G107" s="116"/>
      <c r="H107" s="116"/>
      <c r="I107" s="116"/>
      <c r="J107" s="117">
        <f>J753</f>
        <v>0</v>
      </c>
      <c r="L107" s="114"/>
    </row>
    <row r="108" spans="2:47" s="9" customFormat="1" ht="19.899999999999999" customHeight="1">
      <c r="B108" s="114"/>
      <c r="D108" s="115" t="s">
        <v>254</v>
      </c>
      <c r="E108" s="116"/>
      <c r="F108" s="116"/>
      <c r="G108" s="116"/>
      <c r="H108" s="116"/>
      <c r="I108" s="116"/>
      <c r="J108" s="117">
        <f>J871</f>
        <v>0</v>
      </c>
      <c r="L108" s="114"/>
    </row>
    <row r="109" spans="2:47" s="8" customFormat="1" ht="24.95" customHeight="1">
      <c r="B109" s="110"/>
      <c r="D109" s="111" t="s">
        <v>2633</v>
      </c>
      <c r="E109" s="112"/>
      <c r="F109" s="112"/>
      <c r="G109" s="112"/>
      <c r="H109" s="112"/>
      <c r="I109" s="112"/>
      <c r="J109" s="113">
        <f>J881</f>
        <v>0</v>
      </c>
      <c r="L109" s="110"/>
    </row>
    <row r="110" spans="2:47" s="9" customFormat="1" ht="19.899999999999999" customHeight="1">
      <c r="B110" s="114"/>
      <c r="D110" s="115" t="s">
        <v>2634</v>
      </c>
      <c r="E110" s="116"/>
      <c r="F110" s="116"/>
      <c r="G110" s="116"/>
      <c r="H110" s="116"/>
      <c r="I110" s="116"/>
      <c r="J110" s="117">
        <f>J882</f>
        <v>0</v>
      </c>
      <c r="L110" s="114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255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26.25" customHeight="1">
      <c r="B120" s="32"/>
      <c r="E120" s="246" t="str">
        <f>E7</f>
        <v>BRNO, HLINKY - REKONSTRUKCE VODOVODU, AKTUALIZACE PROJEKTOVÉ DOKUMENTACE</v>
      </c>
      <c r="F120" s="247"/>
      <c r="G120" s="247"/>
      <c r="H120" s="247"/>
      <c r="L120" s="32"/>
    </row>
    <row r="121" spans="2:12" ht="12" customHeight="1">
      <c r="B121" s="20"/>
      <c r="C121" s="27" t="s">
        <v>164</v>
      </c>
      <c r="L121" s="20"/>
    </row>
    <row r="122" spans="2:12" s="1" customFormat="1" ht="16.5" customHeight="1">
      <c r="B122" s="32"/>
      <c r="E122" s="246" t="s">
        <v>167</v>
      </c>
      <c r="F122" s="248"/>
      <c r="G122" s="248"/>
      <c r="H122" s="248"/>
      <c r="L122" s="32"/>
    </row>
    <row r="123" spans="2:12" s="1" customFormat="1" ht="12" customHeight="1">
      <c r="B123" s="32"/>
      <c r="C123" s="27" t="s">
        <v>170</v>
      </c>
      <c r="L123" s="32"/>
    </row>
    <row r="124" spans="2:12" s="1" customFormat="1" ht="16.5" customHeight="1">
      <c r="B124" s="32"/>
      <c r="E124" s="209" t="str">
        <f>E11</f>
        <v>SO 103 - tramvajová zastávka Výstaviště - hlavní vstup</v>
      </c>
      <c r="F124" s="248"/>
      <c r="G124" s="248"/>
      <c r="H124" s="248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22</v>
      </c>
      <c r="F126" s="25" t="str">
        <f>F14</f>
        <v>BRNO</v>
      </c>
      <c r="I126" s="27" t="s">
        <v>24</v>
      </c>
      <c r="J126" s="52" t="str">
        <f>IF(J14="","",J14)</f>
        <v>3. 12. 2024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28</v>
      </c>
      <c r="F128" s="25" t="str">
        <f>E17</f>
        <v>Statutární město Brno</v>
      </c>
      <c r="I128" s="27" t="s">
        <v>34</v>
      </c>
      <c r="J128" s="30" t="str">
        <f>E23</f>
        <v>AQUA PROCON s.r.o.Palackého tř. 12, 612 00 Brno</v>
      </c>
      <c r="L128" s="32"/>
    </row>
    <row r="129" spans="2:65" s="1" customFormat="1" ht="15.2" customHeight="1">
      <c r="B129" s="32"/>
      <c r="C129" s="27" t="s">
        <v>32</v>
      </c>
      <c r="F129" s="25" t="str">
        <f>IF(E20="","",E20)</f>
        <v>Vyplň údaj</v>
      </c>
      <c r="I129" s="27" t="s">
        <v>37</v>
      </c>
      <c r="J129" s="30" t="str">
        <f>E26</f>
        <v>Obrtelová M.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8"/>
      <c r="C131" s="119" t="s">
        <v>256</v>
      </c>
      <c r="D131" s="120" t="s">
        <v>66</v>
      </c>
      <c r="E131" s="120" t="s">
        <v>62</v>
      </c>
      <c r="F131" s="120" t="s">
        <v>63</v>
      </c>
      <c r="G131" s="120" t="s">
        <v>257</v>
      </c>
      <c r="H131" s="120" t="s">
        <v>258</v>
      </c>
      <c r="I131" s="120" t="s">
        <v>259</v>
      </c>
      <c r="J131" s="120" t="s">
        <v>243</v>
      </c>
      <c r="K131" s="121" t="s">
        <v>260</v>
      </c>
      <c r="L131" s="118"/>
      <c r="M131" s="59" t="s">
        <v>1</v>
      </c>
      <c r="N131" s="60" t="s">
        <v>45</v>
      </c>
      <c r="O131" s="60" t="s">
        <v>261</v>
      </c>
      <c r="P131" s="60" t="s">
        <v>262</v>
      </c>
      <c r="Q131" s="60" t="s">
        <v>263</v>
      </c>
      <c r="R131" s="60" t="s">
        <v>264</v>
      </c>
      <c r="S131" s="60" t="s">
        <v>265</v>
      </c>
      <c r="T131" s="61" t="s">
        <v>266</v>
      </c>
    </row>
    <row r="132" spans="2:65" s="1" customFormat="1" ht="22.9" customHeight="1">
      <c r="B132" s="32"/>
      <c r="C132" s="64" t="s">
        <v>267</v>
      </c>
      <c r="J132" s="122">
        <f>BK132</f>
        <v>0</v>
      </c>
      <c r="L132" s="32"/>
      <c r="M132" s="62"/>
      <c r="N132" s="53"/>
      <c r="O132" s="53"/>
      <c r="P132" s="123">
        <f>P133+P881</f>
        <v>0</v>
      </c>
      <c r="Q132" s="53"/>
      <c r="R132" s="123">
        <f>R133+R881</f>
        <v>211.58826965</v>
      </c>
      <c r="S132" s="53"/>
      <c r="T132" s="124">
        <f>T133+T881</f>
        <v>256.40593999999999</v>
      </c>
      <c r="AT132" s="17" t="s">
        <v>80</v>
      </c>
      <c r="AU132" s="17" t="s">
        <v>245</v>
      </c>
      <c r="BK132" s="125">
        <f>BK133+BK881</f>
        <v>0</v>
      </c>
    </row>
    <row r="133" spans="2:65" s="11" customFormat="1" ht="25.9" customHeight="1">
      <c r="B133" s="126"/>
      <c r="D133" s="127" t="s">
        <v>80</v>
      </c>
      <c r="E133" s="128" t="s">
        <v>268</v>
      </c>
      <c r="F133" s="128" t="s">
        <v>269</v>
      </c>
      <c r="I133" s="129"/>
      <c r="J133" s="130">
        <f>BK133</f>
        <v>0</v>
      </c>
      <c r="L133" s="126"/>
      <c r="M133" s="131"/>
      <c r="P133" s="132">
        <f>P134+P428+P461+P501+P543+P548+P663+P753+P871</f>
        <v>0</v>
      </c>
      <c r="R133" s="132">
        <f>R134+R428+R461+R501+R543+R548+R663+R753+R871</f>
        <v>211.00578365000001</v>
      </c>
      <c r="T133" s="133">
        <f>T134+T428+T461+T501+T543+T548+T663+T753+T871</f>
        <v>256.40593999999999</v>
      </c>
      <c r="AR133" s="127" t="s">
        <v>21</v>
      </c>
      <c r="AT133" s="134" t="s">
        <v>80</v>
      </c>
      <c r="AU133" s="134" t="s">
        <v>81</v>
      </c>
      <c r="AY133" s="127" t="s">
        <v>270</v>
      </c>
      <c r="BK133" s="135">
        <f>BK134+BK428+BK461+BK501+BK543+BK548+BK663+BK753+BK871</f>
        <v>0</v>
      </c>
    </row>
    <row r="134" spans="2:65" s="11" customFormat="1" ht="22.9" customHeight="1">
      <c r="B134" s="126"/>
      <c r="D134" s="127" t="s">
        <v>80</v>
      </c>
      <c r="E134" s="136" t="s">
        <v>21</v>
      </c>
      <c r="F134" s="136" t="s">
        <v>271</v>
      </c>
      <c r="I134" s="129"/>
      <c r="J134" s="137">
        <f>BK134</f>
        <v>0</v>
      </c>
      <c r="L134" s="126"/>
      <c r="M134" s="131"/>
      <c r="P134" s="132">
        <f>SUM(P135:P427)</f>
        <v>0</v>
      </c>
      <c r="R134" s="132">
        <f>SUM(R135:R427)</f>
        <v>0.30030000000000001</v>
      </c>
      <c r="T134" s="133">
        <f>SUM(T135:T427)</f>
        <v>248.06</v>
      </c>
      <c r="AR134" s="127" t="s">
        <v>21</v>
      </c>
      <c r="AT134" s="134" t="s">
        <v>80</v>
      </c>
      <c r="AU134" s="134" t="s">
        <v>21</v>
      </c>
      <c r="AY134" s="127" t="s">
        <v>270</v>
      </c>
      <c r="BK134" s="135">
        <f>SUM(BK135:BK427)</f>
        <v>0</v>
      </c>
    </row>
    <row r="135" spans="2:65" s="1" customFormat="1" ht="24.2" customHeight="1">
      <c r="B135" s="32"/>
      <c r="C135" s="138" t="s">
        <v>21</v>
      </c>
      <c r="D135" s="138" t="s">
        <v>272</v>
      </c>
      <c r="E135" s="139" t="s">
        <v>2635</v>
      </c>
      <c r="F135" s="140" t="s">
        <v>2636</v>
      </c>
      <c r="G135" s="141" t="s">
        <v>275</v>
      </c>
      <c r="H135" s="142">
        <v>10</v>
      </c>
      <c r="I135" s="143"/>
      <c r="J135" s="144">
        <f>ROUND(I135*H135,2)</f>
        <v>0</v>
      </c>
      <c r="K135" s="140" t="s">
        <v>276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0.32</v>
      </c>
      <c r="T135" s="148">
        <f>S135*H135</f>
        <v>3.2</v>
      </c>
      <c r="AR135" s="149" t="s">
        <v>277</v>
      </c>
      <c r="AT135" s="149" t="s">
        <v>272</v>
      </c>
      <c r="AU135" s="149" t="s">
        <v>90</v>
      </c>
      <c r="AY135" s="17" t="s">
        <v>270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277</v>
      </c>
      <c r="BM135" s="149" t="s">
        <v>2637</v>
      </c>
    </row>
    <row r="136" spans="2:65" s="12" customFormat="1" ht="11.25">
      <c r="B136" s="151"/>
      <c r="D136" s="152" t="s">
        <v>279</v>
      </c>
      <c r="E136" s="153" t="s">
        <v>1</v>
      </c>
      <c r="F136" s="154" t="s">
        <v>280</v>
      </c>
      <c r="H136" s="153" t="s">
        <v>1</v>
      </c>
      <c r="I136" s="155"/>
      <c r="L136" s="151"/>
      <c r="M136" s="156"/>
      <c r="T136" s="157"/>
      <c r="AT136" s="153" t="s">
        <v>279</v>
      </c>
      <c r="AU136" s="153" t="s">
        <v>90</v>
      </c>
      <c r="AV136" s="12" t="s">
        <v>21</v>
      </c>
      <c r="AW136" s="12" t="s">
        <v>35</v>
      </c>
      <c r="AX136" s="12" t="s">
        <v>81</v>
      </c>
      <c r="AY136" s="153" t="s">
        <v>270</v>
      </c>
    </row>
    <row r="137" spans="2:65" s="12" customFormat="1" ht="11.25">
      <c r="B137" s="151"/>
      <c r="D137" s="152" t="s">
        <v>279</v>
      </c>
      <c r="E137" s="153" t="s">
        <v>1</v>
      </c>
      <c r="F137" s="154" t="s">
        <v>281</v>
      </c>
      <c r="H137" s="153" t="s">
        <v>1</v>
      </c>
      <c r="I137" s="155"/>
      <c r="L137" s="151"/>
      <c r="M137" s="156"/>
      <c r="T137" s="157"/>
      <c r="AT137" s="153" t="s">
        <v>279</v>
      </c>
      <c r="AU137" s="153" t="s">
        <v>90</v>
      </c>
      <c r="AV137" s="12" t="s">
        <v>21</v>
      </c>
      <c r="AW137" s="12" t="s">
        <v>35</v>
      </c>
      <c r="AX137" s="12" t="s">
        <v>81</v>
      </c>
      <c r="AY137" s="153" t="s">
        <v>270</v>
      </c>
    </row>
    <row r="138" spans="2:65" s="12" customFormat="1" ht="22.5">
      <c r="B138" s="151"/>
      <c r="D138" s="152" t="s">
        <v>279</v>
      </c>
      <c r="E138" s="153" t="s">
        <v>1</v>
      </c>
      <c r="F138" s="154" t="s">
        <v>2638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90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2" customFormat="1" ht="22.5">
      <c r="B139" s="151"/>
      <c r="D139" s="152" t="s">
        <v>279</v>
      </c>
      <c r="E139" s="153" t="s">
        <v>1</v>
      </c>
      <c r="F139" s="154" t="s">
        <v>2639</v>
      </c>
      <c r="H139" s="153" t="s">
        <v>1</v>
      </c>
      <c r="I139" s="155"/>
      <c r="L139" s="151"/>
      <c r="M139" s="156"/>
      <c r="T139" s="157"/>
      <c r="AT139" s="153" t="s">
        <v>279</v>
      </c>
      <c r="AU139" s="153" t="s">
        <v>90</v>
      </c>
      <c r="AV139" s="12" t="s">
        <v>21</v>
      </c>
      <c r="AW139" s="12" t="s">
        <v>35</v>
      </c>
      <c r="AX139" s="12" t="s">
        <v>81</v>
      </c>
      <c r="AY139" s="153" t="s">
        <v>270</v>
      </c>
    </row>
    <row r="140" spans="2:65" s="12" customFormat="1" ht="11.25">
      <c r="B140" s="151"/>
      <c r="D140" s="152" t="s">
        <v>279</v>
      </c>
      <c r="E140" s="153" t="s">
        <v>1</v>
      </c>
      <c r="F140" s="154" t="s">
        <v>2640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90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2" customFormat="1" ht="22.5">
      <c r="B141" s="151"/>
      <c r="D141" s="152" t="s">
        <v>279</v>
      </c>
      <c r="E141" s="153" t="s">
        <v>1</v>
      </c>
      <c r="F141" s="154" t="s">
        <v>286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90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3" customFormat="1" ht="11.25">
      <c r="B142" s="158"/>
      <c r="D142" s="152" t="s">
        <v>279</v>
      </c>
      <c r="E142" s="159" t="s">
        <v>1</v>
      </c>
      <c r="F142" s="160" t="s">
        <v>287</v>
      </c>
      <c r="H142" s="161">
        <v>0</v>
      </c>
      <c r="I142" s="162"/>
      <c r="L142" s="158"/>
      <c r="M142" s="163"/>
      <c r="T142" s="164"/>
      <c r="AT142" s="159" t="s">
        <v>279</v>
      </c>
      <c r="AU142" s="159" t="s">
        <v>90</v>
      </c>
      <c r="AV142" s="13" t="s">
        <v>179</v>
      </c>
      <c r="AW142" s="13" t="s">
        <v>35</v>
      </c>
      <c r="AX142" s="13" t="s">
        <v>81</v>
      </c>
      <c r="AY142" s="159" t="s">
        <v>270</v>
      </c>
    </row>
    <row r="143" spans="2:65" s="12" customFormat="1" ht="33.75">
      <c r="B143" s="151"/>
      <c r="D143" s="152" t="s">
        <v>279</v>
      </c>
      <c r="E143" s="153" t="s">
        <v>1</v>
      </c>
      <c r="F143" s="154" t="s">
        <v>288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90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2" customFormat="1" ht="22.5">
      <c r="B144" s="151"/>
      <c r="D144" s="152" t="s">
        <v>279</v>
      </c>
      <c r="E144" s="153" t="s">
        <v>1</v>
      </c>
      <c r="F144" s="154" t="s">
        <v>2641</v>
      </c>
      <c r="H144" s="153" t="s">
        <v>1</v>
      </c>
      <c r="I144" s="155"/>
      <c r="L144" s="151"/>
      <c r="M144" s="156"/>
      <c r="T144" s="157"/>
      <c r="AT144" s="153" t="s">
        <v>279</v>
      </c>
      <c r="AU144" s="153" t="s">
        <v>90</v>
      </c>
      <c r="AV144" s="12" t="s">
        <v>21</v>
      </c>
      <c r="AW144" s="12" t="s">
        <v>35</v>
      </c>
      <c r="AX144" s="12" t="s">
        <v>81</v>
      </c>
      <c r="AY144" s="153" t="s">
        <v>270</v>
      </c>
    </row>
    <row r="145" spans="2:65" s="12" customFormat="1" ht="22.5">
      <c r="B145" s="151"/>
      <c r="D145" s="152" t="s">
        <v>279</v>
      </c>
      <c r="E145" s="153" t="s">
        <v>1</v>
      </c>
      <c r="F145" s="154" t="s">
        <v>290</v>
      </c>
      <c r="H145" s="153" t="s">
        <v>1</v>
      </c>
      <c r="I145" s="155"/>
      <c r="L145" s="151"/>
      <c r="M145" s="156"/>
      <c r="T145" s="157"/>
      <c r="AT145" s="153" t="s">
        <v>279</v>
      </c>
      <c r="AU145" s="153" t="s">
        <v>90</v>
      </c>
      <c r="AV145" s="12" t="s">
        <v>21</v>
      </c>
      <c r="AW145" s="12" t="s">
        <v>35</v>
      </c>
      <c r="AX145" s="12" t="s">
        <v>81</v>
      </c>
      <c r="AY145" s="153" t="s">
        <v>270</v>
      </c>
    </row>
    <row r="146" spans="2:65" s="13" customFormat="1" ht="22.5">
      <c r="B146" s="158"/>
      <c r="D146" s="152" t="s">
        <v>279</v>
      </c>
      <c r="E146" s="159" t="s">
        <v>1</v>
      </c>
      <c r="F146" s="160" t="s">
        <v>291</v>
      </c>
      <c r="H146" s="161">
        <v>0</v>
      </c>
      <c r="I146" s="162"/>
      <c r="L146" s="158"/>
      <c r="M146" s="163"/>
      <c r="T146" s="164"/>
      <c r="AT146" s="159" t="s">
        <v>279</v>
      </c>
      <c r="AU146" s="159" t="s">
        <v>90</v>
      </c>
      <c r="AV146" s="13" t="s">
        <v>179</v>
      </c>
      <c r="AW146" s="13" t="s">
        <v>35</v>
      </c>
      <c r="AX146" s="13" t="s">
        <v>81</v>
      </c>
      <c r="AY146" s="159" t="s">
        <v>270</v>
      </c>
    </row>
    <row r="147" spans="2:65" s="14" customFormat="1" ht="22.5">
      <c r="B147" s="165"/>
      <c r="D147" s="152" t="s">
        <v>279</v>
      </c>
      <c r="E147" s="166" t="s">
        <v>1</v>
      </c>
      <c r="F147" s="167" t="s">
        <v>2642</v>
      </c>
      <c r="H147" s="168">
        <v>10</v>
      </c>
      <c r="I147" s="169"/>
      <c r="L147" s="165"/>
      <c r="M147" s="170"/>
      <c r="T147" s="171"/>
      <c r="AT147" s="166" t="s">
        <v>279</v>
      </c>
      <c r="AU147" s="166" t="s">
        <v>90</v>
      </c>
      <c r="AV147" s="14" t="s">
        <v>90</v>
      </c>
      <c r="AW147" s="14" t="s">
        <v>35</v>
      </c>
      <c r="AX147" s="14" t="s">
        <v>81</v>
      </c>
      <c r="AY147" s="166" t="s">
        <v>270</v>
      </c>
    </row>
    <row r="148" spans="2:65" s="12" customFormat="1" ht="22.5">
      <c r="B148" s="151"/>
      <c r="D148" s="152" t="s">
        <v>279</v>
      </c>
      <c r="E148" s="153" t="s">
        <v>1</v>
      </c>
      <c r="F148" s="154" t="s">
        <v>2643</v>
      </c>
      <c r="H148" s="153" t="s">
        <v>1</v>
      </c>
      <c r="I148" s="155"/>
      <c r="L148" s="151"/>
      <c r="M148" s="156"/>
      <c r="T148" s="157"/>
      <c r="AT148" s="153" t="s">
        <v>279</v>
      </c>
      <c r="AU148" s="153" t="s">
        <v>90</v>
      </c>
      <c r="AV148" s="12" t="s">
        <v>21</v>
      </c>
      <c r="AW148" s="12" t="s">
        <v>35</v>
      </c>
      <c r="AX148" s="12" t="s">
        <v>81</v>
      </c>
      <c r="AY148" s="153" t="s">
        <v>270</v>
      </c>
    </row>
    <row r="149" spans="2:65" s="15" customFormat="1" ht="11.25">
      <c r="B149" s="172"/>
      <c r="D149" s="152" t="s">
        <v>279</v>
      </c>
      <c r="E149" s="173" t="s">
        <v>1</v>
      </c>
      <c r="F149" s="174" t="s">
        <v>310</v>
      </c>
      <c r="H149" s="175">
        <v>10</v>
      </c>
      <c r="I149" s="176"/>
      <c r="L149" s="172"/>
      <c r="M149" s="177"/>
      <c r="T149" s="178"/>
      <c r="AT149" s="173" t="s">
        <v>279</v>
      </c>
      <c r="AU149" s="173" t="s">
        <v>90</v>
      </c>
      <c r="AV149" s="15" t="s">
        <v>277</v>
      </c>
      <c r="AW149" s="15" t="s">
        <v>35</v>
      </c>
      <c r="AX149" s="15" t="s">
        <v>21</v>
      </c>
      <c r="AY149" s="173" t="s">
        <v>270</v>
      </c>
    </row>
    <row r="150" spans="2:65" s="1" customFormat="1" ht="24.2" customHeight="1">
      <c r="B150" s="32"/>
      <c r="C150" s="138" t="s">
        <v>90</v>
      </c>
      <c r="D150" s="138" t="s">
        <v>272</v>
      </c>
      <c r="E150" s="139" t="s">
        <v>1409</v>
      </c>
      <c r="F150" s="140" t="s">
        <v>1410</v>
      </c>
      <c r="G150" s="141" t="s">
        <v>275</v>
      </c>
      <c r="H150" s="142">
        <v>46.4</v>
      </c>
      <c r="I150" s="143"/>
      <c r="J150" s="144">
        <f>ROUND(I150*H150,2)</f>
        <v>0</v>
      </c>
      <c r="K150" s="140" t="s">
        <v>276</v>
      </c>
      <c r="L150" s="32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0.32500000000000001</v>
      </c>
      <c r="T150" s="148">
        <f>S150*H150</f>
        <v>15.08</v>
      </c>
      <c r="AR150" s="149" t="s">
        <v>277</v>
      </c>
      <c r="AT150" s="149" t="s">
        <v>272</v>
      </c>
      <c r="AU150" s="149" t="s">
        <v>90</v>
      </c>
      <c r="AY150" s="17" t="s">
        <v>270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21</v>
      </c>
      <c r="BK150" s="150">
        <f>ROUND(I150*H150,2)</f>
        <v>0</v>
      </c>
      <c r="BL150" s="17" t="s">
        <v>277</v>
      </c>
      <c r="BM150" s="149" t="s">
        <v>2644</v>
      </c>
    </row>
    <row r="151" spans="2:65" s="12" customFormat="1" ht="22.5">
      <c r="B151" s="151"/>
      <c r="D151" s="152" t="s">
        <v>279</v>
      </c>
      <c r="E151" s="153" t="s">
        <v>1</v>
      </c>
      <c r="F151" s="154" t="s">
        <v>2645</v>
      </c>
      <c r="H151" s="153" t="s">
        <v>1</v>
      </c>
      <c r="I151" s="155"/>
      <c r="L151" s="151"/>
      <c r="M151" s="156"/>
      <c r="T151" s="157"/>
      <c r="AT151" s="153" t="s">
        <v>279</v>
      </c>
      <c r="AU151" s="153" t="s">
        <v>90</v>
      </c>
      <c r="AV151" s="12" t="s">
        <v>21</v>
      </c>
      <c r="AW151" s="12" t="s">
        <v>35</v>
      </c>
      <c r="AX151" s="12" t="s">
        <v>81</v>
      </c>
      <c r="AY151" s="153" t="s">
        <v>270</v>
      </c>
    </row>
    <row r="152" spans="2:65" s="14" customFormat="1" ht="22.5">
      <c r="B152" s="165"/>
      <c r="D152" s="152" t="s">
        <v>279</v>
      </c>
      <c r="E152" s="166" t="s">
        <v>1</v>
      </c>
      <c r="F152" s="167" t="s">
        <v>2646</v>
      </c>
      <c r="H152" s="168">
        <v>46</v>
      </c>
      <c r="I152" s="169"/>
      <c r="L152" s="165"/>
      <c r="M152" s="170"/>
      <c r="T152" s="171"/>
      <c r="AT152" s="166" t="s">
        <v>279</v>
      </c>
      <c r="AU152" s="166" t="s">
        <v>90</v>
      </c>
      <c r="AV152" s="14" t="s">
        <v>90</v>
      </c>
      <c r="AW152" s="14" t="s">
        <v>35</v>
      </c>
      <c r="AX152" s="14" t="s">
        <v>81</v>
      </c>
      <c r="AY152" s="166" t="s">
        <v>270</v>
      </c>
    </row>
    <row r="153" spans="2:65" s="13" customFormat="1" ht="11.25">
      <c r="B153" s="158"/>
      <c r="D153" s="152" t="s">
        <v>279</v>
      </c>
      <c r="E153" s="159" t="s">
        <v>1</v>
      </c>
      <c r="F153" s="160" t="s">
        <v>367</v>
      </c>
      <c r="H153" s="161">
        <v>46</v>
      </c>
      <c r="I153" s="162"/>
      <c r="L153" s="158"/>
      <c r="M153" s="163"/>
      <c r="T153" s="164"/>
      <c r="AT153" s="159" t="s">
        <v>279</v>
      </c>
      <c r="AU153" s="159" t="s">
        <v>90</v>
      </c>
      <c r="AV153" s="13" t="s">
        <v>179</v>
      </c>
      <c r="AW153" s="13" t="s">
        <v>35</v>
      </c>
      <c r="AX153" s="13" t="s">
        <v>81</v>
      </c>
      <c r="AY153" s="159" t="s">
        <v>270</v>
      </c>
    </row>
    <row r="154" spans="2:65" s="12" customFormat="1" ht="22.5">
      <c r="B154" s="151"/>
      <c r="D154" s="152" t="s">
        <v>279</v>
      </c>
      <c r="E154" s="153" t="s">
        <v>1</v>
      </c>
      <c r="F154" s="154" t="s">
        <v>2647</v>
      </c>
      <c r="H154" s="153" t="s">
        <v>1</v>
      </c>
      <c r="I154" s="155"/>
      <c r="L154" s="151"/>
      <c r="M154" s="156"/>
      <c r="T154" s="157"/>
      <c r="AT154" s="153" t="s">
        <v>279</v>
      </c>
      <c r="AU154" s="153" t="s">
        <v>90</v>
      </c>
      <c r="AV154" s="12" t="s">
        <v>21</v>
      </c>
      <c r="AW154" s="12" t="s">
        <v>35</v>
      </c>
      <c r="AX154" s="12" t="s">
        <v>81</v>
      </c>
      <c r="AY154" s="153" t="s">
        <v>270</v>
      </c>
    </row>
    <row r="155" spans="2:65" s="14" customFormat="1" ht="22.5">
      <c r="B155" s="165"/>
      <c r="D155" s="152" t="s">
        <v>279</v>
      </c>
      <c r="E155" s="166" t="s">
        <v>1</v>
      </c>
      <c r="F155" s="167" t="s">
        <v>2648</v>
      </c>
      <c r="H155" s="168">
        <v>0.4</v>
      </c>
      <c r="I155" s="169"/>
      <c r="L155" s="165"/>
      <c r="M155" s="170"/>
      <c r="T155" s="171"/>
      <c r="AT155" s="166" t="s">
        <v>279</v>
      </c>
      <c r="AU155" s="166" t="s">
        <v>90</v>
      </c>
      <c r="AV155" s="14" t="s">
        <v>90</v>
      </c>
      <c r="AW155" s="14" t="s">
        <v>35</v>
      </c>
      <c r="AX155" s="14" t="s">
        <v>81</v>
      </c>
      <c r="AY155" s="166" t="s">
        <v>270</v>
      </c>
    </row>
    <row r="156" spans="2:65" s="13" customFormat="1" ht="11.25">
      <c r="B156" s="158"/>
      <c r="D156" s="152" t="s">
        <v>279</v>
      </c>
      <c r="E156" s="159" t="s">
        <v>1</v>
      </c>
      <c r="F156" s="160" t="s">
        <v>367</v>
      </c>
      <c r="H156" s="161">
        <v>0.4</v>
      </c>
      <c r="I156" s="162"/>
      <c r="L156" s="158"/>
      <c r="M156" s="163"/>
      <c r="T156" s="164"/>
      <c r="AT156" s="159" t="s">
        <v>279</v>
      </c>
      <c r="AU156" s="159" t="s">
        <v>90</v>
      </c>
      <c r="AV156" s="13" t="s">
        <v>179</v>
      </c>
      <c r="AW156" s="13" t="s">
        <v>35</v>
      </c>
      <c r="AX156" s="13" t="s">
        <v>81</v>
      </c>
      <c r="AY156" s="159" t="s">
        <v>270</v>
      </c>
    </row>
    <row r="157" spans="2:65" s="15" customFormat="1" ht="11.25">
      <c r="B157" s="172"/>
      <c r="D157" s="152" t="s">
        <v>279</v>
      </c>
      <c r="E157" s="173" t="s">
        <v>1</v>
      </c>
      <c r="F157" s="174" t="s">
        <v>310</v>
      </c>
      <c r="H157" s="175">
        <v>46.4</v>
      </c>
      <c r="I157" s="176"/>
      <c r="L157" s="172"/>
      <c r="M157" s="177"/>
      <c r="T157" s="178"/>
      <c r="AT157" s="173" t="s">
        <v>279</v>
      </c>
      <c r="AU157" s="173" t="s">
        <v>90</v>
      </c>
      <c r="AV157" s="15" t="s">
        <v>277</v>
      </c>
      <c r="AW157" s="15" t="s">
        <v>35</v>
      </c>
      <c r="AX157" s="15" t="s">
        <v>21</v>
      </c>
      <c r="AY157" s="173" t="s">
        <v>270</v>
      </c>
    </row>
    <row r="158" spans="2:65" s="1" customFormat="1" ht="24.2" customHeight="1">
      <c r="B158" s="32"/>
      <c r="C158" s="138" t="s">
        <v>179</v>
      </c>
      <c r="D158" s="138" t="s">
        <v>272</v>
      </c>
      <c r="E158" s="139" t="s">
        <v>2649</v>
      </c>
      <c r="F158" s="140" t="s">
        <v>2650</v>
      </c>
      <c r="G158" s="141" t="s">
        <v>275</v>
      </c>
      <c r="H158" s="142">
        <v>465</v>
      </c>
      <c r="I158" s="143"/>
      <c r="J158" s="144">
        <f>ROUND(I158*H158,2)</f>
        <v>0</v>
      </c>
      <c r="K158" s="140" t="s">
        <v>276</v>
      </c>
      <c r="L158" s="32"/>
      <c r="M158" s="145" t="s">
        <v>1</v>
      </c>
      <c r="N158" s="146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0.32500000000000001</v>
      </c>
      <c r="T158" s="148">
        <f>S158*H158</f>
        <v>151.125</v>
      </c>
      <c r="AR158" s="149" t="s">
        <v>277</v>
      </c>
      <c r="AT158" s="149" t="s">
        <v>272</v>
      </c>
      <c r="AU158" s="149" t="s">
        <v>90</v>
      </c>
      <c r="AY158" s="17" t="s">
        <v>270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21</v>
      </c>
      <c r="BK158" s="150">
        <f>ROUND(I158*H158,2)</f>
        <v>0</v>
      </c>
      <c r="BL158" s="17" t="s">
        <v>277</v>
      </c>
      <c r="BM158" s="149" t="s">
        <v>2651</v>
      </c>
    </row>
    <row r="159" spans="2:65" s="12" customFormat="1" ht="22.5">
      <c r="B159" s="151"/>
      <c r="D159" s="152" t="s">
        <v>279</v>
      </c>
      <c r="E159" s="153" t="s">
        <v>1</v>
      </c>
      <c r="F159" s="154" t="s">
        <v>2652</v>
      </c>
      <c r="H159" s="153" t="s">
        <v>1</v>
      </c>
      <c r="I159" s="155"/>
      <c r="L159" s="151"/>
      <c r="M159" s="156"/>
      <c r="T159" s="157"/>
      <c r="AT159" s="153" t="s">
        <v>279</v>
      </c>
      <c r="AU159" s="153" t="s">
        <v>90</v>
      </c>
      <c r="AV159" s="12" t="s">
        <v>21</v>
      </c>
      <c r="AW159" s="12" t="s">
        <v>35</v>
      </c>
      <c r="AX159" s="12" t="s">
        <v>81</v>
      </c>
      <c r="AY159" s="153" t="s">
        <v>270</v>
      </c>
    </row>
    <row r="160" spans="2:65" s="12" customFormat="1" ht="22.5">
      <c r="B160" s="151"/>
      <c r="D160" s="152" t="s">
        <v>279</v>
      </c>
      <c r="E160" s="153" t="s">
        <v>1</v>
      </c>
      <c r="F160" s="154" t="s">
        <v>2653</v>
      </c>
      <c r="H160" s="153" t="s">
        <v>1</v>
      </c>
      <c r="I160" s="155"/>
      <c r="L160" s="151"/>
      <c r="M160" s="156"/>
      <c r="T160" s="157"/>
      <c r="AT160" s="153" t="s">
        <v>279</v>
      </c>
      <c r="AU160" s="153" t="s">
        <v>90</v>
      </c>
      <c r="AV160" s="12" t="s">
        <v>21</v>
      </c>
      <c r="AW160" s="12" t="s">
        <v>35</v>
      </c>
      <c r="AX160" s="12" t="s">
        <v>81</v>
      </c>
      <c r="AY160" s="153" t="s">
        <v>270</v>
      </c>
    </row>
    <row r="161" spans="2:65" s="14" customFormat="1" ht="22.5">
      <c r="B161" s="165"/>
      <c r="D161" s="152" t="s">
        <v>279</v>
      </c>
      <c r="E161" s="166" t="s">
        <v>1</v>
      </c>
      <c r="F161" s="167" t="s">
        <v>2654</v>
      </c>
      <c r="H161" s="168">
        <v>465</v>
      </c>
      <c r="I161" s="169"/>
      <c r="L161" s="165"/>
      <c r="M161" s="170"/>
      <c r="T161" s="171"/>
      <c r="AT161" s="166" t="s">
        <v>279</v>
      </c>
      <c r="AU161" s="166" t="s">
        <v>90</v>
      </c>
      <c r="AV161" s="14" t="s">
        <v>90</v>
      </c>
      <c r="AW161" s="14" t="s">
        <v>35</v>
      </c>
      <c r="AX161" s="14" t="s">
        <v>81</v>
      </c>
      <c r="AY161" s="166" t="s">
        <v>270</v>
      </c>
    </row>
    <row r="162" spans="2:65" s="15" customFormat="1" ht="11.25">
      <c r="B162" s="172"/>
      <c r="D162" s="152" t="s">
        <v>279</v>
      </c>
      <c r="E162" s="173" t="s">
        <v>1</v>
      </c>
      <c r="F162" s="174" t="s">
        <v>310</v>
      </c>
      <c r="H162" s="175">
        <v>465</v>
      </c>
      <c r="I162" s="176"/>
      <c r="L162" s="172"/>
      <c r="M162" s="177"/>
      <c r="T162" s="178"/>
      <c r="AT162" s="173" t="s">
        <v>279</v>
      </c>
      <c r="AU162" s="173" t="s">
        <v>90</v>
      </c>
      <c r="AV162" s="15" t="s">
        <v>277</v>
      </c>
      <c r="AW162" s="15" t="s">
        <v>35</v>
      </c>
      <c r="AX162" s="15" t="s">
        <v>21</v>
      </c>
      <c r="AY162" s="173" t="s">
        <v>270</v>
      </c>
    </row>
    <row r="163" spans="2:65" s="1" customFormat="1" ht="24.2" customHeight="1">
      <c r="B163" s="32"/>
      <c r="C163" s="138" t="s">
        <v>277</v>
      </c>
      <c r="D163" s="138" t="s">
        <v>272</v>
      </c>
      <c r="E163" s="139" t="s">
        <v>2655</v>
      </c>
      <c r="F163" s="140" t="s">
        <v>2656</v>
      </c>
      <c r="G163" s="141" t="s">
        <v>275</v>
      </c>
      <c r="H163" s="142">
        <v>465</v>
      </c>
      <c r="I163" s="143"/>
      <c r="J163" s="144">
        <f>ROUND(I163*H163,2)</f>
        <v>0</v>
      </c>
      <c r="K163" s="140" t="s">
        <v>276</v>
      </c>
      <c r="L163" s="32"/>
      <c r="M163" s="145" t="s">
        <v>1</v>
      </c>
      <c r="N163" s="146" t="s">
        <v>46</v>
      </c>
      <c r="P163" s="147">
        <f>O163*H163</f>
        <v>0</v>
      </c>
      <c r="Q163" s="147">
        <v>1.0000000000000001E-5</v>
      </c>
      <c r="R163" s="147">
        <f>Q163*H163</f>
        <v>4.6500000000000005E-3</v>
      </c>
      <c r="S163" s="147">
        <v>9.1999999999999998E-2</v>
      </c>
      <c r="T163" s="148">
        <f>S163*H163</f>
        <v>42.78</v>
      </c>
      <c r="AR163" s="149" t="s">
        <v>277</v>
      </c>
      <c r="AT163" s="149" t="s">
        <v>272</v>
      </c>
      <c r="AU163" s="149" t="s">
        <v>90</v>
      </c>
      <c r="AY163" s="17" t="s">
        <v>270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21</v>
      </c>
      <c r="BK163" s="150">
        <f>ROUND(I163*H163,2)</f>
        <v>0</v>
      </c>
      <c r="BL163" s="17" t="s">
        <v>277</v>
      </c>
      <c r="BM163" s="149" t="s">
        <v>2657</v>
      </c>
    </row>
    <row r="164" spans="2:65" s="12" customFormat="1" ht="22.5">
      <c r="B164" s="151"/>
      <c r="D164" s="152" t="s">
        <v>279</v>
      </c>
      <c r="E164" s="153" t="s">
        <v>1</v>
      </c>
      <c r="F164" s="154" t="s">
        <v>2658</v>
      </c>
      <c r="H164" s="153" t="s">
        <v>1</v>
      </c>
      <c r="I164" s="155"/>
      <c r="L164" s="151"/>
      <c r="M164" s="156"/>
      <c r="T164" s="157"/>
      <c r="AT164" s="153" t="s">
        <v>279</v>
      </c>
      <c r="AU164" s="153" t="s">
        <v>90</v>
      </c>
      <c r="AV164" s="12" t="s">
        <v>21</v>
      </c>
      <c r="AW164" s="12" t="s">
        <v>35</v>
      </c>
      <c r="AX164" s="12" t="s">
        <v>81</v>
      </c>
      <c r="AY164" s="153" t="s">
        <v>270</v>
      </c>
    </row>
    <row r="165" spans="2:65" s="12" customFormat="1" ht="22.5">
      <c r="B165" s="151"/>
      <c r="D165" s="152" t="s">
        <v>279</v>
      </c>
      <c r="E165" s="153" t="s">
        <v>1</v>
      </c>
      <c r="F165" s="154" t="s">
        <v>2659</v>
      </c>
      <c r="H165" s="153" t="s">
        <v>1</v>
      </c>
      <c r="I165" s="155"/>
      <c r="L165" s="151"/>
      <c r="M165" s="156"/>
      <c r="T165" s="157"/>
      <c r="AT165" s="153" t="s">
        <v>279</v>
      </c>
      <c r="AU165" s="153" t="s">
        <v>90</v>
      </c>
      <c r="AV165" s="12" t="s">
        <v>21</v>
      </c>
      <c r="AW165" s="12" t="s">
        <v>35</v>
      </c>
      <c r="AX165" s="12" t="s">
        <v>81</v>
      </c>
      <c r="AY165" s="153" t="s">
        <v>270</v>
      </c>
    </row>
    <row r="166" spans="2:65" s="14" customFormat="1" ht="22.5">
      <c r="B166" s="165"/>
      <c r="D166" s="152" t="s">
        <v>279</v>
      </c>
      <c r="E166" s="166" t="s">
        <v>1</v>
      </c>
      <c r="F166" s="167" t="s">
        <v>2660</v>
      </c>
      <c r="H166" s="168">
        <v>465</v>
      </c>
      <c r="I166" s="169"/>
      <c r="L166" s="165"/>
      <c r="M166" s="170"/>
      <c r="T166" s="171"/>
      <c r="AT166" s="166" t="s">
        <v>279</v>
      </c>
      <c r="AU166" s="166" t="s">
        <v>90</v>
      </c>
      <c r="AV166" s="14" t="s">
        <v>90</v>
      </c>
      <c r="AW166" s="14" t="s">
        <v>35</v>
      </c>
      <c r="AX166" s="14" t="s">
        <v>81</v>
      </c>
      <c r="AY166" s="166" t="s">
        <v>270</v>
      </c>
    </row>
    <row r="167" spans="2:65" s="15" customFormat="1" ht="11.25">
      <c r="B167" s="172"/>
      <c r="D167" s="152" t="s">
        <v>279</v>
      </c>
      <c r="E167" s="173" t="s">
        <v>1</v>
      </c>
      <c r="F167" s="174" t="s">
        <v>310</v>
      </c>
      <c r="H167" s="175">
        <v>465</v>
      </c>
      <c r="I167" s="176"/>
      <c r="L167" s="172"/>
      <c r="M167" s="177"/>
      <c r="T167" s="178"/>
      <c r="AT167" s="173" t="s">
        <v>279</v>
      </c>
      <c r="AU167" s="173" t="s">
        <v>90</v>
      </c>
      <c r="AV167" s="15" t="s">
        <v>277</v>
      </c>
      <c r="AW167" s="15" t="s">
        <v>35</v>
      </c>
      <c r="AX167" s="15" t="s">
        <v>21</v>
      </c>
      <c r="AY167" s="173" t="s">
        <v>270</v>
      </c>
    </row>
    <row r="168" spans="2:65" s="1" customFormat="1" ht="16.5" customHeight="1">
      <c r="B168" s="32"/>
      <c r="C168" s="138" t="s">
        <v>317</v>
      </c>
      <c r="D168" s="138" t="s">
        <v>272</v>
      </c>
      <c r="E168" s="139" t="s">
        <v>351</v>
      </c>
      <c r="F168" s="140" t="s">
        <v>352</v>
      </c>
      <c r="G168" s="141" t="s">
        <v>335</v>
      </c>
      <c r="H168" s="142">
        <v>175</v>
      </c>
      <c r="I168" s="143"/>
      <c r="J168" s="144">
        <f>ROUND(I168*H168,2)</f>
        <v>0</v>
      </c>
      <c r="K168" s="140" t="s">
        <v>276</v>
      </c>
      <c r="L168" s="32"/>
      <c r="M168" s="145" t="s">
        <v>1</v>
      </c>
      <c r="N168" s="146" t="s">
        <v>46</v>
      </c>
      <c r="P168" s="147">
        <f>O168*H168</f>
        <v>0</v>
      </c>
      <c r="Q168" s="147">
        <v>0</v>
      </c>
      <c r="R168" s="147">
        <f>Q168*H168</f>
        <v>0</v>
      </c>
      <c r="S168" s="147">
        <v>0.20499999999999999</v>
      </c>
      <c r="T168" s="148">
        <f>S168*H168</f>
        <v>35.875</v>
      </c>
      <c r="AR168" s="149" t="s">
        <v>277</v>
      </c>
      <c r="AT168" s="149" t="s">
        <v>272</v>
      </c>
      <c r="AU168" s="149" t="s">
        <v>90</v>
      </c>
      <c r="AY168" s="17" t="s">
        <v>270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21</v>
      </c>
      <c r="BK168" s="150">
        <f>ROUND(I168*H168,2)</f>
        <v>0</v>
      </c>
      <c r="BL168" s="17" t="s">
        <v>277</v>
      </c>
      <c r="BM168" s="149" t="s">
        <v>2661</v>
      </c>
    </row>
    <row r="169" spans="2:65" s="14" customFormat="1" ht="22.5">
      <c r="B169" s="165"/>
      <c r="D169" s="152" t="s">
        <v>279</v>
      </c>
      <c r="E169" s="166" t="s">
        <v>1</v>
      </c>
      <c r="F169" s="167" t="s">
        <v>2662</v>
      </c>
      <c r="H169" s="168">
        <v>175</v>
      </c>
      <c r="I169" s="169"/>
      <c r="L169" s="165"/>
      <c r="M169" s="170"/>
      <c r="T169" s="171"/>
      <c r="AT169" s="166" t="s">
        <v>279</v>
      </c>
      <c r="AU169" s="166" t="s">
        <v>90</v>
      </c>
      <c r="AV169" s="14" t="s">
        <v>90</v>
      </c>
      <c r="AW169" s="14" t="s">
        <v>35</v>
      </c>
      <c r="AX169" s="14" t="s">
        <v>21</v>
      </c>
      <c r="AY169" s="166" t="s">
        <v>270</v>
      </c>
    </row>
    <row r="170" spans="2:65" s="1" customFormat="1" ht="24.2" customHeight="1">
      <c r="B170" s="32"/>
      <c r="C170" s="138" t="s">
        <v>324</v>
      </c>
      <c r="D170" s="138" t="s">
        <v>272</v>
      </c>
      <c r="E170" s="139" t="s">
        <v>2663</v>
      </c>
      <c r="F170" s="140" t="s">
        <v>2664</v>
      </c>
      <c r="G170" s="141" t="s">
        <v>335</v>
      </c>
      <c r="H170" s="142">
        <v>5.4</v>
      </c>
      <c r="I170" s="143"/>
      <c r="J170" s="144">
        <f>ROUND(I170*H170,2)</f>
        <v>0</v>
      </c>
      <c r="K170" s="140" t="s">
        <v>276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3.6900000000000002E-2</v>
      </c>
      <c r="R170" s="147">
        <f>Q170*H170</f>
        <v>0.19926000000000002</v>
      </c>
      <c r="S170" s="147">
        <v>0</v>
      </c>
      <c r="T170" s="148">
        <f>S170*H170</f>
        <v>0</v>
      </c>
      <c r="AR170" s="149" t="s">
        <v>277</v>
      </c>
      <c r="AT170" s="149" t="s">
        <v>272</v>
      </c>
      <c r="AU170" s="149" t="s">
        <v>90</v>
      </c>
      <c r="AY170" s="17" t="s">
        <v>270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277</v>
      </c>
      <c r="BM170" s="149" t="s">
        <v>2665</v>
      </c>
    </row>
    <row r="171" spans="2:65" s="12" customFormat="1" ht="11.25">
      <c r="B171" s="151"/>
      <c r="D171" s="152" t="s">
        <v>279</v>
      </c>
      <c r="E171" s="153" t="s">
        <v>1</v>
      </c>
      <c r="F171" s="154" t="s">
        <v>2666</v>
      </c>
      <c r="H171" s="153" t="s">
        <v>1</v>
      </c>
      <c r="I171" s="155"/>
      <c r="L171" s="151"/>
      <c r="M171" s="156"/>
      <c r="T171" s="157"/>
      <c r="AT171" s="153" t="s">
        <v>279</v>
      </c>
      <c r="AU171" s="153" t="s">
        <v>90</v>
      </c>
      <c r="AV171" s="12" t="s">
        <v>21</v>
      </c>
      <c r="AW171" s="12" t="s">
        <v>35</v>
      </c>
      <c r="AX171" s="12" t="s">
        <v>81</v>
      </c>
      <c r="AY171" s="153" t="s">
        <v>270</v>
      </c>
    </row>
    <row r="172" spans="2:65" s="12" customFormat="1" ht="22.5">
      <c r="B172" s="151"/>
      <c r="D172" s="152" t="s">
        <v>279</v>
      </c>
      <c r="E172" s="153" t="s">
        <v>1</v>
      </c>
      <c r="F172" s="154" t="s">
        <v>2667</v>
      </c>
      <c r="H172" s="153" t="s">
        <v>1</v>
      </c>
      <c r="I172" s="155"/>
      <c r="L172" s="151"/>
      <c r="M172" s="156"/>
      <c r="T172" s="157"/>
      <c r="AT172" s="153" t="s">
        <v>279</v>
      </c>
      <c r="AU172" s="153" t="s">
        <v>90</v>
      </c>
      <c r="AV172" s="12" t="s">
        <v>21</v>
      </c>
      <c r="AW172" s="12" t="s">
        <v>35</v>
      </c>
      <c r="AX172" s="12" t="s">
        <v>81</v>
      </c>
      <c r="AY172" s="153" t="s">
        <v>270</v>
      </c>
    </row>
    <row r="173" spans="2:65" s="12" customFormat="1" ht="22.5">
      <c r="B173" s="151"/>
      <c r="D173" s="152" t="s">
        <v>279</v>
      </c>
      <c r="E173" s="153" t="s">
        <v>1</v>
      </c>
      <c r="F173" s="154" t="s">
        <v>2668</v>
      </c>
      <c r="H173" s="153" t="s">
        <v>1</v>
      </c>
      <c r="I173" s="155"/>
      <c r="L173" s="151"/>
      <c r="M173" s="156"/>
      <c r="T173" s="157"/>
      <c r="AT173" s="153" t="s">
        <v>279</v>
      </c>
      <c r="AU173" s="153" t="s">
        <v>90</v>
      </c>
      <c r="AV173" s="12" t="s">
        <v>21</v>
      </c>
      <c r="AW173" s="12" t="s">
        <v>35</v>
      </c>
      <c r="AX173" s="12" t="s">
        <v>81</v>
      </c>
      <c r="AY173" s="153" t="s">
        <v>270</v>
      </c>
    </row>
    <row r="174" spans="2:65" s="14" customFormat="1" ht="11.25">
      <c r="B174" s="165"/>
      <c r="D174" s="152" t="s">
        <v>279</v>
      </c>
      <c r="E174" s="166" t="s">
        <v>1</v>
      </c>
      <c r="F174" s="167" t="s">
        <v>2669</v>
      </c>
      <c r="H174" s="168">
        <v>5.4</v>
      </c>
      <c r="I174" s="169"/>
      <c r="L174" s="165"/>
      <c r="M174" s="170"/>
      <c r="T174" s="171"/>
      <c r="AT174" s="166" t="s">
        <v>279</v>
      </c>
      <c r="AU174" s="166" t="s">
        <v>90</v>
      </c>
      <c r="AV174" s="14" t="s">
        <v>90</v>
      </c>
      <c r="AW174" s="14" t="s">
        <v>35</v>
      </c>
      <c r="AX174" s="14" t="s">
        <v>81</v>
      </c>
      <c r="AY174" s="166" t="s">
        <v>270</v>
      </c>
    </row>
    <row r="175" spans="2:65" s="15" customFormat="1" ht="11.25">
      <c r="B175" s="172"/>
      <c r="D175" s="152" t="s">
        <v>279</v>
      </c>
      <c r="E175" s="173" t="s">
        <v>2573</v>
      </c>
      <c r="F175" s="174" t="s">
        <v>310</v>
      </c>
      <c r="H175" s="175">
        <v>5.4</v>
      </c>
      <c r="I175" s="176"/>
      <c r="L175" s="172"/>
      <c r="M175" s="177"/>
      <c r="T175" s="178"/>
      <c r="AT175" s="173" t="s">
        <v>279</v>
      </c>
      <c r="AU175" s="173" t="s">
        <v>90</v>
      </c>
      <c r="AV175" s="15" t="s">
        <v>277</v>
      </c>
      <c r="AW175" s="15" t="s">
        <v>35</v>
      </c>
      <c r="AX175" s="15" t="s">
        <v>21</v>
      </c>
      <c r="AY175" s="173" t="s">
        <v>270</v>
      </c>
    </row>
    <row r="176" spans="2:65" s="1" customFormat="1" ht="24.2" customHeight="1">
      <c r="B176" s="32"/>
      <c r="C176" s="138" t="s">
        <v>332</v>
      </c>
      <c r="D176" s="138" t="s">
        <v>272</v>
      </c>
      <c r="E176" s="139" t="s">
        <v>382</v>
      </c>
      <c r="F176" s="140" t="s">
        <v>383</v>
      </c>
      <c r="G176" s="141" t="s">
        <v>371</v>
      </c>
      <c r="H176" s="142">
        <v>0.254</v>
      </c>
      <c r="I176" s="143"/>
      <c r="J176" s="144">
        <f>ROUND(I176*H176,2)</f>
        <v>0</v>
      </c>
      <c r="K176" s="140" t="s">
        <v>276</v>
      </c>
      <c r="L176" s="32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277</v>
      </c>
      <c r="AT176" s="149" t="s">
        <v>272</v>
      </c>
      <c r="AU176" s="149" t="s">
        <v>90</v>
      </c>
      <c r="AY176" s="17" t="s">
        <v>270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21</v>
      </c>
      <c r="BK176" s="150">
        <f>ROUND(I176*H176,2)</f>
        <v>0</v>
      </c>
      <c r="BL176" s="17" t="s">
        <v>277</v>
      </c>
      <c r="BM176" s="149" t="s">
        <v>2670</v>
      </c>
    </row>
    <row r="177" spans="2:65" s="12" customFormat="1" ht="11.25">
      <c r="B177" s="151"/>
      <c r="D177" s="152" t="s">
        <v>279</v>
      </c>
      <c r="E177" s="153" t="s">
        <v>1</v>
      </c>
      <c r="F177" s="154" t="s">
        <v>385</v>
      </c>
      <c r="H177" s="153" t="s">
        <v>1</v>
      </c>
      <c r="I177" s="155"/>
      <c r="L177" s="151"/>
      <c r="M177" s="156"/>
      <c r="T177" s="157"/>
      <c r="AT177" s="153" t="s">
        <v>279</v>
      </c>
      <c r="AU177" s="153" t="s">
        <v>90</v>
      </c>
      <c r="AV177" s="12" t="s">
        <v>21</v>
      </c>
      <c r="AW177" s="12" t="s">
        <v>35</v>
      </c>
      <c r="AX177" s="12" t="s">
        <v>81</v>
      </c>
      <c r="AY177" s="153" t="s">
        <v>270</v>
      </c>
    </row>
    <row r="178" spans="2:65" s="12" customFormat="1" ht="22.5">
      <c r="B178" s="151"/>
      <c r="D178" s="152" t="s">
        <v>279</v>
      </c>
      <c r="E178" s="153" t="s">
        <v>1</v>
      </c>
      <c r="F178" s="154" t="s">
        <v>2671</v>
      </c>
      <c r="H178" s="153" t="s">
        <v>1</v>
      </c>
      <c r="I178" s="155"/>
      <c r="L178" s="151"/>
      <c r="M178" s="156"/>
      <c r="T178" s="157"/>
      <c r="AT178" s="153" t="s">
        <v>279</v>
      </c>
      <c r="AU178" s="153" t="s">
        <v>90</v>
      </c>
      <c r="AV178" s="12" t="s">
        <v>21</v>
      </c>
      <c r="AW178" s="12" t="s">
        <v>35</v>
      </c>
      <c r="AX178" s="12" t="s">
        <v>81</v>
      </c>
      <c r="AY178" s="153" t="s">
        <v>270</v>
      </c>
    </row>
    <row r="179" spans="2:65" s="12" customFormat="1" ht="22.5">
      <c r="B179" s="151"/>
      <c r="D179" s="152" t="s">
        <v>279</v>
      </c>
      <c r="E179" s="153" t="s">
        <v>1</v>
      </c>
      <c r="F179" s="154" t="s">
        <v>2672</v>
      </c>
      <c r="H179" s="153" t="s">
        <v>1</v>
      </c>
      <c r="I179" s="155"/>
      <c r="L179" s="151"/>
      <c r="M179" s="156"/>
      <c r="T179" s="157"/>
      <c r="AT179" s="153" t="s">
        <v>279</v>
      </c>
      <c r="AU179" s="153" t="s">
        <v>90</v>
      </c>
      <c r="AV179" s="12" t="s">
        <v>21</v>
      </c>
      <c r="AW179" s="12" t="s">
        <v>35</v>
      </c>
      <c r="AX179" s="12" t="s">
        <v>81</v>
      </c>
      <c r="AY179" s="153" t="s">
        <v>270</v>
      </c>
    </row>
    <row r="180" spans="2:65" s="12" customFormat="1" ht="22.5">
      <c r="B180" s="151"/>
      <c r="D180" s="152" t="s">
        <v>279</v>
      </c>
      <c r="E180" s="153" t="s">
        <v>1</v>
      </c>
      <c r="F180" s="154" t="s">
        <v>2673</v>
      </c>
      <c r="H180" s="153" t="s">
        <v>1</v>
      </c>
      <c r="I180" s="155"/>
      <c r="L180" s="151"/>
      <c r="M180" s="156"/>
      <c r="T180" s="157"/>
      <c r="AT180" s="153" t="s">
        <v>279</v>
      </c>
      <c r="AU180" s="153" t="s">
        <v>90</v>
      </c>
      <c r="AV180" s="12" t="s">
        <v>21</v>
      </c>
      <c r="AW180" s="12" t="s">
        <v>35</v>
      </c>
      <c r="AX180" s="12" t="s">
        <v>81</v>
      </c>
      <c r="AY180" s="153" t="s">
        <v>270</v>
      </c>
    </row>
    <row r="181" spans="2:65" s="14" customFormat="1" ht="11.25">
      <c r="B181" s="165"/>
      <c r="D181" s="152" t="s">
        <v>279</v>
      </c>
      <c r="E181" s="166" t="s">
        <v>1</v>
      </c>
      <c r="F181" s="167" t="s">
        <v>2674</v>
      </c>
      <c r="H181" s="168">
        <v>0.254</v>
      </c>
      <c r="I181" s="169"/>
      <c r="L181" s="165"/>
      <c r="M181" s="170"/>
      <c r="T181" s="171"/>
      <c r="AT181" s="166" t="s">
        <v>279</v>
      </c>
      <c r="AU181" s="166" t="s">
        <v>90</v>
      </c>
      <c r="AV181" s="14" t="s">
        <v>90</v>
      </c>
      <c r="AW181" s="14" t="s">
        <v>35</v>
      </c>
      <c r="AX181" s="14" t="s">
        <v>81</v>
      </c>
      <c r="AY181" s="166" t="s">
        <v>270</v>
      </c>
    </row>
    <row r="182" spans="2:65" s="15" customFormat="1" ht="11.25">
      <c r="B182" s="172"/>
      <c r="D182" s="152" t="s">
        <v>279</v>
      </c>
      <c r="E182" s="173" t="s">
        <v>2595</v>
      </c>
      <c r="F182" s="174" t="s">
        <v>391</v>
      </c>
      <c r="H182" s="175">
        <v>0.254</v>
      </c>
      <c r="I182" s="176"/>
      <c r="L182" s="172"/>
      <c r="M182" s="177"/>
      <c r="T182" s="178"/>
      <c r="AT182" s="173" t="s">
        <v>279</v>
      </c>
      <c r="AU182" s="173" t="s">
        <v>90</v>
      </c>
      <c r="AV182" s="15" t="s">
        <v>277</v>
      </c>
      <c r="AW182" s="15" t="s">
        <v>35</v>
      </c>
      <c r="AX182" s="15" t="s">
        <v>21</v>
      </c>
      <c r="AY182" s="173" t="s">
        <v>270</v>
      </c>
    </row>
    <row r="183" spans="2:65" s="1" customFormat="1" ht="37.9" customHeight="1">
      <c r="B183" s="32"/>
      <c r="C183" s="138" t="s">
        <v>338</v>
      </c>
      <c r="D183" s="138" t="s">
        <v>272</v>
      </c>
      <c r="E183" s="139" t="s">
        <v>571</v>
      </c>
      <c r="F183" s="140" t="s">
        <v>572</v>
      </c>
      <c r="G183" s="141" t="s">
        <v>371</v>
      </c>
      <c r="H183" s="142">
        <v>7.2460000000000004</v>
      </c>
      <c r="I183" s="143"/>
      <c r="J183" s="144">
        <f>ROUND(I183*H183,2)</f>
        <v>0</v>
      </c>
      <c r="K183" s="140" t="s">
        <v>276</v>
      </c>
      <c r="L183" s="32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277</v>
      </c>
      <c r="AT183" s="149" t="s">
        <v>272</v>
      </c>
      <c r="AU183" s="149" t="s">
        <v>90</v>
      </c>
      <c r="AY183" s="17" t="s">
        <v>270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21</v>
      </c>
      <c r="BK183" s="150">
        <f>ROUND(I183*H183,2)</f>
        <v>0</v>
      </c>
      <c r="BL183" s="17" t="s">
        <v>277</v>
      </c>
      <c r="BM183" s="149" t="s">
        <v>2675</v>
      </c>
    </row>
    <row r="184" spans="2:65" s="12" customFormat="1" ht="22.5">
      <c r="B184" s="151"/>
      <c r="D184" s="152" t="s">
        <v>279</v>
      </c>
      <c r="E184" s="153" t="s">
        <v>1</v>
      </c>
      <c r="F184" s="154" t="s">
        <v>396</v>
      </c>
      <c r="H184" s="153" t="s">
        <v>1</v>
      </c>
      <c r="I184" s="155"/>
      <c r="L184" s="151"/>
      <c r="M184" s="156"/>
      <c r="T184" s="157"/>
      <c r="AT184" s="153" t="s">
        <v>279</v>
      </c>
      <c r="AU184" s="153" t="s">
        <v>90</v>
      </c>
      <c r="AV184" s="12" t="s">
        <v>21</v>
      </c>
      <c r="AW184" s="12" t="s">
        <v>35</v>
      </c>
      <c r="AX184" s="12" t="s">
        <v>81</v>
      </c>
      <c r="AY184" s="153" t="s">
        <v>270</v>
      </c>
    </row>
    <row r="185" spans="2:65" s="14" customFormat="1" ht="11.25">
      <c r="B185" s="165"/>
      <c r="D185" s="152" t="s">
        <v>279</v>
      </c>
      <c r="E185" s="166" t="s">
        <v>1</v>
      </c>
      <c r="F185" s="167" t="s">
        <v>2676</v>
      </c>
      <c r="H185" s="168">
        <v>7.5</v>
      </c>
      <c r="I185" s="169"/>
      <c r="L185" s="165"/>
      <c r="M185" s="170"/>
      <c r="T185" s="171"/>
      <c r="AT185" s="166" t="s">
        <v>279</v>
      </c>
      <c r="AU185" s="166" t="s">
        <v>90</v>
      </c>
      <c r="AV185" s="14" t="s">
        <v>90</v>
      </c>
      <c r="AW185" s="14" t="s">
        <v>35</v>
      </c>
      <c r="AX185" s="14" t="s">
        <v>81</v>
      </c>
      <c r="AY185" s="166" t="s">
        <v>270</v>
      </c>
    </row>
    <row r="186" spans="2:65" s="13" customFormat="1" ht="11.25">
      <c r="B186" s="158"/>
      <c r="D186" s="152" t="s">
        <v>279</v>
      </c>
      <c r="E186" s="159" t="s">
        <v>1</v>
      </c>
      <c r="F186" s="160" t="s">
        <v>367</v>
      </c>
      <c r="H186" s="161">
        <v>7.5</v>
      </c>
      <c r="I186" s="162"/>
      <c r="L186" s="158"/>
      <c r="M186" s="163"/>
      <c r="T186" s="164"/>
      <c r="AT186" s="159" t="s">
        <v>279</v>
      </c>
      <c r="AU186" s="159" t="s">
        <v>90</v>
      </c>
      <c r="AV186" s="13" t="s">
        <v>179</v>
      </c>
      <c r="AW186" s="13" t="s">
        <v>35</v>
      </c>
      <c r="AX186" s="13" t="s">
        <v>81</v>
      </c>
      <c r="AY186" s="159" t="s">
        <v>270</v>
      </c>
    </row>
    <row r="187" spans="2:65" s="12" customFormat="1" ht="11.25">
      <c r="B187" s="151"/>
      <c r="D187" s="152" t="s">
        <v>279</v>
      </c>
      <c r="E187" s="153" t="s">
        <v>1</v>
      </c>
      <c r="F187" s="154" t="s">
        <v>398</v>
      </c>
      <c r="H187" s="153" t="s">
        <v>1</v>
      </c>
      <c r="I187" s="155"/>
      <c r="L187" s="151"/>
      <c r="M187" s="156"/>
      <c r="T187" s="157"/>
      <c r="AT187" s="153" t="s">
        <v>279</v>
      </c>
      <c r="AU187" s="153" t="s">
        <v>90</v>
      </c>
      <c r="AV187" s="12" t="s">
        <v>21</v>
      </c>
      <c r="AW187" s="12" t="s">
        <v>35</v>
      </c>
      <c r="AX187" s="12" t="s">
        <v>81</v>
      </c>
      <c r="AY187" s="153" t="s">
        <v>270</v>
      </c>
    </row>
    <row r="188" spans="2:65" s="14" customFormat="1" ht="11.25">
      <c r="B188" s="165"/>
      <c r="D188" s="152" t="s">
        <v>279</v>
      </c>
      <c r="E188" s="166" t="s">
        <v>1</v>
      </c>
      <c r="F188" s="167" t="s">
        <v>2677</v>
      </c>
      <c r="H188" s="168">
        <v>-0.254</v>
      </c>
      <c r="I188" s="169"/>
      <c r="L188" s="165"/>
      <c r="M188" s="170"/>
      <c r="T188" s="171"/>
      <c r="AT188" s="166" t="s">
        <v>279</v>
      </c>
      <c r="AU188" s="166" t="s">
        <v>90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5" customFormat="1" ht="11.25">
      <c r="B189" s="172"/>
      <c r="D189" s="152" t="s">
        <v>279</v>
      </c>
      <c r="E189" s="173" t="s">
        <v>2609</v>
      </c>
      <c r="F189" s="174" t="s">
        <v>401</v>
      </c>
      <c r="H189" s="175">
        <v>7.2460000000000004</v>
      </c>
      <c r="I189" s="176"/>
      <c r="L189" s="172"/>
      <c r="M189" s="177"/>
      <c r="T189" s="178"/>
      <c r="AT189" s="173" t="s">
        <v>279</v>
      </c>
      <c r="AU189" s="173" t="s">
        <v>90</v>
      </c>
      <c r="AV189" s="15" t="s">
        <v>277</v>
      </c>
      <c r="AW189" s="15" t="s">
        <v>35</v>
      </c>
      <c r="AX189" s="15" t="s">
        <v>21</v>
      </c>
      <c r="AY189" s="173" t="s">
        <v>270</v>
      </c>
    </row>
    <row r="190" spans="2:65" s="1" customFormat="1" ht="24.2" customHeight="1">
      <c r="B190" s="32"/>
      <c r="C190" s="138" t="s">
        <v>345</v>
      </c>
      <c r="D190" s="138" t="s">
        <v>272</v>
      </c>
      <c r="E190" s="139" t="s">
        <v>403</v>
      </c>
      <c r="F190" s="140" t="s">
        <v>404</v>
      </c>
      <c r="G190" s="141" t="s">
        <v>371</v>
      </c>
      <c r="H190" s="142">
        <v>20.076000000000001</v>
      </c>
      <c r="I190" s="143"/>
      <c r="J190" s="144">
        <f>ROUND(I190*H190,2)</f>
        <v>0</v>
      </c>
      <c r="K190" s="140" t="s">
        <v>276</v>
      </c>
      <c r="L190" s="32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277</v>
      </c>
      <c r="AT190" s="149" t="s">
        <v>272</v>
      </c>
      <c r="AU190" s="149" t="s">
        <v>90</v>
      </c>
      <c r="AY190" s="17" t="s">
        <v>270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21</v>
      </c>
      <c r="BK190" s="150">
        <f>ROUND(I190*H190,2)</f>
        <v>0</v>
      </c>
      <c r="BL190" s="17" t="s">
        <v>277</v>
      </c>
      <c r="BM190" s="149" t="s">
        <v>2678</v>
      </c>
    </row>
    <row r="191" spans="2:65" s="12" customFormat="1" ht="22.5">
      <c r="B191" s="151"/>
      <c r="D191" s="152" t="s">
        <v>279</v>
      </c>
      <c r="E191" s="153" t="s">
        <v>1</v>
      </c>
      <c r="F191" s="154" t="s">
        <v>2679</v>
      </c>
      <c r="H191" s="153" t="s">
        <v>1</v>
      </c>
      <c r="I191" s="155"/>
      <c r="L191" s="151"/>
      <c r="M191" s="156"/>
      <c r="T191" s="157"/>
      <c r="AT191" s="153" t="s">
        <v>279</v>
      </c>
      <c r="AU191" s="153" t="s">
        <v>90</v>
      </c>
      <c r="AV191" s="12" t="s">
        <v>21</v>
      </c>
      <c r="AW191" s="12" t="s">
        <v>35</v>
      </c>
      <c r="AX191" s="12" t="s">
        <v>81</v>
      </c>
      <c r="AY191" s="153" t="s">
        <v>270</v>
      </c>
    </row>
    <row r="192" spans="2:65" s="12" customFormat="1" ht="22.5">
      <c r="B192" s="151"/>
      <c r="D192" s="152" t="s">
        <v>279</v>
      </c>
      <c r="E192" s="153" t="s">
        <v>1</v>
      </c>
      <c r="F192" s="154" t="s">
        <v>407</v>
      </c>
      <c r="H192" s="153" t="s">
        <v>1</v>
      </c>
      <c r="I192" s="155"/>
      <c r="L192" s="151"/>
      <c r="M192" s="156"/>
      <c r="T192" s="157"/>
      <c r="AT192" s="153" t="s">
        <v>279</v>
      </c>
      <c r="AU192" s="153" t="s">
        <v>90</v>
      </c>
      <c r="AV192" s="12" t="s">
        <v>21</v>
      </c>
      <c r="AW192" s="12" t="s">
        <v>35</v>
      </c>
      <c r="AX192" s="12" t="s">
        <v>81</v>
      </c>
      <c r="AY192" s="153" t="s">
        <v>270</v>
      </c>
    </row>
    <row r="193" spans="2:65" s="12" customFormat="1" ht="22.5">
      <c r="B193" s="151"/>
      <c r="D193" s="152" t="s">
        <v>279</v>
      </c>
      <c r="E193" s="153" t="s">
        <v>1</v>
      </c>
      <c r="F193" s="154" t="s">
        <v>2672</v>
      </c>
      <c r="H193" s="153" t="s">
        <v>1</v>
      </c>
      <c r="I193" s="155"/>
      <c r="L193" s="151"/>
      <c r="M193" s="156"/>
      <c r="T193" s="157"/>
      <c r="AT193" s="153" t="s">
        <v>279</v>
      </c>
      <c r="AU193" s="153" t="s">
        <v>90</v>
      </c>
      <c r="AV193" s="12" t="s">
        <v>21</v>
      </c>
      <c r="AW193" s="12" t="s">
        <v>35</v>
      </c>
      <c r="AX193" s="12" t="s">
        <v>81</v>
      </c>
      <c r="AY193" s="153" t="s">
        <v>270</v>
      </c>
    </row>
    <row r="194" spans="2:65" s="12" customFormat="1" ht="22.5">
      <c r="B194" s="151"/>
      <c r="D194" s="152" t="s">
        <v>279</v>
      </c>
      <c r="E194" s="153" t="s">
        <v>1</v>
      </c>
      <c r="F194" s="154" t="s">
        <v>2673</v>
      </c>
      <c r="H194" s="153" t="s">
        <v>1</v>
      </c>
      <c r="I194" s="155"/>
      <c r="L194" s="151"/>
      <c r="M194" s="156"/>
      <c r="T194" s="157"/>
      <c r="AT194" s="153" t="s">
        <v>279</v>
      </c>
      <c r="AU194" s="153" t="s">
        <v>90</v>
      </c>
      <c r="AV194" s="12" t="s">
        <v>21</v>
      </c>
      <c r="AW194" s="12" t="s">
        <v>35</v>
      </c>
      <c r="AX194" s="12" t="s">
        <v>81</v>
      </c>
      <c r="AY194" s="153" t="s">
        <v>270</v>
      </c>
    </row>
    <row r="195" spans="2:65" s="14" customFormat="1" ht="11.25">
      <c r="B195" s="165"/>
      <c r="D195" s="152" t="s">
        <v>279</v>
      </c>
      <c r="E195" s="166" t="s">
        <v>1</v>
      </c>
      <c r="F195" s="167" t="s">
        <v>2680</v>
      </c>
      <c r="H195" s="168">
        <v>3.976</v>
      </c>
      <c r="I195" s="169"/>
      <c r="L195" s="165"/>
      <c r="M195" s="170"/>
      <c r="T195" s="171"/>
      <c r="AT195" s="166" t="s">
        <v>279</v>
      </c>
      <c r="AU195" s="166" t="s">
        <v>90</v>
      </c>
      <c r="AV195" s="14" t="s">
        <v>90</v>
      </c>
      <c r="AW195" s="14" t="s">
        <v>35</v>
      </c>
      <c r="AX195" s="14" t="s">
        <v>81</v>
      </c>
      <c r="AY195" s="166" t="s">
        <v>270</v>
      </c>
    </row>
    <row r="196" spans="2:65" s="14" customFormat="1" ht="22.5">
      <c r="B196" s="165"/>
      <c r="D196" s="152" t="s">
        <v>279</v>
      </c>
      <c r="E196" s="166" t="s">
        <v>1</v>
      </c>
      <c r="F196" s="167" t="s">
        <v>2681</v>
      </c>
      <c r="H196" s="168">
        <v>16.100000000000001</v>
      </c>
      <c r="I196" s="169"/>
      <c r="L196" s="165"/>
      <c r="M196" s="170"/>
      <c r="T196" s="171"/>
      <c r="AT196" s="166" t="s">
        <v>279</v>
      </c>
      <c r="AU196" s="166" t="s">
        <v>90</v>
      </c>
      <c r="AV196" s="14" t="s">
        <v>90</v>
      </c>
      <c r="AW196" s="14" t="s">
        <v>35</v>
      </c>
      <c r="AX196" s="14" t="s">
        <v>81</v>
      </c>
      <c r="AY196" s="166" t="s">
        <v>270</v>
      </c>
    </row>
    <row r="197" spans="2:65" s="15" customFormat="1" ht="11.25">
      <c r="B197" s="172"/>
      <c r="D197" s="152" t="s">
        <v>279</v>
      </c>
      <c r="E197" s="173" t="s">
        <v>2593</v>
      </c>
      <c r="F197" s="174" t="s">
        <v>310</v>
      </c>
      <c r="H197" s="175">
        <v>20.076000000000001</v>
      </c>
      <c r="I197" s="176"/>
      <c r="L197" s="172"/>
      <c r="M197" s="177"/>
      <c r="T197" s="178"/>
      <c r="AT197" s="173" t="s">
        <v>279</v>
      </c>
      <c r="AU197" s="173" t="s">
        <v>90</v>
      </c>
      <c r="AV197" s="15" t="s">
        <v>277</v>
      </c>
      <c r="AW197" s="15" t="s">
        <v>35</v>
      </c>
      <c r="AX197" s="15" t="s">
        <v>21</v>
      </c>
      <c r="AY197" s="173" t="s">
        <v>270</v>
      </c>
    </row>
    <row r="198" spans="2:65" s="1" customFormat="1" ht="37.9" customHeight="1">
      <c r="B198" s="32"/>
      <c r="C198" s="138" t="s">
        <v>26</v>
      </c>
      <c r="D198" s="138" t="s">
        <v>272</v>
      </c>
      <c r="E198" s="139" t="s">
        <v>2682</v>
      </c>
      <c r="F198" s="140" t="s">
        <v>2683</v>
      </c>
      <c r="G198" s="141" t="s">
        <v>371</v>
      </c>
      <c r="H198" s="142">
        <v>91.524000000000001</v>
      </c>
      <c r="I198" s="143"/>
      <c r="J198" s="144">
        <f>ROUND(I198*H198,2)</f>
        <v>0</v>
      </c>
      <c r="K198" s="140" t="s">
        <v>341</v>
      </c>
      <c r="L198" s="32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277</v>
      </c>
      <c r="AT198" s="149" t="s">
        <v>272</v>
      </c>
      <c r="AU198" s="149" t="s">
        <v>90</v>
      </c>
      <c r="AY198" s="17" t="s">
        <v>270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21</v>
      </c>
      <c r="BK198" s="150">
        <f>ROUND(I198*H198,2)</f>
        <v>0</v>
      </c>
      <c r="BL198" s="17" t="s">
        <v>277</v>
      </c>
      <c r="BM198" s="149" t="s">
        <v>2684</v>
      </c>
    </row>
    <row r="199" spans="2:65" s="12" customFormat="1" ht="22.5">
      <c r="B199" s="151"/>
      <c r="D199" s="152" t="s">
        <v>279</v>
      </c>
      <c r="E199" s="153" t="s">
        <v>1</v>
      </c>
      <c r="F199" s="154" t="s">
        <v>2685</v>
      </c>
      <c r="H199" s="153" t="s">
        <v>1</v>
      </c>
      <c r="I199" s="155"/>
      <c r="L199" s="151"/>
      <c r="M199" s="156"/>
      <c r="T199" s="157"/>
      <c r="AT199" s="153" t="s">
        <v>279</v>
      </c>
      <c r="AU199" s="153" t="s">
        <v>90</v>
      </c>
      <c r="AV199" s="12" t="s">
        <v>21</v>
      </c>
      <c r="AW199" s="12" t="s">
        <v>35</v>
      </c>
      <c r="AX199" s="12" t="s">
        <v>81</v>
      </c>
      <c r="AY199" s="153" t="s">
        <v>270</v>
      </c>
    </row>
    <row r="200" spans="2:65" s="14" customFormat="1" ht="11.25">
      <c r="B200" s="165"/>
      <c r="D200" s="152" t="s">
        <v>279</v>
      </c>
      <c r="E200" s="166" t="s">
        <v>1</v>
      </c>
      <c r="F200" s="167" t="s">
        <v>2686</v>
      </c>
      <c r="H200" s="168">
        <v>93</v>
      </c>
      <c r="I200" s="169"/>
      <c r="L200" s="165"/>
      <c r="M200" s="170"/>
      <c r="T200" s="171"/>
      <c r="AT200" s="166" t="s">
        <v>279</v>
      </c>
      <c r="AU200" s="166" t="s">
        <v>90</v>
      </c>
      <c r="AV200" s="14" t="s">
        <v>90</v>
      </c>
      <c r="AW200" s="14" t="s">
        <v>35</v>
      </c>
      <c r="AX200" s="14" t="s">
        <v>81</v>
      </c>
      <c r="AY200" s="166" t="s">
        <v>270</v>
      </c>
    </row>
    <row r="201" spans="2:65" s="14" customFormat="1" ht="11.25">
      <c r="B201" s="165"/>
      <c r="D201" s="152" t="s">
        <v>279</v>
      </c>
      <c r="E201" s="166" t="s">
        <v>1</v>
      </c>
      <c r="F201" s="167" t="s">
        <v>2687</v>
      </c>
      <c r="H201" s="168">
        <v>2.5</v>
      </c>
      <c r="I201" s="169"/>
      <c r="L201" s="165"/>
      <c r="M201" s="170"/>
      <c r="T201" s="171"/>
      <c r="AT201" s="166" t="s">
        <v>279</v>
      </c>
      <c r="AU201" s="166" t="s">
        <v>90</v>
      </c>
      <c r="AV201" s="14" t="s">
        <v>90</v>
      </c>
      <c r="AW201" s="14" t="s">
        <v>35</v>
      </c>
      <c r="AX201" s="14" t="s">
        <v>81</v>
      </c>
      <c r="AY201" s="166" t="s">
        <v>270</v>
      </c>
    </row>
    <row r="202" spans="2:65" s="14" customFormat="1" ht="11.25">
      <c r="B202" s="165"/>
      <c r="D202" s="152" t="s">
        <v>279</v>
      </c>
      <c r="E202" s="166" t="s">
        <v>1</v>
      </c>
      <c r="F202" s="167" t="s">
        <v>2688</v>
      </c>
      <c r="H202" s="168">
        <v>16.100000000000001</v>
      </c>
      <c r="I202" s="169"/>
      <c r="L202" s="165"/>
      <c r="M202" s="170"/>
      <c r="T202" s="171"/>
      <c r="AT202" s="166" t="s">
        <v>279</v>
      </c>
      <c r="AU202" s="166" t="s">
        <v>90</v>
      </c>
      <c r="AV202" s="14" t="s">
        <v>90</v>
      </c>
      <c r="AW202" s="14" t="s">
        <v>35</v>
      </c>
      <c r="AX202" s="14" t="s">
        <v>81</v>
      </c>
      <c r="AY202" s="166" t="s">
        <v>270</v>
      </c>
    </row>
    <row r="203" spans="2:65" s="13" customFormat="1" ht="11.25">
      <c r="B203" s="158"/>
      <c r="D203" s="152" t="s">
        <v>279</v>
      </c>
      <c r="E203" s="159" t="s">
        <v>2689</v>
      </c>
      <c r="F203" s="160" t="s">
        <v>420</v>
      </c>
      <c r="H203" s="161">
        <v>111.6</v>
      </c>
      <c r="I203" s="162"/>
      <c r="L203" s="158"/>
      <c r="M203" s="163"/>
      <c r="T203" s="164"/>
      <c r="AT203" s="159" t="s">
        <v>279</v>
      </c>
      <c r="AU203" s="159" t="s">
        <v>90</v>
      </c>
      <c r="AV203" s="13" t="s">
        <v>179</v>
      </c>
      <c r="AW203" s="13" t="s">
        <v>35</v>
      </c>
      <c r="AX203" s="13" t="s">
        <v>81</v>
      </c>
      <c r="AY203" s="159" t="s">
        <v>270</v>
      </c>
    </row>
    <row r="204" spans="2:65" s="12" customFormat="1" ht="11.25">
      <c r="B204" s="151"/>
      <c r="D204" s="152" t="s">
        <v>279</v>
      </c>
      <c r="E204" s="153" t="s">
        <v>1</v>
      </c>
      <c r="F204" s="154" t="s">
        <v>421</v>
      </c>
      <c r="H204" s="153" t="s">
        <v>1</v>
      </c>
      <c r="I204" s="155"/>
      <c r="L204" s="151"/>
      <c r="M204" s="156"/>
      <c r="T204" s="157"/>
      <c r="AT204" s="153" t="s">
        <v>279</v>
      </c>
      <c r="AU204" s="153" t="s">
        <v>90</v>
      </c>
      <c r="AV204" s="12" t="s">
        <v>21</v>
      </c>
      <c r="AW204" s="12" t="s">
        <v>35</v>
      </c>
      <c r="AX204" s="12" t="s">
        <v>81</v>
      </c>
      <c r="AY204" s="153" t="s">
        <v>270</v>
      </c>
    </row>
    <row r="205" spans="2:65" s="14" customFormat="1" ht="11.25">
      <c r="B205" s="165"/>
      <c r="D205" s="152" t="s">
        <v>279</v>
      </c>
      <c r="E205" s="166" t="s">
        <v>1</v>
      </c>
      <c r="F205" s="167" t="s">
        <v>2690</v>
      </c>
      <c r="H205" s="168">
        <v>-20.076000000000001</v>
      </c>
      <c r="I205" s="169"/>
      <c r="L205" s="165"/>
      <c r="M205" s="170"/>
      <c r="T205" s="171"/>
      <c r="AT205" s="166" t="s">
        <v>279</v>
      </c>
      <c r="AU205" s="166" t="s">
        <v>90</v>
      </c>
      <c r="AV205" s="14" t="s">
        <v>90</v>
      </c>
      <c r="AW205" s="14" t="s">
        <v>35</v>
      </c>
      <c r="AX205" s="14" t="s">
        <v>81</v>
      </c>
      <c r="AY205" s="166" t="s">
        <v>270</v>
      </c>
    </row>
    <row r="206" spans="2:65" s="15" customFormat="1" ht="11.25">
      <c r="B206" s="172"/>
      <c r="D206" s="152" t="s">
        <v>279</v>
      </c>
      <c r="E206" s="173" t="s">
        <v>2607</v>
      </c>
      <c r="F206" s="174" t="s">
        <v>391</v>
      </c>
      <c r="H206" s="175">
        <v>91.524000000000001</v>
      </c>
      <c r="I206" s="176"/>
      <c r="L206" s="172"/>
      <c r="M206" s="177"/>
      <c r="T206" s="178"/>
      <c r="AT206" s="173" t="s">
        <v>279</v>
      </c>
      <c r="AU206" s="173" t="s">
        <v>90</v>
      </c>
      <c r="AV206" s="15" t="s">
        <v>277</v>
      </c>
      <c r="AW206" s="15" t="s">
        <v>35</v>
      </c>
      <c r="AX206" s="15" t="s">
        <v>21</v>
      </c>
      <c r="AY206" s="173" t="s">
        <v>270</v>
      </c>
    </row>
    <row r="207" spans="2:65" s="1" customFormat="1" ht="24.2" customHeight="1">
      <c r="B207" s="32"/>
      <c r="C207" s="138" t="s">
        <v>355</v>
      </c>
      <c r="D207" s="138" t="s">
        <v>272</v>
      </c>
      <c r="E207" s="139" t="s">
        <v>433</v>
      </c>
      <c r="F207" s="140" t="s">
        <v>434</v>
      </c>
      <c r="G207" s="141" t="s">
        <v>371</v>
      </c>
      <c r="H207" s="142">
        <v>14.098000000000001</v>
      </c>
      <c r="I207" s="143"/>
      <c r="J207" s="144">
        <f>ROUND(I207*H207,2)</f>
        <v>0</v>
      </c>
      <c r="K207" s="140" t="s">
        <v>276</v>
      </c>
      <c r="L207" s="32"/>
      <c r="M207" s="145" t="s">
        <v>1</v>
      </c>
      <c r="N207" s="146" t="s">
        <v>46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277</v>
      </c>
      <c r="AT207" s="149" t="s">
        <v>272</v>
      </c>
      <c r="AU207" s="149" t="s">
        <v>90</v>
      </c>
      <c r="AY207" s="17" t="s">
        <v>270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21</v>
      </c>
      <c r="BK207" s="150">
        <f>ROUND(I207*H207,2)</f>
        <v>0</v>
      </c>
      <c r="BL207" s="17" t="s">
        <v>277</v>
      </c>
      <c r="BM207" s="149" t="s">
        <v>2691</v>
      </c>
    </row>
    <row r="208" spans="2:65" s="12" customFormat="1" ht="22.5">
      <c r="B208" s="151"/>
      <c r="D208" s="152" t="s">
        <v>279</v>
      </c>
      <c r="E208" s="153" t="s">
        <v>1</v>
      </c>
      <c r="F208" s="154" t="s">
        <v>2692</v>
      </c>
      <c r="H208" s="153" t="s">
        <v>1</v>
      </c>
      <c r="I208" s="155"/>
      <c r="L208" s="151"/>
      <c r="M208" s="156"/>
      <c r="T208" s="157"/>
      <c r="AT208" s="153" t="s">
        <v>279</v>
      </c>
      <c r="AU208" s="153" t="s">
        <v>90</v>
      </c>
      <c r="AV208" s="12" t="s">
        <v>21</v>
      </c>
      <c r="AW208" s="12" t="s">
        <v>35</v>
      </c>
      <c r="AX208" s="12" t="s">
        <v>81</v>
      </c>
      <c r="AY208" s="153" t="s">
        <v>270</v>
      </c>
    </row>
    <row r="209" spans="2:65" s="12" customFormat="1" ht="22.5">
      <c r="B209" s="151"/>
      <c r="D209" s="152" t="s">
        <v>279</v>
      </c>
      <c r="E209" s="153" t="s">
        <v>1</v>
      </c>
      <c r="F209" s="154" t="s">
        <v>2693</v>
      </c>
      <c r="H209" s="153" t="s">
        <v>1</v>
      </c>
      <c r="I209" s="155"/>
      <c r="L209" s="151"/>
      <c r="M209" s="156"/>
      <c r="T209" s="157"/>
      <c r="AT209" s="153" t="s">
        <v>279</v>
      </c>
      <c r="AU209" s="153" t="s">
        <v>90</v>
      </c>
      <c r="AV209" s="12" t="s">
        <v>21</v>
      </c>
      <c r="AW209" s="12" t="s">
        <v>35</v>
      </c>
      <c r="AX209" s="12" t="s">
        <v>81</v>
      </c>
      <c r="AY209" s="153" t="s">
        <v>270</v>
      </c>
    </row>
    <row r="210" spans="2:65" s="12" customFormat="1" ht="11.25">
      <c r="B210" s="151"/>
      <c r="D210" s="152" t="s">
        <v>279</v>
      </c>
      <c r="E210" s="153" t="s">
        <v>1</v>
      </c>
      <c r="F210" s="154" t="s">
        <v>2694</v>
      </c>
      <c r="H210" s="153" t="s">
        <v>1</v>
      </c>
      <c r="I210" s="155"/>
      <c r="L210" s="151"/>
      <c r="M210" s="156"/>
      <c r="T210" s="157"/>
      <c r="AT210" s="153" t="s">
        <v>279</v>
      </c>
      <c r="AU210" s="153" t="s">
        <v>90</v>
      </c>
      <c r="AV210" s="12" t="s">
        <v>21</v>
      </c>
      <c r="AW210" s="12" t="s">
        <v>35</v>
      </c>
      <c r="AX210" s="12" t="s">
        <v>81</v>
      </c>
      <c r="AY210" s="153" t="s">
        <v>270</v>
      </c>
    </row>
    <row r="211" spans="2:65" s="14" customFormat="1" ht="11.25">
      <c r="B211" s="165"/>
      <c r="D211" s="152" t="s">
        <v>279</v>
      </c>
      <c r="E211" s="166" t="s">
        <v>1</v>
      </c>
      <c r="F211" s="167" t="s">
        <v>2695</v>
      </c>
      <c r="H211" s="168">
        <v>2.831</v>
      </c>
      <c r="I211" s="169"/>
      <c r="L211" s="165"/>
      <c r="M211" s="170"/>
      <c r="T211" s="171"/>
      <c r="AT211" s="166" t="s">
        <v>279</v>
      </c>
      <c r="AU211" s="166" t="s">
        <v>90</v>
      </c>
      <c r="AV211" s="14" t="s">
        <v>90</v>
      </c>
      <c r="AW211" s="14" t="s">
        <v>35</v>
      </c>
      <c r="AX211" s="14" t="s">
        <v>81</v>
      </c>
      <c r="AY211" s="166" t="s">
        <v>270</v>
      </c>
    </row>
    <row r="212" spans="2:65" s="14" customFormat="1" ht="22.5">
      <c r="B212" s="165"/>
      <c r="D212" s="152" t="s">
        <v>279</v>
      </c>
      <c r="E212" s="166" t="s">
        <v>1</v>
      </c>
      <c r="F212" s="167" t="s">
        <v>2696</v>
      </c>
      <c r="H212" s="168">
        <v>8.3699999999999992</v>
      </c>
      <c r="I212" s="169"/>
      <c r="L212" s="165"/>
      <c r="M212" s="170"/>
      <c r="T212" s="171"/>
      <c r="AT212" s="166" t="s">
        <v>279</v>
      </c>
      <c r="AU212" s="166" t="s">
        <v>90</v>
      </c>
      <c r="AV212" s="14" t="s">
        <v>90</v>
      </c>
      <c r="AW212" s="14" t="s">
        <v>35</v>
      </c>
      <c r="AX212" s="14" t="s">
        <v>81</v>
      </c>
      <c r="AY212" s="166" t="s">
        <v>270</v>
      </c>
    </row>
    <row r="213" spans="2:65" s="14" customFormat="1" ht="11.25">
      <c r="B213" s="165"/>
      <c r="D213" s="152" t="s">
        <v>279</v>
      </c>
      <c r="E213" s="166" t="s">
        <v>1</v>
      </c>
      <c r="F213" s="167" t="s">
        <v>2697</v>
      </c>
      <c r="H213" s="168">
        <v>1.615</v>
      </c>
      <c r="I213" s="169"/>
      <c r="L213" s="165"/>
      <c r="M213" s="170"/>
      <c r="T213" s="171"/>
      <c r="AT213" s="166" t="s">
        <v>279</v>
      </c>
      <c r="AU213" s="166" t="s">
        <v>90</v>
      </c>
      <c r="AV213" s="14" t="s">
        <v>90</v>
      </c>
      <c r="AW213" s="14" t="s">
        <v>35</v>
      </c>
      <c r="AX213" s="14" t="s">
        <v>81</v>
      </c>
      <c r="AY213" s="166" t="s">
        <v>270</v>
      </c>
    </row>
    <row r="214" spans="2:65" s="13" customFormat="1" ht="11.25">
      <c r="B214" s="158"/>
      <c r="D214" s="152" t="s">
        <v>279</v>
      </c>
      <c r="E214" s="159" t="s">
        <v>2586</v>
      </c>
      <c r="F214" s="160" t="s">
        <v>448</v>
      </c>
      <c r="H214" s="161">
        <v>12.816000000000001</v>
      </c>
      <c r="I214" s="162"/>
      <c r="L214" s="158"/>
      <c r="M214" s="163"/>
      <c r="T214" s="164"/>
      <c r="AT214" s="159" t="s">
        <v>279</v>
      </c>
      <c r="AU214" s="159" t="s">
        <v>90</v>
      </c>
      <c r="AV214" s="13" t="s">
        <v>179</v>
      </c>
      <c r="AW214" s="13" t="s">
        <v>35</v>
      </c>
      <c r="AX214" s="13" t="s">
        <v>81</v>
      </c>
      <c r="AY214" s="159" t="s">
        <v>270</v>
      </c>
    </row>
    <row r="215" spans="2:65" s="14" customFormat="1" ht="11.25">
      <c r="B215" s="165"/>
      <c r="D215" s="152" t="s">
        <v>279</v>
      </c>
      <c r="E215" s="166" t="s">
        <v>1</v>
      </c>
      <c r="F215" s="167" t="s">
        <v>2698</v>
      </c>
      <c r="H215" s="168">
        <v>1.282</v>
      </c>
      <c r="I215" s="169"/>
      <c r="L215" s="165"/>
      <c r="M215" s="170"/>
      <c r="T215" s="171"/>
      <c r="AT215" s="166" t="s">
        <v>279</v>
      </c>
      <c r="AU215" s="166" t="s">
        <v>90</v>
      </c>
      <c r="AV215" s="14" t="s">
        <v>90</v>
      </c>
      <c r="AW215" s="14" t="s">
        <v>35</v>
      </c>
      <c r="AX215" s="14" t="s">
        <v>81</v>
      </c>
      <c r="AY215" s="166" t="s">
        <v>270</v>
      </c>
    </row>
    <row r="216" spans="2:65" s="15" customFormat="1" ht="11.25">
      <c r="B216" s="172"/>
      <c r="D216" s="152" t="s">
        <v>279</v>
      </c>
      <c r="E216" s="173" t="s">
        <v>2548</v>
      </c>
      <c r="F216" s="174" t="s">
        <v>450</v>
      </c>
      <c r="H216" s="175">
        <v>14.098000000000001</v>
      </c>
      <c r="I216" s="176"/>
      <c r="L216" s="172"/>
      <c r="M216" s="177"/>
      <c r="T216" s="178"/>
      <c r="AT216" s="173" t="s">
        <v>279</v>
      </c>
      <c r="AU216" s="173" t="s">
        <v>90</v>
      </c>
      <c r="AV216" s="15" t="s">
        <v>277</v>
      </c>
      <c r="AW216" s="15" t="s">
        <v>35</v>
      </c>
      <c r="AX216" s="15" t="s">
        <v>21</v>
      </c>
      <c r="AY216" s="173" t="s">
        <v>270</v>
      </c>
    </row>
    <row r="217" spans="2:65" s="1" customFormat="1" ht="24.2" customHeight="1">
      <c r="B217" s="32"/>
      <c r="C217" s="138" t="s">
        <v>8</v>
      </c>
      <c r="D217" s="138" t="s">
        <v>272</v>
      </c>
      <c r="E217" s="139" t="s">
        <v>451</v>
      </c>
      <c r="F217" s="140" t="s">
        <v>452</v>
      </c>
      <c r="G217" s="141" t="s">
        <v>371</v>
      </c>
      <c r="H217" s="142">
        <v>6.8579999999999997</v>
      </c>
      <c r="I217" s="143"/>
      <c r="J217" s="144">
        <f>ROUND(I217*H217,2)</f>
        <v>0</v>
      </c>
      <c r="K217" s="140" t="s">
        <v>276</v>
      </c>
      <c r="L217" s="32"/>
      <c r="M217" s="145" t="s">
        <v>1</v>
      </c>
      <c r="N217" s="146" t="s">
        <v>46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277</v>
      </c>
      <c r="AT217" s="149" t="s">
        <v>272</v>
      </c>
      <c r="AU217" s="149" t="s">
        <v>90</v>
      </c>
      <c r="AY217" s="17" t="s">
        <v>270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21</v>
      </c>
      <c r="BK217" s="150">
        <f>ROUND(I217*H217,2)</f>
        <v>0</v>
      </c>
      <c r="BL217" s="17" t="s">
        <v>277</v>
      </c>
      <c r="BM217" s="149" t="s">
        <v>2699</v>
      </c>
    </row>
    <row r="218" spans="2:65" s="12" customFormat="1" ht="11.25">
      <c r="B218" s="151"/>
      <c r="D218" s="152" t="s">
        <v>279</v>
      </c>
      <c r="E218" s="153" t="s">
        <v>1</v>
      </c>
      <c r="F218" s="154" t="s">
        <v>2700</v>
      </c>
      <c r="H218" s="153" t="s">
        <v>1</v>
      </c>
      <c r="I218" s="155"/>
      <c r="L218" s="151"/>
      <c r="M218" s="156"/>
      <c r="T218" s="157"/>
      <c r="AT218" s="153" t="s">
        <v>279</v>
      </c>
      <c r="AU218" s="153" t="s">
        <v>90</v>
      </c>
      <c r="AV218" s="12" t="s">
        <v>21</v>
      </c>
      <c r="AW218" s="12" t="s">
        <v>35</v>
      </c>
      <c r="AX218" s="12" t="s">
        <v>81</v>
      </c>
      <c r="AY218" s="153" t="s">
        <v>270</v>
      </c>
    </row>
    <row r="219" spans="2:65" s="12" customFormat="1" ht="22.5">
      <c r="B219" s="151"/>
      <c r="D219" s="152" t="s">
        <v>279</v>
      </c>
      <c r="E219" s="153" t="s">
        <v>1</v>
      </c>
      <c r="F219" s="154" t="s">
        <v>2701</v>
      </c>
      <c r="H219" s="153" t="s">
        <v>1</v>
      </c>
      <c r="I219" s="155"/>
      <c r="L219" s="151"/>
      <c r="M219" s="156"/>
      <c r="T219" s="157"/>
      <c r="AT219" s="153" t="s">
        <v>279</v>
      </c>
      <c r="AU219" s="153" t="s">
        <v>90</v>
      </c>
      <c r="AV219" s="12" t="s">
        <v>21</v>
      </c>
      <c r="AW219" s="12" t="s">
        <v>35</v>
      </c>
      <c r="AX219" s="12" t="s">
        <v>81</v>
      </c>
      <c r="AY219" s="153" t="s">
        <v>270</v>
      </c>
    </row>
    <row r="220" spans="2:65" s="14" customFormat="1" ht="11.25">
      <c r="B220" s="165"/>
      <c r="D220" s="152" t="s">
        <v>279</v>
      </c>
      <c r="E220" s="166" t="s">
        <v>1</v>
      </c>
      <c r="F220" s="167" t="s">
        <v>2702</v>
      </c>
      <c r="H220" s="168">
        <v>4.9219999999999997</v>
      </c>
      <c r="I220" s="169"/>
      <c r="L220" s="165"/>
      <c r="M220" s="170"/>
      <c r="T220" s="171"/>
      <c r="AT220" s="166" t="s">
        <v>279</v>
      </c>
      <c r="AU220" s="166" t="s">
        <v>90</v>
      </c>
      <c r="AV220" s="14" t="s">
        <v>90</v>
      </c>
      <c r="AW220" s="14" t="s">
        <v>35</v>
      </c>
      <c r="AX220" s="14" t="s">
        <v>81</v>
      </c>
      <c r="AY220" s="166" t="s">
        <v>270</v>
      </c>
    </row>
    <row r="221" spans="2:65" s="13" customFormat="1" ht="11.25">
      <c r="B221" s="158"/>
      <c r="D221" s="152" t="s">
        <v>279</v>
      </c>
      <c r="E221" s="159" t="s">
        <v>1</v>
      </c>
      <c r="F221" s="160" t="s">
        <v>367</v>
      </c>
      <c r="H221" s="161">
        <v>4.9219999999999997</v>
      </c>
      <c r="I221" s="162"/>
      <c r="L221" s="158"/>
      <c r="M221" s="163"/>
      <c r="T221" s="164"/>
      <c r="AT221" s="159" t="s">
        <v>279</v>
      </c>
      <c r="AU221" s="159" t="s">
        <v>90</v>
      </c>
      <c r="AV221" s="13" t="s">
        <v>179</v>
      </c>
      <c r="AW221" s="13" t="s">
        <v>35</v>
      </c>
      <c r="AX221" s="13" t="s">
        <v>81</v>
      </c>
      <c r="AY221" s="159" t="s">
        <v>270</v>
      </c>
    </row>
    <row r="222" spans="2:65" s="12" customFormat="1" ht="22.5">
      <c r="B222" s="151"/>
      <c r="D222" s="152" t="s">
        <v>279</v>
      </c>
      <c r="E222" s="153" t="s">
        <v>1</v>
      </c>
      <c r="F222" s="154" t="s">
        <v>2703</v>
      </c>
      <c r="H222" s="153" t="s">
        <v>1</v>
      </c>
      <c r="I222" s="155"/>
      <c r="L222" s="151"/>
      <c r="M222" s="156"/>
      <c r="T222" s="157"/>
      <c r="AT222" s="153" t="s">
        <v>279</v>
      </c>
      <c r="AU222" s="153" t="s">
        <v>90</v>
      </c>
      <c r="AV222" s="12" t="s">
        <v>21</v>
      </c>
      <c r="AW222" s="12" t="s">
        <v>35</v>
      </c>
      <c r="AX222" s="12" t="s">
        <v>81</v>
      </c>
      <c r="AY222" s="153" t="s">
        <v>270</v>
      </c>
    </row>
    <row r="223" spans="2:65" s="12" customFormat="1" ht="22.5">
      <c r="B223" s="151"/>
      <c r="D223" s="152" t="s">
        <v>279</v>
      </c>
      <c r="E223" s="153" t="s">
        <v>1</v>
      </c>
      <c r="F223" s="154" t="s">
        <v>2704</v>
      </c>
      <c r="H223" s="153" t="s">
        <v>1</v>
      </c>
      <c r="I223" s="155"/>
      <c r="L223" s="151"/>
      <c r="M223" s="156"/>
      <c r="T223" s="157"/>
      <c r="AT223" s="153" t="s">
        <v>279</v>
      </c>
      <c r="AU223" s="153" t="s">
        <v>90</v>
      </c>
      <c r="AV223" s="12" t="s">
        <v>21</v>
      </c>
      <c r="AW223" s="12" t="s">
        <v>35</v>
      </c>
      <c r="AX223" s="12" t="s">
        <v>81</v>
      </c>
      <c r="AY223" s="153" t="s">
        <v>270</v>
      </c>
    </row>
    <row r="224" spans="2:65" s="12" customFormat="1" ht="22.5">
      <c r="B224" s="151"/>
      <c r="D224" s="152" t="s">
        <v>279</v>
      </c>
      <c r="E224" s="153" t="s">
        <v>1</v>
      </c>
      <c r="F224" s="154" t="s">
        <v>2705</v>
      </c>
      <c r="H224" s="153" t="s">
        <v>1</v>
      </c>
      <c r="I224" s="155"/>
      <c r="L224" s="151"/>
      <c r="M224" s="156"/>
      <c r="T224" s="157"/>
      <c r="AT224" s="153" t="s">
        <v>279</v>
      </c>
      <c r="AU224" s="153" t="s">
        <v>90</v>
      </c>
      <c r="AV224" s="12" t="s">
        <v>21</v>
      </c>
      <c r="AW224" s="12" t="s">
        <v>35</v>
      </c>
      <c r="AX224" s="12" t="s">
        <v>81</v>
      </c>
      <c r="AY224" s="153" t="s">
        <v>270</v>
      </c>
    </row>
    <row r="225" spans="2:65" s="14" customFormat="1" ht="11.25">
      <c r="B225" s="165"/>
      <c r="D225" s="152" t="s">
        <v>279</v>
      </c>
      <c r="E225" s="166" t="s">
        <v>1</v>
      </c>
      <c r="F225" s="167" t="s">
        <v>2706</v>
      </c>
      <c r="H225" s="168">
        <v>1.9359999999999999</v>
      </c>
      <c r="I225" s="169"/>
      <c r="L225" s="165"/>
      <c r="M225" s="170"/>
      <c r="T225" s="171"/>
      <c r="AT225" s="166" t="s">
        <v>279</v>
      </c>
      <c r="AU225" s="166" t="s">
        <v>90</v>
      </c>
      <c r="AV225" s="14" t="s">
        <v>90</v>
      </c>
      <c r="AW225" s="14" t="s">
        <v>35</v>
      </c>
      <c r="AX225" s="14" t="s">
        <v>81</v>
      </c>
      <c r="AY225" s="166" t="s">
        <v>270</v>
      </c>
    </row>
    <row r="226" spans="2:65" s="13" customFormat="1" ht="11.25">
      <c r="B226" s="158"/>
      <c r="D226" s="152" t="s">
        <v>279</v>
      </c>
      <c r="E226" s="159" t="s">
        <v>1</v>
      </c>
      <c r="F226" s="160" t="s">
        <v>367</v>
      </c>
      <c r="H226" s="161">
        <v>1.9359999999999999</v>
      </c>
      <c r="I226" s="162"/>
      <c r="L226" s="158"/>
      <c r="M226" s="163"/>
      <c r="T226" s="164"/>
      <c r="AT226" s="159" t="s">
        <v>279</v>
      </c>
      <c r="AU226" s="159" t="s">
        <v>90</v>
      </c>
      <c r="AV226" s="13" t="s">
        <v>179</v>
      </c>
      <c r="AW226" s="13" t="s">
        <v>35</v>
      </c>
      <c r="AX226" s="13" t="s">
        <v>81</v>
      </c>
      <c r="AY226" s="159" t="s">
        <v>270</v>
      </c>
    </row>
    <row r="227" spans="2:65" s="15" customFormat="1" ht="11.25">
      <c r="B227" s="172"/>
      <c r="D227" s="152" t="s">
        <v>279</v>
      </c>
      <c r="E227" s="173" t="s">
        <v>2567</v>
      </c>
      <c r="F227" s="174" t="s">
        <v>310</v>
      </c>
      <c r="H227" s="175">
        <v>6.8579999999999997</v>
      </c>
      <c r="I227" s="176"/>
      <c r="L227" s="172"/>
      <c r="M227" s="177"/>
      <c r="T227" s="178"/>
      <c r="AT227" s="173" t="s">
        <v>279</v>
      </c>
      <c r="AU227" s="173" t="s">
        <v>90</v>
      </c>
      <c r="AV227" s="15" t="s">
        <v>277</v>
      </c>
      <c r="AW227" s="15" t="s">
        <v>35</v>
      </c>
      <c r="AX227" s="15" t="s">
        <v>21</v>
      </c>
      <c r="AY227" s="173" t="s">
        <v>270</v>
      </c>
    </row>
    <row r="228" spans="2:65" s="1" customFormat="1" ht="24.2" customHeight="1">
      <c r="B228" s="32"/>
      <c r="C228" s="138" t="s">
        <v>368</v>
      </c>
      <c r="D228" s="138" t="s">
        <v>272</v>
      </c>
      <c r="E228" s="139" t="s">
        <v>2707</v>
      </c>
      <c r="F228" s="140" t="s">
        <v>2708</v>
      </c>
      <c r="G228" s="141" t="s">
        <v>371</v>
      </c>
      <c r="H228" s="142">
        <v>2.64</v>
      </c>
      <c r="I228" s="143"/>
      <c r="J228" s="144">
        <f>ROUND(I228*H228,2)</f>
        <v>0</v>
      </c>
      <c r="K228" s="140" t="s">
        <v>276</v>
      </c>
      <c r="L228" s="32"/>
      <c r="M228" s="145" t="s">
        <v>1</v>
      </c>
      <c r="N228" s="146" t="s">
        <v>46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277</v>
      </c>
      <c r="AT228" s="149" t="s">
        <v>272</v>
      </c>
      <c r="AU228" s="149" t="s">
        <v>90</v>
      </c>
      <c r="AY228" s="17" t="s">
        <v>270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21</v>
      </c>
      <c r="BK228" s="150">
        <f>ROUND(I228*H228,2)</f>
        <v>0</v>
      </c>
      <c r="BL228" s="17" t="s">
        <v>277</v>
      </c>
      <c r="BM228" s="149" t="s">
        <v>2709</v>
      </c>
    </row>
    <row r="229" spans="2:65" s="12" customFormat="1" ht="22.5">
      <c r="B229" s="151"/>
      <c r="D229" s="152" t="s">
        <v>279</v>
      </c>
      <c r="E229" s="153" t="s">
        <v>1</v>
      </c>
      <c r="F229" s="154" t="s">
        <v>2710</v>
      </c>
      <c r="H229" s="153" t="s">
        <v>1</v>
      </c>
      <c r="I229" s="155"/>
      <c r="L229" s="151"/>
      <c r="M229" s="156"/>
      <c r="T229" s="157"/>
      <c r="AT229" s="153" t="s">
        <v>279</v>
      </c>
      <c r="AU229" s="153" t="s">
        <v>90</v>
      </c>
      <c r="AV229" s="12" t="s">
        <v>21</v>
      </c>
      <c r="AW229" s="12" t="s">
        <v>35</v>
      </c>
      <c r="AX229" s="12" t="s">
        <v>81</v>
      </c>
      <c r="AY229" s="153" t="s">
        <v>270</v>
      </c>
    </row>
    <row r="230" spans="2:65" s="12" customFormat="1" ht="22.5">
      <c r="B230" s="151"/>
      <c r="D230" s="152" t="s">
        <v>279</v>
      </c>
      <c r="E230" s="153" t="s">
        <v>1</v>
      </c>
      <c r="F230" s="154" t="s">
        <v>2711</v>
      </c>
      <c r="H230" s="153" t="s">
        <v>1</v>
      </c>
      <c r="I230" s="155"/>
      <c r="L230" s="151"/>
      <c r="M230" s="156"/>
      <c r="T230" s="157"/>
      <c r="AT230" s="153" t="s">
        <v>279</v>
      </c>
      <c r="AU230" s="153" t="s">
        <v>90</v>
      </c>
      <c r="AV230" s="12" t="s">
        <v>21</v>
      </c>
      <c r="AW230" s="12" t="s">
        <v>35</v>
      </c>
      <c r="AX230" s="12" t="s">
        <v>81</v>
      </c>
      <c r="AY230" s="153" t="s">
        <v>270</v>
      </c>
    </row>
    <row r="231" spans="2:65" s="14" customFormat="1" ht="11.25">
      <c r="B231" s="165"/>
      <c r="D231" s="152" t="s">
        <v>279</v>
      </c>
      <c r="E231" s="166" t="s">
        <v>1</v>
      </c>
      <c r="F231" s="167" t="s">
        <v>2712</v>
      </c>
      <c r="H231" s="168">
        <v>2.64</v>
      </c>
      <c r="I231" s="169"/>
      <c r="L231" s="165"/>
      <c r="M231" s="170"/>
      <c r="T231" s="171"/>
      <c r="AT231" s="166" t="s">
        <v>279</v>
      </c>
      <c r="AU231" s="166" t="s">
        <v>90</v>
      </c>
      <c r="AV231" s="14" t="s">
        <v>90</v>
      </c>
      <c r="AW231" s="14" t="s">
        <v>35</v>
      </c>
      <c r="AX231" s="14" t="s">
        <v>81</v>
      </c>
      <c r="AY231" s="166" t="s">
        <v>270</v>
      </c>
    </row>
    <row r="232" spans="2:65" s="15" customFormat="1" ht="11.25">
      <c r="B232" s="172"/>
      <c r="D232" s="152" t="s">
        <v>279</v>
      </c>
      <c r="E232" s="173" t="s">
        <v>2605</v>
      </c>
      <c r="F232" s="174" t="s">
        <v>310</v>
      </c>
      <c r="H232" s="175">
        <v>2.64</v>
      </c>
      <c r="I232" s="176"/>
      <c r="L232" s="172"/>
      <c r="M232" s="177"/>
      <c r="T232" s="178"/>
      <c r="AT232" s="173" t="s">
        <v>279</v>
      </c>
      <c r="AU232" s="173" t="s">
        <v>90</v>
      </c>
      <c r="AV232" s="15" t="s">
        <v>277</v>
      </c>
      <c r="AW232" s="15" t="s">
        <v>35</v>
      </c>
      <c r="AX232" s="15" t="s">
        <v>21</v>
      </c>
      <c r="AY232" s="173" t="s">
        <v>270</v>
      </c>
    </row>
    <row r="233" spans="2:65" s="1" customFormat="1" ht="33" customHeight="1">
      <c r="B233" s="32"/>
      <c r="C233" s="138" t="s">
        <v>375</v>
      </c>
      <c r="D233" s="138" t="s">
        <v>272</v>
      </c>
      <c r="E233" s="139" t="s">
        <v>2713</v>
      </c>
      <c r="F233" s="140" t="s">
        <v>2714</v>
      </c>
      <c r="G233" s="141" t="s">
        <v>371</v>
      </c>
      <c r="H233" s="142">
        <v>15.2</v>
      </c>
      <c r="I233" s="143"/>
      <c r="J233" s="144">
        <f>ROUND(I233*H233,2)</f>
        <v>0</v>
      </c>
      <c r="K233" s="140" t="s">
        <v>276</v>
      </c>
      <c r="L233" s="32"/>
      <c r="M233" s="145" t="s">
        <v>1</v>
      </c>
      <c r="N233" s="146" t="s">
        <v>46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277</v>
      </c>
      <c r="AT233" s="149" t="s">
        <v>272</v>
      </c>
      <c r="AU233" s="149" t="s">
        <v>90</v>
      </c>
      <c r="AY233" s="17" t="s">
        <v>270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21</v>
      </c>
      <c r="BK233" s="150">
        <f>ROUND(I233*H233,2)</f>
        <v>0</v>
      </c>
      <c r="BL233" s="17" t="s">
        <v>277</v>
      </c>
      <c r="BM233" s="149" t="s">
        <v>2715</v>
      </c>
    </row>
    <row r="234" spans="2:65" s="12" customFormat="1" ht="22.5">
      <c r="B234" s="151"/>
      <c r="D234" s="152" t="s">
        <v>279</v>
      </c>
      <c r="E234" s="153" t="s">
        <v>1</v>
      </c>
      <c r="F234" s="154" t="s">
        <v>2716</v>
      </c>
      <c r="H234" s="153" t="s">
        <v>1</v>
      </c>
      <c r="I234" s="155"/>
      <c r="L234" s="151"/>
      <c r="M234" s="156"/>
      <c r="T234" s="157"/>
      <c r="AT234" s="153" t="s">
        <v>279</v>
      </c>
      <c r="AU234" s="153" t="s">
        <v>90</v>
      </c>
      <c r="AV234" s="12" t="s">
        <v>21</v>
      </c>
      <c r="AW234" s="12" t="s">
        <v>35</v>
      </c>
      <c r="AX234" s="12" t="s">
        <v>81</v>
      </c>
      <c r="AY234" s="153" t="s">
        <v>270</v>
      </c>
    </row>
    <row r="235" spans="2:65" s="12" customFormat="1" ht="22.5">
      <c r="B235" s="151"/>
      <c r="D235" s="152" t="s">
        <v>279</v>
      </c>
      <c r="E235" s="153" t="s">
        <v>1</v>
      </c>
      <c r="F235" s="154" t="s">
        <v>2717</v>
      </c>
      <c r="H235" s="153" t="s">
        <v>1</v>
      </c>
      <c r="I235" s="155"/>
      <c r="L235" s="151"/>
      <c r="M235" s="156"/>
      <c r="T235" s="157"/>
      <c r="AT235" s="153" t="s">
        <v>279</v>
      </c>
      <c r="AU235" s="153" t="s">
        <v>90</v>
      </c>
      <c r="AV235" s="12" t="s">
        <v>21</v>
      </c>
      <c r="AW235" s="12" t="s">
        <v>35</v>
      </c>
      <c r="AX235" s="12" t="s">
        <v>81</v>
      </c>
      <c r="AY235" s="153" t="s">
        <v>270</v>
      </c>
    </row>
    <row r="236" spans="2:65" s="14" customFormat="1" ht="11.25">
      <c r="B236" s="165"/>
      <c r="D236" s="152" t="s">
        <v>279</v>
      </c>
      <c r="E236" s="166" t="s">
        <v>1</v>
      </c>
      <c r="F236" s="167" t="s">
        <v>2718</v>
      </c>
      <c r="H236" s="168">
        <v>15.2</v>
      </c>
      <c r="I236" s="169"/>
      <c r="L236" s="165"/>
      <c r="M236" s="170"/>
      <c r="T236" s="171"/>
      <c r="AT236" s="166" t="s">
        <v>279</v>
      </c>
      <c r="AU236" s="166" t="s">
        <v>90</v>
      </c>
      <c r="AV236" s="14" t="s">
        <v>90</v>
      </c>
      <c r="AW236" s="14" t="s">
        <v>35</v>
      </c>
      <c r="AX236" s="14" t="s">
        <v>81</v>
      </c>
      <c r="AY236" s="166" t="s">
        <v>270</v>
      </c>
    </row>
    <row r="237" spans="2:65" s="15" customFormat="1" ht="11.25">
      <c r="B237" s="172"/>
      <c r="D237" s="152" t="s">
        <v>279</v>
      </c>
      <c r="E237" s="173" t="s">
        <v>2599</v>
      </c>
      <c r="F237" s="174" t="s">
        <v>391</v>
      </c>
      <c r="H237" s="175">
        <v>15.2</v>
      </c>
      <c r="I237" s="176"/>
      <c r="L237" s="172"/>
      <c r="M237" s="177"/>
      <c r="T237" s="178"/>
      <c r="AT237" s="173" t="s">
        <v>279</v>
      </c>
      <c r="AU237" s="173" t="s">
        <v>90</v>
      </c>
      <c r="AV237" s="15" t="s">
        <v>277</v>
      </c>
      <c r="AW237" s="15" t="s">
        <v>35</v>
      </c>
      <c r="AX237" s="15" t="s">
        <v>21</v>
      </c>
      <c r="AY237" s="173" t="s">
        <v>270</v>
      </c>
    </row>
    <row r="238" spans="2:65" s="1" customFormat="1" ht="33" customHeight="1">
      <c r="B238" s="32"/>
      <c r="C238" s="138" t="s">
        <v>381</v>
      </c>
      <c r="D238" s="138" t="s">
        <v>272</v>
      </c>
      <c r="E238" s="139" t="s">
        <v>2719</v>
      </c>
      <c r="F238" s="140" t="s">
        <v>2720</v>
      </c>
      <c r="G238" s="141" t="s">
        <v>371</v>
      </c>
      <c r="H238" s="142">
        <v>5.3</v>
      </c>
      <c r="I238" s="143"/>
      <c r="J238" s="144">
        <f>ROUND(I238*H238,2)</f>
        <v>0</v>
      </c>
      <c r="K238" s="140" t="s">
        <v>276</v>
      </c>
      <c r="L238" s="32"/>
      <c r="M238" s="145" t="s">
        <v>1</v>
      </c>
      <c r="N238" s="146" t="s">
        <v>46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277</v>
      </c>
      <c r="AT238" s="149" t="s">
        <v>272</v>
      </c>
      <c r="AU238" s="149" t="s">
        <v>90</v>
      </c>
      <c r="AY238" s="17" t="s">
        <v>270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21</v>
      </c>
      <c r="BK238" s="150">
        <f>ROUND(I238*H238,2)</f>
        <v>0</v>
      </c>
      <c r="BL238" s="17" t="s">
        <v>277</v>
      </c>
      <c r="BM238" s="149" t="s">
        <v>2721</v>
      </c>
    </row>
    <row r="239" spans="2:65" s="12" customFormat="1" ht="11.25">
      <c r="B239" s="151"/>
      <c r="D239" s="152" t="s">
        <v>279</v>
      </c>
      <c r="E239" s="153" t="s">
        <v>1</v>
      </c>
      <c r="F239" s="154" t="s">
        <v>2722</v>
      </c>
      <c r="H239" s="153" t="s">
        <v>1</v>
      </c>
      <c r="I239" s="155"/>
      <c r="L239" s="151"/>
      <c r="M239" s="156"/>
      <c r="T239" s="157"/>
      <c r="AT239" s="153" t="s">
        <v>279</v>
      </c>
      <c r="AU239" s="153" t="s">
        <v>90</v>
      </c>
      <c r="AV239" s="12" t="s">
        <v>21</v>
      </c>
      <c r="AW239" s="12" t="s">
        <v>35</v>
      </c>
      <c r="AX239" s="12" t="s">
        <v>81</v>
      </c>
      <c r="AY239" s="153" t="s">
        <v>270</v>
      </c>
    </row>
    <row r="240" spans="2:65" s="14" customFormat="1" ht="11.25">
      <c r="B240" s="165"/>
      <c r="D240" s="152" t="s">
        <v>279</v>
      </c>
      <c r="E240" s="166" t="s">
        <v>1</v>
      </c>
      <c r="F240" s="167" t="s">
        <v>2723</v>
      </c>
      <c r="H240" s="168">
        <v>20.5</v>
      </c>
      <c r="I240" s="169"/>
      <c r="L240" s="165"/>
      <c r="M240" s="170"/>
      <c r="T240" s="171"/>
      <c r="AT240" s="166" t="s">
        <v>279</v>
      </c>
      <c r="AU240" s="166" t="s">
        <v>90</v>
      </c>
      <c r="AV240" s="14" t="s">
        <v>90</v>
      </c>
      <c r="AW240" s="14" t="s">
        <v>35</v>
      </c>
      <c r="AX240" s="14" t="s">
        <v>81</v>
      </c>
      <c r="AY240" s="166" t="s">
        <v>270</v>
      </c>
    </row>
    <row r="241" spans="2:65" s="12" customFormat="1" ht="22.5">
      <c r="B241" s="151"/>
      <c r="D241" s="152" t="s">
        <v>279</v>
      </c>
      <c r="E241" s="153" t="s">
        <v>1</v>
      </c>
      <c r="F241" s="154" t="s">
        <v>2724</v>
      </c>
      <c r="H241" s="153" t="s">
        <v>1</v>
      </c>
      <c r="I241" s="155"/>
      <c r="L241" s="151"/>
      <c r="M241" s="156"/>
      <c r="T241" s="157"/>
      <c r="AT241" s="153" t="s">
        <v>279</v>
      </c>
      <c r="AU241" s="153" t="s">
        <v>90</v>
      </c>
      <c r="AV241" s="12" t="s">
        <v>21</v>
      </c>
      <c r="AW241" s="12" t="s">
        <v>35</v>
      </c>
      <c r="AX241" s="12" t="s">
        <v>81</v>
      </c>
      <c r="AY241" s="153" t="s">
        <v>270</v>
      </c>
    </row>
    <row r="242" spans="2:65" s="14" customFormat="1" ht="11.25">
      <c r="B242" s="165"/>
      <c r="D242" s="152" t="s">
        <v>279</v>
      </c>
      <c r="E242" s="166" t="s">
        <v>1</v>
      </c>
      <c r="F242" s="167" t="s">
        <v>2725</v>
      </c>
      <c r="H242" s="168">
        <v>-15.2</v>
      </c>
      <c r="I242" s="169"/>
      <c r="L242" s="165"/>
      <c r="M242" s="170"/>
      <c r="T242" s="171"/>
      <c r="AT242" s="166" t="s">
        <v>279</v>
      </c>
      <c r="AU242" s="166" t="s">
        <v>90</v>
      </c>
      <c r="AV242" s="14" t="s">
        <v>90</v>
      </c>
      <c r="AW242" s="14" t="s">
        <v>35</v>
      </c>
      <c r="AX242" s="14" t="s">
        <v>81</v>
      </c>
      <c r="AY242" s="166" t="s">
        <v>270</v>
      </c>
    </row>
    <row r="243" spans="2:65" s="15" customFormat="1" ht="11.25">
      <c r="B243" s="172"/>
      <c r="D243" s="152" t="s">
        <v>279</v>
      </c>
      <c r="E243" s="173" t="s">
        <v>2615</v>
      </c>
      <c r="F243" s="174" t="s">
        <v>310</v>
      </c>
      <c r="H243" s="175">
        <v>5.3</v>
      </c>
      <c r="I243" s="176"/>
      <c r="L243" s="172"/>
      <c r="M243" s="177"/>
      <c r="T243" s="178"/>
      <c r="AT243" s="173" t="s">
        <v>279</v>
      </c>
      <c r="AU243" s="173" t="s">
        <v>90</v>
      </c>
      <c r="AV243" s="15" t="s">
        <v>277</v>
      </c>
      <c r="AW243" s="15" t="s">
        <v>35</v>
      </c>
      <c r="AX243" s="15" t="s">
        <v>21</v>
      </c>
      <c r="AY243" s="173" t="s">
        <v>270</v>
      </c>
    </row>
    <row r="244" spans="2:65" s="1" customFormat="1" ht="24.2" customHeight="1">
      <c r="B244" s="32"/>
      <c r="C244" s="138" t="s">
        <v>392</v>
      </c>
      <c r="D244" s="138" t="s">
        <v>272</v>
      </c>
      <c r="E244" s="139" t="s">
        <v>2179</v>
      </c>
      <c r="F244" s="140" t="s">
        <v>2180</v>
      </c>
      <c r="G244" s="141" t="s">
        <v>371</v>
      </c>
      <c r="H244" s="142">
        <v>19</v>
      </c>
      <c r="I244" s="143"/>
      <c r="J244" s="144">
        <f>ROUND(I244*H244,2)</f>
        <v>0</v>
      </c>
      <c r="K244" s="140" t="s">
        <v>276</v>
      </c>
      <c r="L244" s="32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277</v>
      </c>
      <c r="AT244" s="149" t="s">
        <v>272</v>
      </c>
      <c r="AU244" s="149" t="s">
        <v>90</v>
      </c>
      <c r="AY244" s="17" t="s">
        <v>270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21</v>
      </c>
      <c r="BK244" s="150">
        <f>ROUND(I244*H244,2)</f>
        <v>0</v>
      </c>
      <c r="BL244" s="17" t="s">
        <v>277</v>
      </c>
      <c r="BM244" s="149" t="s">
        <v>2726</v>
      </c>
    </row>
    <row r="245" spans="2:65" s="12" customFormat="1" ht="11.25">
      <c r="B245" s="151"/>
      <c r="D245" s="152" t="s">
        <v>279</v>
      </c>
      <c r="E245" s="153" t="s">
        <v>1</v>
      </c>
      <c r="F245" s="154" t="s">
        <v>2727</v>
      </c>
      <c r="H245" s="153" t="s">
        <v>1</v>
      </c>
      <c r="I245" s="155"/>
      <c r="L245" s="151"/>
      <c r="M245" s="156"/>
      <c r="T245" s="157"/>
      <c r="AT245" s="153" t="s">
        <v>279</v>
      </c>
      <c r="AU245" s="153" t="s">
        <v>90</v>
      </c>
      <c r="AV245" s="12" t="s">
        <v>21</v>
      </c>
      <c r="AW245" s="12" t="s">
        <v>35</v>
      </c>
      <c r="AX245" s="12" t="s">
        <v>81</v>
      </c>
      <c r="AY245" s="153" t="s">
        <v>270</v>
      </c>
    </row>
    <row r="246" spans="2:65" s="12" customFormat="1" ht="11.25">
      <c r="B246" s="151"/>
      <c r="D246" s="152" t="s">
        <v>279</v>
      </c>
      <c r="E246" s="153" t="s">
        <v>1</v>
      </c>
      <c r="F246" s="154" t="s">
        <v>2728</v>
      </c>
      <c r="H246" s="153" t="s">
        <v>1</v>
      </c>
      <c r="I246" s="155"/>
      <c r="L246" s="151"/>
      <c r="M246" s="156"/>
      <c r="T246" s="157"/>
      <c r="AT246" s="153" t="s">
        <v>279</v>
      </c>
      <c r="AU246" s="153" t="s">
        <v>90</v>
      </c>
      <c r="AV246" s="12" t="s">
        <v>21</v>
      </c>
      <c r="AW246" s="12" t="s">
        <v>35</v>
      </c>
      <c r="AX246" s="12" t="s">
        <v>81</v>
      </c>
      <c r="AY246" s="153" t="s">
        <v>270</v>
      </c>
    </row>
    <row r="247" spans="2:65" s="14" customFormat="1" ht="11.25">
      <c r="B247" s="165"/>
      <c r="D247" s="152" t="s">
        <v>279</v>
      </c>
      <c r="E247" s="166" t="s">
        <v>1</v>
      </c>
      <c r="F247" s="167" t="s">
        <v>2729</v>
      </c>
      <c r="H247" s="168">
        <v>19</v>
      </c>
      <c r="I247" s="169"/>
      <c r="L247" s="165"/>
      <c r="M247" s="170"/>
      <c r="T247" s="171"/>
      <c r="AT247" s="166" t="s">
        <v>279</v>
      </c>
      <c r="AU247" s="166" t="s">
        <v>90</v>
      </c>
      <c r="AV247" s="14" t="s">
        <v>90</v>
      </c>
      <c r="AW247" s="14" t="s">
        <v>35</v>
      </c>
      <c r="AX247" s="14" t="s">
        <v>81</v>
      </c>
      <c r="AY247" s="166" t="s">
        <v>270</v>
      </c>
    </row>
    <row r="248" spans="2:65" s="13" customFormat="1" ht="11.25">
      <c r="B248" s="158"/>
      <c r="D248" s="152" t="s">
        <v>279</v>
      </c>
      <c r="E248" s="159" t="s">
        <v>2588</v>
      </c>
      <c r="F248" s="160" t="s">
        <v>2730</v>
      </c>
      <c r="H248" s="161">
        <v>19</v>
      </c>
      <c r="I248" s="162"/>
      <c r="L248" s="158"/>
      <c r="M248" s="163"/>
      <c r="T248" s="164"/>
      <c r="AT248" s="159" t="s">
        <v>279</v>
      </c>
      <c r="AU248" s="159" t="s">
        <v>90</v>
      </c>
      <c r="AV248" s="13" t="s">
        <v>179</v>
      </c>
      <c r="AW248" s="13" t="s">
        <v>35</v>
      </c>
      <c r="AX248" s="13" t="s">
        <v>21</v>
      </c>
      <c r="AY248" s="159" t="s">
        <v>270</v>
      </c>
    </row>
    <row r="249" spans="2:65" s="1" customFormat="1" ht="33" customHeight="1">
      <c r="B249" s="32"/>
      <c r="C249" s="138" t="s">
        <v>402</v>
      </c>
      <c r="D249" s="138" t="s">
        <v>272</v>
      </c>
      <c r="E249" s="139" t="s">
        <v>2731</v>
      </c>
      <c r="F249" s="140" t="s">
        <v>2732</v>
      </c>
      <c r="G249" s="141" t="s">
        <v>371</v>
      </c>
      <c r="H249" s="142">
        <v>3.5</v>
      </c>
      <c r="I249" s="143"/>
      <c r="J249" s="144">
        <f>ROUND(I249*H249,2)</f>
        <v>0</v>
      </c>
      <c r="K249" s="140" t="s">
        <v>276</v>
      </c>
      <c r="L249" s="32"/>
      <c r="M249" s="145" t="s">
        <v>1</v>
      </c>
      <c r="N249" s="146" t="s">
        <v>46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277</v>
      </c>
      <c r="AT249" s="149" t="s">
        <v>272</v>
      </c>
      <c r="AU249" s="149" t="s">
        <v>90</v>
      </c>
      <c r="AY249" s="17" t="s">
        <v>270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21</v>
      </c>
      <c r="BK249" s="150">
        <f>ROUND(I249*H249,2)</f>
        <v>0</v>
      </c>
      <c r="BL249" s="17" t="s">
        <v>277</v>
      </c>
      <c r="BM249" s="149" t="s">
        <v>2733</v>
      </c>
    </row>
    <row r="250" spans="2:65" s="12" customFormat="1" ht="22.5">
      <c r="B250" s="151"/>
      <c r="D250" s="152" t="s">
        <v>279</v>
      </c>
      <c r="E250" s="153" t="s">
        <v>1</v>
      </c>
      <c r="F250" s="154" t="s">
        <v>461</v>
      </c>
      <c r="H250" s="153" t="s">
        <v>1</v>
      </c>
      <c r="I250" s="155"/>
      <c r="L250" s="151"/>
      <c r="M250" s="156"/>
      <c r="T250" s="157"/>
      <c r="AT250" s="153" t="s">
        <v>279</v>
      </c>
      <c r="AU250" s="153" t="s">
        <v>90</v>
      </c>
      <c r="AV250" s="12" t="s">
        <v>21</v>
      </c>
      <c r="AW250" s="12" t="s">
        <v>35</v>
      </c>
      <c r="AX250" s="12" t="s">
        <v>81</v>
      </c>
      <c r="AY250" s="153" t="s">
        <v>270</v>
      </c>
    </row>
    <row r="251" spans="2:65" s="12" customFormat="1" ht="22.5">
      <c r="B251" s="151"/>
      <c r="D251" s="152" t="s">
        <v>279</v>
      </c>
      <c r="E251" s="153" t="s">
        <v>1</v>
      </c>
      <c r="F251" s="154" t="s">
        <v>2734</v>
      </c>
      <c r="H251" s="153" t="s">
        <v>1</v>
      </c>
      <c r="I251" s="155"/>
      <c r="L251" s="151"/>
      <c r="M251" s="156"/>
      <c r="T251" s="157"/>
      <c r="AT251" s="153" t="s">
        <v>279</v>
      </c>
      <c r="AU251" s="153" t="s">
        <v>90</v>
      </c>
      <c r="AV251" s="12" t="s">
        <v>21</v>
      </c>
      <c r="AW251" s="12" t="s">
        <v>35</v>
      </c>
      <c r="AX251" s="12" t="s">
        <v>81</v>
      </c>
      <c r="AY251" s="153" t="s">
        <v>270</v>
      </c>
    </row>
    <row r="252" spans="2:65" s="14" customFormat="1" ht="22.5">
      <c r="B252" s="165"/>
      <c r="D252" s="152" t="s">
        <v>279</v>
      </c>
      <c r="E252" s="166" t="s">
        <v>1</v>
      </c>
      <c r="F252" s="167" t="s">
        <v>2735</v>
      </c>
      <c r="H252" s="168">
        <v>3.5</v>
      </c>
      <c r="I252" s="169"/>
      <c r="L252" s="165"/>
      <c r="M252" s="170"/>
      <c r="T252" s="171"/>
      <c r="AT252" s="166" t="s">
        <v>279</v>
      </c>
      <c r="AU252" s="166" t="s">
        <v>90</v>
      </c>
      <c r="AV252" s="14" t="s">
        <v>90</v>
      </c>
      <c r="AW252" s="14" t="s">
        <v>35</v>
      </c>
      <c r="AX252" s="14" t="s">
        <v>81</v>
      </c>
      <c r="AY252" s="166" t="s">
        <v>270</v>
      </c>
    </row>
    <row r="253" spans="2:65" s="15" customFormat="1" ht="11.25">
      <c r="B253" s="172"/>
      <c r="D253" s="152" t="s">
        <v>279</v>
      </c>
      <c r="E253" s="173" t="s">
        <v>2614</v>
      </c>
      <c r="F253" s="174" t="s">
        <v>310</v>
      </c>
      <c r="H253" s="175">
        <v>3.5</v>
      </c>
      <c r="I253" s="176"/>
      <c r="L253" s="172"/>
      <c r="M253" s="177"/>
      <c r="T253" s="178"/>
      <c r="AT253" s="173" t="s">
        <v>279</v>
      </c>
      <c r="AU253" s="173" t="s">
        <v>90</v>
      </c>
      <c r="AV253" s="15" t="s">
        <v>277</v>
      </c>
      <c r="AW253" s="15" t="s">
        <v>35</v>
      </c>
      <c r="AX253" s="15" t="s">
        <v>21</v>
      </c>
      <c r="AY253" s="173" t="s">
        <v>270</v>
      </c>
    </row>
    <row r="254" spans="2:65" s="1" customFormat="1" ht="33" customHeight="1">
      <c r="B254" s="32"/>
      <c r="C254" s="138" t="s">
        <v>410</v>
      </c>
      <c r="D254" s="138" t="s">
        <v>272</v>
      </c>
      <c r="E254" s="139" t="s">
        <v>2736</v>
      </c>
      <c r="F254" s="140" t="s">
        <v>2737</v>
      </c>
      <c r="G254" s="141" t="s">
        <v>371</v>
      </c>
      <c r="H254" s="142">
        <v>7.3630000000000004</v>
      </c>
      <c r="I254" s="143"/>
      <c r="J254" s="144">
        <f>ROUND(I254*H254,2)</f>
        <v>0</v>
      </c>
      <c r="K254" s="140" t="s">
        <v>276</v>
      </c>
      <c r="L254" s="32"/>
      <c r="M254" s="145" t="s">
        <v>1</v>
      </c>
      <c r="N254" s="146" t="s">
        <v>46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277</v>
      </c>
      <c r="AT254" s="149" t="s">
        <v>272</v>
      </c>
      <c r="AU254" s="149" t="s">
        <v>90</v>
      </c>
      <c r="AY254" s="17" t="s">
        <v>270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21</v>
      </c>
      <c r="BK254" s="150">
        <f>ROUND(I254*H254,2)</f>
        <v>0</v>
      </c>
      <c r="BL254" s="17" t="s">
        <v>277</v>
      </c>
      <c r="BM254" s="149" t="s">
        <v>2738</v>
      </c>
    </row>
    <row r="255" spans="2:65" s="12" customFormat="1" ht="11.25">
      <c r="B255" s="151"/>
      <c r="D255" s="152" t="s">
        <v>279</v>
      </c>
      <c r="E255" s="153" t="s">
        <v>1</v>
      </c>
      <c r="F255" s="154" t="s">
        <v>2739</v>
      </c>
      <c r="H255" s="153" t="s">
        <v>1</v>
      </c>
      <c r="I255" s="155"/>
      <c r="L255" s="151"/>
      <c r="M255" s="156"/>
      <c r="T255" s="157"/>
      <c r="AT255" s="153" t="s">
        <v>279</v>
      </c>
      <c r="AU255" s="153" t="s">
        <v>90</v>
      </c>
      <c r="AV255" s="12" t="s">
        <v>21</v>
      </c>
      <c r="AW255" s="12" t="s">
        <v>35</v>
      </c>
      <c r="AX255" s="12" t="s">
        <v>81</v>
      </c>
      <c r="AY255" s="153" t="s">
        <v>270</v>
      </c>
    </row>
    <row r="256" spans="2:65" s="12" customFormat="1" ht="22.5">
      <c r="B256" s="151"/>
      <c r="D256" s="152" t="s">
        <v>279</v>
      </c>
      <c r="E256" s="153" t="s">
        <v>1</v>
      </c>
      <c r="F256" s="154" t="s">
        <v>2740</v>
      </c>
      <c r="H256" s="153" t="s">
        <v>1</v>
      </c>
      <c r="I256" s="155"/>
      <c r="L256" s="151"/>
      <c r="M256" s="156"/>
      <c r="T256" s="157"/>
      <c r="AT256" s="153" t="s">
        <v>279</v>
      </c>
      <c r="AU256" s="153" t="s">
        <v>90</v>
      </c>
      <c r="AV256" s="12" t="s">
        <v>21</v>
      </c>
      <c r="AW256" s="12" t="s">
        <v>35</v>
      </c>
      <c r="AX256" s="12" t="s">
        <v>81</v>
      </c>
      <c r="AY256" s="153" t="s">
        <v>270</v>
      </c>
    </row>
    <row r="257" spans="2:65" s="14" customFormat="1" ht="11.25">
      <c r="B257" s="165"/>
      <c r="D257" s="152" t="s">
        <v>279</v>
      </c>
      <c r="E257" s="166" t="s">
        <v>1</v>
      </c>
      <c r="F257" s="167" t="s">
        <v>2741</v>
      </c>
      <c r="H257" s="168">
        <v>7.3630000000000004</v>
      </c>
      <c r="I257" s="169"/>
      <c r="L257" s="165"/>
      <c r="M257" s="170"/>
      <c r="T257" s="171"/>
      <c r="AT257" s="166" t="s">
        <v>279</v>
      </c>
      <c r="AU257" s="166" t="s">
        <v>90</v>
      </c>
      <c r="AV257" s="14" t="s">
        <v>90</v>
      </c>
      <c r="AW257" s="14" t="s">
        <v>35</v>
      </c>
      <c r="AX257" s="14" t="s">
        <v>81</v>
      </c>
      <c r="AY257" s="166" t="s">
        <v>270</v>
      </c>
    </row>
    <row r="258" spans="2:65" s="15" customFormat="1" ht="11.25">
      <c r="B258" s="172"/>
      <c r="D258" s="152" t="s">
        <v>279</v>
      </c>
      <c r="E258" s="173" t="s">
        <v>2601</v>
      </c>
      <c r="F258" s="174" t="s">
        <v>2742</v>
      </c>
      <c r="H258" s="175">
        <v>7.3630000000000004</v>
      </c>
      <c r="I258" s="176"/>
      <c r="L258" s="172"/>
      <c r="M258" s="177"/>
      <c r="T258" s="178"/>
      <c r="AT258" s="173" t="s">
        <v>279</v>
      </c>
      <c r="AU258" s="173" t="s">
        <v>90</v>
      </c>
      <c r="AV258" s="15" t="s">
        <v>277</v>
      </c>
      <c r="AW258" s="15" t="s">
        <v>35</v>
      </c>
      <c r="AX258" s="15" t="s">
        <v>21</v>
      </c>
      <c r="AY258" s="173" t="s">
        <v>270</v>
      </c>
    </row>
    <row r="259" spans="2:65" s="1" customFormat="1" ht="33" customHeight="1">
      <c r="B259" s="32"/>
      <c r="C259" s="138" t="s">
        <v>423</v>
      </c>
      <c r="D259" s="138" t="s">
        <v>272</v>
      </c>
      <c r="E259" s="139" t="s">
        <v>2743</v>
      </c>
      <c r="F259" s="140" t="s">
        <v>2744</v>
      </c>
      <c r="G259" s="141" t="s">
        <v>371</v>
      </c>
      <c r="H259" s="142">
        <v>26.009</v>
      </c>
      <c r="I259" s="143"/>
      <c r="J259" s="144">
        <f>ROUND(I259*H259,2)</f>
        <v>0</v>
      </c>
      <c r="K259" s="140" t="s">
        <v>276</v>
      </c>
      <c r="L259" s="32"/>
      <c r="M259" s="145" t="s">
        <v>1</v>
      </c>
      <c r="N259" s="146" t="s">
        <v>46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277</v>
      </c>
      <c r="AT259" s="149" t="s">
        <v>272</v>
      </c>
      <c r="AU259" s="149" t="s">
        <v>90</v>
      </c>
      <c r="AY259" s="17" t="s">
        <v>270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21</v>
      </c>
      <c r="BK259" s="150">
        <f>ROUND(I259*H259,2)</f>
        <v>0</v>
      </c>
      <c r="BL259" s="17" t="s">
        <v>277</v>
      </c>
      <c r="BM259" s="149" t="s">
        <v>2745</v>
      </c>
    </row>
    <row r="260" spans="2:65" s="12" customFormat="1" ht="22.5">
      <c r="B260" s="151"/>
      <c r="D260" s="152" t="s">
        <v>279</v>
      </c>
      <c r="E260" s="153" t="s">
        <v>1</v>
      </c>
      <c r="F260" s="154" t="s">
        <v>2667</v>
      </c>
      <c r="H260" s="153" t="s">
        <v>1</v>
      </c>
      <c r="I260" s="155"/>
      <c r="L260" s="151"/>
      <c r="M260" s="156"/>
      <c r="T260" s="157"/>
      <c r="AT260" s="153" t="s">
        <v>279</v>
      </c>
      <c r="AU260" s="153" t="s">
        <v>90</v>
      </c>
      <c r="AV260" s="12" t="s">
        <v>21</v>
      </c>
      <c r="AW260" s="12" t="s">
        <v>35</v>
      </c>
      <c r="AX260" s="12" t="s">
        <v>81</v>
      </c>
      <c r="AY260" s="153" t="s">
        <v>270</v>
      </c>
    </row>
    <row r="261" spans="2:65" s="14" customFormat="1" ht="22.5">
      <c r="B261" s="165"/>
      <c r="D261" s="152" t="s">
        <v>279</v>
      </c>
      <c r="E261" s="166" t="s">
        <v>1</v>
      </c>
      <c r="F261" s="167" t="s">
        <v>2746</v>
      </c>
      <c r="H261" s="168">
        <v>17.28</v>
      </c>
      <c r="I261" s="169"/>
      <c r="L261" s="165"/>
      <c r="M261" s="170"/>
      <c r="T261" s="171"/>
      <c r="AT261" s="166" t="s">
        <v>279</v>
      </c>
      <c r="AU261" s="166" t="s">
        <v>90</v>
      </c>
      <c r="AV261" s="14" t="s">
        <v>90</v>
      </c>
      <c r="AW261" s="14" t="s">
        <v>35</v>
      </c>
      <c r="AX261" s="14" t="s">
        <v>81</v>
      </c>
      <c r="AY261" s="166" t="s">
        <v>270</v>
      </c>
    </row>
    <row r="262" spans="2:65" s="14" customFormat="1" ht="22.5">
      <c r="B262" s="165"/>
      <c r="D262" s="152" t="s">
        <v>279</v>
      </c>
      <c r="E262" s="166" t="s">
        <v>1</v>
      </c>
      <c r="F262" s="167" t="s">
        <v>2747</v>
      </c>
      <c r="H262" s="168">
        <v>27.216000000000001</v>
      </c>
      <c r="I262" s="169"/>
      <c r="L262" s="165"/>
      <c r="M262" s="170"/>
      <c r="T262" s="171"/>
      <c r="AT262" s="166" t="s">
        <v>279</v>
      </c>
      <c r="AU262" s="166" t="s">
        <v>90</v>
      </c>
      <c r="AV262" s="14" t="s">
        <v>90</v>
      </c>
      <c r="AW262" s="14" t="s">
        <v>35</v>
      </c>
      <c r="AX262" s="14" t="s">
        <v>81</v>
      </c>
      <c r="AY262" s="166" t="s">
        <v>270</v>
      </c>
    </row>
    <row r="263" spans="2:65" s="12" customFormat="1" ht="22.5">
      <c r="B263" s="151"/>
      <c r="D263" s="152" t="s">
        <v>279</v>
      </c>
      <c r="E263" s="153" t="s">
        <v>1</v>
      </c>
      <c r="F263" s="154" t="s">
        <v>2668</v>
      </c>
      <c r="H263" s="153" t="s">
        <v>1</v>
      </c>
      <c r="I263" s="155"/>
      <c r="L263" s="151"/>
      <c r="M263" s="156"/>
      <c r="T263" s="157"/>
      <c r="AT263" s="153" t="s">
        <v>279</v>
      </c>
      <c r="AU263" s="153" t="s">
        <v>90</v>
      </c>
      <c r="AV263" s="12" t="s">
        <v>21</v>
      </c>
      <c r="AW263" s="12" t="s">
        <v>35</v>
      </c>
      <c r="AX263" s="12" t="s">
        <v>81</v>
      </c>
      <c r="AY263" s="153" t="s">
        <v>270</v>
      </c>
    </row>
    <row r="264" spans="2:65" s="14" customFormat="1" ht="11.25">
      <c r="B264" s="165"/>
      <c r="D264" s="152" t="s">
        <v>279</v>
      </c>
      <c r="E264" s="166" t="s">
        <v>1</v>
      </c>
      <c r="F264" s="167" t="s">
        <v>2748</v>
      </c>
      <c r="H264" s="168">
        <v>4.32</v>
      </c>
      <c r="I264" s="169"/>
      <c r="L264" s="165"/>
      <c r="M264" s="170"/>
      <c r="T264" s="171"/>
      <c r="AT264" s="166" t="s">
        <v>279</v>
      </c>
      <c r="AU264" s="166" t="s">
        <v>90</v>
      </c>
      <c r="AV264" s="14" t="s">
        <v>90</v>
      </c>
      <c r="AW264" s="14" t="s">
        <v>35</v>
      </c>
      <c r="AX264" s="14" t="s">
        <v>81</v>
      </c>
      <c r="AY264" s="166" t="s">
        <v>270</v>
      </c>
    </row>
    <row r="265" spans="2:65" s="14" customFormat="1" ht="11.25">
      <c r="B265" s="165"/>
      <c r="D265" s="152" t="s">
        <v>279</v>
      </c>
      <c r="E265" s="166" t="s">
        <v>1</v>
      </c>
      <c r="F265" s="167" t="s">
        <v>2749</v>
      </c>
      <c r="H265" s="168">
        <v>6.8040000000000003</v>
      </c>
      <c r="I265" s="169"/>
      <c r="L265" s="165"/>
      <c r="M265" s="170"/>
      <c r="T265" s="171"/>
      <c r="AT265" s="166" t="s">
        <v>279</v>
      </c>
      <c r="AU265" s="166" t="s">
        <v>90</v>
      </c>
      <c r="AV265" s="14" t="s">
        <v>90</v>
      </c>
      <c r="AW265" s="14" t="s">
        <v>35</v>
      </c>
      <c r="AX265" s="14" t="s">
        <v>81</v>
      </c>
      <c r="AY265" s="166" t="s">
        <v>270</v>
      </c>
    </row>
    <row r="266" spans="2:65" s="13" customFormat="1" ht="22.5">
      <c r="B266" s="158"/>
      <c r="D266" s="152" t="s">
        <v>279</v>
      </c>
      <c r="E266" s="159" t="s">
        <v>2550</v>
      </c>
      <c r="F266" s="160" t="s">
        <v>2750</v>
      </c>
      <c r="H266" s="161">
        <v>55.62</v>
      </c>
      <c r="I266" s="162"/>
      <c r="L266" s="158"/>
      <c r="M266" s="163"/>
      <c r="T266" s="164"/>
      <c r="AT266" s="159" t="s">
        <v>279</v>
      </c>
      <c r="AU266" s="159" t="s">
        <v>90</v>
      </c>
      <c r="AV266" s="13" t="s">
        <v>179</v>
      </c>
      <c r="AW266" s="13" t="s">
        <v>35</v>
      </c>
      <c r="AX266" s="13" t="s">
        <v>81</v>
      </c>
      <c r="AY266" s="159" t="s">
        <v>270</v>
      </c>
    </row>
    <row r="267" spans="2:65" s="12" customFormat="1" ht="22.5">
      <c r="B267" s="151"/>
      <c r="D267" s="152" t="s">
        <v>279</v>
      </c>
      <c r="E267" s="153" t="s">
        <v>1</v>
      </c>
      <c r="F267" s="154" t="s">
        <v>2751</v>
      </c>
      <c r="H267" s="153" t="s">
        <v>1</v>
      </c>
      <c r="I267" s="155"/>
      <c r="L267" s="151"/>
      <c r="M267" s="156"/>
      <c r="T267" s="157"/>
      <c r="AT267" s="153" t="s">
        <v>279</v>
      </c>
      <c r="AU267" s="153" t="s">
        <v>90</v>
      </c>
      <c r="AV267" s="12" t="s">
        <v>21</v>
      </c>
      <c r="AW267" s="12" t="s">
        <v>35</v>
      </c>
      <c r="AX267" s="12" t="s">
        <v>81</v>
      </c>
      <c r="AY267" s="153" t="s">
        <v>270</v>
      </c>
    </row>
    <row r="268" spans="2:65" s="14" customFormat="1" ht="11.25">
      <c r="B268" s="165"/>
      <c r="D268" s="152" t="s">
        <v>279</v>
      </c>
      <c r="E268" s="166" t="s">
        <v>1</v>
      </c>
      <c r="F268" s="167" t="s">
        <v>2752</v>
      </c>
      <c r="H268" s="168">
        <v>-7.3630000000000004</v>
      </c>
      <c r="I268" s="169"/>
      <c r="L268" s="165"/>
      <c r="M268" s="170"/>
      <c r="T268" s="171"/>
      <c r="AT268" s="166" t="s">
        <v>279</v>
      </c>
      <c r="AU268" s="166" t="s">
        <v>90</v>
      </c>
      <c r="AV268" s="14" t="s">
        <v>90</v>
      </c>
      <c r="AW268" s="14" t="s">
        <v>35</v>
      </c>
      <c r="AX268" s="14" t="s">
        <v>81</v>
      </c>
      <c r="AY268" s="166" t="s">
        <v>270</v>
      </c>
    </row>
    <row r="269" spans="2:65" s="12" customFormat="1" ht="22.5">
      <c r="B269" s="151"/>
      <c r="D269" s="152" t="s">
        <v>279</v>
      </c>
      <c r="E269" s="153" t="s">
        <v>1</v>
      </c>
      <c r="F269" s="154" t="s">
        <v>2753</v>
      </c>
      <c r="H269" s="153" t="s">
        <v>1</v>
      </c>
      <c r="I269" s="155"/>
      <c r="L269" s="151"/>
      <c r="M269" s="156"/>
      <c r="T269" s="157"/>
      <c r="AT269" s="153" t="s">
        <v>279</v>
      </c>
      <c r="AU269" s="153" t="s">
        <v>90</v>
      </c>
      <c r="AV269" s="12" t="s">
        <v>21</v>
      </c>
      <c r="AW269" s="12" t="s">
        <v>35</v>
      </c>
      <c r="AX269" s="12" t="s">
        <v>81</v>
      </c>
      <c r="AY269" s="153" t="s">
        <v>270</v>
      </c>
    </row>
    <row r="270" spans="2:65" s="14" customFormat="1" ht="11.25">
      <c r="B270" s="165"/>
      <c r="D270" s="152" t="s">
        <v>279</v>
      </c>
      <c r="E270" s="166" t="s">
        <v>1</v>
      </c>
      <c r="F270" s="167" t="s">
        <v>2754</v>
      </c>
      <c r="H270" s="168">
        <v>-4.9089999999999998</v>
      </c>
      <c r="I270" s="169"/>
      <c r="L270" s="165"/>
      <c r="M270" s="170"/>
      <c r="T270" s="171"/>
      <c r="AT270" s="166" t="s">
        <v>279</v>
      </c>
      <c r="AU270" s="166" t="s">
        <v>90</v>
      </c>
      <c r="AV270" s="14" t="s">
        <v>90</v>
      </c>
      <c r="AW270" s="14" t="s">
        <v>35</v>
      </c>
      <c r="AX270" s="14" t="s">
        <v>81</v>
      </c>
      <c r="AY270" s="166" t="s">
        <v>270</v>
      </c>
    </row>
    <row r="271" spans="2:65" s="13" customFormat="1" ht="11.25">
      <c r="B271" s="158"/>
      <c r="D271" s="152" t="s">
        <v>279</v>
      </c>
      <c r="E271" s="159" t="s">
        <v>1</v>
      </c>
      <c r="F271" s="160" t="s">
        <v>2755</v>
      </c>
      <c r="H271" s="161">
        <v>-12.272</v>
      </c>
      <c r="I271" s="162"/>
      <c r="L271" s="158"/>
      <c r="M271" s="163"/>
      <c r="T271" s="164"/>
      <c r="AT271" s="159" t="s">
        <v>279</v>
      </c>
      <c r="AU271" s="159" t="s">
        <v>90</v>
      </c>
      <c r="AV271" s="13" t="s">
        <v>179</v>
      </c>
      <c r="AW271" s="13" t="s">
        <v>35</v>
      </c>
      <c r="AX271" s="13" t="s">
        <v>81</v>
      </c>
      <c r="AY271" s="159" t="s">
        <v>270</v>
      </c>
    </row>
    <row r="272" spans="2:65" s="12" customFormat="1" ht="11.25">
      <c r="B272" s="151"/>
      <c r="D272" s="152" t="s">
        <v>279</v>
      </c>
      <c r="E272" s="153" t="s">
        <v>1</v>
      </c>
      <c r="F272" s="154" t="s">
        <v>2756</v>
      </c>
      <c r="H272" s="153" t="s">
        <v>1</v>
      </c>
      <c r="I272" s="155"/>
      <c r="L272" s="151"/>
      <c r="M272" s="156"/>
      <c r="T272" s="157"/>
      <c r="AT272" s="153" t="s">
        <v>279</v>
      </c>
      <c r="AU272" s="153" t="s">
        <v>90</v>
      </c>
      <c r="AV272" s="12" t="s">
        <v>21</v>
      </c>
      <c r="AW272" s="12" t="s">
        <v>35</v>
      </c>
      <c r="AX272" s="12" t="s">
        <v>81</v>
      </c>
      <c r="AY272" s="153" t="s">
        <v>270</v>
      </c>
    </row>
    <row r="273" spans="2:65" s="14" customFormat="1" ht="11.25">
      <c r="B273" s="165"/>
      <c r="D273" s="152" t="s">
        <v>279</v>
      </c>
      <c r="E273" s="166" t="s">
        <v>1</v>
      </c>
      <c r="F273" s="167" t="s">
        <v>2757</v>
      </c>
      <c r="H273" s="168">
        <v>-17.338999999999999</v>
      </c>
      <c r="I273" s="169"/>
      <c r="L273" s="165"/>
      <c r="M273" s="170"/>
      <c r="T273" s="171"/>
      <c r="AT273" s="166" t="s">
        <v>279</v>
      </c>
      <c r="AU273" s="166" t="s">
        <v>90</v>
      </c>
      <c r="AV273" s="14" t="s">
        <v>90</v>
      </c>
      <c r="AW273" s="14" t="s">
        <v>35</v>
      </c>
      <c r="AX273" s="14" t="s">
        <v>81</v>
      </c>
      <c r="AY273" s="166" t="s">
        <v>270</v>
      </c>
    </row>
    <row r="274" spans="2:65" s="13" customFormat="1" ht="11.25">
      <c r="B274" s="158"/>
      <c r="D274" s="152" t="s">
        <v>279</v>
      </c>
      <c r="E274" s="159" t="s">
        <v>1</v>
      </c>
      <c r="F274" s="160" t="s">
        <v>2758</v>
      </c>
      <c r="H274" s="161">
        <v>-17.338999999999999</v>
      </c>
      <c r="I274" s="162"/>
      <c r="L274" s="158"/>
      <c r="M274" s="163"/>
      <c r="T274" s="164"/>
      <c r="AT274" s="159" t="s">
        <v>279</v>
      </c>
      <c r="AU274" s="159" t="s">
        <v>90</v>
      </c>
      <c r="AV274" s="13" t="s">
        <v>179</v>
      </c>
      <c r="AW274" s="13" t="s">
        <v>35</v>
      </c>
      <c r="AX274" s="13" t="s">
        <v>81</v>
      </c>
      <c r="AY274" s="159" t="s">
        <v>270</v>
      </c>
    </row>
    <row r="275" spans="2:65" s="15" customFormat="1" ht="11.25">
      <c r="B275" s="172"/>
      <c r="D275" s="152" t="s">
        <v>279</v>
      </c>
      <c r="E275" s="173" t="s">
        <v>2617</v>
      </c>
      <c r="F275" s="174" t="s">
        <v>2759</v>
      </c>
      <c r="H275" s="175">
        <v>26.009</v>
      </c>
      <c r="I275" s="176"/>
      <c r="L275" s="172"/>
      <c r="M275" s="177"/>
      <c r="T275" s="178"/>
      <c r="AT275" s="173" t="s">
        <v>279</v>
      </c>
      <c r="AU275" s="173" t="s">
        <v>90</v>
      </c>
      <c r="AV275" s="15" t="s">
        <v>277</v>
      </c>
      <c r="AW275" s="15" t="s">
        <v>35</v>
      </c>
      <c r="AX275" s="15" t="s">
        <v>21</v>
      </c>
      <c r="AY275" s="173" t="s">
        <v>270</v>
      </c>
    </row>
    <row r="276" spans="2:65" s="1" customFormat="1" ht="37.9" customHeight="1">
      <c r="B276" s="32"/>
      <c r="C276" s="138" t="s">
        <v>432</v>
      </c>
      <c r="D276" s="138" t="s">
        <v>272</v>
      </c>
      <c r="E276" s="139" t="s">
        <v>2760</v>
      </c>
      <c r="F276" s="140" t="s">
        <v>2761</v>
      </c>
      <c r="G276" s="141" t="s">
        <v>371</v>
      </c>
      <c r="H276" s="142">
        <v>4.9089999999999998</v>
      </c>
      <c r="I276" s="143"/>
      <c r="J276" s="144">
        <f>ROUND(I276*H276,2)</f>
        <v>0</v>
      </c>
      <c r="K276" s="140" t="s">
        <v>276</v>
      </c>
      <c r="L276" s="32"/>
      <c r="M276" s="145" t="s">
        <v>1</v>
      </c>
      <c r="N276" s="146" t="s">
        <v>46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277</v>
      </c>
      <c r="AT276" s="149" t="s">
        <v>272</v>
      </c>
      <c r="AU276" s="149" t="s">
        <v>90</v>
      </c>
      <c r="AY276" s="17" t="s">
        <v>270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21</v>
      </c>
      <c r="BK276" s="150">
        <f>ROUND(I276*H276,2)</f>
        <v>0</v>
      </c>
      <c r="BL276" s="17" t="s">
        <v>277</v>
      </c>
      <c r="BM276" s="149" t="s">
        <v>2762</v>
      </c>
    </row>
    <row r="277" spans="2:65" s="12" customFormat="1" ht="11.25">
      <c r="B277" s="151"/>
      <c r="D277" s="152" t="s">
        <v>279</v>
      </c>
      <c r="E277" s="153" t="s">
        <v>1</v>
      </c>
      <c r="F277" s="154" t="s">
        <v>2739</v>
      </c>
      <c r="H277" s="153" t="s">
        <v>1</v>
      </c>
      <c r="I277" s="155"/>
      <c r="L277" s="151"/>
      <c r="M277" s="156"/>
      <c r="T277" s="157"/>
      <c r="AT277" s="153" t="s">
        <v>279</v>
      </c>
      <c r="AU277" s="153" t="s">
        <v>90</v>
      </c>
      <c r="AV277" s="12" t="s">
        <v>21</v>
      </c>
      <c r="AW277" s="12" t="s">
        <v>35</v>
      </c>
      <c r="AX277" s="12" t="s">
        <v>81</v>
      </c>
      <c r="AY277" s="153" t="s">
        <v>270</v>
      </c>
    </row>
    <row r="278" spans="2:65" s="12" customFormat="1" ht="22.5">
      <c r="B278" s="151"/>
      <c r="D278" s="152" t="s">
        <v>279</v>
      </c>
      <c r="E278" s="153" t="s">
        <v>1</v>
      </c>
      <c r="F278" s="154" t="s">
        <v>2763</v>
      </c>
      <c r="H278" s="153" t="s">
        <v>1</v>
      </c>
      <c r="I278" s="155"/>
      <c r="L278" s="151"/>
      <c r="M278" s="156"/>
      <c r="T278" s="157"/>
      <c r="AT278" s="153" t="s">
        <v>279</v>
      </c>
      <c r="AU278" s="153" t="s">
        <v>90</v>
      </c>
      <c r="AV278" s="12" t="s">
        <v>21</v>
      </c>
      <c r="AW278" s="12" t="s">
        <v>35</v>
      </c>
      <c r="AX278" s="12" t="s">
        <v>81</v>
      </c>
      <c r="AY278" s="153" t="s">
        <v>270</v>
      </c>
    </row>
    <row r="279" spans="2:65" s="14" customFormat="1" ht="11.25">
      <c r="B279" s="165"/>
      <c r="D279" s="152" t="s">
        <v>279</v>
      </c>
      <c r="E279" s="166" t="s">
        <v>1</v>
      </c>
      <c r="F279" s="167" t="s">
        <v>2764</v>
      </c>
      <c r="H279" s="168">
        <v>4.9089999999999998</v>
      </c>
      <c r="I279" s="169"/>
      <c r="L279" s="165"/>
      <c r="M279" s="170"/>
      <c r="T279" s="171"/>
      <c r="AT279" s="166" t="s">
        <v>279</v>
      </c>
      <c r="AU279" s="166" t="s">
        <v>90</v>
      </c>
      <c r="AV279" s="14" t="s">
        <v>90</v>
      </c>
      <c r="AW279" s="14" t="s">
        <v>35</v>
      </c>
      <c r="AX279" s="14" t="s">
        <v>81</v>
      </c>
      <c r="AY279" s="166" t="s">
        <v>270</v>
      </c>
    </row>
    <row r="280" spans="2:65" s="15" customFormat="1" ht="11.25">
      <c r="B280" s="172"/>
      <c r="D280" s="152" t="s">
        <v>279</v>
      </c>
      <c r="E280" s="173" t="s">
        <v>2597</v>
      </c>
      <c r="F280" s="174" t="s">
        <v>2765</v>
      </c>
      <c r="H280" s="175">
        <v>4.9089999999999998</v>
      </c>
      <c r="I280" s="176"/>
      <c r="L280" s="172"/>
      <c r="M280" s="177"/>
      <c r="T280" s="178"/>
      <c r="AT280" s="173" t="s">
        <v>279</v>
      </c>
      <c r="AU280" s="173" t="s">
        <v>90</v>
      </c>
      <c r="AV280" s="15" t="s">
        <v>277</v>
      </c>
      <c r="AW280" s="15" t="s">
        <v>35</v>
      </c>
      <c r="AX280" s="15" t="s">
        <v>21</v>
      </c>
      <c r="AY280" s="173" t="s">
        <v>270</v>
      </c>
    </row>
    <row r="281" spans="2:65" s="1" customFormat="1" ht="33" customHeight="1">
      <c r="B281" s="32"/>
      <c r="C281" s="138" t="s">
        <v>7</v>
      </c>
      <c r="D281" s="138" t="s">
        <v>272</v>
      </c>
      <c r="E281" s="139" t="s">
        <v>2766</v>
      </c>
      <c r="F281" s="140" t="s">
        <v>2767</v>
      </c>
      <c r="G281" s="141" t="s">
        <v>371</v>
      </c>
      <c r="H281" s="142">
        <v>17.338999999999999</v>
      </c>
      <c r="I281" s="143"/>
      <c r="J281" s="144">
        <f>ROUND(I281*H281,2)</f>
        <v>0</v>
      </c>
      <c r="K281" s="140" t="s">
        <v>276</v>
      </c>
      <c r="L281" s="32"/>
      <c r="M281" s="145" t="s">
        <v>1</v>
      </c>
      <c r="N281" s="146" t="s">
        <v>46</v>
      </c>
      <c r="P281" s="147">
        <f>O281*H281</f>
        <v>0</v>
      </c>
      <c r="Q281" s="147">
        <v>0</v>
      </c>
      <c r="R281" s="147">
        <f>Q281*H281</f>
        <v>0</v>
      </c>
      <c r="S281" s="147">
        <v>0</v>
      </c>
      <c r="T281" s="148">
        <f>S281*H281</f>
        <v>0</v>
      </c>
      <c r="AR281" s="149" t="s">
        <v>277</v>
      </c>
      <c r="AT281" s="149" t="s">
        <v>272</v>
      </c>
      <c r="AU281" s="149" t="s">
        <v>90</v>
      </c>
      <c r="AY281" s="17" t="s">
        <v>270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21</v>
      </c>
      <c r="BK281" s="150">
        <f>ROUND(I281*H281,2)</f>
        <v>0</v>
      </c>
      <c r="BL281" s="17" t="s">
        <v>277</v>
      </c>
      <c r="BM281" s="149" t="s">
        <v>2768</v>
      </c>
    </row>
    <row r="282" spans="2:65" s="12" customFormat="1" ht="22.5">
      <c r="B282" s="151"/>
      <c r="D282" s="152" t="s">
        <v>279</v>
      </c>
      <c r="E282" s="153" t="s">
        <v>1</v>
      </c>
      <c r="F282" s="154" t="s">
        <v>2769</v>
      </c>
      <c r="H282" s="153" t="s">
        <v>1</v>
      </c>
      <c r="I282" s="155"/>
      <c r="L282" s="151"/>
      <c r="M282" s="156"/>
      <c r="T282" s="157"/>
      <c r="AT282" s="153" t="s">
        <v>279</v>
      </c>
      <c r="AU282" s="153" t="s">
        <v>90</v>
      </c>
      <c r="AV282" s="12" t="s">
        <v>21</v>
      </c>
      <c r="AW282" s="12" t="s">
        <v>35</v>
      </c>
      <c r="AX282" s="12" t="s">
        <v>81</v>
      </c>
      <c r="AY282" s="153" t="s">
        <v>270</v>
      </c>
    </row>
    <row r="283" spans="2:65" s="14" customFormat="1" ht="11.25">
      <c r="B283" s="165"/>
      <c r="D283" s="152" t="s">
        <v>279</v>
      </c>
      <c r="E283" s="166" t="s">
        <v>1</v>
      </c>
      <c r="F283" s="167" t="s">
        <v>2770</v>
      </c>
      <c r="H283" s="168">
        <v>22.248000000000001</v>
      </c>
      <c r="I283" s="169"/>
      <c r="L283" s="165"/>
      <c r="M283" s="170"/>
      <c r="T283" s="171"/>
      <c r="AT283" s="166" t="s">
        <v>279</v>
      </c>
      <c r="AU283" s="166" t="s">
        <v>90</v>
      </c>
      <c r="AV283" s="14" t="s">
        <v>90</v>
      </c>
      <c r="AW283" s="14" t="s">
        <v>35</v>
      </c>
      <c r="AX283" s="14" t="s">
        <v>81</v>
      </c>
      <c r="AY283" s="166" t="s">
        <v>270</v>
      </c>
    </row>
    <row r="284" spans="2:65" s="12" customFormat="1" ht="22.5">
      <c r="B284" s="151"/>
      <c r="D284" s="152" t="s">
        <v>279</v>
      </c>
      <c r="E284" s="153" t="s">
        <v>1</v>
      </c>
      <c r="F284" s="154" t="s">
        <v>2771</v>
      </c>
      <c r="H284" s="153" t="s">
        <v>1</v>
      </c>
      <c r="I284" s="155"/>
      <c r="L284" s="151"/>
      <c r="M284" s="156"/>
      <c r="T284" s="157"/>
      <c r="AT284" s="153" t="s">
        <v>279</v>
      </c>
      <c r="AU284" s="153" t="s">
        <v>90</v>
      </c>
      <c r="AV284" s="12" t="s">
        <v>21</v>
      </c>
      <c r="AW284" s="12" t="s">
        <v>35</v>
      </c>
      <c r="AX284" s="12" t="s">
        <v>81</v>
      </c>
      <c r="AY284" s="153" t="s">
        <v>270</v>
      </c>
    </row>
    <row r="285" spans="2:65" s="14" customFormat="1" ht="11.25">
      <c r="B285" s="165"/>
      <c r="D285" s="152" t="s">
        <v>279</v>
      </c>
      <c r="E285" s="166" t="s">
        <v>1</v>
      </c>
      <c r="F285" s="167" t="s">
        <v>2754</v>
      </c>
      <c r="H285" s="168">
        <v>-4.9089999999999998</v>
      </c>
      <c r="I285" s="169"/>
      <c r="L285" s="165"/>
      <c r="M285" s="170"/>
      <c r="T285" s="171"/>
      <c r="AT285" s="166" t="s">
        <v>279</v>
      </c>
      <c r="AU285" s="166" t="s">
        <v>90</v>
      </c>
      <c r="AV285" s="14" t="s">
        <v>90</v>
      </c>
      <c r="AW285" s="14" t="s">
        <v>35</v>
      </c>
      <c r="AX285" s="14" t="s">
        <v>81</v>
      </c>
      <c r="AY285" s="166" t="s">
        <v>270</v>
      </c>
    </row>
    <row r="286" spans="2:65" s="15" customFormat="1" ht="11.25">
      <c r="B286" s="172"/>
      <c r="D286" s="152" t="s">
        <v>279</v>
      </c>
      <c r="E286" s="173" t="s">
        <v>2612</v>
      </c>
      <c r="F286" s="174" t="s">
        <v>2772</v>
      </c>
      <c r="H286" s="175">
        <v>17.338999999999999</v>
      </c>
      <c r="I286" s="176"/>
      <c r="L286" s="172"/>
      <c r="M286" s="177"/>
      <c r="T286" s="178"/>
      <c r="AT286" s="173" t="s">
        <v>279</v>
      </c>
      <c r="AU286" s="173" t="s">
        <v>90</v>
      </c>
      <c r="AV286" s="15" t="s">
        <v>277</v>
      </c>
      <c r="AW286" s="15" t="s">
        <v>35</v>
      </c>
      <c r="AX286" s="15" t="s">
        <v>21</v>
      </c>
      <c r="AY286" s="173" t="s">
        <v>270</v>
      </c>
    </row>
    <row r="287" spans="2:65" s="1" customFormat="1" ht="24.2" customHeight="1">
      <c r="B287" s="32"/>
      <c r="C287" s="138" t="s">
        <v>457</v>
      </c>
      <c r="D287" s="138" t="s">
        <v>272</v>
      </c>
      <c r="E287" s="139" t="s">
        <v>2179</v>
      </c>
      <c r="F287" s="140" t="s">
        <v>2180</v>
      </c>
      <c r="G287" s="141" t="s">
        <v>371</v>
      </c>
      <c r="H287" s="142">
        <v>13.635</v>
      </c>
      <c r="I287" s="143"/>
      <c r="J287" s="144">
        <f>ROUND(I287*H287,2)</f>
        <v>0</v>
      </c>
      <c r="K287" s="140" t="s">
        <v>276</v>
      </c>
      <c r="L287" s="32"/>
      <c r="M287" s="145" t="s">
        <v>1</v>
      </c>
      <c r="N287" s="146" t="s">
        <v>46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277</v>
      </c>
      <c r="AT287" s="149" t="s">
        <v>272</v>
      </c>
      <c r="AU287" s="149" t="s">
        <v>90</v>
      </c>
      <c r="AY287" s="17" t="s">
        <v>270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21</v>
      </c>
      <c r="BK287" s="150">
        <f>ROUND(I287*H287,2)</f>
        <v>0</v>
      </c>
      <c r="BL287" s="17" t="s">
        <v>277</v>
      </c>
      <c r="BM287" s="149" t="s">
        <v>2773</v>
      </c>
    </row>
    <row r="288" spans="2:65" s="12" customFormat="1" ht="22.5">
      <c r="B288" s="151"/>
      <c r="D288" s="152" t="s">
        <v>279</v>
      </c>
      <c r="E288" s="153" t="s">
        <v>1</v>
      </c>
      <c r="F288" s="154" t="s">
        <v>2774</v>
      </c>
      <c r="H288" s="153" t="s">
        <v>1</v>
      </c>
      <c r="I288" s="155"/>
      <c r="L288" s="151"/>
      <c r="M288" s="156"/>
      <c r="T288" s="157"/>
      <c r="AT288" s="153" t="s">
        <v>279</v>
      </c>
      <c r="AU288" s="153" t="s">
        <v>90</v>
      </c>
      <c r="AV288" s="12" t="s">
        <v>21</v>
      </c>
      <c r="AW288" s="12" t="s">
        <v>35</v>
      </c>
      <c r="AX288" s="12" t="s">
        <v>81</v>
      </c>
      <c r="AY288" s="153" t="s">
        <v>270</v>
      </c>
    </row>
    <row r="289" spans="2:65" s="12" customFormat="1" ht="11.25">
      <c r="B289" s="151"/>
      <c r="D289" s="152" t="s">
        <v>279</v>
      </c>
      <c r="E289" s="153" t="s">
        <v>1</v>
      </c>
      <c r="F289" s="154" t="s">
        <v>2775</v>
      </c>
      <c r="H289" s="153" t="s">
        <v>1</v>
      </c>
      <c r="I289" s="155"/>
      <c r="L289" s="151"/>
      <c r="M289" s="156"/>
      <c r="T289" s="157"/>
      <c r="AT289" s="153" t="s">
        <v>279</v>
      </c>
      <c r="AU289" s="153" t="s">
        <v>90</v>
      </c>
      <c r="AV289" s="12" t="s">
        <v>21</v>
      </c>
      <c r="AW289" s="12" t="s">
        <v>35</v>
      </c>
      <c r="AX289" s="12" t="s">
        <v>81</v>
      </c>
      <c r="AY289" s="153" t="s">
        <v>270</v>
      </c>
    </row>
    <row r="290" spans="2:65" s="14" customFormat="1" ht="11.25">
      <c r="B290" s="165"/>
      <c r="D290" s="152" t="s">
        <v>279</v>
      </c>
      <c r="E290" s="166" t="s">
        <v>1</v>
      </c>
      <c r="F290" s="167" t="s">
        <v>2776</v>
      </c>
      <c r="H290" s="168">
        <v>6.0750000000000002</v>
      </c>
      <c r="I290" s="169"/>
      <c r="L290" s="165"/>
      <c r="M290" s="170"/>
      <c r="T290" s="171"/>
      <c r="AT290" s="166" t="s">
        <v>279</v>
      </c>
      <c r="AU290" s="166" t="s">
        <v>90</v>
      </c>
      <c r="AV290" s="14" t="s">
        <v>90</v>
      </c>
      <c r="AW290" s="14" t="s">
        <v>35</v>
      </c>
      <c r="AX290" s="14" t="s">
        <v>81</v>
      </c>
      <c r="AY290" s="166" t="s">
        <v>270</v>
      </c>
    </row>
    <row r="291" spans="2:65" s="12" customFormat="1" ht="22.5">
      <c r="B291" s="151"/>
      <c r="D291" s="152" t="s">
        <v>279</v>
      </c>
      <c r="E291" s="153" t="s">
        <v>1</v>
      </c>
      <c r="F291" s="154" t="s">
        <v>2777</v>
      </c>
      <c r="H291" s="153" t="s">
        <v>1</v>
      </c>
      <c r="I291" s="155"/>
      <c r="L291" s="151"/>
      <c r="M291" s="156"/>
      <c r="T291" s="157"/>
      <c r="AT291" s="153" t="s">
        <v>279</v>
      </c>
      <c r="AU291" s="153" t="s">
        <v>90</v>
      </c>
      <c r="AV291" s="12" t="s">
        <v>21</v>
      </c>
      <c r="AW291" s="12" t="s">
        <v>35</v>
      </c>
      <c r="AX291" s="12" t="s">
        <v>81</v>
      </c>
      <c r="AY291" s="153" t="s">
        <v>270</v>
      </c>
    </row>
    <row r="292" spans="2:65" s="14" customFormat="1" ht="11.25">
      <c r="B292" s="165"/>
      <c r="D292" s="152" t="s">
        <v>279</v>
      </c>
      <c r="E292" s="166" t="s">
        <v>1</v>
      </c>
      <c r="F292" s="167" t="s">
        <v>2778</v>
      </c>
      <c r="H292" s="168">
        <v>7.56</v>
      </c>
      <c r="I292" s="169"/>
      <c r="L292" s="165"/>
      <c r="M292" s="170"/>
      <c r="T292" s="171"/>
      <c r="AT292" s="166" t="s">
        <v>279</v>
      </c>
      <c r="AU292" s="166" t="s">
        <v>90</v>
      </c>
      <c r="AV292" s="14" t="s">
        <v>90</v>
      </c>
      <c r="AW292" s="14" t="s">
        <v>35</v>
      </c>
      <c r="AX292" s="14" t="s">
        <v>81</v>
      </c>
      <c r="AY292" s="166" t="s">
        <v>270</v>
      </c>
    </row>
    <row r="293" spans="2:65" s="15" customFormat="1" ht="11.25">
      <c r="B293" s="172"/>
      <c r="D293" s="152" t="s">
        <v>279</v>
      </c>
      <c r="E293" s="173" t="s">
        <v>2564</v>
      </c>
      <c r="F293" s="174" t="s">
        <v>310</v>
      </c>
      <c r="H293" s="175">
        <v>13.635</v>
      </c>
      <c r="I293" s="176"/>
      <c r="L293" s="172"/>
      <c r="M293" s="177"/>
      <c r="T293" s="178"/>
      <c r="AT293" s="173" t="s">
        <v>279</v>
      </c>
      <c r="AU293" s="173" t="s">
        <v>90</v>
      </c>
      <c r="AV293" s="15" t="s">
        <v>277</v>
      </c>
      <c r="AW293" s="15" t="s">
        <v>35</v>
      </c>
      <c r="AX293" s="15" t="s">
        <v>21</v>
      </c>
      <c r="AY293" s="173" t="s">
        <v>270</v>
      </c>
    </row>
    <row r="294" spans="2:65" s="1" customFormat="1" ht="24.2" customHeight="1">
      <c r="B294" s="32"/>
      <c r="C294" s="138" t="s">
        <v>464</v>
      </c>
      <c r="D294" s="138" t="s">
        <v>272</v>
      </c>
      <c r="E294" s="139" t="s">
        <v>2779</v>
      </c>
      <c r="F294" s="140" t="s">
        <v>2780</v>
      </c>
      <c r="G294" s="141" t="s">
        <v>275</v>
      </c>
      <c r="H294" s="142">
        <v>113.4</v>
      </c>
      <c r="I294" s="143"/>
      <c r="J294" s="144">
        <f>ROUND(I294*H294,2)</f>
        <v>0</v>
      </c>
      <c r="K294" s="140" t="s">
        <v>276</v>
      </c>
      <c r="L294" s="32"/>
      <c r="M294" s="145" t="s">
        <v>1</v>
      </c>
      <c r="N294" s="146" t="s">
        <v>46</v>
      </c>
      <c r="P294" s="147">
        <f>O294*H294</f>
        <v>0</v>
      </c>
      <c r="Q294" s="147">
        <v>8.4999999999999995E-4</v>
      </c>
      <c r="R294" s="147">
        <f>Q294*H294</f>
        <v>9.6390000000000003E-2</v>
      </c>
      <c r="S294" s="147">
        <v>0</v>
      </c>
      <c r="T294" s="148">
        <f>S294*H294</f>
        <v>0</v>
      </c>
      <c r="AR294" s="149" t="s">
        <v>277</v>
      </c>
      <c r="AT294" s="149" t="s">
        <v>272</v>
      </c>
      <c r="AU294" s="149" t="s">
        <v>90</v>
      </c>
      <c r="AY294" s="17" t="s">
        <v>270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21</v>
      </c>
      <c r="BK294" s="150">
        <f>ROUND(I294*H294,2)</f>
        <v>0</v>
      </c>
      <c r="BL294" s="17" t="s">
        <v>277</v>
      </c>
      <c r="BM294" s="149" t="s">
        <v>2781</v>
      </c>
    </row>
    <row r="295" spans="2:65" s="12" customFormat="1" ht="22.5">
      <c r="B295" s="151"/>
      <c r="D295" s="152" t="s">
        <v>279</v>
      </c>
      <c r="E295" s="153" t="s">
        <v>1</v>
      </c>
      <c r="F295" s="154" t="s">
        <v>2667</v>
      </c>
      <c r="H295" s="153" t="s">
        <v>1</v>
      </c>
      <c r="I295" s="155"/>
      <c r="L295" s="151"/>
      <c r="M295" s="156"/>
      <c r="T295" s="157"/>
      <c r="AT295" s="153" t="s">
        <v>279</v>
      </c>
      <c r="AU295" s="153" t="s">
        <v>90</v>
      </c>
      <c r="AV295" s="12" t="s">
        <v>21</v>
      </c>
      <c r="AW295" s="12" t="s">
        <v>35</v>
      </c>
      <c r="AX295" s="12" t="s">
        <v>81</v>
      </c>
      <c r="AY295" s="153" t="s">
        <v>270</v>
      </c>
    </row>
    <row r="296" spans="2:65" s="14" customFormat="1" ht="22.5">
      <c r="B296" s="165"/>
      <c r="D296" s="152" t="s">
        <v>279</v>
      </c>
      <c r="E296" s="166" t="s">
        <v>1</v>
      </c>
      <c r="F296" s="167" t="s">
        <v>2782</v>
      </c>
      <c r="H296" s="168">
        <v>40.32</v>
      </c>
      <c r="I296" s="169"/>
      <c r="L296" s="165"/>
      <c r="M296" s="170"/>
      <c r="T296" s="171"/>
      <c r="AT296" s="166" t="s">
        <v>279</v>
      </c>
      <c r="AU296" s="166" t="s">
        <v>90</v>
      </c>
      <c r="AV296" s="14" t="s">
        <v>90</v>
      </c>
      <c r="AW296" s="14" t="s">
        <v>35</v>
      </c>
      <c r="AX296" s="14" t="s">
        <v>81</v>
      </c>
      <c r="AY296" s="166" t="s">
        <v>270</v>
      </c>
    </row>
    <row r="297" spans="2:65" s="14" customFormat="1" ht="22.5">
      <c r="B297" s="165"/>
      <c r="D297" s="152" t="s">
        <v>279</v>
      </c>
      <c r="E297" s="166" t="s">
        <v>1</v>
      </c>
      <c r="F297" s="167" t="s">
        <v>2783</v>
      </c>
      <c r="H297" s="168">
        <v>50.4</v>
      </c>
      <c r="I297" s="169"/>
      <c r="L297" s="165"/>
      <c r="M297" s="170"/>
      <c r="T297" s="171"/>
      <c r="AT297" s="166" t="s">
        <v>279</v>
      </c>
      <c r="AU297" s="166" t="s">
        <v>90</v>
      </c>
      <c r="AV297" s="14" t="s">
        <v>90</v>
      </c>
      <c r="AW297" s="14" t="s">
        <v>35</v>
      </c>
      <c r="AX297" s="14" t="s">
        <v>81</v>
      </c>
      <c r="AY297" s="166" t="s">
        <v>270</v>
      </c>
    </row>
    <row r="298" spans="2:65" s="12" customFormat="1" ht="22.5">
      <c r="B298" s="151"/>
      <c r="D298" s="152" t="s">
        <v>279</v>
      </c>
      <c r="E298" s="153" t="s">
        <v>1</v>
      </c>
      <c r="F298" s="154" t="s">
        <v>2668</v>
      </c>
      <c r="H298" s="153" t="s">
        <v>1</v>
      </c>
      <c r="I298" s="155"/>
      <c r="L298" s="151"/>
      <c r="M298" s="156"/>
      <c r="T298" s="157"/>
      <c r="AT298" s="153" t="s">
        <v>279</v>
      </c>
      <c r="AU298" s="153" t="s">
        <v>90</v>
      </c>
      <c r="AV298" s="12" t="s">
        <v>21</v>
      </c>
      <c r="AW298" s="12" t="s">
        <v>35</v>
      </c>
      <c r="AX298" s="12" t="s">
        <v>81</v>
      </c>
      <c r="AY298" s="153" t="s">
        <v>270</v>
      </c>
    </row>
    <row r="299" spans="2:65" s="14" customFormat="1" ht="22.5">
      <c r="B299" s="165"/>
      <c r="D299" s="152" t="s">
        <v>279</v>
      </c>
      <c r="E299" s="166" t="s">
        <v>1</v>
      </c>
      <c r="F299" s="167" t="s">
        <v>2784</v>
      </c>
      <c r="H299" s="168">
        <v>10.08</v>
      </c>
      <c r="I299" s="169"/>
      <c r="L299" s="165"/>
      <c r="M299" s="170"/>
      <c r="T299" s="171"/>
      <c r="AT299" s="166" t="s">
        <v>279</v>
      </c>
      <c r="AU299" s="166" t="s">
        <v>90</v>
      </c>
      <c r="AV299" s="14" t="s">
        <v>90</v>
      </c>
      <c r="AW299" s="14" t="s">
        <v>35</v>
      </c>
      <c r="AX299" s="14" t="s">
        <v>81</v>
      </c>
      <c r="AY299" s="166" t="s">
        <v>270</v>
      </c>
    </row>
    <row r="300" spans="2:65" s="14" customFormat="1" ht="22.5">
      <c r="B300" s="165"/>
      <c r="D300" s="152" t="s">
        <v>279</v>
      </c>
      <c r="E300" s="166" t="s">
        <v>1</v>
      </c>
      <c r="F300" s="167" t="s">
        <v>2785</v>
      </c>
      <c r="H300" s="168">
        <v>12.6</v>
      </c>
      <c r="I300" s="169"/>
      <c r="L300" s="165"/>
      <c r="M300" s="170"/>
      <c r="T300" s="171"/>
      <c r="AT300" s="166" t="s">
        <v>279</v>
      </c>
      <c r="AU300" s="166" t="s">
        <v>90</v>
      </c>
      <c r="AV300" s="14" t="s">
        <v>90</v>
      </c>
      <c r="AW300" s="14" t="s">
        <v>35</v>
      </c>
      <c r="AX300" s="14" t="s">
        <v>81</v>
      </c>
      <c r="AY300" s="166" t="s">
        <v>270</v>
      </c>
    </row>
    <row r="301" spans="2:65" s="15" customFormat="1" ht="11.25">
      <c r="B301" s="172"/>
      <c r="D301" s="152" t="s">
        <v>279</v>
      </c>
      <c r="E301" s="173" t="s">
        <v>2589</v>
      </c>
      <c r="F301" s="174" t="s">
        <v>2786</v>
      </c>
      <c r="H301" s="175">
        <v>113.4</v>
      </c>
      <c r="I301" s="176"/>
      <c r="L301" s="172"/>
      <c r="M301" s="177"/>
      <c r="T301" s="178"/>
      <c r="AT301" s="173" t="s">
        <v>279</v>
      </c>
      <c r="AU301" s="173" t="s">
        <v>90</v>
      </c>
      <c r="AV301" s="15" t="s">
        <v>277</v>
      </c>
      <c r="AW301" s="15" t="s">
        <v>35</v>
      </c>
      <c r="AX301" s="15" t="s">
        <v>21</v>
      </c>
      <c r="AY301" s="173" t="s">
        <v>270</v>
      </c>
    </row>
    <row r="302" spans="2:65" s="1" customFormat="1" ht="24.2" customHeight="1">
      <c r="B302" s="32"/>
      <c r="C302" s="138" t="s">
        <v>470</v>
      </c>
      <c r="D302" s="138" t="s">
        <v>272</v>
      </c>
      <c r="E302" s="139" t="s">
        <v>2787</v>
      </c>
      <c r="F302" s="140" t="s">
        <v>2788</v>
      </c>
      <c r="G302" s="141" t="s">
        <v>275</v>
      </c>
      <c r="H302" s="142">
        <v>113.4</v>
      </c>
      <c r="I302" s="143"/>
      <c r="J302" s="144">
        <f>ROUND(I302*H302,2)</f>
        <v>0</v>
      </c>
      <c r="K302" s="140" t="s">
        <v>276</v>
      </c>
      <c r="L302" s="32"/>
      <c r="M302" s="145" t="s">
        <v>1</v>
      </c>
      <c r="N302" s="146" t="s">
        <v>46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277</v>
      </c>
      <c r="AT302" s="149" t="s">
        <v>272</v>
      </c>
      <c r="AU302" s="149" t="s">
        <v>90</v>
      </c>
      <c r="AY302" s="17" t="s">
        <v>270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21</v>
      </c>
      <c r="BK302" s="150">
        <f>ROUND(I302*H302,2)</f>
        <v>0</v>
      </c>
      <c r="BL302" s="17" t="s">
        <v>277</v>
      </c>
      <c r="BM302" s="149" t="s">
        <v>2789</v>
      </c>
    </row>
    <row r="303" spans="2:65" s="14" customFormat="1" ht="11.25">
      <c r="B303" s="165"/>
      <c r="D303" s="152" t="s">
        <v>279</v>
      </c>
      <c r="E303" s="166" t="s">
        <v>1</v>
      </c>
      <c r="F303" s="167" t="s">
        <v>2589</v>
      </c>
      <c r="H303" s="168">
        <v>113.4</v>
      </c>
      <c r="I303" s="169"/>
      <c r="L303" s="165"/>
      <c r="M303" s="170"/>
      <c r="T303" s="171"/>
      <c r="AT303" s="166" t="s">
        <v>279</v>
      </c>
      <c r="AU303" s="166" t="s">
        <v>90</v>
      </c>
      <c r="AV303" s="14" t="s">
        <v>90</v>
      </c>
      <c r="AW303" s="14" t="s">
        <v>35</v>
      </c>
      <c r="AX303" s="14" t="s">
        <v>21</v>
      </c>
      <c r="AY303" s="166" t="s">
        <v>270</v>
      </c>
    </row>
    <row r="304" spans="2:65" s="1" customFormat="1" ht="44.25" customHeight="1">
      <c r="B304" s="32"/>
      <c r="C304" s="138" t="s">
        <v>181</v>
      </c>
      <c r="D304" s="138" t="s">
        <v>272</v>
      </c>
      <c r="E304" s="139" t="s">
        <v>465</v>
      </c>
      <c r="F304" s="140" t="s">
        <v>466</v>
      </c>
      <c r="G304" s="141" t="s">
        <v>371</v>
      </c>
      <c r="H304" s="142">
        <v>14.25</v>
      </c>
      <c r="I304" s="143"/>
      <c r="J304" s="144">
        <f>ROUND(I304*H304,2)</f>
        <v>0</v>
      </c>
      <c r="K304" s="140" t="s">
        <v>341</v>
      </c>
      <c r="L304" s="32"/>
      <c r="M304" s="145" t="s">
        <v>1</v>
      </c>
      <c r="N304" s="146" t="s">
        <v>46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277</v>
      </c>
      <c r="AT304" s="149" t="s">
        <v>272</v>
      </c>
      <c r="AU304" s="149" t="s">
        <v>90</v>
      </c>
      <c r="AY304" s="17" t="s">
        <v>270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21</v>
      </c>
      <c r="BK304" s="150">
        <f>ROUND(I304*H304,2)</f>
        <v>0</v>
      </c>
      <c r="BL304" s="17" t="s">
        <v>277</v>
      </c>
      <c r="BM304" s="149" t="s">
        <v>2790</v>
      </c>
    </row>
    <row r="305" spans="2:65" s="12" customFormat="1" ht="22.5">
      <c r="B305" s="151"/>
      <c r="D305" s="152" t="s">
        <v>279</v>
      </c>
      <c r="E305" s="153" t="s">
        <v>1</v>
      </c>
      <c r="F305" s="154" t="s">
        <v>468</v>
      </c>
      <c r="H305" s="153" t="s">
        <v>1</v>
      </c>
      <c r="I305" s="155"/>
      <c r="L305" s="151"/>
      <c r="M305" s="156"/>
      <c r="T305" s="157"/>
      <c r="AT305" s="153" t="s">
        <v>279</v>
      </c>
      <c r="AU305" s="153" t="s">
        <v>90</v>
      </c>
      <c r="AV305" s="12" t="s">
        <v>21</v>
      </c>
      <c r="AW305" s="12" t="s">
        <v>35</v>
      </c>
      <c r="AX305" s="12" t="s">
        <v>81</v>
      </c>
      <c r="AY305" s="153" t="s">
        <v>270</v>
      </c>
    </row>
    <row r="306" spans="2:65" s="12" customFormat="1" ht="22.5">
      <c r="B306" s="151"/>
      <c r="D306" s="152" t="s">
        <v>279</v>
      </c>
      <c r="E306" s="153" t="s">
        <v>1</v>
      </c>
      <c r="F306" s="154" t="s">
        <v>2791</v>
      </c>
      <c r="H306" s="153" t="s">
        <v>1</v>
      </c>
      <c r="I306" s="155"/>
      <c r="L306" s="151"/>
      <c r="M306" s="156"/>
      <c r="T306" s="157"/>
      <c r="AT306" s="153" t="s">
        <v>279</v>
      </c>
      <c r="AU306" s="153" t="s">
        <v>90</v>
      </c>
      <c r="AV306" s="12" t="s">
        <v>21</v>
      </c>
      <c r="AW306" s="12" t="s">
        <v>35</v>
      </c>
      <c r="AX306" s="12" t="s">
        <v>81</v>
      </c>
      <c r="AY306" s="153" t="s">
        <v>270</v>
      </c>
    </row>
    <row r="307" spans="2:65" s="14" customFormat="1" ht="11.25">
      <c r="B307" s="165"/>
      <c r="D307" s="152" t="s">
        <v>279</v>
      </c>
      <c r="E307" s="166" t="s">
        <v>1</v>
      </c>
      <c r="F307" s="167" t="s">
        <v>2557</v>
      </c>
      <c r="H307" s="168">
        <v>14.25</v>
      </c>
      <c r="I307" s="169"/>
      <c r="L307" s="165"/>
      <c r="M307" s="170"/>
      <c r="T307" s="171"/>
      <c r="AT307" s="166" t="s">
        <v>279</v>
      </c>
      <c r="AU307" s="166" t="s">
        <v>90</v>
      </c>
      <c r="AV307" s="14" t="s">
        <v>90</v>
      </c>
      <c r="AW307" s="14" t="s">
        <v>35</v>
      </c>
      <c r="AX307" s="14" t="s">
        <v>21</v>
      </c>
      <c r="AY307" s="166" t="s">
        <v>270</v>
      </c>
    </row>
    <row r="308" spans="2:65" s="1" customFormat="1" ht="49.15" customHeight="1">
      <c r="B308" s="32"/>
      <c r="C308" s="138" t="s">
        <v>482</v>
      </c>
      <c r="D308" s="138" t="s">
        <v>272</v>
      </c>
      <c r="E308" s="139" t="s">
        <v>471</v>
      </c>
      <c r="F308" s="140" t="s">
        <v>472</v>
      </c>
      <c r="G308" s="141" t="s">
        <v>371</v>
      </c>
      <c r="H308" s="142">
        <v>14.25</v>
      </c>
      <c r="I308" s="143"/>
      <c r="J308" s="144">
        <f>ROUND(I308*H308,2)</f>
        <v>0</v>
      </c>
      <c r="K308" s="140" t="s">
        <v>341</v>
      </c>
      <c r="L308" s="32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277</v>
      </c>
      <c r="AT308" s="149" t="s">
        <v>272</v>
      </c>
      <c r="AU308" s="149" t="s">
        <v>90</v>
      </c>
      <c r="AY308" s="17" t="s">
        <v>270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21</v>
      </c>
      <c r="BK308" s="150">
        <f>ROUND(I308*H308,2)</f>
        <v>0</v>
      </c>
      <c r="BL308" s="17" t="s">
        <v>277</v>
      </c>
      <c r="BM308" s="149" t="s">
        <v>2792</v>
      </c>
    </row>
    <row r="309" spans="2:65" s="12" customFormat="1" ht="22.5">
      <c r="B309" s="151"/>
      <c r="D309" s="152" t="s">
        <v>279</v>
      </c>
      <c r="E309" s="153" t="s">
        <v>1</v>
      </c>
      <c r="F309" s="154" t="s">
        <v>474</v>
      </c>
      <c r="H309" s="153" t="s">
        <v>1</v>
      </c>
      <c r="I309" s="155"/>
      <c r="L309" s="151"/>
      <c r="M309" s="156"/>
      <c r="T309" s="157"/>
      <c r="AT309" s="153" t="s">
        <v>279</v>
      </c>
      <c r="AU309" s="153" t="s">
        <v>90</v>
      </c>
      <c r="AV309" s="12" t="s">
        <v>21</v>
      </c>
      <c r="AW309" s="12" t="s">
        <v>35</v>
      </c>
      <c r="AX309" s="12" t="s">
        <v>81</v>
      </c>
      <c r="AY309" s="153" t="s">
        <v>270</v>
      </c>
    </row>
    <row r="310" spans="2:65" s="12" customFormat="1" ht="11.25">
      <c r="B310" s="151"/>
      <c r="D310" s="152" t="s">
        <v>279</v>
      </c>
      <c r="E310" s="153" t="s">
        <v>1</v>
      </c>
      <c r="F310" s="154" t="s">
        <v>2793</v>
      </c>
      <c r="H310" s="153" t="s">
        <v>1</v>
      </c>
      <c r="I310" s="155"/>
      <c r="L310" s="151"/>
      <c r="M310" s="156"/>
      <c r="T310" s="157"/>
      <c r="AT310" s="153" t="s">
        <v>279</v>
      </c>
      <c r="AU310" s="153" t="s">
        <v>90</v>
      </c>
      <c r="AV310" s="12" t="s">
        <v>21</v>
      </c>
      <c r="AW310" s="12" t="s">
        <v>35</v>
      </c>
      <c r="AX310" s="12" t="s">
        <v>81</v>
      </c>
      <c r="AY310" s="153" t="s">
        <v>270</v>
      </c>
    </row>
    <row r="311" spans="2:65" s="12" customFormat="1" ht="11.25">
      <c r="B311" s="151"/>
      <c r="D311" s="152" t="s">
        <v>279</v>
      </c>
      <c r="E311" s="153" t="s">
        <v>1</v>
      </c>
      <c r="F311" s="154" t="s">
        <v>2794</v>
      </c>
      <c r="H311" s="153" t="s">
        <v>1</v>
      </c>
      <c r="I311" s="155"/>
      <c r="L311" s="151"/>
      <c r="M311" s="156"/>
      <c r="T311" s="157"/>
      <c r="AT311" s="153" t="s">
        <v>279</v>
      </c>
      <c r="AU311" s="153" t="s">
        <v>90</v>
      </c>
      <c r="AV311" s="12" t="s">
        <v>21</v>
      </c>
      <c r="AW311" s="12" t="s">
        <v>35</v>
      </c>
      <c r="AX311" s="12" t="s">
        <v>81</v>
      </c>
      <c r="AY311" s="153" t="s">
        <v>270</v>
      </c>
    </row>
    <row r="312" spans="2:65" s="14" customFormat="1" ht="11.25">
      <c r="B312" s="165"/>
      <c r="D312" s="152" t="s">
        <v>279</v>
      </c>
      <c r="E312" s="166" t="s">
        <v>1</v>
      </c>
      <c r="F312" s="167" t="s">
        <v>2557</v>
      </c>
      <c r="H312" s="168">
        <v>14.25</v>
      </c>
      <c r="I312" s="169"/>
      <c r="L312" s="165"/>
      <c r="M312" s="170"/>
      <c r="T312" s="171"/>
      <c r="AT312" s="166" t="s">
        <v>279</v>
      </c>
      <c r="AU312" s="166" t="s">
        <v>90</v>
      </c>
      <c r="AV312" s="14" t="s">
        <v>90</v>
      </c>
      <c r="AW312" s="14" t="s">
        <v>35</v>
      </c>
      <c r="AX312" s="14" t="s">
        <v>21</v>
      </c>
      <c r="AY312" s="166" t="s">
        <v>270</v>
      </c>
    </row>
    <row r="313" spans="2:65" s="1" customFormat="1" ht="37.9" customHeight="1">
      <c r="B313" s="32"/>
      <c r="C313" s="138" t="s">
        <v>490</v>
      </c>
      <c r="D313" s="138" t="s">
        <v>272</v>
      </c>
      <c r="E313" s="139" t="s">
        <v>476</v>
      </c>
      <c r="F313" s="140" t="s">
        <v>477</v>
      </c>
      <c r="G313" s="141" t="s">
        <v>371</v>
      </c>
      <c r="H313" s="142">
        <v>47.473999999999997</v>
      </c>
      <c r="I313" s="143"/>
      <c r="J313" s="144">
        <f>ROUND(I313*H313,2)</f>
        <v>0</v>
      </c>
      <c r="K313" s="140" t="s">
        <v>276</v>
      </c>
      <c r="L313" s="32"/>
      <c r="M313" s="145" t="s">
        <v>1</v>
      </c>
      <c r="N313" s="146" t="s">
        <v>46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277</v>
      </c>
      <c r="AT313" s="149" t="s">
        <v>272</v>
      </c>
      <c r="AU313" s="149" t="s">
        <v>90</v>
      </c>
      <c r="AY313" s="17" t="s">
        <v>270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21</v>
      </c>
      <c r="BK313" s="150">
        <f>ROUND(I313*H313,2)</f>
        <v>0</v>
      </c>
      <c r="BL313" s="17" t="s">
        <v>277</v>
      </c>
      <c r="BM313" s="149" t="s">
        <v>2795</v>
      </c>
    </row>
    <row r="314" spans="2:65" s="12" customFormat="1" ht="11.25">
      <c r="B314" s="151"/>
      <c r="D314" s="152" t="s">
        <v>279</v>
      </c>
      <c r="E314" s="153" t="s">
        <v>1</v>
      </c>
      <c r="F314" s="154" t="s">
        <v>1500</v>
      </c>
      <c r="H314" s="153" t="s">
        <v>1</v>
      </c>
      <c r="I314" s="155"/>
      <c r="L314" s="151"/>
      <c r="M314" s="156"/>
      <c r="T314" s="157"/>
      <c r="AT314" s="153" t="s">
        <v>279</v>
      </c>
      <c r="AU314" s="153" t="s">
        <v>90</v>
      </c>
      <c r="AV314" s="12" t="s">
        <v>21</v>
      </c>
      <c r="AW314" s="12" t="s">
        <v>35</v>
      </c>
      <c r="AX314" s="12" t="s">
        <v>81</v>
      </c>
      <c r="AY314" s="153" t="s">
        <v>270</v>
      </c>
    </row>
    <row r="315" spans="2:65" s="12" customFormat="1" ht="11.25">
      <c r="B315" s="151"/>
      <c r="D315" s="152" t="s">
        <v>279</v>
      </c>
      <c r="E315" s="153" t="s">
        <v>1</v>
      </c>
      <c r="F315" s="154" t="s">
        <v>1501</v>
      </c>
      <c r="H315" s="153" t="s">
        <v>1</v>
      </c>
      <c r="I315" s="155"/>
      <c r="L315" s="151"/>
      <c r="M315" s="156"/>
      <c r="T315" s="157"/>
      <c r="AT315" s="153" t="s">
        <v>279</v>
      </c>
      <c r="AU315" s="153" t="s">
        <v>90</v>
      </c>
      <c r="AV315" s="12" t="s">
        <v>21</v>
      </c>
      <c r="AW315" s="12" t="s">
        <v>35</v>
      </c>
      <c r="AX315" s="12" t="s">
        <v>81</v>
      </c>
      <c r="AY315" s="153" t="s">
        <v>270</v>
      </c>
    </row>
    <row r="316" spans="2:65" s="14" customFormat="1" ht="11.25">
      <c r="B316" s="165"/>
      <c r="D316" s="152" t="s">
        <v>279</v>
      </c>
      <c r="E316" s="166" t="s">
        <v>1</v>
      </c>
      <c r="F316" s="167" t="s">
        <v>2595</v>
      </c>
      <c r="H316" s="168">
        <v>0.254</v>
      </c>
      <c r="I316" s="169"/>
      <c r="L316" s="165"/>
      <c r="M316" s="170"/>
      <c r="T316" s="171"/>
      <c r="AT316" s="166" t="s">
        <v>279</v>
      </c>
      <c r="AU316" s="166" t="s">
        <v>90</v>
      </c>
      <c r="AV316" s="14" t="s">
        <v>90</v>
      </c>
      <c r="AW316" s="14" t="s">
        <v>35</v>
      </c>
      <c r="AX316" s="14" t="s">
        <v>81</v>
      </c>
      <c r="AY316" s="166" t="s">
        <v>270</v>
      </c>
    </row>
    <row r="317" spans="2:65" s="14" customFormat="1" ht="11.25">
      <c r="B317" s="165"/>
      <c r="D317" s="152" t="s">
        <v>279</v>
      </c>
      <c r="E317" s="166" t="s">
        <v>1</v>
      </c>
      <c r="F317" s="167" t="s">
        <v>2609</v>
      </c>
      <c r="H317" s="168">
        <v>7.2460000000000004</v>
      </c>
      <c r="I317" s="169"/>
      <c r="L317" s="165"/>
      <c r="M317" s="170"/>
      <c r="T317" s="171"/>
      <c r="AT317" s="166" t="s">
        <v>279</v>
      </c>
      <c r="AU317" s="166" t="s">
        <v>90</v>
      </c>
      <c r="AV317" s="14" t="s">
        <v>90</v>
      </c>
      <c r="AW317" s="14" t="s">
        <v>35</v>
      </c>
      <c r="AX317" s="14" t="s">
        <v>81</v>
      </c>
      <c r="AY317" s="166" t="s">
        <v>270</v>
      </c>
    </row>
    <row r="318" spans="2:65" s="12" customFormat="1" ht="11.25">
      <c r="B318" s="151"/>
      <c r="D318" s="152" t="s">
        <v>279</v>
      </c>
      <c r="E318" s="153" t="s">
        <v>1</v>
      </c>
      <c r="F318" s="154" t="s">
        <v>2796</v>
      </c>
      <c r="H318" s="153" t="s">
        <v>1</v>
      </c>
      <c r="I318" s="155"/>
      <c r="L318" s="151"/>
      <c r="M318" s="156"/>
      <c r="T318" s="157"/>
      <c r="AT318" s="153" t="s">
        <v>279</v>
      </c>
      <c r="AU318" s="153" t="s">
        <v>90</v>
      </c>
      <c r="AV318" s="12" t="s">
        <v>21</v>
      </c>
      <c r="AW318" s="12" t="s">
        <v>35</v>
      </c>
      <c r="AX318" s="12" t="s">
        <v>81</v>
      </c>
      <c r="AY318" s="153" t="s">
        <v>270</v>
      </c>
    </row>
    <row r="319" spans="2:65" s="14" customFormat="1" ht="11.25">
      <c r="B319" s="165"/>
      <c r="D319" s="152" t="s">
        <v>279</v>
      </c>
      <c r="E319" s="166" t="s">
        <v>1</v>
      </c>
      <c r="F319" s="167" t="s">
        <v>2599</v>
      </c>
      <c r="H319" s="168">
        <v>15.2</v>
      </c>
      <c r="I319" s="169"/>
      <c r="L319" s="165"/>
      <c r="M319" s="170"/>
      <c r="T319" s="171"/>
      <c r="AT319" s="166" t="s">
        <v>279</v>
      </c>
      <c r="AU319" s="166" t="s">
        <v>90</v>
      </c>
      <c r="AV319" s="14" t="s">
        <v>90</v>
      </c>
      <c r="AW319" s="14" t="s">
        <v>35</v>
      </c>
      <c r="AX319" s="14" t="s">
        <v>81</v>
      </c>
      <c r="AY319" s="166" t="s">
        <v>270</v>
      </c>
    </row>
    <row r="320" spans="2:65" s="14" customFormat="1" ht="11.25">
      <c r="B320" s="165"/>
      <c r="D320" s="152" t="s">
        <v>279</v>
      </c>
      <c r="E320" s="166" t="s">
        <v>1</v>
      </c>
      <c r="F320" s="167" t="s">
        <v>2615</v>
      </c>
      <c r="H320" s="168">
        <v>5.3</v>
      </c>
      <c r="I320" s="169"/>
      <c r="L320" s="165"/>
      <c r="M320" s="170"/>
      <c r="T320" s="171"/>
      <c r="AT320" s="166" t="s">
        <v>279</v>
      </c>
      <c r="AU320" s="166" t="s">
        <v>90</v>
      </c>
      <c r="AV320" s="14" t="s">
        <v>90</v>
      </c>
      <c r="AW320" s="14" t="s">
        <v>35</v>
      </c>
      <c r="AX320" s="14" t="s">
        <v>81</v>
      </c>
      <c r="AY320" s="166" t="s">
        <v>270</v>
      </c>
    </row>
    <row r="321" spans="2:65" s="12" customFormat="1" ht="11.25">
      <c r="B321" s="151"/>
      <c r="D321" s="152" t="s">
        <v>279</v>
      </c>
      <c r="E321" s="153" t="s">
        <v>1</v>
      </c>
      <c r="F321" s="154" t="s">
        <v>2797</v>
      </c>
      <c r="H321" s="153" t="s">
        <v>1</v>
      </c>
      <c r="I321" s="155"/>
      <c r="L321" s="151"/>
      <c r="M321" s="156"/>
      <c r="T321" s="157"/>
      <c r="AT321" s="153" t="s">
        <v>279</v>
      </c>
      <c r="AU321" s="153" t="s">
        <v>90</v>
      </c>
      <c r="AV321" s="12" t="s">
        <v>21</v>
      </c>
      <c r="AW321" s="12" t="s">
        <v>35</v>
      </c>
      <c r="AX321" s="12" t="s">
        <v>81</v>
      </c>
      <c r="AY321" s="153" t="s">
        <v>270</v>
      </c>
    </row>
    <row r="322" spans="2:65" s="14" customFormat="1" ht="11.25">
      <c r="B322" s="165"/>
      <c r="D322" s="152" t="s">
        <v>279</v>
      </c>
      <c r="E322" s="166" t="s">
        <v>1</v>
      </c>
      <c r="F322" s="167" t="s">
        <v>2601</v>
      </c>
      <c r="H322" s="168">
        <v>7.3630000000000004</v>
      </c>
      <c r="I322" s="169"/>
      <c r="L322" s="165"/>
      <c r="M322" s="170"/>
      <c r="T322" s="171"/>
      <c r="AT322" s="166" t="s">
        <v>279</v>
      </c>
      <c r="AU322" s="166" t="s">
        <v>90</v>
      </c>
      <c r="AV322" s="14" t="s">
        <v>90</v>
      </c>
      <c r="AW322" s="14" t="s">
        <v>35</v>
      </c>
      <c r="AX322" s="14" t="s">
        <v>81</v>
      </c>
      <c r="AY322" s="166" t="s">
        <v>270</v>
      </c>
    </row>
    <row r="323" spans="2:65" s="14" customFormat="1" ht="11.25">
      <c r="B323" s="165"/>
      <c r="D323" s="152" t="s">
        <v>279</v>
      </c>
      <c r="E323" s="166" t="s">
        <v>1</v>
      </c>
      <c r="F323" s="167" t="s">
        <v>2617</v>
      </c>
      <c r="H323" s="168">
        <v>26.009</v>
      </c>
      <c r="I323" s="169"/>
      <c r="L323" s="165"/>
      <c r="M323" s="170"/>
      <c r="T323" s="171"/>
      <c r="AT323" s="166" t="s">
        <v>279</v>
      </c>
      <c r="AU323" s="166" t="s">
        <v>90</v>
      </c>
      <c r="AV323" s="14" t="s">
        <v>90</v>
      </c>
      <c r="AW323" s="14" t="s">
        <v>35</v>
      </c>
      <c r="AX323" s="14" t="s">
        <v>81</v>
      </c>
      <c r="AY323" s="166" t="s">
        <v>270</v>
      </c>
    </row>
    <row r="324" spans="2:65" s="12" customFormat="1" ht="11.25">
      <c r="B324" s="151"/>
      <c r="D324" s="152" t="s">
        <v>279</v>
      </c>
      <c r="E324" s="153" t="s">
        <v>1</v>
      </c>
      <c r="F324" s="154" t="s">
        <v>2798</v>
      </c>
      <c r="H324" s="153" t="s">
        <v>1</v>
      </c>
      <c r="I324" s="155"/>
      <c r="L324" s="151"/>
      <c r="M324" s="156"/>
      <c r="T324" s="157"/>
      <c r="AT324" s="153" t="s">
        <v>279</v>
      </c>
      <c r="AU324" s="153" t="s">
        <v>90</v>
      </c>
      <c r="AV324" s="12" t="s">
        <v>21</v>
      </c>
      <c r="AW324" s="12" t="s">
        <v>35</v>
      </c>
      <c r="AX324" s="12" t="s">
        <v>81</v>
      </c>
      <c r="AY324" s="153" t="s">
        <v>270</v>
      </c>
    </row>
    <row r="325" spans="2:65" s="14" customFormat="1" ht="11.25">
      <c r="B325" s="165"/>
      <c r="D325" s="152" t="s">
        <v>279</v>
      </c>
      <c r="E325" s="166" t="s">
        <v>1</v>
      </c>
      <c r="F325" s="167" t="s">
        <v>2605</v>
      </c>
      <c r="H325" s="168">
        <v>2.64</v>
      </c>
      <c r="I325" s="169"/>
      <c r="L325" s="165"/>
      <c r="M325" s="170"/>
      <c r="T325" s="171"/>
      <c r="AT325" s="166" t="s">
        <v>279</v>
      </c>
      <c r="AU325" s="166" t="s">
        <v>90</v>
      </c>
      <c r="AV325" s="14" t="s">
        <v>90</v>
      </c>
      <c r="AW325" s="14" t="s">
        <v>35</v>
      </c>
      <c r="AX325" s="14" t="s">
        <v>81</v>
      </c>
      <c r="AY325" s="166" t="s">
        <v>270</v>
      </c>
    </row>
    <row r="326" spans="2:65" s="12" customFormat="1" ht="22.5">
      <c r="B326" s="151"/>
      <c r="D326" s="152" t="s">
        <v>279</v>
      </c>
      <c r="E326" s="153" t="s">
        <v>1</v>
      </c>
      <c r="F326" s="154" t="s">
        <v>2799</v>
      </c>
      <c r="H326" s="153" t="s">
        <v>1</v>
      </c>
      <c r="I326" s="155"/>
      <c r="L326" s="151"/>
      <c r="M326" s="156"/>
      <c r="T326" s="157"/>
      <c r="AT326" s="153" t="s">
        <v>279</v>
      </c>
      <c r="AU326" s="153" t="s">
        <v>90</v>
      </c>
      <c r="AV326" s="12" t="s">
        <v>21</v>
      </c>
      <c r="AW326" s="12" t="s">
        <v>35</v>
      </c>
      <c r="AX326" s="12" t="s">
        <v>81</v>
      </c>
      <c r="AY326" s="153" t="s">
        <v>270</v>
      </c>
    </row>
    <row r="327" spans="2:65" s="14" customFormat="1" ht="11.25">
      <c r="B327" s="165"/>
      <c r="D327" s="152" t="s">
        <v>279</v>
      </c>
      <c r="E327" s="166" t="s">
        <v>1</v>
      </c>
      <c r="F327" s="167" t="s">
        <v>2800</v>
      </c>
      <c r="H327" s="168">
        <v>-14.25</v>
      </c>
      <c r="I327" s="169"/>
      <c r="L327" s="165"/>
      <c r="M327" s="170"/>
      <c r="T327" s="171"/>
      <c r="AT327" s="166" t="s">
        <v>279</v>
      </c>
      <c r="AU327" s="166" t="s">
        <v>90</v>
      </c>
      <c r="AV327" s="14" t="s">
        <v>90</v>
      </c>
      <c r="AW327" s="14" t="s">
        <v>35</v>
      </c>
      <c r="AX327" s="14" t="s">
        <v>81</v>
      </c>
      <c r="AY327" s="166" t="s">
        <v>270</v>
      </c>
    </row>
    <row r="328" spans="2:65" s="14" customFormat="1" ht="11.25">
      <c r="B328" s="165"/>
      <c r="D328" s="152" t="s">
        <v>279</v>
      </c>
      <c r="E328" s="166" t="s">
        <v>1</v>
      </c>
      <c r="F328" s="167" t="s">
        <v>2801</v>
      </c>
      <c r="H328" s="168">
        <v>-2.2879999999999998</v>
      </c>
      <c r="I328" s="169"/>
      <c r="L328" s="165"/>
      <c r="M328" s="170"/>
      <c r="T328" s="171"/>
      <c r="AT328" s="166" t="s">
        <v>279</v>
      </c>
      <c r="AU328" s="166" t="s">
        <v>90</v>
      </c>
      <c r="AV328" s="14" t="s">
        <v>90</v>
      </c>
      <c r="AW328" s="14" t="s">
        <v>35</v>
      </c>
      <c r="AX328" s="14" t="s">
        <v>81</v>
      </c>
      <c r="AY328" s="166" t="s">
        <v>270</v>
      </c>
    </row>
    <row r="329" spans="2:65" s="13" customFormat="1" ht="11.25">
      <c r="B329" s="158"/>
      <c r="D329" s="152" t="s">
        <v>279</v>
      </c>
      <c r="E329" s="159" t="s">
        <v>2584</v>
      </c>
      <c r="F329" s="160" t="s">
        <v>1505</v>
      </c>
      <c r="H329" s="161">
        <v>47.473999999999997</v>
      </c>
      <c r="I329" s="162"/>
      <c r="L329" s="158"/>
      <c r="M329" s="163"/>
      <c r="T329" s="164"/>
      <c r="AT329" s="159" t="s">
        <v>279</v>
      </c>
      <c r="AU329" s="159" t="s">
        <v>90</v>
      </c>
      <c r="AV329" s="13" t="s">
        <v>179</v>
      </c>
      <c r="AW329" s="13" t="s">
        <v>35</v>
      </c>
      <c r="AX329" s="13" t="s">
        <v>81</v>
      </c>
      <c r="AY329" s="159" t="s">
        <v>270</v>
      </c>
    </row>
    <row r="330" spans="2:65" s="15" customFormat="1" ht="11.25">
      <c r="B330" s="172"/>
      <c r="D330" s="152" t="s">
        <v>279</v>
      </c>
      <c r="E330" s="173" t="s">
        <v>1</v>
      </c>
      <c r="F330" s="174" t="s">
        <v>310</v>
      </c>
      <c r="H330" s="175">
        <v>47.473999999999997</v>
      </c>
      <c r="I330" s="176"/>
      <c r="L330" s="172"/>
      <c r="M330" s="177"/>
      <c r="T330" s="178"/>
      <c r="AT330" s="173" t="s">
        <v>279</v>
      </c>
      <c r="AU330" s="173" t="s">
        <v>90</v>
      </c>
      <c r="AV330" s="15" t="s">
        <v>277</v>
      </c>
      <c r="AW330" s="15" t="s">
        <v>35</v>
      </c>
      <c r="AX330" s="15" t="s">
        <v>21</v>
      </c>
      <c r="AY330" s="173" t="s">
        <v>270</v>
      </c>
    </row>
    <row r="331" spans="2:65" s="1" customFormat="1" ht="37.9" customHeight="1">
      <c r="B331" s="32"/>
      <c r="C331" s="138" t="s">
        <v>494</v>
      </c>
      <c r="D331" s="138" t="s">
        <v>272</v>
      </c>
      <c r="E331" s="139" t="s">
        <v>483</v>
      </c>
      <c r="F331" s="140" t="s">
        <v>484</v>
      </c>
      <c r="G331" s="141" t="s">
        <v>371</v>
      </c>
      <c r="H331" s="142">
        <v>137.34800000000001</v>
      </c>
      <c r="I331" s="143"/>
      <c r="J331" s="144">
        <f>ROUND(I331*H331,2)</f>
        <v>0</v>
      </c>
      <c r="K331" s="140" t="s">
        <v>276</v>
      </c>
      <c r="L331" s="32"/>
      <c r="M331" s="145" t="s">
        <v>1</v>
      </c>
      <c r="N331" s="146" t="s">
        <v>46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277</v>
      </c>
      <c r="AT331" s="149" t="s">
        <v>272</v>
      </c>
      <c r="AU331" s="149" t="s">
        <v>90</v>
      </c>
      <c r="AY331" s="17" t="s">
        <v>270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21</v>
      </c>
      <c r="BK331" s="150">
        <f>ROUND(I331*H331,2)</f>
        <v>0</v>
      </c>
      <c r="BL331" s="17" t="s">
        <v>277</v>
      </c>
      <c r="BM331" s="149" t="s">
        <v>2802</v>
      </c>
    </row>
    <row r="332" spans="2:65" s="12" customFormat="1" ht="11.25">
      <c r="B332" s="151"/>
      <c r="D332" s="152" t="s">
        <v>279</v>
      </c>
      <c r="E332" s="153" t="s">
        <v>1</v>
      </c>
      <c r="F332" s="154" t="s">
        <v>486</v>
      </c>
      <c r="H332" s="153" t="s">
        <v>1</v>
      </c>
      <c r="I332" s="155"/>
      <c r="L332" s="151"/>
      <c r="M332" s="156"/>
      <c r="T332" s="157"/>
      <c r="AT332" s="153" t="s">
        <v>279</v>
      </c>
      <c r="AU332" s="153" t="s">
        <v>90</v>
      </c>
      <c r="AV332" s="12" t="s">
        <v>21</v>
      </c>
      <c r="AW332" s="12" t="s">
        <v>35</v>
      </c>
      <c r="AX332" s="12" t="s">
        <v>81</v>
      </c>
      <c r="AY332" s="153" t="s">
        <v>270</v>
      </c>
    </row>
    <row r="333" spans="2:65" s="12" customFormat="1" ht="11.25">
      <c r="B333" s="151"/>
      <c r="D333" s="152" t="s">
        <v>279</v>
      </c>
      <c r="E333" s="153" t="s">
        <v>1</v>
      </c>
      <c r="F333" s="154" t="s">
        <v>2803</v>
      </c>
      <c r="H333" s="153" t="s">
        <v>1</v>
      </c>
      <c r="I333" s="155"/>
      <c r="L333" s="151"/>
      <c r="M333" s="156"/>
      <c r="T333" s="157"/>
      <c r="AT333" s="153" t="s">
        <v>279</v>
      </c>
      <c r="AU333" s="153" t="s">
        <v>90</v>
      </c>
      <c r="AV333" s="12" t="s">
        <v>21</v>
      </c>
      <c r="AW333" s="12" t="s">
        <v>35</v>
      </c>
      <c r="AX333" s="12" t="s">
        <v>81</v>
      </c>
      <c r="AY333" s="153" t="s">
        <v>270</v>
      </c>
    </row>
    <row r="334" spans="2:65" s="14" customFormat="1" ht="11.25">
      <c r="B334" s="165"/>
      <c r="D334" s="152" t="s">
        <v>279</v>
      </c>
      <c r="E334" s="166" t="s">
        <v>1</v>
      </c>
      <c r="F334" s="167" t="s">
        <v>2593</v>
      </c>
      <c r="H334" s="168">
        <v>20.076000000000001</v>
      </c>
      <c r="I334" s="169"/>
      <c r="L334" s="165"/>
      <c r="M334" s="170"/>
      <c r="T334" s="171"/>
      <c r="AT334" s="166" t="s">
        <v>279</v>
      </c>
      <c r="AU334" s="166" t="s">
        <v>90</v>
      </c>
      <c r="AV334" s="14" t="s">
        <v>90</v>
      </c>
      <c r="AW334" s="14" t="s">
        <v>35</v>
      </c>
      <c r="AX334" s="14" t="s">
        <v>81</v>
      </c>
      <c r="AY334" s="166" t="s">
        <v>270</v>
      </c>
    </row>
    <row r="335" spans="2:65" s="14" customFormat="1" ht="11.25">
      <c r="B335" s="165"/>
      <c r="D335" s="152" t="s">
        <v>279</v>
      </c>
      <c r="E335" s="166" t="s">
        <v>1</v>
      </c>
      <c r="F335" s="167" t="s">
        <v>2607</v>
      </c>
      <c r="H335" s="168">
        <v>91.524000000000001</v>
      </c>
      <c r="I335" s="169"/>
      <c r="L335" s="165"/>
      <c r="M335" s="170"/>
      <c r="T335" s="171"/>
      <c r="AT335" s="166" t="s">
        <v>279</v>
      </c>
      <c r="AU335" s="166" t="s">
        <v>90</v>
      </c>
      <c r="AV335" s="14" t="s">
        <v>90</v>
      </c>
      <c r="AW335" s="14" t="s">
        <v>35</v>
      </c>
      <c r="AX335" s="14" t="s">
        <v>81</v>
      </c>
      <c r="AY335" s="166" t="s">
        <v>270</v>
      </c>
    </row>
    <row r="336" spans="2:65" s="12" customFormat="1" ht="11.25">
      <c r="B336" s="151"/>
      <c r="D336" s="152" t="s">
        <v>279</v>
      </c>
      <c r="E336" s="153" t="s">
        <v>1</v>
      </c>
      <c r="F336" s="154" t="s">
        <v>2804</v>
      </c>
      <c r="H336" s="153" t="s">
        <v>1</v>
      </c>
      <c r="I336" s="155"/>
      <c r="L336" s="151"/>
      <c r="M336" s="156"/>
      <c r="T336" s="157"/>
      <c r="AT336" s="153" t="s">
        <v>279</v>
      </c>
      <c r="AU336" s="153" t="s">
        <v>90</v>
      </c>
      <c r="AV336" s="12" t="s">
        <v>21</v>
      </c>
      <c r="AW336" s="12" t="s">
        <v>35</v>
      </c>
      <c r="AX336" s="12" t="s">
        <v>81</v>
      </c>
      <c r="AY336" s="153" t="s">
        <v>270</v>
      </c>
    </row>
    <row r="337" spans="2:65" s="14" customFormat="1" ht="11.25">
      <c r="B337" s="165"/>
      <c r="D337" s="152" t="s">
        <v>279</v>
      </c>
      <c r="E337" s="166" t="s">
        <v>1</v>
      </c>
      <c r="F337" s="167" t="s">
        <v>2597</v>
      </c>
      <c r="H337" s="168">
        <v>4.9089999999999998</v>
      </c>
      <c r="I337" s="169"/>
      <c r="L337" s="165"/>
      <c r="M337" s="170"/>
      <c r="T337" s="171"/>
      <c r="AT337" s="166" t="s">
        <v>279</v>
      </c>
      <c r="AU337" s="166" t="s">
        <v>90</v>
      </c>
      <c r="AV337" s="14" t="s">
        <v>90</v>
      </c>
      <c r="AW337" s="14" t="s">
        <v>35</v>
      </c>
      <c r="AX337" s="14" t="s">
        <v>81</v>
      </c>
      <c r="AY337" s="166" t="s">
        <v>270</v>
      </c>
    </row>
    <row r="338" spans="2:65" s="14" customFormat="1" ht="11.25">
      <c r="B338" s="165"/>
      <c r="D338" s="152" t="s">
        <v>279</v>
      </c>
      <c r="E338" s="166" t="s">
        <v>1</v>
      </c>
      <c r="F338" s="167" t="s">
        <v>2612</v>
      </c>
      <c r="H338" s="168">
        <v>17.338999999999999</v>
      </c>
      <c r="I338" s="169"/>
      <c r="L338" s="165"/>
      <c r="M338" s="170"/>
      <c r="T338" s="171"/>
      <c r="AT338" s="166" t="s">
        <v>279</v>
      </c>
      <c r="AU338" s="166" t="s">
        <v>90</v>
      </c>
      <c r="AV338" s="14" t="s">
        <v>90</v>
      </c>
      <c r="AW338" s="14" t="s">
        <v>35</v>
      </c>
      <c r="AX338" s="14" t="s">
        <v>81</v>
      </c>
      <c r="AY338" s="166" t="s">
        <v>270</v>
      </c>
    </row>
    <row r="339" spans="2:65" s="13" customFormat="1" ht="11.25">
      <c r="B339" s="158"/>
      <c r="D339" s="152" t="s">
        <v>279</v>
      </c>
      <c r="E339" s="159" t="s">
        <v>2582</v>
      </c>
      <c r="F339" s="160" t="s">
        <v>487</v>
      </c>
      <c r="H339" s="161">
        <v>133.84800000000001</v>
      </c>
      <c r="I339" s="162"/>
      <c r="L339" s="158"/>
      <c r="M339" s="163"/>
      <c r="T339" s="164"/>
      <c r="AT339" s="159" t="s">
        <v>279</v>
      </c>
      <c r="AU339" s="159" t="s">
        <v>90</v>
      </c>
      <c r="AV339" s="13" t="s">
        <v>179</v>
      </c>
      <c r="AW339" s="13" t="s">
        <v>35</v>
      </c>
      <c r="AX339" s="13" t="s">
        <v>81</v>
      </c>
      <c r="AY339" s="159" t="s">
        <v>270</v>
      </c>
    </row>
    <row r="340" spans="2:65" s="14" customFormat="1" ht="11.25">
      <c r="B340" s="165"/>
      <c r="D340" s="152" t="s">
        <v>279</v>
      </c>
      <c r="E340" s="166" t="s">
        <v>1</v>
      </c>
      <c r="F340" s="167" t="s">
        <v>2614</v>
      </c>
      <c r="H340" s="168">
        <v>3.5</v>
      </c>
      <c r="I340" s="169"/>
      <c r="L340" s="165"/>
      <c r="M340" s="170"/>
      <c r="T340" s="171"/>
      <c r="AT340" s="166" t="s">
        <v>279</v>
      </c>
      <c r="AU340" s="166" t="s">
        <v>90</v>
      </c>
      <c r="AV340" s="14" t="s">
        <v>90</v>
      </c>
      <c r="AW340" s="14" t="s">
        <v>35</v>
      </c>
      <c r="AX340" s="14" t="s">
        <v>81</v>
      </c>
      <c r="AY340" s="166" t="s">
        <v>270</v>
      </c>
    </row>
    <row r="341" spans="2:65" s="13" customFormat="1" ht="11.25">
      <c r="B341" s="158"/>
      <c r="D341" s="152" t="s">
        <v>279</v>
      </c>
      <c r="E341" s="159" t="s">
        <v>2580</v>
      </c>
      <c r="F341" s="160" t="s">
        <v>489</v>
      </c>
      <c r="H341" s="161">
        <v>3.5</v>
      </c>
      <c r="I341" s="162"/>
      <c r="L341" s="158"/>
      <c r="M341" s="163"/>
      <c r="T341" s="164"/>
      <c r="AT341" s="159" t="s">
        <v>279</v>
      </c>
      <c r="AU341" s="159" t="s">
        <v>90</v>
      </c>
      <c r="AV341" s="13" t="s">
        <v>179</v>
      </c>
      <c r="AW341" s="13" t="s">
        <v>35</v>
      </c>
      <c r="AX341" s="13" t="s">
        <v>81</v>
      </c>
      <c r="AY341" s="159" t="s">
        <v>270</v>
      </c>
    </row>
    <row r="342" spans="2:65" s="15" customFormat="1" ht="11.25">
      <c r="B342" s="172"/>
      <c r="D342" s="152" t="s">
        <v>279</v>
      </c>
      <c r="E342" s="173" t="s">
        <v>1</v>
      </c>
      <c r="F342" s="174" t="s">
        <v>310</v>
      </c>
      <c r="H342" s="175">
        <v>137.34800000000001</v>
      </c>
      <c r="I342" s="176"/>
      <c r="L342" s="172"/>
      <c r="M342" s="177"/>
      <c r="T342" s="178"/>
      <c r="AT342" s="173" t="s">
        <v>279</v>
      </c>
      <c r="AU342" s="173" t="s">
        <v>90</v>
      </c>
      <c r="AV342" s="15" t="s">
        <v>277</v>
      </c>
      <c r="AW342" s="15" t="s">
        <v>35</v>
      </c>
      <c r="AX342" s="15" t="s">
        <v>21</v>
      </c>
      <c r="AY342" s="173" t="s">
        <v>270</v>
      </c>
    </row>
    <row r="343" spans="2:65" s="1" customFormat="1" ht="37.9" customHeight="1">
      <c r="B343" s="32"/>
      <c r="C343" s="138" t="s">
        <v>499</v>
      </c>
      <c r="D343" s="138" t="s">
        <v>272</v>
      </c>
      <c r="E343" s="139" t="s">
        <v>491</v>
      </c>
      <c r="F343" s="140" t="s">
        <v>492</v>
      </c>
      <c r="G343" s="141" t="s">
        <v>371</v>
      </c>
      <c r="H343" s="142">
        <v>6.8579999999999997</v>
      </c>
      <c r="I343" s="143"/>
      <c r="J343" s="144">
        <f>ROUND(I343*H343,2)</f>
        <v>0</v>
      </c>
      <c r="K343" s="140" t="s">
        <v>276</v>
      </c>
      <c r="L343" s="32"/>
      <c r="M343" s="145" t="s">
        <v>1</v>
      </c>
      <c r="N343" s="146" t="s">
        <v>46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277</v>
      </c>
      <c r="AT343" s="149" t="s">
        <v>272</v>
      </c>
      <c r="AU343" s="149" t="s">
        <v>90</v>
      </c>
      <c r="AY343" s="17" t="s">
        <v>270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21</v>
      </c>
      <c r="BK343" s="150">
        <f>ROUND(I343*H343,2)</f>
        <v>0</v>
      </c>
      <c r="BL343" s="17" t="s">
        <v>277</v>
      </c>
      <c r="BM343" s="149" t="s">
        <v>2805</v>
      </c>
    </row>
    <row r="344" spans="2:65" s="12" customFormat="1" ht="11.25">
      <c r="B344" s="151"/>
      <c r="D344" s="152" t="s">
        <v>279</v>
      </c>
      <c r="E344" s="153" t="s">
        <v>1</v>
      </c>
      <c r="F344" s="154" t="s">
        <v>486</v>
      </c>
      <c r="H344" s="153" t="s">
        <v>1</v>
      </c>
      <c r="I344" s="155"/>
      <c r="L344" s="151"/>
      <c r="M344" s="156"/>
      <c r="T344" s="157"/>
      <c r="AT344" s="153" t="s">
        <v>279</v>
      </c>
      <c r="AU344" s="153" t="s">
        <v>90</v>
      </c>
      <c r="AV344" s="12" t="s">
        <v>21</v>
      </c>
      <c r="AW344" s="12" t="s">
        <v>35</v>
      </c>
      <c r="AX344" s="12" t="s">
        <v>81</v>
      </c>
      <c r="AY344" s="153" t="s">
        <v>270</v>
      </c>
    </row>
    <row r="345" spans="2:65" s="14" customFormat="1" ht="11.25">
      <c r="B345" s="165"/>
      <c r="D345" s="152" t="s">
        <v>279</v>
      </c>
      <c r="E345" s="166" t="s">
        <v>1</v>
      </c>
      <c r="F345" s="167" t="s">
        <v>2567</v>
      </c>
      <c r="H345" s="168">
        <v>6.8579999999999997</v>
      </c>
      <c r="I345" s="169"/>
      <c r="L345" s="165"/>
      <c r="M345" s="170"/>
      <c r="T345" s="171"/>
      <c r="AT345" s="166" t="s">
        <v>279</v>
      </c>
      <c r="AU345" s="166" t="s">
        <v>90</v>
      </c>
      <c r="AV345" s="14" t="s">
        <v>90</v>
      </c>
      <c r="AW345" s="14" t="s">
        <v>35</v>
      </c>
      <c r="AX345" s="14" t="s">
        <v>21</v>
      </c>
      <c r="AY345" s="166" t="s">
        <v>270</v>
      </c>
    </row>
    <row r="346" spans="2:65" s="1" customFormat="1" ht="24.2" customHeight="1">
      <c r="B346" s="32"/>
      <c r="C346" s="138" t="s">
        <v>503</v>
      </c>
      <c r="D346" s="138" t="s">
        <v>272</v>
      </c>
      <c r="E346" s="139" t="s">
        <v>542</v>
      </c>
      <c r="F346" s="140" t="s">
        <v>543</v>
      </c>
      <c r="G346" s="141" t="s">
        <v>371</v>
      </c>
      <c r="H346" s="142">
        <v>33.625999999999998</v>
      </c>
      <c r="I346" s="143"/>
      <c r="J346" s="144">
        <f>ROUND(I346*H346,2)</f>
        <v>0</v>
      </c>
      <c r="K346" s="140" t="s">
        <v>276</v>
      </c>
      <c r="L346" s="32"/>
      <c r="M346" s="145" t="s">
        <v>1</v>
      </c>
      <c r="N346" s="146" t="s">
        <v>46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277</v>
      </c>
      <c r="AT346" s="149" t="s">
        <v>272</v>
      </c>
      <c r="AU346" s="149" t="s">
        <v>90</v>
      </c>
      <c r="AY346" s="17" t="s">
        <v>270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21</v>
      </c>
      <c r="BK346" s="150">
        <f>ROUND(I346*H346,2)</f>
        <v>0</v>
      </c>
      <c r="BL346" s="17" t="s">
        <v>277</v>
      </c>
      <c r="BM346" s="149" t="s">
        <v>2806</v>
      </c>
    </row>
    <row r="347" spans="2:65" s="12" customFormat="1" ht="22.5">
      <c r="B347" s="151"/>
      <c r="D347" s="152" t="s">
        <v>279</v>
      </c>
      <c r="E347" s="153" t="s">
        <v>1</v>
      </c>
      <c r="F347" s="154" t="s">
        <v>2807</v>
      </c>
      <c r="H347" s="153" t="s">
        <v>1</v>
      </c>
      <c r="I347" s="155"/>
      <c r="L347" s="151"/>
      <c r="M347" s="156"/>
      <c r="T347" s="157"/>
      <c r="AT347" s="153" t="s">
        <v>279</v>
      </c>
      <c r="AU347" s="153" t="s">
        <v>90</v>
      </c>
      <c r="AV347" s="12" t="s">
        <v>21</v>
      </c>
      <c r="AW347" s="12" t="s">
        <v>35</v>
      </c>
      <c r="AX347" s="12" t="s">
        <v>81</v>
      </c>
      <c r="AY347" s="153" t="s">
        <v>270</v>
      </c>
    </row>
    <row r="348" spans="2:65" s="14" customFormat="1" ht="11.25">
      <c r="B348" s="165"/>
      <c r="D348" s="152" t="s">
        <v>279</v>
      </c>
      <c r="E348" s="166" t="s">
        <v>1</v>
      </c>
      <c r="F348" s="167" t="s">
        <v>2595</v>
      </c>
      <c r="H348" s="168">
        <v>0.254</v>
      </c>
      <c r="I348" s="169"/>
      <c r="L348" s="165"/>
      <c r="M348" s="170"/>
      <c r="T348" s="171"/>
      <c r="AT348" s="166" t="s">
        <v>279</v>
      </c>
      <c r="AU348" s="166" t="s">
        <v>90</v>
      </c>
      <c r="AV348" s="14" t="s">
        <v>90</v>
      </c>
      <c r="AW348" s="14" t="s">
        <v>35</v>
      </c>
      <c r="AX348" s="14" t="s">
        <v>81</v>
      </c>
      <c r="AY348" s="166" t="s">
        <v>270</v>
      </c>
    </row>
    <row r="349" spans="2:65" s="14" customFormat="1" ht="11.25">
      <c r="B349" s="165"/>
      <c r="D349" s="152" t="s">
        <v>279</v>
      </c>
      <c r="E349" s="166" t="s">
        <v>1</v>
      </c>
      <c r="F349" s="167" t="s">
        <v>2601</v>
      </c>
      <c r="H349" s="168">
        <v>7.3630000000000004</v>
      </c>
      <c r="I349" s="169"/>
      <c r="L349" s="165"/>
      <c r="M349" s="170"/>
      <c r="T349" s="171"/>
      <c r="AT349" s="166" t="s">
        <v>279</v>
      </c>
      <c r="AU349" s="166" t="s">
        <v>90</v>
      </c>
      <c r="AV349" s="14" t="s">
        <v>90</v>
      </c>
      <c r="AW349" s="14" t="s">
        <v>35</v>
      </c>
      <c r="AX349" s="14" t="s">
        <v>81</v>
      </c>
      <c r="AY349" s="166" t="s">
        <v>270</v>
      </c>
    </row>
    <row r="350" spans="2:65" s="14" customFormat="1" ht="11.25">
      <c r="B350" s="165"/>
      <c r="D350" s="152" t="s">
        <v>279</v>
      </c>
      <c r="E350" s="166" t="s">
        <v>1</v>
      </c>
      <c r="F350" s="167" t="s">
        <v>2617</v>
      </c>
      <c r="H350" s="168">
        <v>26.009</v>
      </c>
      <c r="I350" s="169"/>
      <c r="L350" s="165"/>
      <c r="M350" s="170"/>
      <c r="T350" s="171"/>
      <c r="AT350" s="166" t="s">
        <v>279</v>
      </c>
      <c r="AU350" s="166" t="s">
        <v>90</v>
      </c>
      <c r="AV350" s="14" t="s">
        <v>90</v>
      </c>
      <c r="AW350" s="14" t="s">
        <v>35</v>
      </c>
      <c r="AX350" s="14" t="s">
        <v>81</v>
      </c>
      <c r="AY350" s="166" t="s">
        <v>270</v>
      </c>
    </row>
    <row r="351" spans="2:65" s="15" customFormat="1" ht="11.25">
      <c r="B351" s="172"/>
      <c r="D351" s="152" t="s">
        <v>279</v>
      </c>
      <c r="E351" s="173" t="s">
        <v>1</v>
      </c>
      <c r="F351" s="174" t="s">
        <v>310</v>
      </c>
      <c r="H351" s="175">
        <v>33.625999999999998</v>
      </c>
      <c r="I351" s="176"/>
      <c r="L351" s="172"/>
      <c r="M351" s="177"/>
      <c r="T351" s="178"/>
      <c r="AT351" s="173" t="s">
        <v>279</v>
      </c>
      <c r="AU351" s="173" t="s">
        <v>90</v>
      </c>
      <c r="AV351" s="15" t="s">
        <v>277</v>
      </c>
      <c r="AW351" s="15" t="s">
        <v>35</v>
      </c>
      <c r="AX351" s="15" t="s">
        <v>21</v>
      </c>
      <c r="AY351" s="173" t="s">
        <v>270</v>
      </c>
    </row>
    <row r="352" spans="2:65" s="1" customFormat="1" ht="24.2" customHeight="1">
      <c r="B352" s="32"/>
      <c r="C352" s="138" t="s">
        <v>509</v>
      </c>
      <c r="D352" s="138" t="s">
        <v>272</v>
      </c>
      <c r="E352" s="139" t="s">
        <v>495</v>
      </c>
      <c r="F352" s="140" t="s">
        <v>496</v>
      </c>
      <c r="G352" s="141" t="s">
        <v>371</v>
      </c>
      <c r="H352" s="142">
        <v>24.984999999999999</v>
      </c>
      <c r="I352" s="143"/>
      <c r="J352" s="144">
        <f>ROUND(I352*H352,2)</f>
        <v>0</v>
      </c>
      <c r="K352" s="140" t="s">
        <v>276</v>
      </c>
      <c r="L352" s="32"/>
      <c r="M352" s="145" t="s">
        <v>1</v>
      </c>
      <c r="N352" s="146" t="s">
        <v>46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277</v>
      </c>
      <c r="AT352" s="149" t="s">
        <v>272</v>
      </c>
      <c r="AU352" s="149" t="s">
        <v>90</v>
      </c>
      <c r="AY352" s="17" t="s">
        <v>270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21</v>
      </c>
      <c r="BK352" s="150">
        <f>ROUND(I352*H352,2)</f>
        <v>0</v>
      </c>
      <c r="BL352" s="17" t="s">
        <v>277</v>
      </c>
      <c r="BM352" s="149" t="s">
        <v>2808</v>
      </c>
    </row>
    <row r="353" spans="2:65" s="12" customFormat="1" ht="22.5">
      <c r="B353" s="151"/>
      <c r="D353" s="152" t="s">
        <v>279</v>
      </c>
      <c r="E353" s="153" t="s">
        <v>1</v>
      </c>
      <c r="F353" s="154" t="s">
        <v>498</v>
      </c>
      <c r="H353" s="153" t="s">
        <v>1</v>
      </c>
      <c r="I353" s="155"/>
      <c r="L353" s="151"/>
      <c r="M353" s="156"/>
      <c r="T353" s="157"/>
      <c r="AT353" s="153" t="s">
        <v>279</v>
      </c>
      <c r="AU353" s="153" t="s">
        <v>90</v>
      </c>
      <c r="AV353" s="12" t="s">
        <v>21</v>
      </c>
      <c r="AW353" s="12" t="s">
        <v>35</v>
      </c>
      <c r="AX353" s="12" t="s">
        <v>81</v>
      </c>
      <c r="AY353" s="153" t="s">
        <v>270</v>
      </c>
    </row>
    <row r="354" spans="2:65" s="14" customFormat="1" ht="11.25">
      <c r="B354" s="165"/>
      <c r="D354" s="152" t="s">
        <v>279</v>
      </c>
      <c r="E354" s="166" t="s">
        <v>1</v>
      </c>
      <c r="F354" s="167" t="s">
        <v>2593</v>
      </c>
      <c r="H354" s="168">
        <v>20.076000000000001</v>
      </c>
      <c r="I354" s="169"/>
      <c r="L354" s="165"/>
      <c r="M354" s="170"/>
      <c r="T354" s="171"/>
      <c r="AT354" s="166" t="s">
        <v>279</v>
      </c>
      <c r="AU354" s="166" t="s">
        <v>90</v>
      </c>
      <c r="AV354" s="14" t="s">
        <v>90</v>
      </c>
      <c r="AW354" s="14" t="s">
        <v>35</v>
      </c>
      <c r="AX354" s="14" t="s">
        <v>81</v>
      </c>
      <c r="AY354" s="166" t="s">
        <v>270</v>
      </c>
    </row>
    <row r="355" spans="2:65" s="14" customFormat="1" ht="11.25">
      <c r="B355" s="165"/>
      <c r="D355" s="152" t="s">
        <v>279</v>
      </c>
      <c r="E355" s="166" t="s">
        <v>1</v>
      </c>
      <c r="F355" s="167" t="s">
        <v>2597</v>
      </c>
      <c r="H355" s="168">
        <v>4.9089999999999998</v>
      </c>
      <c r="I355" s="169"/>
      <c r="L355" s="165"/>
      <c r="M355" s="170"/>
      <c r="T355" s="171"/>
      <c r="AT355" s="166" t="s">
        <v>279</v>
      </c>
      <c r="AU355" s="166" t="s">
        <v>90</v>
      </c>
      <c r="AV355" s="14" t="s">
        <v>90</v>
      </c>
      <c r="AW355" s="14" t="s">
        <v>35</v>
      </c>
      <c r="AX355" s="14" t="s">
        <v>81</v>
      </c>
      <c r="AY355" s="166" t="s">
        <v>270</v>
      </c>
    </row>
    <row r="356" spans="2:65" s="15" customFormat="1" ht="11.25">
      <c r="B356" s="172"/>
      <c r="D356" s="152" t="s">
        <v>279</v>
      </c>
      <c r="E356" s="173" t="s">
        <v>1</v>
      </c>
      <c r="F356" s="174" t="s">
        <v>310</v>
      </c>
      <c r="H356" s="175">
        <v>24.984999999999999</v>
      </c>
      <c r="I356" s="176"/>
      <c r="L356" s="172"/>
      <c r="M356" s="177"/>
      <c r="T356" s="178"/>
      <c r="AT356" s="173" t="s">
        <v>279</v>
      </c>
      <c r="AU356" s="173" t="s">
        <v>90</v>
      </c>
      <c r="AV356" s="15" t="s">
        <v>277</v>
      </c>
      <c r="AW356" s="15" t="s">
        <v>35</v>
      </c>
      <c r="AX356" s="15" t="s">
        <v>21</v>
      </c>
      <c r="AY356" s="173" t="s">
        <v>270</v>
      </c>
    </row>
    <row r="357" spans="2:65" s="1" customFormat="1" ht="33" customHeight="1">
      <c r="B357" s="32"/>
      <c r="C357" s="138" t="s">
        <v>516</v>
      </c>
      <c r="D357" s="138" t="s">
        <v>272</v>
      </c>
      <c r="E357" s="139" t="s">
        <v>635</v>
      </c>
      <c r="F357" s="140" t="s">
        <v>636</v>
      </c>
      <c r="G357" s="141" t="s">
        <v>371</v>
      </c>
      <c r="H357" s="142">
        <v>47.473999999999997</v>
      </c>
      <c r="I357" s="143"/>
      <c r="J357" s="144">
        <f>ROUND(I357*H357,2)</f>
        <v>0</v>
      </c>
      <c r="K357" s="140" t="s">
        <v>637</v>
      </c>
      <c r="L357" s="32"/>
      <c r="M357" s="145" t="s">
        <v>1</v>
      </c>
      <c r="N357" s="146" t="s">
        <v>46</v>
      </c>
      <c r="P357" s="147">
        <f>O357*H357</f>
        <v>0</v>
      </c>
      <c r="Q357" s="147">
        <v>0</v>
      </c>
      <c r="R357" s="147">
        <f>Q357*H357</f>
        <v>0</v>
      </c>
      <c r="S357" s="147">
        <v>0</v>
      </c>
      <c r="T357" s="148">
        <f>S357*H357</f>
        <v>0</v>
      </c>
      <c r="AR357" s="149" t="s">
        <v>277</v>
      </c>
      <c r="AT357" s="149" t="s">
        <v>272</v>
      </c>
      <c r="AU357" s="149" t="s">
        <v>90</v>
      </c>
      <c r="AY357" s="17" t="s">
        <v>270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21</v>
      </c>
      <c r="BK357" s="150">
        <f>ROUND(I357*H357,2)</f>
        <v>0</v>
      </c>
      <c r="BL357" s="17" t="s">
        <v>277</v>
      </c>
      <c r="BM357" s="149" t="s">
        <v>2809</v>
      </c>
    </row>
    <row r="358" spans="2:65" s="14" customFormat="1" ht="11.25">
      <c r="B358" s="165"/>
      <c r="D358" s="152" t="s">
        <v>279</v>
      </c>
      <c r="E358" s="166" t="s">
        <v>1</v>
      </c>
      <c r="F358" s="167" t="s">
        <v>2584</v>
      </c>
      <c r="H358" s="168">
        <v>47.473999999999997</v>
      </c>
      <c r="I358" s="169"/>
      <c r="L358" s="165"/>
      <c r="M358" s="170"/>
      <c r="T358" s="171"/>
      <c r="AT358" s="166" t="s">
        <v>279</v>
      </c>
      <c r="AU358" s="166" t="s">
        <v>90</v>
      </c>
      <c r="AV358" s="14" t="s">
        <v>90</v>
      </c>
      <c r="AW358" s="14" t="s">
        <v>35</v>
      </c>
      <c r="AX358" s="14" t="s">
        <v>21</v>
      </c>
      <c r="AY358" s="166" t="s">
        <v>270</v>
      </c>
    </row>
    <row r="359" spans="2:65" s="1" customFormat="1" ht="33" customHeight="1">
      <c r="B359" s="32"/>
      <c r="C359" s="138" t="s">
        <v>522</v>
      </c>
      <c r="D359" s="138" t="s">
        <v>272</v>
      </c>
      <c r="E359" s="139" t="s">
        <v>500</v>
      </c>
      <c r="F359" s="140" t="s">
        <v>501</v>
      </c>
      <c r="G359" s="141" t="s">
        <v>371</v>
      </c>
      <c r="H359" s="142">
        <v>133.84800000000001</v>
      </c>
      <c r="I359" s="143"/>
      <c r="J359" s="144">
        <f>ROUND(I359*H359,2)</f>
        <v>0</v>
      </c>
      <c r="K359" s="140" t="s">
        <v>341</v>
      </c>
      <c r="L359" s="32"/>
      <c r="M359" s="145" t="s">
        <v>1</v>
      </c>
      <c r="N359" s="146" t="s">
        <v>46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277</v>
      </c>
      <c r="AT359" s="149" t="s">
        <v>272</v>
      </c>
      <c r="AU359" s="149" t="s">
        <v>90</v>
      </c>
      <c r="AY359" s="17" t="s">
        <v>270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21</v>
      </c>
      <c r="BK359" s="150">
        <f>ROUND(I359*H359,2)</f>
        <v>0</v>
      </c>
      <c r="BL359" s="17" t="s">
        <v>277</v>
      </c>
      <c r="BM359" s="149" t="s">
        <v>2810</v>
      </c>
    </row>
    <row r="360" spans="2:65" s="14" customFormat="1" ht="11.25">
      <c r="B360" s="165"/>
      <c r="D360" s="152" t="s">
        <v>279</v>
      </c>
      <c r="E360" s="166" t="s">
        <v>1</v>
      </c>
      <c r="F360" s="167" t="s">
        <v>2582</v>
      </c>
      <c r="H360" s="168">
        <v>133.84800000000001</v>
      </c>
      <c r="I360" s="169"/>
      <c r="L360" s="165"/>
      <c r="M360" s="170"/>
      <c r="T360" s="171"/>
      <c r="AT360" s="166" t="s">
        <v>279</v>
      </c>
      <c r="AU360" s="166" t="s">
        <v>90</v>
      </c>
      <c r="AV360" s="14" t="s">
        <v>90</v>
      </c>
      <c r="AW360" s="14" t="s">
        <v>35</v>
      </c>
      <c r="AX360" s="14" t="s">
        <v>21</v>
      </c>
      <c r="AY360" s="166" t="s">
        <v>270</v>
      </c>
    </row>
    <row r="361" spans="2:65" s="1" customFormat="1" ht="37.9" customHeight="1">
      <c r="B361" s="32"/>
      <c r="C361" s="138" t="s">
        <v>531</v>
      </c>
      <c r="D361" s="138" t="s">
        <v>272</v>
      </c>
      <c r="E361" s="139" t="s">
        <v>510</v>
      </c>
      <c r="F361" s="140" t="s">
        <v>511</v>
      </c>
      <c r="G361" s="141" t="s">
        <v>506</v>
      </c>
      <c r="H361" s="142">
        <v>15.773</v>
      </c>
      <c r="I361" s="143"/>
      <c r="J361" s="144">
        <f>ROUND(I361*H361,2)</f>
        <v>0</v>
      </c>
      <c r="K361" s="140" t="s">
        <v>341</v>
      </c>
      <c r="L361" s="32"/>
      <c r="M361" s="145" t="s">
        <v>1</v>
      </c>
      <c r="N361" s="146" t="s">
        <v>46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277</v>
      </c>
      <c r="AT361" s="149" t="s">
        <v>272</v>
      </c>
      <c r="AU361" s="149" t="s">
        <v>90</v>
      </c>
      <c r="AY361" s="17" t="s">
        <v>270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21</v>
      </c>
      <c r="BK361" s="150">
        <f>ROUND(I361*H361,2)</f>
        <v>0</v>
      </c>
      <c r="BL361" s="17" t="s">
        <v>277</v>
      </c>
      <c r="BM361" s="149" t="s">
        <v>2811</v>
      </c>
    </row>
    <row r="362" spans="2:65" s="12" customFormat="1" ht="11.25">
      <c r="B362" s="151"/>
      <c r="D362" s="152" t="s">
        <v>279</v>
      </c>
      <c r="E362" s="153" t="s">
        <v>1</v>
      </c>
      <c r="F362" s="154" t="s">
        <v>513</v>
      </c>
      <c r="H362" s="153" t="s">
        <v>1</v>
      </c>
      <c r="I362" s="155"/>
      <c r="L362" s="151"/>
      <c r="M362" s="156"/>
      <c r="T362" s="157"/>
      <c r="AT362" s="153" t="s">
        <v>279</v>
      </c>
      <c r="AU362" s="153" t="s">
        <v>90</v>
      </c>
      <c r="AV362" s="12" t="s">
        <v>21</v>
      </c>
      <c r="AW362" s="12" t="s">
        <v>35</v>
      </c>
      <c r="AX362" s="12" t="s">
        <v>81</v>
      </c>
      <c r="AY362" s="153" t="s">
        <v>270</v>
      </c>
    </row>
    <row r="363" spans="2:65" s="14" customFormat="1" ht="11.25">
      <c r="B363" s="165"/>
      <c r="D363" s="152" t="s">
        <v>279</v>
      </c>
      <c r="E363" s="166" t="s">
        <v>1</v>
      </c>
      <c r="F363" s="167" t="s">
        <v>2812</v>
      </c>
      <c r="H363" s="168">
        <v>15.773</v>
      </c>
      <c r="I363" s="169"/>
      <c r="L363" s="165"/>
      <c r="M363" s="170"/>
      <c r="T363" s="171"/>
      <c r="AT363" s="166" t="s">
        <v>279</v>
      </c>
      <c r="AU363" s="166" t="s">
        <v>90</v>
      </c>
      <c r="AV363" s="14" t="s">
        <v>90</v>
      </c>
      <c r="AW363" s="14" t="s">
        <v>35</v>
      </c>
      <c r="AX363" s="14" t="s">
        <v>21</v>
      </c>
      <c r="AY363" s="166" t="s">
        <v>270</v>
      </c>
    </row>
    <row r="364" spans="2:65" s="1" customFormat="1" ht="44.25" customHeight="1">
      <c r="B364" s="32"/>
      <c r="C364" s="138" t="s">
        <v>541</v>
      </c>
      <c r="D364" s="138" t="s">
        <v>272</v>
      </c>
      <c r="E364" s="139" t="s">
        <v>517</v>
      </c>
      <c r="F364" s="140" t="s">
        <v>518</v>
      </c>
      <c r="G364" s="141" t="s">
        <v>506</v>
      </c>
      <c r="H364" s="142">
        <v>7.56</v>
      </c>
      <c r="I364" s="143"/>
      <c r="J364" s="144">
        <f>ROUND(I364*H364,2)</f>
        <v>0</v>
      </c>
      <c r="K364" s="140" t="s">
        <v>341</v>
      </c>
      <c r="L364" s="32"/>
      <c r="M364" s="145" t="s">
        <v>1</v>
      </c>
      <c r="N364" s="146" t="s">
        <v>46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277</v>
      </c>
      <c r="AT364" s="149" t="s">
        <v>272</v>
      </c>
      <c r="AU364" s="149" t="s">
        <v>90</v>
      </c>
      <c r="AY364" s="17" t="s">
        <v>270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21</v>
      </c>
      <c r="BK364" s="150">
        <f>ROUND(I364*H364,2)</f>
        <v>0</v>
      </c>
      <c r="BL364" s="17" t="s">
        <v>277</v>
      </c>
      <c r="BM364" s="149" t="s">
        <v>2813</v>
      </c>
    </row>
    <row r="365" spans="2:65" s="12" customFormat="1" ht="22.5">
      <c r="B365" s="151"/>
      <c r="D365" s="152" t="s">
        <v>279</v>
      </c>
      <c r="E365" s="153" t="s">
        <v>1</v>
      </c>
      <c r="F365" s="154" t="s">
        <v>520</v>
      </c>
      <c r="H365" s="153" t="s">
        <v>1</v>
      </c>
      <c r="I365" s="155"/>
      <c r="L365" s="151"/>
      <c r="M365" s="156"/>
      <c r="T365" s="157"/>
      <c r="AT365" s="153" t="s">
        <v>279</v>
      </c>
      <c r="AU365" s="153" t="s">
        <v>90</v>
      </c>
      <c r="AV365" s="12" t="s">
        <v>21</v>
      </c>
      <c r="AW365" s="12" t="s">
        <v>35</v>
      </c>
      <c r="AX365" s="12" t="s">
        <v>81</v>
      </c>
      <c r="AY365" s="153" t="s">
        <v>270</v>
      </c>
    </row>
    <row r="366" spans="2:65" s="14" customFormat="1" ht="11.25">
      <c r="B366" s="165"/>
      <c r="D366" s="152" t="s">
        <v>279</v>
      </c>
      <c r="E366" s="166" t="s">
        <v>1</v>
      </c>
      <c r="F366" s="167" t="s">
        <v>2814</v>
      </c>
      <c r="H366" s="168">
        <v>7.56</v>
      </c>
      <c r="I366" s="169"/>
      <c r="L366" s="165"/>
      <c r="M366" s="170"/>
      <c r="T366" s="171"/>
      <c r="AT366" s="166" t="s">
        <v>279</v>
      </c>
      <c r="AU366" s="166" t="s">
        <v>90</v>
      </c>
      <c r="AV366" s="14" t="s">
        <v>90</v>
      </c>
      <c r="AW366" s="14" t="s">
        <v>35</v>
      </c>
      <c r="AX366" s="14" t="s">
        <v>21</v>
      </c>
      <c r="AY366" s="166" t="s">
        <v>270</v>
      </c>
    </row>
    <row r="367" spans="2:65" s="1" customFormat="1" ht="24.2" customHeight="1">
      <c r="B367" s="32"/>
      <c r="C367" s="138" t="s">
        <v>546</v>
      </c>
      <c r="D367" s="138" t="s">
        <v>272</v>
      </c>
      <c r="E367" s="139" t="s">
        <v>2815</v>
      </c>
      <c r="F367" s="140" t="s">
        <v>2816</v>
      </c>
      <c r="G367" s="141" t="s">
        <v>371</v>
      </c>
      <c r="H367" s="142">
        <v>22.195</v>
      </c>
      <c r="I367" s="143"/>
      <c r="J367" s="144">
        <f>ROUND(I367*H367,2)</f>
        <v>0</v>
      </c>
      <c r="K367" s="140" t="s">
        <v>276</v>
      </c>
      <c r="L367" s="32"/>
      <c r="M367" s="145" t="s">
        <v>1</v>
      </c>
      <c r="N367" s="146" t="s">
        <v>46</v>
      </c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AR367" s="149" t="s">
        <v>277</v>
      </c>
      <c r="AT367" s="149" t="s">
        <v>272</v>
      </c>
      <c r="AU367" s="149" t="s">
        <v>90</v>
      </c>
      <c r="AY367" s="17" t="s">
        <v>270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21</v>
      </c>
      <c r="BK367" s="150">
        <f>ROUND(I367*H367,2)</f>
        <v>0</v>
      </c>
      <c r="BL367" s="17" t="s">
        <v>277</v>
      </c>
      <c r="BM367" s="149" t="s">
        <v>2817</v>
      </c>
    </row>
    <row r="368" spans="2:65" s="12" customFormat="1" ht="22.5">
      <c r="B368" s="151"/>
      <c r="D368" s="152" t="s">
        <v>279</v>
      </c>
      <c r="E368" s="153" t="s">
        <v>1</v>
      </c>
      <c r="F368" s="154" t="s">
        <v>2818</v>
      </c>
      <c r="H368" s="153" t="s">
        <v>1</v>
      </c>
      <c r="I368" s="155"/>
      <c r="L368" s="151"/>
      <c r="M368" s="156"/>
      <c r="T368" s="157"/>
      <c r="AT368" s="153" t="s">
        <v>279</v>
      </c>
      <c r="AU368" s="153" t="s">
        <v>90</v>
      </c>
      <c r="AV368" s="12" t="s">
        <v>21</v>
      </c>
      <c r="AW368" s="12" t="s">
        <v>35</v>
      </c>
      <c r="AX368" s="12" t="s">
        <v>81</v>
      </c>
      <c r="AY368" s="153" t="s">
        <v>270</v>
      </c>
    </row>
    <row r="369" spans="2:65" s="12" customFormat="1" ht="11.25">
      <c r="B369" s="151"/>
      <c r="D369" s="152" t="s">
        <v>279</v>
      </c>
      <c r="E369" s="153" t="s">
        <v>1</v>
      </c>
      <c r="F369" s="154" t="s">
        <v>2819</v>
      </c>
      <c r="H369" s="153" t="s">
        <v>1</v>
      </c>
      <c r="I369" s="155"/>
      <c r="L369" s="151"/>
      <c r="M369" s="156"/>
      <c r="T369" s="157"/>
      <c r="AT369" s="153" t="s">
        <v>279</v>
      </c>
      <c r="AU369" s="153" t="s">
        <v>90</v>
      </c>
      <c r="AV369" s="12" t="s">
        <v>21</v>
      </c>
      <c r="AW369" s="12" t="s">
        <v>35</v>
      </c>
      <c r="AX369" s="12" t="s">
        <v>81</v>
      </c>
      <c r="AY369" s="153" t="s">
        <v>270</v>
      </c>
    </row>
    <row r="370" spans="2:65" s="14" customFormat="1" ht="11.25">
      <c r="B370" s="165"/>
      <c r="D370" s="152" t="s">
        <v>279</v>
      </c>
      <c r="E370" s="166" t="s">
        <v>1</v>
      </c>
      <c r="F370" s="167" t="s">
        <v>2550</v>
      </c>
      <c r="H370" s="168">
        <v>55.62</v>
      </c>
      <c r="I370" s="169"/>
      <c r="L370" s="165"/>
      <c r="M370" s="170"/>
      <c r="T370" s="171"/>
      <c r="AT370" s="166" t="s">
        <v>279</v>
      </c>
      <c r="AU370" s="166" t="s">
        <v>90</v>
      </c>
      <c r="AV370" s="14" t="s">
        <v>90</v>
      </c>
      <c r="AW370" s="14" t="s">
        <v>35</v>
      </c>
      <c r="AX370" s="14" t="s">
        <v>81</v>
      </c>
      <c r="AY370" s="166" t="s">
        <v>270</v>
      </c>
    </row>
    <row r="371" spans="2:65" s="12" customFormat="1" ht="11.25">
      <c r="B371" s="151"/>
      <c r="D371" s="152" t="s">
        <v>279</v>
      </c>
      <c r="E371" s="153" t="s">
        <v>1</v>
      </c>
      <c r="F371" s="154" t="s">
        <v>2820</v>
      </c>
      <c r="H371" s="153" t="s">
        <v>1</v>
      </c>
      <c r="I371" s="155"/>
      <c r="L371" s="151"/>
      <c r="M371" s="156"/>
      <c r="T371" s="157"/>
      <c r="AT371" s="153" t="s">
        <v>279</v>
      </c>
      <c r="AU371" s="153" t="s">
        <v>90</v>
      </c>
      <c r="AV371" s="12" t="s">
        <v>21</v>
      </c>
      <c r="AW371" s="12" t="s">
        <v>35</v>
      </c>
      <c r="AX371" s="12" t="s">
        <v>81</v>
      </c>
      <c r="AY371" s="153" t="s">
        <v>270</v>
      </c>
    </row>
    <row r="372" spans="2:65" s="14" customFormat="1" ht="11.25">
      <c r="B372" s="165"/>
      <c r="D372" s="152" t="s">
        <v>279</v>
      </c>
      <c r="E372" s="166" t="s">
        <v>1</v>
      </c>
      <c r="F372" s="167" t="s">
        <v>2821</v>
      </c>
      <c r="H372" s="168">
        <v>-1.62</v>
      </c>
      <c r="I372" s="169"/>
      <c r="L372" s="165"/>
      <c r="M372" s="170"/>
      <c r="T372" s="171"/>
      <c r="AT372" s="166" t="s">
        <v>279</v>
      </c>
      <c r="AU372" s="166" t="s">
        <v>90</v>
      </c>
      <c r="AV372" s="14" t="s">
        <v>90</v>
      </c>
      <c r="AW372" s="14" t="s">
        <v>35</v>
      </c>
      <c r="AX372" s="14" t="s">
        <v>81</v>
      </c>
      <c r="AY372" s="166" t="s">
        <v>270</v>
      </c>
    </row>
    <row r="373" spans="2:65" s="14" customFormat="1" ht="11.25">
      <c r="B373" s="165"/>
      <c r="D373" s="152" t="s">
        <v>279</v>
      </c>
      <c r="E373" s="166" t="s">
        <v>1</v>
      </c>
      <c r="F373" s="167" t="s">
        <v>2822</v>
      </c>
      <c r="H373" s="168">
        <v>-1.62</v>
      </c>
      <c r="I373" s="169"/>
      <c r="L373" s="165"/>
      <c r="M373" s="170"/>
      <c r="T373" s="171"/>
      <c r="AT373" s="166" t="s">
        <v>279</v>
      </c>
      <c r="AU373" s="166" t="s">
        <v>90</v>
      </c>
      <c r="AV373" s="14" t="s">
        <v>90</v>
      </c>
      <c r="AW373" s="14" t="s">
        <v>35</v>
      </c>
      <c r="AX373" s="14" t="s">
        <v>81</v>
      </c>
      <c r="AY373" s="166" t="s">
        <v>270</v>
      </c>
    </row>
    <row r="374" spans="2:65" s="14" customFormat="1" ht="11.25">
      <c r="B374" s="165"/>
      <c r="D374" s="152" t="s">
        <v>279</v>
      </c>
      <c r="E374" s="166" t="s">
        <v>1</v>
      </c>
      <c r="F374" s="167" t="s">
        <v>2823</v>
      </c>
      <c r="H374" s="168">
        <v>-0.96</v>
      </c>
      <c r="I374" s="169"/>
      <c r="L374" s="165"/>
      <c r="M374" s="170"/>
      <c r="T374" s="171"/>
      <c r="AT374" s="166" t="s">
        <v>279</v>
      </c>
      <c r="AU374" s="166" t="s">
        <v>90</v>
      </c>
      <c r="AV374" s="14" t="s">
        <v>90</v>
      </c>
      <c r="AW374" s="14" t="s">
        <v>35</v>
      </c>
      <c r="AX374" s="14" t="s">
        <v>81</v>
      </c>
      <c r="AY374" s="166" t="s">
        <v>270</v>
      </c>
    </row>
    <row r="375" spans="2:65" s="14" customFormat="1" ht="11.25">
      <c r="B375" s="165"/>
      <c r="D375" s="152" t="s">
        <v>279</v>
      </c>
      <c r="E375" s="166" t="s">
        <v>1</v>
      </c>
      <c r="F375" s="167" t="s">
        <v>2824</v>
      </c>
      <c r="H375" s="168">
        <v>-3.1669999999999998</v>
      </c>
      <c r="I375" s="169"/>
      <c r="L375" s="165"/>
      <c r="M375" s="170"/>
      <c r="T375" s="171"/>
      <c r="AT375" s="166" t="s">
        <v>279</v>
      </c>
      <c r="AU375" s="166" t="s">
        <v>90</v>
      </c>
      <c r="AV375" s="14" t="s">
        <v>90</v>
      </c>
      <c r="AW375" s="14" t="s">
        <v>35</v>
      </c>
      <c r="AX375" s="14" t="s">
        <v>81</v>
      </c>
      <c r="AY375" s="166" t="s">
        <v>270</v>
      </c>
    </row>
    <row r="376" spans="2:65" s="14" customFormat="1" ht="11.25">
      <c r="B376" s="165"/>
      <c r="D376" s="152" t="s">
        <v>279</v>
      </c>
      <c r="E376" s="166" t="s">
        <v>1</v>
      </c>
      <c r="F376" s="167" t="s">
        <v>2825</v>
      </c>
      <c r="H376" s="168">
        <v>-2.5</v>
      </c>
      <c r="I376" s="169"/>
      <c r="L376" s="165"/>
      <c r="M376" s="170"/>
      <c r="T376" s="171"/>
      <c r="AT376" s="166" t="s">
        <v>279</v>
      </c>
      <c r="AU376" s="166" t="s">
        <v>90</v>
      </c>
      <c r="AV376" s="14" t="s">
        <v>90</v>
      </c>
      <c r="AW376" s="14" t="s">
        <v>35</v>
      </c>
      <c r="AX376" s="14" t="s">
        <v>81</v>
      </c>
      <c r="AY376" s="166" t="s">
        <v>270</v>
      </c>
    </row>
    <row r="377" spans="2:65" s="14" customFormat="1" ht="11.25">
      <c r="B377" s="165"/>
      <c r="D377" s="152" t="s">
        <v>279</v>
      </c>
      <c r="E377" s="166" t="s">
        <v>1</v>
      </c>
      <c r="F377" s="167" t="s">
        <v>2826</v>
      </c>
      <c r="H377" s="168">
        <v>-20.25</v>
      </c>
      <c r="I377" s="169"/>
      <c r="L377" s="165"/>
      <c r="M377" s="170"/>
      <c r="T377" s="171"/>
      <c r="AT377" s="166" t="s">
        <v>279</v>
      </c>
      <c r="AU377" s="166" t="s">
        <v>90</v>
      </c>
      <c r="AV377" s="14" t="s">
        <v>90</v>
      </c>
      <c r="AW377" s="14" t="s">
        <v>35</v>
      </c>
      <c r="AX377" s="14" t="s">
        <v>81</v>
      </c>
      <c r="AY377" s="166" t="s">
        <v>270</v>
      </c>
    </row>
    <row r="378" spans="2:65" s="12" customFormat="1" ht="22.5">
      <c r="B378" s="151"/>
      <c r="D378" s="152" t="s">
        <v>279</v>
      </c>
      <c r="E378" s="153" t="s">
        <v>1</v>
      </c>
      <c r="F378" s="154" t="s">
        <v>2827</v>
      </c>
      <c r="H378" s="153" t="s">
        <v>1</v>
      </c>
      <c r="I378" s="155"/>
      <c r="L378" s="151"/>
      <c r="M378" s="156"/>
      <c r="T378" s="157"/>
      <c r="AT378" s="153" t="s">
        <v>279</v>
      </c>
      <c r="AU378" s="153" t="s">
        <v>90</v>
      </c>
      <c r="AV378" s="12" t="s">
        <v>21</v>
      </c>
      <c r="AW378" s="12" t="s">
        <v>35</v>
      </c>
      <c r="AX378" s="12" t="s">
        <v>81</v>
      </c>
      <c r="AY378" s="153" t="s">
        <v>270</v>
      </c>
    </row>
    <row r="379" spans="2:65" s="14" customFormat="1" ht="11.25">
      <c r="B379" s="165"/>
      <c r="D379" s="152" t="s">
        <v>279</v>
      </c>
      <c r="E379" s="166" t="s">
        <v>1</v>
      </c>
      <c r="F379" s="167" t="s">
        <v>2828</v>
      </c>
      <c r="H379" s="168">
        <v>-0.26900000000000002</v>
      </c>
      <c r="I379" s="169"/>
      <c r="L379" s="165"/>
      <c r="M379" s="170"/>
      <c r="T379" s="171"/>
      <c r="AT379" s="166" t="s">
        <v>279</v>
      </c>
      <c r="AU379" s="166" t="s">
        <v>90</v>
      </c>
      <c r="AV379" s="14" t="s">
        <v>90</v>
      </c>
      <c r="AW379" s="14" t="s">
        <v>35</v>
      </c>
      <c r="AX379" s="14" t="s">
        <v>81</v>
      </c>
      <c r="AY379" s="166" t="s">
        <v>270</v>
      </c>
    </row>
    <row r="380" spans="2:65" s="12" customFormat="1" ht="11.25">
      <c r="B380" s="151"/>
      <c r="D380" s="152" t="s">
        <v>279</v>
      </c>
      <c r="E380" s="153" t="s">
        <v>1</v>
      </c>
      <c r="F380" s="154" t="s">
        <v>2829</v>
      </c>
      <c r="H380" s="153" t="s">
        <v>1</v>
      </c>
      <c r="I380" s="155"/>
      <c r="L380" s="151"/>
      <c r="M380" s="156"/>
      <c r="T380" s="157"/>
      <c r="AT380" s="153" t="s">
        <v>279</v>
      </c>
      <c r="AU380" s="153" t="s">
        <v>90</v>
      </c>
      <c r="AV380" s="12" t="s">
        <v>21</v>
      </c>
      <c r="AW380" s="12" t="s">
        <v>35</v>
      </c>
      <c r="AX380" s="12" t="s">
        <v>81</v>
      </c>
      <c r="AY380" s="153" t="s">
        <v>270</v>
      </c>
    </row>
    <row r="381" spans="2:65" s="14" customFormat="1" ht="11.25">
      <c r="B381" s="165"/>
      <c r="D381" s="152" t="s">
        <v>279</v>
      </c>
      <c r="E381" s="166" t="s">
        <v>1</v>
      </c>
      <c r="F381" s="167" t="s">
        <v>2830</v>
      </c>
      <c r="H381" s="168">
        <v>-3.0390000000000001</v>
      </c>
      <c r="I381" s="169"/>
      <c r="L381" s="165"/>
      <c r="M381" s="170"/>
      <c r="T381" s="171"/>
      <c r="AT381" s="166" t="s">
        <v>279</v>
      </c>
      <c r="AU381" s="166" t="s">
        <v>90</v>
      </c>
      <c r="AV381" s="14" t="s">
        <v>90</v>
      </c>
      <c r="AW381" s="14" t="s">
        <v>35</v>
      </c>
      <c r="AX381" s="14" t="s">
        <v>81</v>
      </c>
      <c r="AY381" s="166" t="s">
        <v>270</v>
      </c>
    </row>
    <row r="382" spans="2:65" s="13" customFormat="1" ht="11.25">
      <c r="B382" s="158"/>
      <c r="D382" s="152" t="s">
        <v>279</v>
      </c>
      <c r="E382" s="159" t="s">
        <v>2571</v>
      </c>
      <c r="F382" s="160" t="s">
        <v>2831</v>
      </c>
      <c r="H382" s="161">
        <v>22.195</v>
      </c>
      <c r="I382" s="162"/>
      <c r="L382" s="158"/>
      <c r="M382" s="163"/>
      <c r="T382" s="164"/>
      <c r="AT382" s="159" t="s">
        <v>279</v>
      </c>
      <c r="AU382" s="159" t="s">
        <v>90</v>
      </c>
      <c r="AV382" s="13" t="s">
        <v>179</v>
      </c>
      <c r="AW382" s="13" t="s">
        <v>35</v>
      </c>
      <c r="AX382" s="13" t="s">
        <v>81</v>
      </c>
      <c r="AY382" s="159" t="s">
        <v>270</v>
      </c>
    </row>
    <row r="383" spans="2:65" s="15" customFormat="1" ht="11.25">
      <c r="B383" s="172"/>
      <c r="D383" s="152" t="s">
        <v>279</v>
      </c>
      <c r="E383" s="173" t="s">
        <v>1</v>
      </c>
      <c r="F383" s="174" t="s">
        <v>310</v>
      </c>
      <c r="H383" s="175">
        <v>22.195</v>
      </c>
      <c r="I383" s="176"/>
      <c r="L383" s="172"/>
      <c r="M383" s="177"/>
      <c r="T383" s="178"/>
      <c r="AT383" s="173" t="s">
        <v>279</v>
      </c>
      <c r="AU383" s="173" t="s">
        <v>90</v>
      </c>
      <c r="AV383" s="15" t="s">
        <v>277</v>
      </c>
      <c r="AW383" s="15" t="s">
        <v>35</v>
      </c>
      <c r="AX383" s="15" t="s">
        <v>21</v>
      </c>
      <c r="AY383" s="173" t="s">
        <v>270</v>
      </c>
    </row>
    <row r="384" spans="2:65" s="1" customFormat="1" ht="21.75" customHeight="1">
      <c r="B384" s="32"/>
      <c r="C384" s="179" t="s">
        <v>552</v>
      </c>
      <c r="D384" s="179" t="s">
        <v>532</v>
      </c>
      <c r="E384" s="180" t="s">
        <v>2832</v>
      </c>
      <c r="F384" s="181" t="s">
        <v>2833</v>
      </c>
      <c r="G384" s="182" t="s">
        <v>506</v>
      </c>
      <c r="H384" s="183">
        <v>45.91</v>
      </c>
      <c r="I384" s="184"/>
      <c r="J384" s="185">
        <f>ROUND(I384*H384,2)</f>
        <v>0</v>
      </c>
      <c r="K384" s="181" t="s">
        <v>341</v>
      </c>
      <c r="L384" s="186"/>
      <c r="M384" s="187" t="s">
        <v>1</v>
      </c>
      <c r="N384" s="188" t="s">
        <v>46</v>
      </c>
      <c r="P384" s="147">
        <f>O384*H384</f>
        <v>0</v>
      </c>
      <c r="Q384" s="147">
        <v>0</v>
      </c>
      <c r="R384" s="147">
        <f>Q384*H384</f>
        <v>0</v>
      </c>
      <c r="S384" s="147">
        <v>0</v>
      </c>
      <c r="T384" s="148">
        <f>S384*H384</f>
        <v>0</v>
      </c>
      <c r="AR384" s="149" t="s">
        <v>338</v>
      </c>
      <c r="AT384" s="149" t="s">
        <v>532</v>
      </c>
      <c r="AU384" s="149" t="s">
        <v>90</v>
      </c>
      <c r="AY384" s="17" t="s">
        <v>270</v>
      </c>
      <c r="BE384" s="150">
        <f>IF(N384="základní",J384,0)</f>
        <v>0</v>
      </c>
      <c r="BF384" s="150">
        <f>IF(N384="snížená",J384,0)</f>
        <v>0</v>
      </c>
      <c r="BG384" s="150">
        <f>IF(N384="zákl. přenesená",J384,0)</f>
        <v>0</v>
      </c>
      <c r="BH384" s="150">
        <f>IF(N384="sníž. přenesená",J384,0)</f>
        <v>0</v>
      </c>
      <c r="BI384" s="150">
        <f>IF(N384="nulová",J384,0)</f>
        <v>0</v>
      </c>
      <c r="BJ384" s="17" t="s">
        <v>21</v>
      </c>
      <c r="BK384" s="150">
        <f>ROUND(I384*H384,2)</f>
        <v>0</v>
      </c>
      <c r="BL384" s="17" t="s">
        <v>277</v>
      </c>
      <c r="BM384" s="149" t="s">
        <v>2834</v>
      </c>
    </row>
    <row r="385" spans="2:65" s="12" customFormat="1" ht="22.5">
      <c r="B385" s="151"/>
      <c r="D385" s="152" t="s">
        <v>279</v>
      </c>
      <c r="E385" s="153" t="s">
        <v>1</v>
      </c>
      <c r="F385" s="154" t="s">
        <v>2835</v>
      </c>
      <c r="H385" s="153" t="s">
        <v>1</v>
      </c>
      <c r="I385" s="155"/>
      <c r="L385" s="151"/>
      <c r="M385" s="156"/>
      <c r="T385" s="157"/>
      <c r="AT385" s="153" t="s">
        <v>279</v>
      </c>
      <c r="AU385" s="153" t="s">
        <v>90</v>
      </c>
      <c r="AV385" s="12" t="s">
        <v>21</v>
      </c>
      <c r="AW385" s="12" t="s">
        <v>35</v>
      </c>
      <c r="AX385" s="12" t="s">
        <v>81</v>
      </c>
      <c r="AY385" s="153" t="s">
        <v>270</v>
      </c>
    </row>
    <row r="386" spans="2:65" s="14" customFormat="1" ht="11.25">
      <c r="B386" s="165"/>
      <c r="D386" s="152" t="s">
        <v>279</v>
      </c>
      <c r="E386" s="166" t="s">
        <v>1</v>
      </c>
      <c r="F386" s="167" t="s">
        <v>2836</v>
      </c>
      <c r="H386" s="168">
        <v>45.91</v>
      </c>
      <c r="I386" s="169"/>
      <c r="L386" s="165"/>
      <c r="M386" s="170"/>
      <c r="T386" s="171"/>
      <c r="AT386" s="166" t="s">
        <v>279</v>
      </c>
      <c r="AU386" s="166" t="s">
        <v>90</v>
      </c>
      <c r="AV386" s="14" t="s">
        <v>90</v>
      </c>
      <c r="AW386" s="14" t="s">
        <v>35</v>
      </c>
      <c r="AX386" s="14" t="s">
        <v>21</v>
      </c>
      <c r="AY386" s="166" t="s">
        <v>270</v>
      </c>
    </row>
    <row r="387" spans="2:65" s="1" customFormat="1" ht="24.2" customHeight="1">
      <c r="B387" s="32"/>
      <c r="C387" s="138" t="s">
        <v>558</v>
      </c>
      <c r="D387" s="138" t="s">
        <v>272</v>
      </c>
      <c r="E387" s="139" t="s">
        <v>542</v>
      </c>
      <c r="F387" s="140" t="s">
        <v>543</v>
      </c>
      <c r="G387" s="141" t="s">
        <v>371</v>
      </c>
      <c r="H387" s="142">
        <v>22.195</v>
      </c>
      <c r="I387" s="143"/>
      <c r="J387" s="144">
        <f>ROUND(I387*H387,2)</f>
        <v>0</v>
      </c>
      <c r="K387" s="140" t="s">
        <v>276</v>
      </c>
      <c r="L387" s="32"/>
      <c r="M387" s="145" t="s">
        <v>1</v>
      </c>
      <c r="N387" s="146" t="s">
        <v>46</v>
      </c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9" t="s">
        <v>277</v>
      </c>
      <c r="AT387" s="149" t="s">
        <v>272</v>
      </c>
      <c r="AU387" s="149" t="s">
        <v>90</v>
      </c>
      <c r="AY387" s="17" t="s">
        <v>270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21</v>
      </c>
      <c r="BK387" s="150">
        <f>ROUND(I387*H387,2)</f>
        <v>0</v>
      </c>
      <c r="BL387" s="17" t="s">
        <v>277</v>
      </c>
      <c r="BM387" s="149" t="s">
        <v>2837</v>
      </c>
    </row>
    <row r="388" spans="2:65" s="12" customFormat="1" ht="11.25">
      <c r="B388" s="151"/>
      <c r="D388" s="152" t="s">
        <v>279</v>
      </c>
      <c r="E388" s="153" t="s">
        <v>1</v>
      </c>
      <c r="F388" s="154" t="s">
        <v>2838</v>
      </c>
      <c r="H388" s="153" t="s">
        <v>1</v>
      </c>
      <c r="I388" s="155"/>
      <c r="L388" s="151"/>
      <c r="M388" s="156"/>
      <c r="T388" s="157"/>
      <c r="AT388" s="153" t="s">
        <v>279</v>
      </c>
      <c r="AU388" s="153" t="s">
        <v>90</v>
      </c>
      <c r="AV388" s="12" t="s">
        <v>21</v>
      </c>
      <c r="AW388" s="12" t="s">
        <v>35</v>
      </c>
      <c r="AX388" s="12" t="s">
        <v>81</v>
      </c>
      <c r="AY388" s="153" t="s">
        <v>270</v>
      </c>
    </row>
    <row r="389" spans="2:65" s="14" customFormat="1" ht="11.25">
      <c r="B389" s="165"/>
      <c r="D389" s="152" t="s">
        <v>279</v>
      </c>
      <c r="E389" s="166" t="s">
        <v>1</v>
      </c>
      <c r="F389" s="167" t="s">
        <v>2571</v>
      </c>
      <c r="H389" s="168">
        <v>22.195</v>
      </c>
      <c r="I389" s="169"/>
      <c r="L389" s="165"/>
      <c r="M389" s="170"/>
      <c r="T389" s="171"/>
      <c r="AT389" s="166" t="s">
        <v>279</v>
      </c>
      <c r="AU389" s="166" t="s">
        <v>90</v>
      </c>
      <c r="AV389" s="14" t="s">
        <v>90</v>
      </c>
      <c r="AW389" s="14" t="s">
        <v>35</v>
      </c>
      <c r="AX389" s="14" t="s">
        <v>21</v>
      </c>
      <c r="AY389" s="166" t="s">
        <v>270</v>
      </c>
    </row>
    <row r="390" spans="2:65" s="1" customFormat="1" ht="37.9" customHeight="1">
      <c r="B390" s="32"/>
      <c r="C390" s="138" t="s">
        <v>566</v>
      </c>
      <c r="D390" s="138" t="s">
        <v>272</v>
      </c>
      <c r="E390" s="139" t="s">
        <v>547</v>
      </c>
      <c r="F390" s="140" t="s">
        <v>548</v>
      </c>
      <c r="G390" s="141" t="s">
        <v>371</v>
      </c>
      <c r="H390" s="142">
        <v>22.195</v>
      </c>
      <c r="I390" s="143"/>
      <c r="J390" s="144">
        <f>ROUND(I390*H390,2)</f>
        <v>0</v>
      </c>
      <c r="K390" s="140" t="s">
        <v>276</v>
      </c>
      <c r="L390" s="32"/>
      <c r="M390" s="145" t="s">
        <v>1</v>
      </c>
      <c r="N390" s="146" t="s">
        <v>46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277</v>
      </c>
      <c r="AT390" s="149" t="s">
        <v>272</v>
      </c>
      <c r="AU390" s="149" t="s">
        <v>90</v>
      </c>
      <c r="AY390" s="17" t="s">
        <v>270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21</v>
      </c>
      <c r="BK390" s="150">
        <f>ROUND(I390*H390,2)</f>
        <v>0</v>
      </c>
      <c r="BL390" s="17" t="s">
        <v>277</v>
      </c>
      <c r="BM390" s="149" t="s">
        <v>2839</v>
      </c>
    </row>
    <row r="391" spans="2:65" s="12" customFormat="1" ht="11.25">
      <c r="B391" s="151"/>
      <c r="D391" s="152" t="s">
        <v>279</v>
      </c>
      <c r="E391" s="153" t="s">
        <v>1</v>
      </c>
      <c r="F391" s="154" t="s">
        <v>2838</v>
      </c>
      <c r="H391" s="153" t="s">
        <v>1</v>
      </c>
      <c r="I391" s="155"/>
      <c r="L391" s="151"/>
      <c r="M391" s="156"/>
      <c r="T391" s="157"/>
      <c r="AT391" s="153" t="s">
        <v>279</v>
      </c>
      <c r="AU391" s="153" t="s">
        <v>90</v>
      </c>
      <c r="AV391" s="12" t="s">
        <v>21</v>
      </c>
      <c r="AW391" s="12" t="s">
        <v>35</v>
      </c>
      <c r="AX391" s="12" t="s">
        <v>81</v>
      </c>
      <c r="AY391" s="153" t="s">
        <v>270</v>
      </c>
    </row>
    <row r="392" spans="2:65" s="14" customFormat="1" ht="11.25">
      <c r="B392" s="165"/>
      <c r="D392" s="152" t="s">
        <v>279</v>
      </c>
      <c r="E392" s="166" t="s">
        <v>1</v>
      </c>
      <c r="F392" s="167" t="s">
        <v>2571</v>
      </c>
      <c r="H392" s="168">
        <v>22.195</v>
      </c>
      <c r="I392" s="169"/>
      <c r="L392" s="165"/>
      <c r="M392" s="170"/>
      <c r="T392" s="171"/>
      <c r="AT392" s="166" t="s">
        <v>279</v>
      </c>
      <c r="AU392" s="166" t="s">
        <v>90</v>
      </c>
      <c r="AV392" s="14" t="s">
        <v>90</v>
      </c>
      <c r="AW392" s="14" t="s">
        <v>35</v>
      </c>
      <c r="AX392" s="14" t="s">
        <v>21</v>
      </c>
      <c r="AY392" s="166" t="s">
        <v>270</v>
      </c>
    </row>
    <row r="393" spans="2:65" s="1" customFormat="1" ht="24.2" customHeight="1">
      <c r="B393" s="32"/>
      <c r="C393" s="138" t="s">
        <v>570</v>
      </c>
      <c r="D393" s="138" t="s">
        <v>272</v>
      </c>
      <c r="E393" s="139" t="s">
        <v>523</v>
      </c>
      <c r="F393" s="140" t="s">
        <v>524</v>
      </c>
      <c r="G393" s="141" t="s">
        <v>371</v>
      </c>
      <c r="H393" s="142">
        <v>16.538</v>
      </c>
      <c r="I393" s="143"/>
      <c r="J393" s="144">
        <f>ROUND(I393*H393,2)</f>
        <v>0</v>
      </c>
      <c r="K393" s="140" t="s">
        <v>276</v>
      </c>
      <c r="L393" s="32"/>
      <c r="M393" s="145" t="s">
        <v>1</v>
      </c>
      <c r="N393" s="146" t="s">
        <v>46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277</v>
      </c>
      <c r="AT393" s="149" t="s">
        <v>272</v>
      </c>
      <c r="AU393" s="149" t="s">
        <v>90</v>
      </c>
      <c r="AY393" s="17" t="s">
        <v>270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21</v>
      </c>
      <c r="BK393" s="150">
        <f>ROUND(I393*H393,2)</f>
        <v>0</v>
      </c>
      <c r="BL393" s="17" t="s">
        <v>277</v>
      </c>
      <c r="BM393" s="149" t="s">
        <v>2840</v>
      </c>
    </row>
    <row r="394" spans="2:65" s="12" customFormat="1" ht="22.5">
      <c r="B394" s="151"/>
      <c r="D394" s="152" t="s">
        <v>279</v>
      </c>
      <c r="E394" s="153" t="s">
        <v>1</v>
      </c>
      <c r="F394" s="154" t="s">
        <v>2841</v>
      </c>
      <c r="H394" s="153" t="s">
        <v>1</v>
      </c>
      <c r="I394" s="155"/>
      <c r="L394" s="151"/>
      <c r="M394" s="156"/>
      <c r="T394" s="157"/>
      <c r="AT394" s="153" t="s">
        <v>279</v>
      </c>
      <c r="AU394" s="153" t="s">
        <v>90</v>
      </c>
      <c r="AV394" s="12" t="s">
        <v>21</v>
      </c>
      <c r="AW394" s="12" t="s">
        <v>35</v>
      </c>
      <c r="AX394" s="12" t="s">
        <v>81</v>
      </c>
      <c r="AY394" s="153" t="s">
        <v>270</v>
      </c>
    </row>
    <row r="395" spans="2:65" s="12" customFormat="1" ht="22.5">
      <c r="B395" s="151"/>
      <c r="D395" s="152" t="s">
        <v>279</v>
      </c>
      <c r="E395" s="153" t="s">
        <v>1</v>
      </c>
      <c r="F395" s="154" t="s">
        <v>2842</v>
      </c>
      <c r="H395" s="153" t="s">
        <v>1</v>
      </c>
      <c r="I395" s="155"/>
      <c r="L395" s="151"/>
      <c r="M395" s="156"/>
      <c r="T395" s="157"/>
      <c r="AT395" s="153" t="s">
        <v>279</v>
      </c>
      <c r="AU395" s="153" t="s">
        <v>90</v>
      </c>
      <c r="AV395" s="12" t="s">
        <v>21</v>
      </c>
      <c r="AW395" s="12" t="s">
        <v>35</v>
      </c>
      <c r="AX395" s="12" t="s">
        <v>81</v>
      </c>
      <c r="AY395" s="153" t="s">
        <v>270</v>
      </c>
    </row>
    <row r="396" spans="2:65" s="14" customFormat="1" ht="22.5">
      <c r="B396" s="165"/>
      <c r="D396" s="152" t="s">
        <v>279</v>
      </c>
      <c r="E396" s="166" t="s">
        <v>1</v>
      </c>
      <c r="F396" s="167" t="s">
        <v>2843</v>
      </c>
      <c r="H396" s="168">
        <v>14.25</v>
      </c>
      <c r="I396" s="169"/>
      <c r="L396" s="165"/>
      <c r="M396" s="170"/>
      <c r="T396" s="171"/>
      <c r="AT396" s="166" t="s">
        <v>279</v>
      </c>
      <c r="AU396" s="166" t="s">
        <v>90</v>
      </c>
      <c r="AV396" s="14" t="s">
        <v>90</v>
      </c>
      <c r="AW396" s="14" t="s">
        <v>35</v>
      </c>
      <c r="AX396" s="14" t="s">
        <v>81</v>
      </c>
      <c r="AY396" s="166" t="s">
        <v>270</v>
      </c>
    </row>
    <row r="397" spans="2:65" s="12" customFormat="1" ht="11.25">
      <c r="B397" s="151"/>
      <c r="D397" s="152" t="s">
        <v>279</v>
      </c>
      <c r="E397" s="153" t="s">
        <v>1</v>
      </c>
      <c r="F397" s="154" t="s">
        <v>529</v>
      </c>
      <c r="H397" s="153" t="s">
        <v>1</v>
      </c>
      <c r="I397" s="155"/>
      <c r="L397" s="151"/>
      <c r="M397" s="156"/>
      <c r="T397" s="157"/>
      <c r="AT397" s="153" t="s">
        <v>279</v>
      </c>
      <c r="AU397" s="153" t="s">
        <v>90</v>
      </c>
      <c r="AV397" s="12" t="s">
        <v>21</v>
      </c>
      <c r="AW397" s="12" t="s">
        <v>35</v>
      </c>
      <c r="AX397" s="12" t="s">
        <v>81</v>
      </c>
      <c r="AY397" s="153" t="s">
        <v>270</v>
      </c>
    </row>
    <row r="398" spans="2:65" s="13" customFormat="1" ht="11.25">
      <c r="B398" s="158"/>
      <c r="D398" s="152" t="s">
        <v>279</v>
      </c>
      <c r="E398" s="159" t="s">
        <v>2557</v>
      </c>
      <c r="F398" s="160" t="s">
        <v>367</v>
      </c>
      <c r="H398" s="161">
        <v>14.25</v>
      </c>
      <c r="I398" s="162"/>
      <c r="L398" s="158"/>
      <c r="M398" s="163"/>
      <c r="T398" s="164"/>
      <c r="AT398" s="159" t="s">
        <v>279</v>
      </c>
      <c r="AU398" s="159" t="s">
        <v>90</v>
      </c>
      <c r="AV398" s="13" t="s">
        <v>179</v>
      </c>
      <c r="AW398" s="13" t="s">
        <v>35</v>
      </c>
      <c r="AX398" s="13" t="s">
        <v>81</v>
      </c>
      <c r="AY398" s="159" t="s">
        <v>270</v>
      </c>
    </row>
    <row r="399" spans="2:65" s="12" customFormat="1" ht="22.5">
      <c r="B399" s="151"/>
      <c r="D399" s="152" t="s">
        <v>279</v>
      </c>
      <c r="E399" s="153" t="s">
        <v>1</v>
      </c>
      <c r="F399" s="154" t="s">
        <v>2844</v>
      </c>
      <c r="H399" s="153" t="s">
        <v>1</v>
      </c>
      <c r="I399" s="155"/>
      <c r="L399" s="151"/>
      <c r="M399" s="156"/>
      <c r="T399" s="157"/>
      <c r="AT399" s="153" t="s">
        <v>279</v>
      </c>
      <c r="AU399" s="153" t="s">
        <v>90</v>
      </c>
      <c r="AV399" s="12" t="s">
        <v>21</v>
      </c>
      <c r="AW399" s="12" t="s">
        <v>35</v>
      </c>
      <c r="AX399" s="12" t="s">
        <v>81</v>
      </c>
      <c r="AY399" s="153" t="s">
        <v>270</v>
      </c>
    </row>
    <row r="400" spans="2:65" s="14" customFormat="1" ht="11.25">
      <c r="B400" s="165"/>
      <c r="D400" s="152" t="s">
        <v>279</v>
      </c>
      <c r="E400" s="166" t="s">
        <v>1</v>
      </c>
      <c r="F400" s="167" t="s">
        <v>2845</v>
      </c>
      <c r="H400" s="168">
        <v>2.2879999999999998</v>
      </c>
      <c r="I400" s="169"/>
      <c r="L400" s="165"/>
      <c r="M400" s="170"/>
      <c r="T400" s="171"/>
      <c r="AT400" s="166" t="s">
        <v>279</v>
      </c>
      <c r="AU400" s="166" t="s">
        <v>90</v>
      </c>
      <c r="AV400" s="14" t="s">
        <v>90</v>
      </c>
      <c r="AW400" s="14" t="s">
        <v>35</v>
      </c>
      <c r="AX400" s="14" t="s">
        <v>81</v>
      </c>
      <c r="AY400" s="166" t="s">
        <v>270</v>
      </c>
    </row>
    <row r="401" spans="2:65" s="13" customFormat="1" ht="11.25">
      <c r="B401" s="158"/>
      <c r="D401" s="152" t="s">
        <v>279</v>
      </c>
      <c r="E401" s="159" t="s">
        <v>2603</v>
      </c>
      <c r="F401" s="160" t="s">
        <v>367</v>
      </c>
      <c r="H401" s="161">
        <v>2.2879999999999998</v>
      </c>
      <c r="I401" s="162"/>
      <c r="L401" s="158"/>
      <c r="M401" s="163"/>
      <c r="T401" s="164"/>
      <c r="AT401" s="159" t="s">
        <v>279</v>
      </c>
      <c r="AU401" s="159" t="s">
        <v>90</v>
      </c>
      <c r="AV401" s="13" t="s">
        <v>179</v>
      </c>
      <c r="AW401" s="13" t="s">
        <v>35</v>
      </c>
      <c r="AX401" s="13" t="s">
        <v>81</v>
      </c>
      <c r="AY401" s="159" t="s">
        <v>270</v>
      </c>
    </row>
    <row r="402" spans="2:65" s="15" customFormat="1" ht="11.25">
      <c r="B402" s="172"/>
      <c r="D402" s="152" t="s">
        <v>279</v>
      </c>
      <c r="E402" s="173" t="s">
        <v>1</v>
      </c>
      <c r="F402" s="174" t="s">
        <v>310</v>
      </c>
      <c r="H402" s="175">
        <v>16.538</v>
      </c>
      <c r="I402" s="176"/>
      <c r="L402" s="172"/>
      <c r="M402" s="177"/>
      <c r="T402" s="178"/>
      <c r="AT402" s="173" t="s">
        <v>279</v>
      </c>
      <c r="AU402" s="173" t="s">
        <v>90</v>
      </c>
      <c r="AV402" s="15" t="s">
        <v>277</v>
      </c>
      <c r="AW402" s="15" t="s">
        <v>35</v>
      </c>
      <c r="AX402" s="15" t="s">
        <v>21</v>
      </c>
      <c r="AY402" s="173" t="s">
        <v>270</v>
      </c>
    </row>
    <row r="403" spans="2:65" s="1" customFormat="1" ht="24.2" customHeight="1">
      <c r="B403" s="32"/>
      <c r="C403" s="138" t="s">
        <v>584</v>
      </c>
      <c r="D403" s="138" t="s">
        <v>272</v>
      </c>
      <c r="E403" s="139" t="s">
        <v>542</v>
      </c>
      <c r="F403" s="140" t="s">
        <v>543</v>
      </c>
      <c r="G403" s="141" t="s">
        <v>371</v>
      </c>
      <c r="H403" s="142">
        <v>14.25</v>
      </c>
      <c r="I403" s="143"/>
      <c r="J403" s="144">
        <f>ROUND(I403*H403,2)</f>
        <v>0</v>
      </c>
      <c r="K403" s="140" t="s">
        <v>276</v>
      </c>
      <c r="L403" s="32"/>
      <c r="M403" s="145" t="s">
        <v>1</v>
      </c>
      <c r="N403" s="146" t="s">
        <v>46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277</v>
      </c>
      <c r="AT403" s="149" t="s">
        <v>272</v>
      </c>
      <c r="AU403" s="149" t="s">
        <v>90</v>
      </c>
      <c r="AY403" s="17" t="s">
        <v>270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21</v>
      </c>
      <c r="BK403" s="150">
        <f>ROUND(I403*H403,2)</f>
        <v>0</v>
      </c>
      <c r="BL403" s="17" t="s">
        <v>277</v>
      </c>
      <c r="BM403" s="149" t="s">
        <v>2846</v>
      </c>
    </row>
    <row r="404" spans="2:65" s="12" customFormat="1" ht="22.5">
      <c r="B404" s="151"/>
      <c r="D404" s="152" t="s">
        <v>279</v>
      </c>
      <c r="E404" s="153" t="s">
        <v>1</v>
      </c>
      <c r="F404" s="154" t="s">
        <v>545</v>
      </c>
      <c r="H404" s="153" t="s">
        <v>1</v>
      </c>
      <c r="I404" s="155"/>
      <c r="L404" s="151"/>
      <c r="M404" s="156"/>
      <c r="T404" s="157"/>
      <c r="AT404" s="153" t="s">
        <v>279</v>
      </c>
      <c r="AU404" s="153" t="s">
        <v>90</v>
      </c>
      <c r="AV404" s="12" t="s">
        <v>21</v>
      </c>
      <c r="AW404" s="12" t="s">
        <v>35</v>
      </c>
      <c r="AX404" s="12" t="s">
        <v>81</v>
      </c>
      <c r="AY404" s="153" t="s">
        <v>270</v>
      </c>
    </row>
    <row r="405" spans="2:65" s="14" customFormat="1" ht="11.25">
      <c r="B405" s="165"/>
      <c r="D405" s="152" t="s">
        <v>279</v>
      </c>
      <c r="E405" s="166" t="s">
        <v>1</v>
      </c>
      <c r="F405" s="167" t="s">
        <v>2557</v>
      </c>
      <c r="H405" s="168">
        <v>14.25</v>
      </c>
      <c r="I405" s="169"/>
      <c r="L405" s="165"/>
      <c r="M405" s="170"/>
      <c r="T405" s="171"/>
      <c r="AT405" s="166" t="s">
        <v>279</v>
      </c>
      <c r="AU405" s="166" t="s">
        <v>90</v>
      </c>
      <c r="AV405" s="14" t="s">
        <v>90</v>
      </c>
      <c r="AW405" s="14" t="s">
        <v>35</v>
      </c>
      <c r="AX405" s="14" t="s">
        <v>21</v>
      </c>
      <c r="AY405" s="166" t="s">
        <v>270</v>
      </c>
    </row>
    <row r="406" spans="2:65" s="1" customFormat="1" ht="37.9" customHeight="1">
      <c r="B406" s="32"/>
      <c r="C406" s="138" t="s">
        <v>587</v>
      </c>
      <c r="D406" s="138" t="s">
        <v>272</v>
      </c>
      <c r="E406" s="139" t="s">
        <v>547</v>
      </c>
      <c r="F406" s="140" t="s">
        <v>548</v>
      </c>
      <c r="G406" s="141" t="s">
        <v>371</v>
      </c>
      <c r="H406" s="142">
        <v>14.25</v>
      </c>
      <c r="I406" s="143"/>
      <c r="J406" s="144">
        <f>ROUND(I406*H406,2)</f>
        <v>0</v>
      </c>
      <c r="K406" s="140" t="s">
        <v>276</v>
      </c>
      <c r="L406" s="32"/>
      <c r="M406" s="145" t="s">
        <v>1</v>
      </c>
      <c r="N406" s="146" t="s">
        <v>46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277</v>
      </c>
      <c r="AT406" s="149" t="s">
        <v>272</v>
      </c>
      <c r="AU406" s="149" t="s">
        <v>90</v>
      </c>
      <c r="AY406" s="17" t="s">
        <v>270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21</v>
      </c>
      <c r="BK406" s="150">
        <f>ROUND(I406*H406,2)</f>
        <v>0</v>
      </c>
      <c r="BL406" s="17" t="s">
        <v>277</v>
      </c>
      <c r="BM406" s="149" t="s">
        <v>2847</v>
      </c>
    </row>
    <row r="407" spans="2:65" s="12" customFormat="1" ht="22.5">
      <c r="B407" s="151"/>
      <c r="D407" s="152" t="s">
        <v>279</v>
      </c>
      <c r="E407" s="153" t="s">
        <v>1</v>
      </c>
      <c r="F407" s="154" t="s">
        <v>550</v>
      </c>
      <c r="H407" s="153" t="s">
        <v>1</v>
      </c>
      <c r="I407" s="155"/>
      <c r="L407" s="151"/>
      <c r="M407" s="156"/>
      <c r="T407" s="157"/>
      <c r="AT407" s="153" t="s">
        <v>279</v>
      </c>
      <c r="AU407" s="153" t="s">
        <v>90</v>
      </c>
      <c r="AV407" s="12" t="s">
        <v>21</v>
      </c>
      <c r="AW407" s="12" t="s">
        <v>35</v>
      </c>
      <c r="AX407" s="12" t="s">
        <v>81</v>
      </c>
      <c r="AY407" s="153" t="s">
        <v>270</v>
      </c>
    </row>
    <row r="408" spans="2:65" s="14" customFormat="1" ht="11.25">
      <c r="B408" s="165"/>
      <c r="D408" s="152" t="s">
        <v>279</v>
      </c>
      <c r="E408" s="166" t="s">
        <v>1</v>
      </c>
      <c r="F408" s="167" t="s">
        <v>2557</v>
      </c>
      <c r="H408" s="168">
        <v>14.25</v>
      </c>
      <c r="I408" s="169"/>
      <c r="L408" s="165"/>
      <c r="M408" s="170"/>
      <c r="T408" s="171"/>
      <c r="AT408" s="166" t="s">
        <v>279</v>
      </c>
      <c r="AU408" s="166" t="s">
        <v>90</v>
      </c>
      <c r="AV408" s="14" t="s">
        <v>90</v>
      </c>
      <c r="AW408" s="14" t="s">
        <v>35</v>
      </c>
      <c r="AX408" s="14" t="s">
        <v>21</v>
      </c>
      <c r="AY408" s="166" t="s">
        <v>270</v>
      </c>
    </row>
    <row r="409" spans="2:65" s="1" customFormat="1" ht="24.2" customHeight="1">
      <c r="B409" s="32"/>
      <c r="C409" s="138" t="s">
        <v>596</v>
      </c>
      <c r="D409" s="138" t="s">
        <v>272</v>
      </c>
      <c r="E409" s="139" t="s">
        <v>2848</v>
      </c>
      <c r="F409" s="140" t="s">
        <v>2849</v>
      </c>
      <c r="G409" s="141" t="s">
        <v>371</v>
      </c>
      <c r="H409" s="142">
        <v>20.25</v>
      </c>
      <c r="I409" s="143"/>
      <c r="J409" s="144">
        <f>ROUND(I409*H409,2)</f>
        <v>0</v>
      </c>
      <c r="K409" s="140" t="s">
        <v>276</v>
      </c>
      <c r="L409" s="32"/>
      <c r="M409" s="145" t="s">
        <v>1</v>
      </c>
      <c r="N409" s="146" t="s">
        <v>46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277</v>
      </c>
      <c r="AT409" s="149" t="s">
        <v>272</v>
      </c>
      <c r="AU409" s="149" t="s">
        <v>90</v>
      </c>
      <c r="AY409" s="17" t="s">
        <v>270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21</v>
      </c>
      <c r="BK409" s="150">
        <f>ROUND(I409*H409,2)</f>
        <v>0</v>
      </c>
      <c r="BL409" s="17" t="s">
        <v>277</v>
      </c>
      <c r="BM409" s="149" t="s">
        <v>2850</v>
      </c>
    </row>
    <row r="410" spans="2:65" s="12" customFormat="1" ht="22.5">
      <c r="B410" s="151"/>
      <c r="D410" s="152" t="s">
        <v>279</v>
      </c>
      <c r="E410" s="153" t="s">
        <v>1</v>
      </c>
      <c r="F410" s="154" t="s">
        <v>2851</v>
      </c>
      <c r="H410" s="153" t="s">
        <v>1</v>
      </c>
      <c r="I410" s="155"/>
      <c r="L410" s="151"/>
      <c r="M410" s="156"/>
      <c r="T410" s="157"/>
      <c r="AT410" s="153" t="s">
        <v>279</v>
      </c>
      <c r="AU410" s="153" t="s">
        <v>90</v>
      </c>
      <c r="AV410" s="12" t="s">
        <v>21</v>
      </c>
      <c r="AW410" s="12" t="s">
        <v>35</v>
      </c>
      <c r="AX410" s="12" t="s">
        <v>81</v>
      </c>
      <c r="AY410" s="153" t="s">
        <v>270</v>
      </c>
    </row>
    <row r="411" spans="2:65" s="14" customFormat="1" ht="11.25">
      <c r="B411" s="165"/>
      <c r="D411" s="152" t="s">
        <v>279</v>
      </c>
      <c r="E411" s="166" t="s">
        <v>1</v>
      </c>
      <c r="F411" s="167" t="s">
        <v>2852</v>
      </c>
      <c r="H411" s="168">
        <v>20.25</v>
      </c>
      <c r="I411" s="169"/>
      <c r="L411" s="165"/>
      <c r="M411" s="170"/>
      <c r="T411" s="171"/>
      <c r="AT411" s="166" t="s">
        <v>279</v>
      </c>
      <c r="AU411" s="166" t="s">
        <v>90</v>
      </c>
      <c r="AV411" s="14" t="s">
        <v>90</v>
      </c>
      <c r="AW411" s="14" t="s">
        <v>35</v>
      </c>
      <c r="AX411" s="14" t="s">
        <v>81</v>
      </c>
      <c r="AY411" s="166" t="s">
        <v>270</v>
      </c>
    </row>
    <row r="412" spans="2:65" s="15" customFormat="1" ht="11.25">
      <c r="B412" s="172"/>
      <c r="D412" s="152" t="s">
        <v>279</v>
      </c>
      <c r="E412" s="173" t="s">
        <v>2569</v>
      </c>
      <c r="F412" s="174" t="s">
        <v>310</v>
      </c>
      <c r="H412" s="175">
        <v>20.25</v>
      </c>
      <c r="I412" s="176"/>
      <c r="L412" s="172"/>
      <c r="M412" s="177"/>
      <c r="T412" s="178"/>
      <c r="AT412" s="173" t="s">
        <v>279</v>
      </c>
      <c r="AU412" s="173" t="s">
        <v>90</v>
      </c>
      <c r="AV412" s="15" t="s">
        <v>277</v>
      </c>
      <c r="AW412" s="15" t="s">
        <v>35</v>
      </c>
      <c r="AX412" s="15" t="s">
        <v>21</v>
      </c>
      <c r="AY412" s="173" t="s">
        <v>270</v>
      </c>
    </row>
    <row r="413" spans="2:65" s="1" customFormat="1" ht="24.2" customHeight="1">
      <c r="B413" s="32"/>
      <c r="C413" s="179" t="s">
        <v>609</v>
      </c>
      <c r="D413" s="179" t="s">
        <v>532</v>
      </c>
      <c r="E413" s="180" t="s">
        <v>2853</v>
      </c>
      <c r="F413" s="181" t="s">
        <v>2854</v>
      </c>
      <c r="G413" s="182" t="s">
        <v>506</v>
      </c>
      <c r="H413" s="183">
        <v>39.893000000000001</v>
      </c>
      <c r="I413" s="184"/>
      <c r="J413" s="185">
        <f>ROUND(I413*H413,2)</f>
        <v>0</v>
      </c>
      <c r="K413" s="181" t="s">
        <v>341</v>
      </c>
      <c r="L413" s="186"/>
      <c r="M413" s="187" t="s">
        <v>1</v>
      </c>
      <c r="N413" s="188" t="s">
        <v>46</v>
      </c>
      <c r="P413" s="147">
        <f>O413*H413</f>
        <v>0</v>
      </c>
      <c r="Q413" s="147">
        <v>0</v>
      </c>
      <c r="R413" s="147">
        <f>Q413*H413</f>
        <v>0</v>
      </c>
      <c r="S413" s="147">
        <v>0</v>
      </c>
      <c r="T413" s="148">
        <f>S413*H413</f>
        <v>0</v>
      </c>
      <c r="AR413" s="149" t="s">
        <v>338</v>
      </c>
      <c r="AT413" s="149" t="s">
        <v>532</v>
      </c>
      <c r="AU413" s="149" t="s">
        <v>90</v>
      </c>
      <c r="AY413" s="17" t="s">
        <v>270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21</v>
      </c>
      <c r="BK413" s="150">
        <f>ROUND(I413*H413,2)</f>
        <v>0</v>
      </c>
      <c r="BL413" s="17" t="s">
        <v>277</v>
      </c>
      <c r="BM413" s="149" t="s">
        <v>2855</v>
      </c>
    </row>
    <row r="414" spans="2:65" s="12" customFormat="1" ht="11.25">
      <c r="B414" s="151"/>
      <c r="D414" s="152" t="s">
        <v>279</v>
      </c>
      <c r="E414" s="153" t="s">
        <v>1</v>
      </c>
      <c r="F414" s="154" t="s">
        <v>2856</v>
      </c>
      <c r="H414" s="153" t="s">
        <v>1</v>
      </c>
      <c r="I414" s="155"/>
      <c r="L414" s="151"/>
      <c r="M414" s="156"/>
      <c r="T414" s="157"/>
      <c r="AT414" s="153" t="s">
        <v>279</v>
      </c>
      <c r="AU414" s="153" t="s">
        <v>90</v>
      </c>
      <c r="AV414" s="12" t="s">
        <v>21</v>
      </c>
      <c r="AW414" s="12" t="s">
        <v>35</v>
      </c>
      <c r="AX414" s="12" t="s">
        <v>81</v>
      </c>
      <c r="AY414" s="153" t="s">
        <v>270</v>
      </c>
    </row>
    <row r="415" spans="2:65" s="14" customFormat="1" ht="11.25">
      <c r="B415" s="165"/>
      <c r="D415" s="152" t="s">
        <v>279</v>
      </c>
      <c r="E415" s="166" t="s">
        <v>1</v>
      </c>
      <c r="F415" s="167" t="s">
        <v>2857</v>
      </c>
      <c r="H415" s="168">
        <v>39.893000000000001</v>
      </c>
      <c r="I415" s="169"/>
      <c r="L415" s="165"/>
      <c r="M415" s="170"/>
      <c r="T415" s="171"/>
      <c r="AT415" s="166" t="s">
        <v>279</v>
      </c>
      <c r="AU415" s="166" t="s">
        <v>90</v>
      </c>
      <c r="AV415" s="14" t="s">
        <v>90</v>
      </c>
      <c r="AW415" s="14" t="s">
        <v>35</v>
      </c>
      <c r="AX415" s="14" t="s">
        <v>21</v>
      </c>
      <c r="AY415" s="166" t="s">
        <v>270</v>
      </c>
    </row>
    <row r="416" spans="2:65" s="1" customFormat="1" ht="37.9" customHeight="1">
      <c r="B416" s="32"/>
      <c r="C416" s="138" t="s">
        <v>612</v>
      </c>
      <c r="D416" s="138" t="s">
        <v>272</v>
      </c>
      <c r="E416" s="139" t="s">
        <v>547</v>
      </c>
      <c r="F416" s="140" t="s">
        <v>548</v>
      </c>
      <c r="G416" s="141" t="s">
        <v>371</v>
      </c>
      <c r="H416" s="142">
        <v>20.25</v>
      </c>
      <c r="I416" s="143"/>
      <c r="J416" s="144">
        <f>ROUND(I416*H416,2)</f>
        <v>0</v>
      </c>
      <c r="K416" s="140" t="s">
        <v>276</v>
      </c>
      <c r="L416" s="32"/>
      <c r="M416" s="145" t="s">
        <v>1</v>
      </c>
      <c r="N416" s="146" t="s">
        <v>46</v>
      </c>
      <c r="P416" s="147">
        <f>O416*H416</f>
        <v>0</v>
      </c>
      <c r="Q416" s="147">
        <v>0</v>
      </c>
      <c r="R416" s="147">
        <f>Q416*H416</f>
        <v>0</v>
      </c>
      <c r="S416" s="147">
        <v>0</v>
      </c>
      <c r="T416" s="148">
        <f>S416*H416</f>
        <v>0</v>
      </c>
      <c r="AR416" s="149" t="s">
        <v>277</v>
      </c>
      <c r="AT416" s="149" t="s">
        <v>272</v>
      </c>
      <c r="AU416" s="149" t="s">
        <v>90</v>
      </c>
      <c r="AY416" s="17" t="s">
        <v>270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21</v>
      </c>
      <c r="BK416" s="150">
        <f>ROUND(I416*H416,2)</f>
        <v>0</v>
      </c>
      <c r="BL416" s="17" t="s">
        <v>277</v>
      </c>
      <c r="BM416" s="149" t="s">
        <v>2858</v>
      </c>
    </row>
    <row r="417" spans="2:65" s="12" customFormat="1" ht="11.25">
      <c r="B417" s="151"/>
      <c r="D417" s="152" t="s">
        <v>279</v>
      </c>
      <c r="E417" s="153" t="s">
        <v>1</v>
      </c>
      <c r="F417" s="154" t="s">
        <v>2838</v>
      </c>
      <c r="H417" s="153" t="s">
        <v>1</v>
      </c>
      <c r="I417" s="155"/>
      <c r="L417" s="151"/>
      <c r="M417" s="156"/>
      <c r="T417" s="157"/>
      <c r="AT417" s="153" t="s">
        <v>279</v>
      </c>
      <c r="AU417" s="153" t="s">
        <v>90</v>
      </c>
      <c r="AV417" s="12" t="s">
        <v>21</v>
      </c>
      <c r="AW417" s="12" t="s">
        <v>35</v>
      </c>
      <c r="AX417" s="12" t="s">
        <v>81</v>
      </c>
      <c r="AY417" s="153" t="s">
        <v>270</v>
      </c>
    </row>
    <row r="418" spans="2:65" s="14" customFormat="1" ht="11.25">
      <c r="B418" s="165"/>
      <c r="D418" s="152" t="s">
        <v>279</v>
      </c>
      <c r="E418" s="166" t="s">
        <v>1</v>
      </c>
      <c r="F418" s="167" t="s">
        <v>2569</v>
      </c>
      <c r="H418" s="168">
        <v>20.25</v>
      </c>
      <c r="I418" s="169"/>
      <c r="L418" s="165"/>
      <c r="M418" s="170"/>
      <c r="T418" s="171"/>
      <c r="AT418" s="166" t="s">
        <v>279</v>
      </c>
      <c r="AU418" s="166" t="s">
        <v>90</v>
      </c>
      <c r="AV418" s="14" t="s">
        <v>90</v>
      </c>
      <c r="AW418" s="14" t="s">
        <v>35</v>
      </c>
      <c r="AX418" s="14" t="s">
        <v>21</v>
      </c>
      <c r="AY418" s="166" t="s">
        <v>270</v>
      </c>
    </row>
    <row r="419" spans="2:65" s="1" customFormat="1" ht="24.2" customHeight="1">
      <c r="B419" s="32"/>
      <c r="C419" s="138" t="s">
        <v>615</v>
      </c>
      <c r="D419" s="138" t="s">
        <v>272</v>
      </c>
      <c r="E419" s="139" t="s">
        <v>542</v>
      </c>
      <c r="F419" s="140" t="s">
        <v>543</v>
      </c>
      <c r="G419" s="141" t="s">
        <v>371</v>
      </c>
      <c r="H419" s="142">
        <v>20.25</v>
      </c>
      <c r="I419" s="143"/>
      <c r="J419" s="144">
        <f>ROUND(I419*H419,2)</f>
        <v>0</v>
      </c>
      <c r="K419" s="140" t="s">
        <v>276</v>
      </c>
      <c r="L419" s="32"/>
      <c r="M419" s="145" t="s">
        <v>1</v>
      </c>
      <c r="N419" s="146" t="s">
        <v>46</v>
      </c>
      <c r="P419" s="147">
        <f>O419*H419</f>
        <v>0</v>
      </c>
      <c r="Q419" s="147">
        <v>0</v>
      </c>
      <c r="R419" s="147">
        <f>Q419*H419</f>
        <v>0</v>
      </c>
      <c r="S419" s="147">
        <v>0</v>
      </c>
      <c r="T419" s="148">
        <f>S419*H419</f>
        <v>0</v>
      </c>
      <c r="AR419" s="149" t="s">
        <v>277</v>
      </c>
      <c r="AT419" s="149" t="s">
        <v>272</v>
      </c>
      <c r="AU419" s="149" t="s">
        <v>90</v>
      </c>
      <c r="AY419" s="17" t="s">
        <v>270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21</v>
      </c>
      <c r="BK419" s="150">
        <f>ROUND(I419*H419,2)</f>
        <v>0</v>
      </c>
      <c r="BL419" s="17" t="s">
        <v>277</v>
      </c>
      <c r="BM419" s="149" t="s">
        <v>2859</v>
      </c>
    </row>
    <row r="420" spans="2:65" s="12" customFormat="1" ht="11.25">
      <c r="B420" s="151"/>
      <c r="D420" s="152" t="s">
        <v>279</v>
      </c>
      <c r="E420" s="153" t="s">
        <v>1</v>
      </c>
      <c r="F420" s="154" t="s">
        <v>2838</v>
      </c>
      <c r="H420" s="153" t="s">
        <v>1</v>
      </c>
      <c r="I420" s="155"/>
      <c r="L420" s="151"/>
      <c r="M420" s="156"/>
      <c r="T420" s="157"/>
      <c r="AT420" s="153" t="s">
        <v>279</v>
      </c>
      <c r="AU420" s="153" t="s">
        <v>90</v>
      </c>
      <c r="AV420" s="12" t="s">
        <v>21</v>
      </c>
      <c r="AW420" s="12" t="s">
        <v>35</v>
      </c>
      <c r="AX420" s="12" t="s">
        <v>81</v>
      </c>
      <c r="AY420" s="153" t="s">
        <v>270</v>
      </c>
    </row>
    <row r="421" spans="2:65" s="14" customFormat="1" ht="11.25">
      <c r="B421" s="165"/>
      <c r="D421" s="152" t="s">
        <v>279</v>
      </c>
      <c r="E421" s="166" t="s">
        <v>1</v>
      </c>
      <c r="F421" s="167" t="s">
        <v>2569</v>
      </c>
      <c r="H421" s="168">
        <v>20.25</v>
      </c>
      <c r="I421" s="169"/>
      <c r="L421" s="165"/>
      <c r="M421" s="170"/>
      <c r="T421" s="171"/>
      <c r="AT421" s="166" t="s">
        <v>279</v>
      </c>
      <c r="AU421" s="166" t="s">
        <v>90</v>
      </c>
      <c r="AV421" s="14" t="s">
        <v>90</v>
      </c>
      <c r="AW421" s="14" t="s">
        <v>35</v>
      </c>
      <c r="AX421" s="14" t="s">
        <v>21</v>
      </c>
      <c r="AY421" s="166" t="s">
        <v>270</v>
      </c>
    </row>
    <row r="422" spans="2:65" s="1" customFormat="1" ht="66.75" customHeight="1">
      <c r="B422" s="32"/>
      <c r="C422" s="138" t="s">
        <v>618</v>
      </c>
      <c r="D422" s="138" t="s">
        <v>272</v>
      </c>
      <c r="E422" s="139" t="s">
        <v>553</v>
      </c>
      <c r="F422" s="140" t="s">
        <v>554</v>
      </c>
      <c r="G422" s="141" t="s">
        <v>275</v>
      </c>
      <c r="H422" s="142">
        <v>432.5</v>
      </c>
      <c r="I422" s="143"/>
      <c r="J422" s="144">
        <f>ROUND(I422*H422,2)</f>
        <v>0</v>
      </c>
      <c r="K422" s="140" t="s">
        <v>341</v>
      </c>
      <c r="L422" s="32"/>
      <c r="M422" s="145" t="s">
        <v>1</v>
      </c>
      <c r="N422" s="146" t="s">
        <v>46</v>
      </c>
      <c r="P422" s="147">
        <f>O422*H422</f>
        <v>0</v>
      </c>
      <c r="Q422" s="147">
        <v>0</v>
      </c>
      <c r="R422" s="147">
        <f>Q422*H422</f>
        <v>0</v>
      </c>
      <c r="S422" s="147">
        <v>0</v>
      </c>
      <c r="T422" s="148">
        <f>S422*H422</f>
        <v>0</v>
      </c>
      <c r="AR422" s="149" t="s">
        <v>277</v>
      </c>
      <c r="AT422" s="149" t="s">
        <v>272</v>
      </c>
      <c r="AU422" s="149" t="s">
        <v>90</v>
      </c>
      <c r="AY422" s="17" t="s">
        <v>270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21</v>
      </c>
      <c r="BK422" s="150">
        <f>ROUND(I422*H422,2)</f>
        <v>0</v>
      </c>
      <c r="BL422" s="17" t="s">
        <v>277</v>
      </c>
      <c r="BM422" s="149" t="s">
        <v>2860</v>
      </c>
    </row>
    <row r="423" spans="2:65" s="12" customFormat="1" ht="22.5">
      <c r="B423" s="151"/>
      <c r="D423" s="152" t="s">
        <v>279</v>
      </c>
      <c r="E423" s="153" t="s">
        <v>1</v>
      </c>
      <c r="F423" s="154" t="s">
        <v>556</v>
      </c>
      <c r="H423" s="153" t="s">
        <v>1</v>
      </c>
      <c r="I423" s="155"/>
      <c r="L423" s="151"/>
      <c r="M423" s="156"/>
      <c r="T423" s="157"/>
      <c r="AT423" s="153" t="s">
        <v>279</v>
      </c>
      <c r="AU423" s="153" t="s">
        <v>90</v>
      </c>
      <c r="AV423" s="12" t="s">
        <v>21</v>
      </c>
      <c r="AW423" s="12" t="s">
        <v>35</v>
      </c>
      <c r="AX423" s="12" t="s">
        <v>81</v>
      </c>
      <c r="AY423" s="153" t="s">
        <v>270</v>
      </c>
    </row>
    <row r="424" spans="2:65" s="14" customFormat="1" ht="11.25">
      <c r="B424" s="165"/>
      <c r="D424" s="152" t="s">
        <v>279</v>
      </c>
      <c r="E424" s="166" t="s">
        <v>1</v>
      </c>
      <c r="F424" s="167" t="s">
        <v>2861</v>
      </c>
      <c r="H424" s="168">
        <v>432.5</v>
      </c>
      <c r="I424" s="169"/>
      <c r="L424" s="165"/>
      <c r="M424" s="170"/>
      <c r="T424" s="171"/>
      <c r="AT424" s="166" t="s">
        <v>279</v>
      </c>
      <c r="AU424" s="166" t="s">
        <v>90</v>
      </c>
      <c r="AV424" s="14" t="s">
        <v>90</v>
      </c>
      <c r="AW424" s="14" t="s">
        <v>35</v>
      </c>
      <c r="AX424" s="14" t="s">
        <v>21</v>
      </c>
      <c r="AY424" s="166" t="s">
        <v>270</v>
      </c>
    </row>
    <row r="425" spans="2:65" s="1" customFormat="1" ht="66.75" customHeight="1">
      <c r="B425" s="32"/>
      <c r="C425" s="138" t="s">
        <v>621</v>
      </c>
      <c r="D425" s="138" t="s">
        <v>272</v>
      </c>
      <c r="E425" s="139" t="s">
        <v>559</v>
      </c>
      <c r="F425" s="140" t="s">
        <v>560</v>
      </c>
      <c r="G425" s="141" t="s">
        <v>275</v>
      </c>
      <c r="H425" s="142">
        <v>24</v>
      </c>
      <c r="I425" s="143"/>
      <c r="J425" s="144">
        <f>ROUND(I425*H425,2)</f>
        <v>0</v>
      </c>
      <c r="K425" s="140" t="s">
        <v>341</v>
      </c>
      <c r="L425" s="32"/>
      <c r="M425" s="145" t="s">
        <v>1</v>
      </c>
      <c r="N425" s="146" t="s">
        <v>46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277</v>
      </c>
      <c r="AT425" s="149" t="s">
        <v>272</v>
      </c>
      <c r="AU425" s="149" t="s">
        <v>90</v>
      </c>
      <c r="AY425" s="17" t="s">
        <v>270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21</v>
      </c>
      <c r="BK425" s="150">
        <f>ROUND(I425*H425,2)</f>
        <v>0</v>
      </c>
      <c r="BL425" s="17" t="s">
        <v>277</v>
      </c>
      <c r="BM425" s="149" t="s">
        <v>2862</v>
      </c>
    </row>
    <row r="426" spans="2:65" s="12" customFormat="1" ht="22.5">
      <c r="B426" s="151"/>
      <c r="D426" s="152" t="s">
        <v>279</v>
      </c>
      <c r="E426" s="153" t="s">
        <v>1</v>
      </c>
      <c r="F426" s="154" t="s">
        <v>562</v>
      </c>
      <c r="H426" s="153" t="s">
        <v>1</v>
      </c>
      <c r="I426" s="155"/>
      <c r="L426" s="151"/>
      <c r="M426" s="156"/>
      <c r="T426" s="157"/>
      <c r="AT426" s="153" t="s">
        <v>279</v>
      </c>
      <c r="AU426" s="153" t="s">
        <v>90</v>
      </c>
      <c r="AV426" s="12" t="s">
        <v>21</v>
      </c>
      <c r="AW426" s="12" t="s">
        <v>35</v>
      </c>
      <c r="AX426" s="12" t="s">
        <v>81</v>
      </c>
      <c r="AY426" s="153" t="s">
        <v>270</v>
      </c>
    </row>
    <row r="427" spans="2:65" s="14" customFormat="1" ht="22.5">
      <c r="B427" s="165"/>
      <c r="D427" s="152" t="s">
        <v>279</v>
      </c>
      <c r="E427" s="166" t="s">
        <v>1</v>
      </c>
      <c r="F427" s="167" t="s">
        <v>2863</v>
      </c>
      <c r="H427" s="168">
        <v>24</v>
      </c>
      <c r="I427" s="169"/>
      <c r="L427" s="165"/>
      <c r="M427" s="170"/>
      <c r="T427" s="171"/>
      <c r="AT427" s="166" t="s">
        <v>279</v>
      </c>
      <c r="AU427" s="166" t="s">
        <v>90</v>
      </c>
      <c r="AV427" s="14" t="s">
        <v>90</v>
      </c>
      <c r="AW427" s="14" t="s">
        <v>35</v>
      </c>
      <c r="AX427" s="14" t="s">
        <v>21</v>
      </c>
      <c r="AY427" s="166" t="s">
        <v>270</v>
      </c>
    </row>
    <row r="428" spans="2:65" s="11" customFormat="1" ht="22.9" customHeight="1">
      <c r="B428" s="126"/>
      <c r="D428" s="127" t="s">
        <v>80</v>
      </c>
      <c r="E428" s="136" t="s">
        <v>90</v>
      </c>
      <c r="F428" s="136" t="s">
        <v>729</v>
      </c>
      <c r="I428" s="129"/>
      <c r="J428" s="137">
        <f>BK428</f>
        <v>0</v>
      </c>
      <c r="L428" s="126"/>
      <c r="M428" s="131"/>
      <c r="P428" s="132">
        <f>SUM(P429:P460)</f>
        <v>0</v>
      </c>
      <c r="R428" s="132">
        <f>SUM(R429:R460)</f>
        <v>42.441682249999999</v>
      </c>
      <c r="T428" s="133">
        <f>SUM(T429:T460)</f>
        <v>0</v>
      </c>
      <c r="AR428" s="127" t="s">
        <v>21</v>
      </c>
      <c r="AT428" s="134" t="s">
        <v>80</v>
      </c>
      <c r="AU428" s="134" t="s">
        <v>21</v>
      </c>
      <c r="AY428" s="127" t="s">
        <v>270</v>
      </c>
      <c r="BK428" s="135">
        <f>SUM(BK429:BK460)</f>
        <v>0</v>
      </c>
    </row>
    <row r="429" spans="2:65" s="1" customFormat="1" ht="33" customHeight="1">
      <c r="B429" s="32"/>
      <c r="C429" s="138" t="s">
        <v>628</v>
      </c>
      <c r="D429" s="138" t="s">
        <v>272</v>
      </c>
      <c r="E429" s="139" t="s">
        <v>1575</v>
      </c>
      <c r="F429" s="140" t="s">
        <v>1576</v>
      </c>
      <c r="G429" s="141" t="s">
        <v>371</v>
      </c>
      <c r="H429" s="142">
        <v>0.06</v>
      </c>
      <c r="I429" s="143"/>
      <c r="J429" s="144">
        <f>ROUND(I429*H429,2)</f>
        <v>0</v>
      </c>
      <c r="K429" s="140" t="s">
        <v>276</v>
      </c>
      <c r="L429" s="32"/>
      <c r="M429" s="145" t="s">
        <v>1</v>
      </c>
      <c r="N429" s="146" t="s">
        <v>46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277</v>
      </c>
      <c r="AT429" s="149" t="s">
        <v>272</v>
      </c>
      <c r="AU429" s="149" t="s">
        <v>90</v>
      </c>
      <c r="AY429" s="17" t="s">
        <v>270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21</v>
      </c>
      <c r="BK429" s="150">
        <f>ROUND(I429*H429,2)</f>
        <v>0</v>
      </c>
      <c r="BL429" s="17" t="s">
        <v>277</v>
      </c>
      <c r="BM429" s="149" t="s">
        <v>2864</v>
      </c>
    </row>
    <row r="430" spans="2:65" s="12" customFormat="1" ht="22.5">
      <c r="B430" s="151"/>
      <c r="D430" s="152" t="s">
        <v>279</v>
      </c>
      <c r="E430" s="153" t="s">
        <v>1</v>
      </c>
      <c r="F430" s="154" t="s">
        <v>2865</v>
      </c>
      <c r="H430" s="153" t="s">
        <v>1</v>
      </c>
      <c r="I430" s="155"/>
      <c r="L430" s="151"/>
      <c r="M430" s="156"/>
      <c r="T430" s="157"/>
      <c r="AT430" s="153" t="s">
        <v>279</v>
      </c>
      <c r="AU430" s="153" t="s">
        <v>90</v>
      </c>
      <c r="AV430" s="12" t="s">
        <v>21</v>
      </c>
      <c r="AW430" s="12" t="s">
        <v>35</v>
      </c>
      <c r="AX430" s="12" t="s">
        <v>81</v>
      </c>
      <c r="AY430" s="153" t="s">
        <v>270</v>
      </c>
    </row>
    <row r="431" spans="2:65" s="14" customFormat="1" ht="11.25">
      <c r="B431" s="165"/>
      <c r="D431" s="152" t="s">
        <v>279</v>
      </c>
      <c r="E431" s="166" t="s">
        <v>1</v>
      </c>
      <c r="F431" s="167" t="s">
        <v>2866</v>
      </c>
      <c r="H431" s="168">
        <v>0.06</v>
      </c>
      <c r="I431" s="169"/>
      <c r="L431" s="165"/>
      <c r="M431" s="170"/>
      <c r="T431" s="171"/>
      <c r="AT431" s="166" t="s">
        <v>279</v>
      </c>
      <c r="AU431" s="166" t="s">
        <v>90</v>
      </c>
      <c r="AV431" s="14" t="s">
        <v>90</v>
      </c>
      <c r="AW431" s="14" t="s">
        <v>35</v>
      </c>
      <c r="AX431" s="14" t="s">
        <v>21</v>
      </c>
      <c r="AY431" s="166" t="s">
        <v>270</v>
      </c>
    </row>
    <row r="432" spans="2:65" s="1" customFormat="1" ht="33" customHeight="1">
      <c r="B432" s="32"/>
      <c r="C432" s="138" t="s">
        <v>634</v>
      </c>
      <c r="D432" s="138" t="s">
        <v>272</v>
      </c>
      <c r="E432" s="139" t="s">
        <v>1579</v>
      </c>
      <c r="F432" s="140" t="s">
        <v>1580</v>
      </c>
      <c r="G432" s="141" t="s">
        <v>275</v>
      </c>
      <c r="H432" s="142">
        <v>3</v>
      </c>
      <c r="I432" s="143"/>
      <c r="J432" s="144">
        <f>ROUND(I432*H432,2)</f>
        <v>0</v>
      </c>
      <c r="K432" s="140" t="s">
        <v>276</v>
      </c>
      <c r="L432" s="32"/>
      <c r="M432" s="145" t="s">
        <v>1</v>
      </c>
      <c r="N432" s="146" t="s">
        <v>46</v>
      </c>
      <c r="P432" s="147">
        <f>O432*H432</f>
        <v>0</v>
      </c>
      <c r="Q432" s="147">
        <v>3.1E-4</v>
      </c>
      <c r="R432" s="147">
        <f>Q432*H432</f>
        <v>9.3000000000000005E-4</v>
      </c>
      <c r="S432" s="147">
        <v>0</v>
      </c>
      <c r="T432" s="148">
        <f>S432*H432</f>
        <v>0</v>
      </c>
      <c r="AR432" s="149" t="s">
        <v>277</v>
      </c>
      <c r="AT432" s="149" t="s">
        <v>272</v>
      </c>
      <c r="AU432" s="149" t="s">
        <v>90</v>
      </c>
      <c r="AY432" s="17" t="s">
        <v>270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21</v>
      </c>
      <c r="BK432" s="150">
        <f>ROUND(I432*H432,2)</f>
        <v>0</v>
      </c>
      <c r="BL432" s="17" t="s">
        <v>277</v>
      </c>
      <c r="BM432" s="149" t="s">
        <v>2867</v>
      </c>
    </row>
    <row r="433" spans="2:65" s="12" customFormat="1" ht="22.5">
      <c r="B433" s="151"/>
      <c r="D433" s="152" t="s">
        <v>279</v>
      </c>
      <c r="E433" s="153" t="s">
        <v>1</v>
      </c>
      <c r="F433" s="154" t="s">
        <v>2868</v>
      </c>
      <c r="H433" s="153" t="s">
        <v>1</v>
      </c>
      <c r="I433" s="155"/>
      <c r="L433" s="151"/>
      <c r="M433" s="156"/>
      <c r="T433" s="157"/>
      <c r="AT433" s="153" t="s">
        <v>279</v>
      </c>
      <c r="AU433" s="153" t="s">
        <v>90</v>
      </c>
      <c r="AV433" s="12" t="s">
        <v>21</v>
      </c>
      <c r="AW433" s="12" t="s">
        <v>35</v>
      </c>
      <c r="AX433" s="12" t="s">
        <v>81</v>
      </c>
      <c r="AY433" s="153" t="s">
        <v>270</v>
      </c>
    </row>
    <row r="434" spans="2:65" s="14" customFormat="1" ht="22.5">
      <c r="B434" s="165"/>
      <c r="D434" s="152" t="s">
        <v>279</v>
      </c>
      <c r="E434" s="166" t="s">
        <v>1</v>
      </c>
      <c r="F434" s="167" t="s">
        <v>2869</v>
      </c>
      <c r="H434" s="168">
        <v>3</v>
      </c>
      <c r="I434" s="169"/>
      <c r="L434" s="165"/>
      <c r="M434" s="170"/>
      <c r="T434" s="171"/>
      <c r="AT434" s="166" t="s">
        <v>279</v>
      </c>
      <c r="AU434" s="166" t="s">
        <v>90</v>
      </c>
      <c r="AV434" s="14" t="s">
        <v>90</v>
      </c>
      <c r="AW434" s="14" t="s">
        <v>35</v>
      </c>
      <c r="AX434" s="14" t="s">
        <v>81</v>
      </c>
      <c r="AY434" s="166" t="s">
        <v>270</v>
      </c>
    </row>
    <row r="435" spans="2:65" s="13" customFormat="1" ht="11.25">
      <c r="B435" s="158"/>
      <c r="D435" s="152" t="s">
        <v>279</v>
      </c>
      <c r="E435" s="159" t="s">
        <v>2629</v>
      </c>
      <c r="F435" s="160" t="s">
        <v>367</v>
      </c>
      <c r="H435" s="161">
        <v>3</v>
      </c>
      <c r="I435" s="162"/>
      <c r="L435" s="158"/>
      <c r="M435" s="163"/>
      <c r="T435" s="164"/>
      <c r="AT435" s="159" t="s">
        <v>279</v>
      </c>
      <c r="AU435" s="159" t="s">
        <v>90</v>
      </c>
      <c r="AV435" s="13" t="s">
        <v>179</v>
      </c>
      <c r="AW435" s="13" t="s">
        <v>35</v>
      </c>
      <c r="AX435" s="13" t="s">
        <v>21</v>
      </c>
      <c r="AY435" s="159" t="s">
        <v>270</v>
      </c>
    </row>
    <row r="436" spans="2:65" s="1" customFormat="1" ht="24.2" customHeight="1">
      <c r="B436" s="32"/>
      <c r="C436" s="179" t="s">
        <v>639</v>
      </c>
      <c r="D436" s="179" t="s">
        <v>532</v>
      </c>
      <c r="E436" s="180" t="s">
        <v>1583</v>
      </c>
      <c r="F436" s="181" t="s">
        <v>1584</v>
      </c>
      <c r="G436" s="182" t="s">
        <v>275</v>
      </c>
      <c r="H436" s="183">
        <v>3.5190000000000001</v>
      </c>
      <c r="I436" s="184"/>
      <c r="J436" s="185">
        <f>ROUND(I436*H436,2)</f>
        <v>0</v>
      </c>
      <c r="K436" s="181" t="s">
        <v>276</v>
      </c>
      <c r="L436" s="186"/>
      <c r="M436" s="187" t="s">
        <v>1</v>
      </c>
      <c r="N436" s="188" t="s">
        <v>46</v>
      </c>
      <c r="P436" s="147">
        <f>O436*H436</f>
        <v>0</v>
      </c>
      <c r="Q436" s="147">
        <v>2.5000000000000001E-4</v>
      </c>
      <c r="R436" s="147">
        <f>Q436*H436</f>
        <v>8.7975E-4</v>
      </c>
      <c r="S436" s="147">
        <v>0</v>
      </c>
      <c r="T436" s="148">
        <f>S436*H436</f>
        <v>0</v>
      </c>
      <c r="AR436" s="149" t="s">
        <v>338</v>
      </c>
      <c r="AT436" s="149" t="s">
        <v>532</v>
      </c>
      <c r="AU436" s="149" t="s">
        <v>90</v>
      </c>
      <c r="AY436" s="17" t="s">
        <v>270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21</v>
      </c>
      <c r="BK436" s="150">
        <f>ROUND(I436*H436,2)</f>
        <v>0</v>
      </c>
      <c r="BL436" s="17" t="s">
        <v>277</v>
      </c>
      <c r="BM436" s="149" t="s">
        <v>2870</v>
      </c>
    </row>
    <row r="437" spans="2:65" s="12" customFormat="1" ht="22.5">
      <c r="B437" s="151"/>
      <c r="D437" s="152" t="s">
        <v>279</v>
      </c>
      <c r="E437" s="153" t="s">
        <v>1</v>
      </c>
      <c r="F437" s="154" t="s">
        <v>2871</v>
      </c>
      <c r="H437" s="153" t="s">
        <v>1</v>
      </c>
      <c r="I437" s="155"/>
      <c r="L437" s="151"/>
      <c r="M437" s="156"/>
      <c r="T437" s="157"/>
      <c r="AT437" s="153" t="s">
        <v>279</v>
      </c>
      <c r="AU437" s="153" t="s">
        <v>90</v>
      </c>
      <c r="AV437" s="12" t="s">
        <v>21</v>
      </c>
      <c r="AW437" s="12" t="s">
        <v>35</v>
      </c>
      <c r="AX437" s="12" t="s">
        <v>81</v>
      </c>
      <c r="AY437" s="153" t="s">
        <v>270</v>
      </c>
    </row>
    <row r="438" spans="2:65" s="14" customFormat="1" ht="11.25">
      <c r="B438" s="165"/>
      <c r="D438" s="152" t="s">
        <v>279</v>
      </c>
      <c r="E438" s="166" t="s">
        <v>1</v>
      </c>
      <c r="F438" s="167" t="s">
        <v>2872</v>
      </c>
      <c r="H438" s="168">
        <v>3.5190000000000001</v>
      </c>
      <c r="I438" s="169"/>
      <c r="L438" s="165"/>
      <c r="M438" s="170"/>
      <c r="T438" s="171"/>
      <c r="AT438" s="166" t="s">
        <v>279</v>
      </c>
      <c r="AU438" s="166" t="s">
        <v>90</v>
      </c>
      <c r="AV438" s="14" t="s">
        <v>90</v>
      </c>
      <c r="AW438" s="14" t="s">
        <v>35</v>
      </c>
      <c r="AX438" s="14" t="s">
        <v>21</v>
      </c>
      <c r="AY438" s="166" t="s">
        <v>270</v>
      </c>
    </row>
    <row r="439" spans="2:65" s="1" customFormat="1" ht="33" customHeight="1">
      <c r="B439" s="32"/>
      <c r="C439" s="138" t="s">
        <v>641</v>
      </c>
      <c r="D439" s="138" t="s">
        <v>272</v>
      </c>
      <c r="E439" s="139" t="s">
        <v>1579</v>
      </c>
      <c r="F439" s="140" t="s">
        <v>1580</v>
      </c>
      <c r="G439" s="141" t="s">
        <v>275</v>
      </c>
      <c r="H439" s="142">
        <v>196.8</v>
      </c>
      <c r="I439" s="143"/>
      <c r="J439" s="144">
        <f>ROUND(I439*H439,2)</f>
        <v>0</v>
      </c>
      <c r="K439" s="140" t="s">
        <v>276</v>
      </c>
      <c r="L439" s="32"/>
      <c r="M439" s="145" t="s">
        <v>1</v>
      </c>
      <c r="N439" s="146" t="s">
        <v>46</v>
      </c>
      <c r="P439" s="147">
        <f>O439*H439</f>
        <v>0</v>
      </c>
      <c r="Q439" s="147">
        <v>3.1E-4</v>
      </c>
      <c r="R439" s="147">
        <f>Q439*H439</f>
        <v>6.1008000000000007E-2</v>
      </c>
      <c r="S439" s="147">
        <v>0</v>
      </c>
      <c r="T439" s="148">
        <f>S439*H439</f>
        <v>0</v>
      </c>
      <c r="AR439" s="149" t="s">
        <v>277</v>
      </c>
      <c r="AT439" s="149" t="s">
        <v>272</v>
      </c>
      <c r="AU439" s="149" t="s">
        <v>90</v>
      </c>
      <c r="AY439" s="17" t="s">
        <v>270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21</v>
      </c>
      <c r="BK439" s="150">
        <f>ROUND(I439*H439,2)</f>
        <v>0</v>
      </c>
      <c r="BL439" s="17" t="s">
        <v>277</v>
      </c>
      <c r="BM439" s="149" t="s">
        <v>2873</v>
      </c>
    </row>
    <row r="440" spans="2:65" s="12" customFormat="1" ht="11.25">
      <c r="B440" s="151"/>
      <c r="D440" s="152" t="s">
        <v>279</v>
      </c>
      <c r="E440" s="153" t="s">
        <v>1</v>
      </c>
      <c r="F440" s="154" t="s">
        <v>2874</v>
      </c>
      <c r="H440" s="153" t="s">
        <v>1</v>
      </c>
      <c r="I440" s="155"/>
      <c r="L440" s="151"/>
      <c r="M440" s="156"/>
      <c r="T440" s="157"/>
      <c r="AT440" s="153" t="s">
        <v>279</v>
      </c>
      <c r="AU440" s="153" t="s">
        <v>90</v>
      </c>
      <c r="AV440" s="12" t="s">
        <v>21</v>
      </c>
      <c r="AW440" s="12" t="s">
        <v>35</v>
      </c>
      <c r="AX440" s="12" t="s">
        <v>81</v>
      </c>
      <c r="AY440" s="153" t="s">
        <v>270</v>
      </c>
    </row>
    <row r="441" spans="2:65" s="12" customFormat="1" ht="11.25">
      <c r="B441" s="151"/>
      <c r="D441" s="152" t="s">
        <v>279</v>
      </c>
      <c r="E441" s="153" t="s">
        <v>1</v>
      </c>
      <c r="F441" s="154" t="s">
        <v>2875</v>
      </c>
      <c r="H441" s="153" t="s">
        <v>1</v>
      </c>
      <c r="I441" s="155"/>
      <c r="L441" s="151"/>
      <c r="M441" s="156"/>
      <c r="T441" s="157"/>
      <c r="AT441" s="153" t="s">
        <v>279</v>
      </c>
      <c r="AU441" s="153" t="s">
        <v>90</v>
      </c>
      <c r="AV441" s="12" t="s">
        <v>21</v>
      </c>
      <c r="AW441" s="12" t="s">
        <v>35</v>
      </c>
      <c r="AX441" s="12" t="s">
        <v>81</v>
      </c>
      <c r="AY441" s="153" t="s">
        <v>270</v>
      </c>
    </row>
    <row r="442" spans="2:65" s="14" customFormat="1" ht="11.25">
      <c r="B442" s="165"/>
      <c r="D442" s="152" t="s">
        <v>279</v>
      </c>
      <c r="E442" s="166" t="s">
        <v>1</v>
      </c>
      <c r="F442" s="167" t="s">
        <v>2876</v>
      </c>
      <c r="H442" s="168">
        <v>196.8</v>
      </c>
      <c r="I442" s="169"/>
      <c r="L442" s="165"/>
      <c r="M442" s="170"/>
      <c r="T442" s="171"/>
      <c r="AT442" s="166" t="s">
        <v>279</v>
      </c>
      <c r="AU442" s="166" t="s">
        <v>90</v>
      </c>
      <c r="AV442" s="14" t="s">
        <v>90</v>
      </c>
      <c r="AW442" s="14" t="s">
        <v>35</v>
      </c>
      <c r="AX442" s="14" t="s">
        <v>81</v>
      </c>
      <c r="AY442" s="166" t="s">
        <v>270</v>
      </c>
    </row>
    <row r="443" spans="2:65" s="13" customFormat="1" ht="11.25">
      <c r="B443" s="158"/>
      <c r="D443" s="152" t="s">
        <v>279</v>
      </c>
      <c r="E443" s="159" t="s">
        <v>2559</v>
      </c>
      <c r="F443" s="160" t="s">
        <v>367</v>
      </c>
      <c r="H443" s="161">
        <v>196.8</v>
      </c>
      <c r="I443" s="162"/>
      <c r="L443" s="158"/>
      <c r="M443" s="163"/>
      <c r="T443" s="164"/>
      <c r="AT443" s="159" t="s">
        <v>279</v>
      </c>
      <c r="AU443" s="159" t="s">
        <v>90</v>
      </c>
      <c r="AV443" s="13" t="s">
        <v>179</v>
      </c>
      <c r="AW443" s="13" t="s">
        <v>35</v>
      </c>
      <c r="AX443" s="13" t="s">
        <v>21</v>
      </c>
      <c r="AY443" s="159" t="s">
        <v>270</v>
      </c>
    </row>
    <row r="444" spans="2:65" s="1" customFormat="1" ht="24.2" customHeight="1">
      <c r="B444" s="32"/>
      <c r="C444" s="179" t="s">
        <v>212</v>
      </c>
      <c r="D444" s="179" t="s">
        <v>532</v>
      </c>
      <c r="E444" s="180" t="s">
        <v>2877</v>
      </c>
      <c r="F444" s="181" t="s">
        <v>2878</v>
      </c>
      <c r="G444" s="182" t="s">
        <v>275</v>
      </c>
      <c r="H444" s="183">
        <v>230.846</v>
      </c>
      <c r="I444" s="184"/>
      <c r="J444" s="185">
        <f>ROUND(I444*H444,2)</f>
        <v>0</v>
      </c>
      <c r="K444" s="181" t="s">
        <v>276</v>
      </c>
      <c r="L444" s="186"/>
      <c r="M444" s="187" t="s">
        <v>1</v>
      </c>
      <c r="N444" s="188" t="s">
        <v>46</v>
      </c>
      <c r="P444" s="147">
        <f>O444*H444</f>
        <v>0</v>
      </c>
      <c r="Q444" s="147">
        <v>2.5000000000000001E-4</v>
      </c>
      <c r="R444" s="147">
        <f>Q444*H444</f>
        <v>5.7711499999999999E-2</v>
      </c>
      <c r="S444" s="147">
        <v>0</v>
      </c>
      <c r="T444" s="148">
        <f>S444*H444</f>
        <v>0</v>
      </c>
      <c r="AR444" s="149" t="s">
        <v>338</v>
      </c>
      <c r="AT444" s="149" t="s">
        <v>532</v>
      </c>
      <c r="AU444" s="149" t="s">
        <v>90</v>
      </c>
      <c r="AY444" s="17" t="s">
        <v>270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21</v>
      </c>
      <c r="BK444" s="150">
        <f>ROUND(I444*H444,2)</f>
        <v>0</v>
      </c>
      <c r="BL444" s="17" t="s">
        <v>277</v>
      </c>
      <c r="BM444" s="149" t="s">
        <v>2879</v>
      </c>
    </row>
    <row r="445" spans="2:65" s="12" customFormat="1" ht="22.5">
      <c r="B445" s="151"/>
      <c r="D445" s="152" t="s">
        <v>279</v>
      </c>
      <c r="E445" s="153" t="s">
        <v>1</v>
      </c>
      <c r="F445" s="154" t="s">
        <v>2880</v>
      </c>
      <c r="H445" s="153" t="s">
        <v>1</v>
      </c>
      <c r="I445" s="155"/>
      <c r="L445" s="151"/>
      <c r="M445" s="156"/>
      <c r="T445" s="157"/>
      <c r="AT445" s="153" t="s">
        <v>279</v>
      </c>
      <c r="AU445" s="153" t="s">
        <v>90</v>
      </c>
      <c r="AV445" s="12" t="s">
        <v>21</v>
      </c>
      <c r="AW445" s="12" t="s">
        <v>35</v>
      </c>
      <c r="AX445" s="12" t="s">
        <v>81</v>
      </c>
      <c r="AY445" s="153" t="s">
        <v>270</v>
      </c>
    </row>
    <row r="446" spans="2:65" s="14" customFormat="1" ht="11.25">
      <c r="B446" s="165"/>
      <c r="D446" s="152" t="s">
        <v>279</v>
      </c>
      <c r="E446" s="166" t="s">
        <v>1</v>
      </c>
      <c r="F446" s="167" t="s">
        <v>2881</v>
      </c>
      <c r="H446" s="168">
        <v>230.846</v>
      </c>
      <c r="I446" s="169"/>
      <c r="L446" s="165"/>
      <c r="M446" s="170"/>
      <c r="T446" s="171"/>
      <c r="AT446" s="166" t="s">
        <v>279</v>
      </c>
      <c r="AU446" s="166" t="s">
        <v>90</v>
      </c>
      <c r="AV446" s="14" t="s">
        <v>90</v>
      </c>
      <c r="AW446" s="14" t="s">
        <v>35</v>
      </c>
      <c r="AX446" s="14" t="s">
        <v>21</v>
      </c>
      <c r="AY446" s="166" t="s">
        <v>270</v>
      </c>
    </row>
    <row r="447" spans="2:65" s="1" customFormat="1" ht="66.75" customHeight="1">
      <c r="B447" s="32"/>
      <c r="C447" s="138" t="s">
        <v>653</v>
      </c>
      <c r="D447" s="138" t="s">
        <v>272</v>
      </c>
      <c r="E447" s="139" t="s">
        <v>2882</v>
      </c>
      <c r="F447" s="140" t="s">
        <v>2883</v>
      </c>
      <c r="G447" s="141" t="s">
        <v>335</v>
      </c>
      <c r="H447" s="142">
        <v>82</v>
      </c>
      <c r="I447" s="143"/>
      <c r="J447" s="144">
        <f>ROUND(I447*H447,2)</f>
        <v>0</v>
      </c>
      <c r="K447" s="140" t="s">
        <v>341</v>
      </c>
      <c r="L447" s="32"/>
      <c r="M447" s="145" t="s">
        <v>1</v>
      </c>
      <c r="N447" s="146" t="s">
        <v>46</v>
      </c>
      <c r="P447" s="147">
        <f>O447*H447</f>
        <v>0</v>
      </c>
      <c r="Q447" s="147">
        <v>0.435</v>
      </c>
      <c r="R447" s="147">
        <f>Q447*H447</f>
        <v>35.67</v>
      </c>
      <c r="S447" s="147">
        <v>0</v>
      </c>
      <c r="T447" s="148">
        <f>S447*H447</f>
        <v>0</v>
      </c>
      <c r="AR447" s="149" t="s">
        <v>277</v>
      </c>
      <c r="AT447" s="149" t="s">
        <v>272</v>
      </c>
      <c r="AU447" s="149" t="s">
        <v>90</v>
      </c>
      <c r="AY447" s="17" t="s">
        <v>270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7" t="s">
        <v>21</v>
      </c>
      <c r="BK447" s="150">
        <f>ROUND(I447*H447,2)</f>
        <v>0</v>
      </c>
      <c r="BL447" s="17" t="s">
        <v>277</v>
      </c>
      <c r="BM447" s="149" t="s">
        <v>2884</v>
      </c>
    </row>
    <row r="448" spans="2:65" s="12" customFormat="1" ht="11.25">
      <c r="B448" s="151"/>
      <c r="D448" s="152" t="s">
        <v>279</v>
      </c>
      <c r="E448" s="153" t="s">
        <v>1</v>
      </c>
      <c r="F448" s="154" t="s">
        <v>2874</v>
      </c>
      <c r="H448" s="153" t="s">
        <v>1</v>
      </c>
      <c r="I448" s="155"/>
      <c r="L448" s="151"/>
      <c r="M448" s="156"/>
      <c r="T448" s="157"/>
      <c r="AT448" s="153" t="s">
        <v>279</v>
      </c>
      <c r="AU448" s="153" t="s">
        <v>90</v>
      </c>
      <c r="AV448" s="12" t="s">
        <v>21</v>
      </c>
      <c r="AW448" s="12" t="s">
        <v>35</v>
      </c>
      <c r="AX448" s="12" t="s">
        <v>81</v>
      </c>
      <c r="AY448" s="153" t="s">
        <v>270</v>
      </c>
    </row>
    <row r="449" spans="2:65" s="14" customFormat="1" ht="22.5">
      <c r="B449" s="165"/>
      <c r="D449" s="152" t="s">
        <v>279</v>
      </c>
      <c r="E449" s="166" t="s">
        <v>1</v>
      </c>
      <c r="F449" s="167" t="s">
        <v>2885</v>
      </c>
      <c r="H449" s="168">
        <v>82</v>
      </c>
      <c r="I449" s="169"/>
      <c r="L449" s="165"/>
      <c r="M449" s="170"/>
      <c r="T449" s="171"/>
      <c r="AT449" s="166" t="s">
        <v>279</v>
      </c>
      <c r="AU449" s="166" t="s">
        <v>90</v>
      </c>
      <c r="AV449" s="14" t="s">
        <v>90</v>
      </c>
      <c r="AW449" s="14" t="s">
        <v>35</v>
      </c>
      <c r="AX449" s="14" t="s">
        <v>81</v>
      </c>
      <c r="AY449" s="166" t="s">
        <v>270</v>
      </c>
    </row>
    <row r="450" spans="2:65" s="13" customFormat="1" ht="11.25">
      <c r="B450" s="158"/>
      <c r="D450" s="152" t="s">
        <v>279</v>
      </c>
      <c r="E450" s="159" t="s">
        <v>2886</v>
      </c>
      <c r="F450" s="160" t="s">
        <v>367</v>
      </c>
      <c r="H450" s="161">
        <v>82</v>
      </c>
      <c r="I450" s="162"/>
      <c r="L450" s="158"/>
      <c r="M450" s="163"/>
      <c r="T450" s="164"/>
      <c r="AT450" s="159" t="s">
        <v>279</v>
      </c>
      <c r="AU450" s="159" t="s">
        <v>90</v>
      </c>
      <c r="AV450" s="13" t="s">
        <v>179</v>
      </c>
      <c r="AW450" s="13" t="s">
        <v>35</v>
      </c>
      <c r="AX450" s="13" t="s">
        <v>21</v>
      </c>
      <c r="AY450" s="159" t="s">
        <v>270</v>
      </c>
    </row>
    <row r="451" spans="2:65" s="1" customFormat="1" ht="24.2" customHeight="1">
      <c r="B451" s="32"/>
      <c r="C451" s="138" t="s">
        <v>657</v>
      </c>
      <c r="D451" s="138" t="s">
        <v>272</v>
      </c>
      <c r="E451" s="139" t="s">
        <v>2887</v>
      </c>
      <c r="F451" s="140" t="s">
        <v>2888</v>
      </c>
      <c r="G451" s="141" t="s">
        <v>371</v>
      </c>
      <c r="H451" s="142">
        <v>0.35199999999999998</v>
      </c>
      <c r="I451" s="143"/>
      <c r="J451" s="144">
        <f>ROUND(I451*H451,2)</f>
        <v>0</v>
      </c>
      <c r="K451" s="140" t="s">
        <v>276</v>
      </c>
      <c r="L451" s="32"/>
      <c r="M451" s="145" t="s">
        <v>1</v>
      </c>
      <c r="N451" s="146" t="s">
        <v>46</v>
      </c>
      <c r="P451" s="147">
        <f>O451*H451</f>
        <v>0</v>
      </c>
      <c r="Q451" s="147">
        <v>2.16</v>
      </c>
      <c r="R451" s="147">
        <f>Q451*H451</f>
        <v>0.76032</v>
      </c>
      <c r="S451" s="147">
        <v>0</v>
      </c>
      <c r="T451" s="148">
        <f>S451*H451</f>
        <v>0</v>
      </c>
      <c r="AR451" s="149" t="s">
        <v>277</v>
      </c>
      <c r="AT451" s="149" t="s">
        <v>272</v>
      </c>
      <c r="AU451" s="149" t="s">
        <v>90</v>
      </c>
      <c r="AY451" s="17" t="s">
        <v>270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7" t="s">
        <v>21</v>
      </c>
      <c r="BK451" s="150">
        <f>ROUND(I451*H451,2)</f>
        <v>0</v>
      </c>
      <c r="BL451" s="17" t="s">
        <v>277</v>
      </c>
      <c r="BM451" s="149" t="s">
        <v>2889</v>
      </c>
    </row>
    <row r="452" spans="2:65" s="12" customFormat="1" ht="22.5">
      <c r="B452" s="151"/>
      <c r="D452" s="152" t="s">
        <v>279</v>
      </c>
      <c r="E452" s="153" t="s">
        <v>1</v>
      </c>
      <c r="F452" s="154" t="s">
        <v>2890</v>
      </c>
      <c r="H452" s="153" t="s">
        <v>1</v>
      </c>
      <c r="I452" s="155"/>
      <c r="L452" s="151"/>
      <c r="M452" s="156"/>
      <c r="T452" s="157"/>
      <c r="AT452" s="153" t="s">
        <v>279</v>
      </c>
      <c r="AU452" s="153" t="s">
        <v>90</v>
      </c>
      <c r="AV452" s="12" t="s">
        <v>21</v>
      </c>
      <c r="AW452" s="12" t="s">
        <v>35</v>
      </c>
      <c r="AX452" s="12" t="s">
        <v>81</v>
      </c>
      <c r="AY452" s="153" t="s">
        <v>270</v>
      </c>
    </row>
    <row r="453" spans="2:65" s="14" customFormat="1" ht="11.25">
      <c r="B453" s="165"/>
      <c r="D453" s="152" t="s">
        <v>279</v>
      </c>
      <c r="E453" s="166" t="s">
        <v>1</v>
      </c>
      <c r="F453" s="167" t="s">
        <v>2891</v>
      </c>
      <c r="H453" s="168">
        <v>0.35199999999999998</v>
      </c>
      <c r="I453" s="169"/>
      <c r="L453" s="165"/>
      <c r="M453" s="170"/>
      <c r="T453" s="171"/>
      <c r="AT453" s="166" t="s">
        <v>279</v>
      </c>
      <c r="AU453" s="166" t="s">
        <v>90</v>
      </c>
      <c r="AV453" s="14" t="s">
        <v>90</v>
      </c>
      <c r="AW453" s="14" t="s">
        <v>35</v>
      </c>
      <c r="AX453" s="14" t="s">
        <v>21</v>
      </c>
      <c r="AY453" s="166" t="s">
        <v>270</v>
      </c>
    </row>
    <row r="454" spans="2:65" s="1" customFormat="1" ht="16.5" customHeight="1">
      <c r="B454" s="32"/>
      <c r="C454" s="138" t="s">
        <v>665</v>
      </c>
      <c r="D454" s="138" t="s">
        <v>272</v>
      </c>
      <c r="E454" s="139" t="s">
        <v>2892</v>
      </c>
      <c r="F454" s="140" t="s">
        <v>2893</v>
      </c>
      <c r="G454" s="141" t="s">
        <v>371</v>
      </c>
      <c r="H454" s="142">
        <v>2.5499999999999998</v>
      </c>
      <c r="I454" s="143"/>
      <c r="J454" s="144">
        <f>ROUND(I454*H454,2)</f>
        <v>0</v>
      </c>
      <c r="K454" s="140" t="s">
        <v>276</v>
      </c>
      <c r="L454" s="32"/>
      <c r="M454" s="145" t="s">
        <v>1</v>
      </c>
      <c r="N454" s="146" t="s">
        <v>46</v>
      </c>
      <c r="P454" s="147">
        <f>O454*H454</f>
        <v>0</v>
      </c>
      <c r="Q454" s="147">
        <v>2.3010199999999998</v>
      </c>
      <c r="R454" s="147">
        <f>Q454*H454</f>
        <v>5.8676009999999996</v>
      </c>
      <c r="S454" s="147">
        <v>0</v>
      </c>
      <c r="T454" s="148">
        <f>S454*H454</f>
        <v>0</v>
      </c>
      <c r="AR454" s="149" t="s">
        <v>277</v>
      </c>
      <c r="AT454" s="149" t="s">
        <v>272</v>
      </c>
      <c r="AU454" s="149" t="s">
        <v>90</v>
      </c>
      <c r="AY454" s="17" t="s">
        <v>270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21</v>
      </c>
      <c r="BK454" s="150">
        <f>ROUND(I454*H454,2)</f>
        <v>0</v>
      </c>
      <c r="BL454" s="17" t="s">
        <v>277</v>
      </c>
      <c r="BM454" s="149" t="s">
        <v>2894</v>
      </c>
    </row>
    <row r="455" spans="2:65" s="12" customFormat="1" ht="11.25">
      <c r="B455" s="151"/>
      <c r="D455" s="152" t="s">
        <v>279</v>
      </c>
      <c r="E455" s="153" t="s">
        <v>1</v>
      </c>
      <c r="F455" s="154" t="s">
        <v>2895</v>
      </c>
      <c r="H455" s="153" t="s">
        <v>1</v>
      </c>
      <c r="I455" s="155"/>
      <c r="L455" s="151"/>
      <c r="M455" s="156"/>
      <c r="T455" s="157"/>
      <c r="AT455" s="153" t="s">
        <v>279</v>
      </c>
      <c r="AU455" s="153" t="s">
        <v>90</v>
      </c>
      <c r="AV455" s="12" t="s">
        <v>21</v>
      </c>
      <c r="AW455" s="12" t="s">
        <v>35</v>
      </c>
      <c r="AX455" s="12" t="s">
        <v>81</v>
      </c>
      <c r="AY455" s="153" t="s">
        <v>270</v>
      </c>
    </row>
    <row r="456" spans="2:65" s="14" customFormat="1" ht="11.25">
      <c r="B456" s="165"/>
      <c r="D456" s="152" t="s">
        <v>279</v>
      </c>
      <c r="E456" s="166" t="s">
        <v>1</v>
      </c>
      <c r="F456" s="167" t="s">
        <v>2896</v>
      </c>
      <c r="H456" s="168">
        <v>2.5499999999999998</v>
      </c>
      <c r="I456" s="169"/>
      <c r="L456" s="165"/>
      <c r="M456" s="170"/>
      <c r="T456" s="171"/>
      <c r="AT456" s="166" t="s">
        <v>279</v>
      </c>
      <c r="AU456" s="166" t="s">
        <v>90</v>
      </c>
      <c r="AV456" s="14" t="s">
        <v>90</v>
      </c>
      <c r="AW456" s="14" t="s">
        <v>35</v>
      </c>
      <c r="AX456" s="14" t="s">
        <v>21</v>
      </c>
      <c r="AY456" s="166" t="s">
        <v>270</v>
      </c>
    </row>
    <row r="457" spans="2:65" s="1" customFormat="1" ht="16.5" customHeight="1">
      <c r="B457" s="32"/>
      <c r="C457" s="138" t="s">
        <v>671</v>
      </c>
      <c r="D457" s="138" t="s">
        <v>272</v>
      </c>
      <c r="E457" s="139" t="s">
        <v>2897</v>
      </c>
      <c r="F457" s="140" t="s">
        <v>2898</v>
      </c>
      <c r="G457" s="141" t="s">
        <v>275</v>
      </c>
      <c r="H457" s="142">
        <v>8.8000000000000007</v>
      </c>
      <c r="I457" s="143"/>
      <c r="J457" s="144">
        <f>ROUND(I457*H457,2)</f>
        <v>0</v>
      </c>
      <c r="K457" s="140" t="s">
        <v>276</v>
      </c>
      <c r="L457" s="32"/>
      <c r="M457" s="145" t="s">
        <v>1</v>
      </c>
      <c r="N457" s="146" t="s">
        <v>46</v>
      </c>
      <c r="P457" s="147">
        <f>O457*H457</f>
        <v>0</v>
      </c>
      <c r="Q457" s="147">
        <v>2.64E-3</v>
      </c>
      <c r="R457" s="147">
        <f>Q457*H457</f>
        <v>2.3232000000000003E-2</v>
      </c>
      <c r="S457" s="147">
        <v>0</v>
      </c>
      <c r="T457" s="148">
        <f>S457*H457</f>
        <v>0</v>
      </c>
      <c r="AR457" s="149" t="s">
        <v>277</v>
      </c>
      <c r="AT457" s="149" t="s">
        <v>272</v>
      </c>
      <c r="AU457" s="149" t="s">
        <v>90</v>
      </c>
      <c r="AY457" s="17" t="s">
        <v>270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21</v>
      </c>
      <c r="BK457" s="150">
        <f>ROUND(I457*H457,2)</f>
        <v>0</v>
      </c>
      <c r="BL457" s="17" t="s">
        <v>277</v>
      </c>
      <c r="BM457" s="149" t="s">
        <v>2899</v>
      </c>
    </row>
    <row r="458" spans="2:65" s="12" customFormat="1" ht="11.25">
      <c r="B458" s="151"/>
      <c r="D458" s="152" t="s">
        <v>279</v>
      </c>
      <c r="E458" s="153" t="s">
        <v>1</v>
      </c>
      <c r="F458" s="154" t="s">
        <v>2900</v>
      </c>
      <c r="H458" s="153" t="s">
        <v>1</v>
      </c>
      <c r="I458" s="155"/>
      <c r="L458" s="151"/>
      <c r="M458" s="156"/>
      <c r="T458" s="157"/>
      <c r="AT458" s="153" t="s">
        <v>279</v>
      </c>
      <c r="AU458" s="153" t="s">
        <v>90</v>
      </c>
      <c r="AV458" s="12" t="s">
        <v>21</v>
      </c>
      <c r="AW458" s="12" t="s">
        <v>35</v>
      </c>
      <c r="AX458" s="12" t="s">
        <v>81</v>
      </c>
      <c r="AY458" s="153" t="s">
        <v>270</v>
      </c>
    </row>
    <row r="459" spans="2:65" s="14" customFormat="1" ht="22.5">
      <c r="B459" s="165"/>
      <c r="D459" s="152" t="s">
        <v>279</v>
      </c>
      <c r="E459" s="166" t="s">
        <v>1</v>
      </c>
      <c r="F459" s="167" t="s">
        <v>2901</v>
      </c>
      <c r="H459" s="168">
        <v>8.8000000000000007</v>
      </c>
      <c r="I459" s="169"/>
      <c r="L459" s="165"/>
      <c r="M459" s="170"/>
      <c r="T459" s="171"/>
      <c r="AT459" s="166" t="s">
        <v>279</v>
      </c>
      <c r="AU459" s="166" t="s">
        <v>90</v>
      </c>
      <c r="AV459" s="14" t="s">
        <v>90</v>
      </c>
      <c r="AW459" s="14" t="s">
        <v>35</v>
      </c>
      <c r="AX459" s="14" t="s">
        <v>21</v>
      </c>
      <c r="AY459" s="166" t="s">
        <v>270</v>
      </c>
    </row>
    <row r="460" spans="2:65" s="1" customFormat="1" ht="16.5" customHeight="1">
      <c r="B460" s="32"/>
      <c r="C460" s="138" t="s">
        <v>684</v>
      </c>
      <c r="D460" s="138" t="s">
        <v>272</v>
      </c>
      <c r="E460" s="139" t="s">
        <v>2902</v>
      </c>
      <c r="F460" s="140" t="s">
        <v>2903</v>
      </c>
      <c r="G460" s="141" t="s">
        <v>275</v>
      </c>
      <c r="H460" s="142">
        <v>8.8000000000000007</v>
      </c>
      <c r="I460" s="143"/>
      <c r="J460" s="144">
        <f>ROUND(I460*H460,2)</f>
        <v>0</v>
      </c>
      <c r="K460" s="140" t="s">
        <v>276</v>
      </c>
      <c r="L460" s="32"/>
      <c r="M460" s="145" t="s">
        <v>1</v>
      </c>
      <c r="N460" s="146" t="s">
        <v>46</v>
      </c>
      <c r="P460" s="147">
        <f>O460*H460</f>
        <v>0</v>
      </c>
      <c r="Q460" s="147">
        <v>0</v>
      </c>
      <c r="R460" s="147">
        <f>Q460*H460</f>
        <v>0</v>
      </c>
      <c r="S460" s="147">
        <v>0</v>
      </c>
      <c r="T460" s="148">
        <f>S460*H460</f>
        <v>0</v>
      </c>
      <c r="AR460" s="149" t="s">
        <v>277</v>
      </c>
      <c r="AT460" s="149" t="s">
        <v>272</v>
      </c>
      <c r="AU460" s="149" t="s">
        <v>90</v>
      </c>
      <c r="AY460" s="17" t="s">
        <v>270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21</v>
      </c>
      <c r="BK460" s="150">
        <f>ROUND(I460*H460,2)</f>
        <v>0</v>
      </c>
      <c r="BL460" s="17" t="s">
        <v>277</v>
      </c>
      <c r="BM460" s="149" t="s">
        <v>2904</v>
      </c>
    </row>
    <row r="461" spans="2:65" s="11" customFormat="1" ht="22.9" customHeight="1">
      <c r="B461" s="126"/>
      <c r="D461" s="127" t="s">
        <v>80</v>
      </c>
      <c r="E461" s="136" t="s">
        <v>277</v>
      </c>
      <c r="F461" s="136" t="s">
        <v>2905</v>
      </c>
      <c r="I461" s="129"/>
      <c r="J461" s="137">
        <f>BK461</f>
        <v>0</v>
      </c>
      <c r="L461" s="126"/>
      <c r="M461" s="131"/>
      <c r="P461" s="132">
        <f>SUM(P462:P500)</f>
        <v>0</v>
      </c>
      <c r="R461" s="132">
        <f>SUM(R462:R500)</f>
        <v>7.6667064000000007</v>
      </c>
      <c r="T461" s="133">
        <f>SUM(T462:T500)</f>
        <v>0</v>
      </c>
      <c r="AR461" s="127" t="s">
        <v>21</v>
      </c>
      <c r="AT461" s="134" t="s">
        <v>80</v>
      </c>
      <c r="AU461" s="134" t="s">
        <v>21</v>
      </c>
      <c r="AY461" s="127" t="s">
        <v>270</v>
      </c>
      <c r="BK461" s="135">
        <f>SUM(BK462:BK500)</f>
        <v>0</v>
      </c>
    </row>
    <row r="462" spans="2:65" s="1" customFormat="1" ht="33" customHeight="1">
      <c r="B462" s="32"/>
      <c r="C462" s="138" t="s">
        <v>689</v>
      </c>
      <c r="D462" s="138" t="s">
        <v>272</v>
      </c>
      <c r="E462" s="139" t="s">
        <v>2906</v>
      </c>
      <c r="F462" s="140" t="s">
        <v>2907</v>
      </c>
      <c r="G462" s="141" t="s">
        <v>335</v>
      </c>
      <c r="H462" s="142">
        <v>6</v>
      </c>
      <c r="I462" s="143"/>
      <c r="J462" s="144">
        <f>ROUND(I462*H462,2)</f>
        <v>0</v>
      </c>
      <c r="K462" s="140" t="s">
        <v>276</v>
      </c>
      <c r="L462" s="32"/>
      <c r="M462" s="145" t="s">
        <v>1</v>
      </c>
      <c r="N462" s="146" t="s">
        <v>46</v>
      </c>
      <c r="P462" s="147">
        <f>O462*H462</f>
        <v>0</v>
      </c>
      <c r="Q462" s="147">
        <v>3.8629999999999998E-2</v>
      </c>
      <c r="R462" s="147">
        <f>Q462*H462</f>
        <v>0.23177999999999999</v>
      </c>
      <c r="S462" s="147">
        <v>0</v>
      </c>
      <c r="T462" s="148">
        <f>S462*H462</f>
        <v>0</v>
      </c>
      <c r="AR462" s="149" t="s">
        <v>277</v>
      </c>
      <c r="AT462" s="149" t="s">
        <v>272</v>
      </c>
      <c r="AU462" s="149" t="s">
        <v>90</v>
      </c>
      <c r="AY462" s="17" t="s">
        <v>270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21</v>
      </c>
      <c r="BK462" s="150">
        <f>ROUND(I462*H462,2)</f>
        <v>0</v>
      </c>
      <c r="BL462" s="17" t="s">
        <v>277</v>
      </c>
      <c r="BM462" s="149" t="s">
        <v>2908</v>
      </c>
    </row>
    <row r="463" spans="2:65" s="12" customFormat="1" ht="22.5">
      <c r="B463" s="151"/>
      <c r="D463" s="152" t="s">
        <v>279</v>
      </c>
      <c r="E463" s="153" t="s">
        <v>1</v>
      </c>
      <c r="F463" s="154" t="s">
        <v>2909</v>
      </c>
      <c r="H463" s="153" t="s">
        <v>1</v>
      </c>
      <c r="I463" s="155"/>
      <c r="L463" s="151"/>
      <c r="M463" s="156"/>
      <c r="T463" s="157"/>
      <c r="AT463" s="153" t="s">
        <v>279</v>
      </c>
      <c r="AU463" s="153" t="s">
        <v>90</v>
      </c>
      <c r="AV463" s="12" t="s">
        <v>21</v>
      </c>
      <c r="AW463" s="12" t="s">
        <v>35</v>
      </c>
      <c r="AX463" s="12" t="s">
        <v>81</v>
      </c>
      <c r="AY463" s="153" t="s">
        <v>270</v>
      </c>
    </row>
    <row r="464" spans="2:65" s="14" customFormat="1" ht="22.5">
      <c r="B464" s="165"/>
      <c r="D464" s="152" t="s">
        <v>279</v>
      </c>
      <c r="E464" s="166" t="s">
        <v>1</v>
      </c>
      <c r="F464" s="167" t="s">
        <v>2910</v>
      </c>
      <c r="H464" s="168">
        <v>6</v>
      </c>
      <c r="I464" s="169"/>
      <c r="L464" s="165"/>
      <c r="M464" s="170"/>
      <c r="T464" s="171"/>
      <c r="AT464" s="166" t="s">
        <v>279</v>
      </c>
      <c r="AU464" s="166" t="s">
        <v>90</v>
      </c>
      <c r="AV464" s="14" t="s">
        <v>90</v>
      </c>
      <c r="AW464" s="14" t="s">
        <v>35</v>
      </c>
      <c r="AX464" s="14" t="s">
        <v>21</v>
      </c>
      <c r="AY464" s="166" t="s">
        <v>270</v>
      </c>
    </row>
    <row r="465" spans="2:65" s="1" customFormat="1" ht="24.2" customHeight="1">
      <c r="B465" s="32"/>
      <c r="C465" s="179" t="s">
        <v>693</v>
      </c>
      <c r="D465" s="179" t="s">
        <v>532</v>
      </c>
      <c r="E465" s="180" t="s">
        <v>2911</v>
      </c>
      <c r="F465" s="181" t="s">
        <v>2912</v>
      </c>
      <c r="G465" s="182" t="s">
        <v>335</v>
      </c>
      <c r="H465" s="183">
        <v>6</v>
      </c>
      <c r="I465" s="184"/>
      <c r="J465" s="185">
        <f>ROUND(I465*H465,2)</f>
        <v>0</v>
      </c>
      <c r="K465" s="181" t="s">
        <v>341</v>
      </c>
      <c r="L465" s="186"/>
      <c r="M465" s="187" t="s">
        <v>1</v>
      </c>
      <c r="N465" s="188" t="s">
        <v>46</v>
      </c>
      <c r="P465" s="147">
        <f>O465*H465</f>
        <v>0</v>
      </c>
      <c r="Q465" s="147">
        <v>0.13100000000000001</v>
      </c>
      <c r="R465" s="147">
        <f>Q465*H465</f>
        <v>0.78600000000000003</v>
      </c>
      <c r="S465" s="147">
        <v>0</v>
      </c>
      <c r="T465" s="148">
        <f>S465*H465</f>
        <v>0</v>
      </c>
      <c r="AR465" s="149" t="s">
        <v>338</v>
      </c>
      <c r="AT465" s="149" t="s">
        <v>532</v>
      </c>
      <c r="AU465" s="149" t="s">
        <v>90</v>
      </c>
      <c r="AY465" s="17" t="s">
        <v>270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21</v>
      </c>
      <c r="BK465" s="150">
        <f>ROUND(I465*H465,2)</f>
        <v>0</v>
      </c>
      <c r="BL465" s="17" t="s">
        <v>277</v>
      </c>
      <c r="BM465" s="149" t="s">
        <v>2913</v>
      </c>
    </row>
    <row r="466" spans="2:65" s="14" customFormat="1" ht="22.5">
      <c r="B466" s="165"/>
      <c r="D466" s="152" t="s">
        <v>279</v>
      </c>
      <c r="E466" s="166" t="s">
        <v>1</v>
      </c>
      <c r="F466" s="167" t="s">
        <v>2910</v>
      </c>
      <c r="H466" s="168">
        <v>6</v>
      </c>
      <c r="I466" s="169"/>
      <c r="L466" s="165"/>
      <c r="M466" s="170"/>
      <c r="T466" s="171"/>
      <c r="AT466" s="166" t="s">
        <v>279</v>
      </c>
      <c r="AU466" s="166" t="s">
        <v>90</v>
      </c>
      <c r="AV466" s="14" t="s">
        <v>90</v>
      </c>
      <c r="AW466" s="14" t="s">
        <v>35</v>
      </c>
      <c r="AX466" s="14" t="s">
        <v>21</v>
      </c>
      <c r="AY466" s="166" t="s">
        <v>270</v>
      </c>
    </row>
    <row r="467" spans="2:65" s="1" customFormat="1" ht="16.5" customHeight="1">
      <c r="B467" s="32"/>
      <c r="C467" s="138" t="s">
        <v>698</v>
      </c>
      <c r="D467" s="138" t="s">
        <v>272</v>
      </c>
      <c r="E467" s="139" t="s">
        <v>2914</v>
      </c>
      <c r="F467" s="140" t="s">
        <v>2915</v>
      </c>
      <c r="G467" s="141" t="s">
        <v>371</v>
      </c>
      <c r="H467" s="142">
        <v>1.62</v>
      </c>
      <c r="I467" s="143"/>
      <c r="J467" s="144">
        <f>ROUND(I467*H467,2)</f>
        <v>0</v>
      </c>
      <c r="K467" s="140" t="s">
        <v>276</v>
      </c>
      <c r="L467" s="32"/>
      <c r="M467" s="145" t="s">
        <v>1</v>
      </c>
      <c r="N467" s="146" t="s">
        <v>46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277</v>
      </c>
      <c r="AT467" s="149" t="s">
        <v>272</v>
      </c>
      <c r="AU467" s="149" t="s">
        <v>90</v>
      </c>
      <c r="AY467" s="17" t="s">
        <v>270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21</v>
      </c>
      <c r="BK467" s="150">
        <f>ROUND(I467*H467,2)</f>
        <v>0</v>
      </c>
      <c r="BL467" s="17" t="s">
        <v>277</v>
      </c>
      <c r="BM467" s="149" t="s">
        <v>2916</v>
      </c>
    </row>
    <row r="468" spans="2:65" s="12" customFormat="1" ht="22.5">
      <c r="B468" s="151"/>
      <c r="D468" s="152" t="s">
        <v>279</v>
      </c>
      <c r="E468" s="153" t="s">
        <v>1</v>
      </c>
      <c r="F468" s="154" t="s">
        <v>2917</v>
      </c>
      <c r="H468" s="153" t="s">
        <v>1</v>
      </c>
      <c r="I468" s="155"/>
      <c r="L468" s="151"/>
      <c r="M468" s="156"/>
      <c r="T468" s="157"/>
      <c r="AT468" s="153" t="s">
        <v>279</v>
      </c>
      <c r="AU468" s="153" t="s">
        <v>90</v>
      </c>
      <c r="AV468" s="12" t="s">
        <v>21</v>
      </c>
      <c r="AW468" s="12" t="s">
        <v>35</v>
      </c>
      <c r="AX468" s="12" t="s">
        <v>81</v>
      </c>
      <c r="AY468" s="153" t="s">
        <v>270</v>
      </c>
    </row>
    <row r="469" spans="2:65" s="12" customFormat="1" ht="11.25">
      <c r="B469" s="151"/>
      <c r="D469" s="152" t="s">
        <v>279</v>
      </c>
      <c r="E469" s="153" t="s">
        <v>1</v>
      </c>
      <c r="F469" s="154" t="s">
        <v>2918</v>
      </c>
      <c r="H469" s="153" t="s">
        <v>1</v>
      </c>
      <c r="I469" s="155"/>
      <c r="L469" s="151"/>
      <c r="M469" s="156"/>
      <c r="T469" s="157"/>
      <c r="AT469" s="153" t="s">
        <v>279</v>
      </c>
      <c r="AU469" s="153" t="s">
        <v>90</v>
      </c>
      <c r="AV469" s="12" t="s">
        <v>21</v>
      </c>
      <c r="AW469" s="12" t="s">
        <v>35</v>
      </c>
      <c r="AX469" s="12" t="s">
        <v>81</v>
      </c>
      <c r="AY469" s="153" t="s">
        <v>270</v>
      </c>
    </row>
    <row r="470" spans="2:65" s="14" customFormat="1" ht="11.25">
      <c r="B470" s="165"/>
      <c r="D470" s="152" t="s">
        <v>279</v>
      </c>
      <c r="E470" s="166" t="s">
        <v>1</v>
      </c>
      <c r="F470" s="167" t="s">
        <v>2919</v>
      </c>
      <c r="H470" s="168">
        <v>1.62</v>
      </c>
      <c r="I470" s="169"/>
      <c r="L470" s="165"/>
      <c r="M470" s="170"/>
      <c r="T470" s="171"/>
      <c r="AT470" s="166" t="s">
        <v>279</v>
      </c>
      <c r="AU470" s="166" t="s">
        <v>90</v>
      </c>
      <c r="AV470" s="14" t="s">
        <v>90</v>
      </c>
      <c r="AW470" s="14" t="s">
        <v>35</v>
      </c>
      <c r="AX470" s="14" t="s">
        <v>81</v>
      </c>
      <c r="AY470" s="166" t="s">
        <v>270</v>
      </c>
    </row>
    <row r="471" spans="2:65" s="15" customFormat="1" ht="11.25">
      <c r="B471" s="172"/>
      <c r="D471" s="152" t="s">
        <v>279</v>
      </c>
      <c r="E471" s="173" t="s">
        <v>2611</v>
      </c>
      <c r="F471" s="174" t="s">
        <v>310</v>
      </c>
      <c r="H471" s="175">
        <v>1.62</v>
      </c>
      <c r="I471" s="176"/>
      <c r="L471" s="172"/>
      <c r="M471" s="177"/>
      <c r="T471" s="178"/>
      <c r="AT471" s="173" t="s">
        <v>279</v>
      </c>
      <c r="AU471" s="173" t="s">
        <v>90</v>
      </c>
      <c r="AV471" s="15" t="s">
        <v>277</v>
      </c>
      <c r="AW471" s="15" t="s">
        <v>35</v>
      </c>
      <c r="AX471" s="15" t="s">
        <v>21</v>
      </c>
      <c r="AY471" s="173" t="s">
        <v>270</v>
      </c>
    </row>
    <row r="472" spans="2:65" s="1" customFormat="1" ht="37.9" customHeight="1">
      <c r="B472" s="32"/>
      <c r="C472" s="138" t="s">
        <v>704</v>
      </c>
      <c r="D472" s="138" t="s">
        <v>272</v>
      </c>
      <c r="E472" s="139" t="s">
        <v>547</v>
      </c>
      <c r="F472" s="140" t="s">
        <v>548</v>
      </c>
      <c r="G472" s="141" t="s">
        <v>371</v>
      </c>
      <c r="H472" s="142">
        <v>1.62</v>
      </c>
      <c r="I472" s="143"/>
      <c r="J472" s="144">
        <f>ROUND(I472*H472,2)</f>
        <v>0</v>
      </c>
      <c r="K472" s="140" t="s">
        <v>276</v>
      </c>
      <c r="L472" s="32"/>
      <c r="M472" s="145" t="s">
        <v>1</v>
      </c>
      <c r="N472" s="146" t="s">
        <v>46</v>
      </c>
      <c r="P472" s="147">
        <f>O472*H472</f>
        <v>0</v>
      </c>
      <c r="Q472" s="147">
        <v>0</v>
      </c>
      <c r="R472" s="147">
        <f>Q472*H472</f>
        <v>0</v>
      </c>
      <c r="S472" s="147">
        <v>0</v>
      </c>
      <c r="T472" s="148">
        <f>S472*H472</f>
        <v>0</v>
      </c>
      <c r="AR472" s="149" t="s">
        <v>277</v>
      </c>
      <c r="AT472" s="149" t="s">
        <v>272</v>
      </c>
      <c r="AU472" s="149" t="s">
        <v>90</v>
      </c>
      <c r="AY472" s="17" t="s">
        <v>270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21</v>
      </c>
      <c r="BK472" s="150">
        <f>ROUND(I472*H472,2)</f>
        <v>0</v>
      </c>
      <c r="BL472" s="17" t="s">
        <v>277</v>
      </c>
      <c r="BM472" s="149" t="s">
        <v>2920</v>
      </c>
    </row>
    <row r="473" spans="2:65" s="14" customFormat="1" ht="11.25">
      <c r="B473" s="165"/>
      <c r="D473" s="152" t="s">
        <v>279</v>
      </c>
      <c r="E473" s="166" t="s">
        <v>1</v>
      </c>
      <c r="F473" s="167" t="s">
        <v>2921</v>
      </c>
      <c r="H473" s="168">
        <v>1.62</v>
      </c>
      <c r="I473" s="169"/>
      <c r="L473" s="165"/>
      <c r="M473" s="170"/>
      <c r="T473" s="171"/>
      <c r="AT473" s="166" t="s">
        <v>279</v>
      </c>
      <c r="AU473" s="166" t="s">
        <v>90</v>
      </c>
      <c r="AV473" s="14" t="s">
        <v>90</v>
      </c>
      <c r="AW473" s="14" t="s">
        <v>35</v>
      </c>
      <c r="AX473" s="14" t="s">
        <v>21</v>
      </c>
      <c r="AY473" s="166" t="s">
        <v>270</v>
      </c>
    </row>
    <row r="474" spans="2:65" s="1" customFormat="1" ht="24.2" customHeight="1">
      <c r="B474" s="32"/>
      <c r="C474" s="138" t="s">
        <v>711</v>
      </c>
      <c r="D474" s="138" t="s">
        <v>272</v>
      </c>
      <c r="E474" s="139" t="s">
        <v>542</v>
      </c>
      <c r="F474" s="140" t="s">
        <v>543</v>
      </c>
      <c r="G474" s="141" t="s">
        <v>371</v>
      </c>
      <c r="H474" s="142">
        <v>1.62</v>
      </c>
      <c r="I474" s="143"/>
      <c r="J474" s="144">
        <f>ROUND(I474*H474,2)</f>
        <v>0</v>
      </c>
      <c r="K474" s="140" t="s">
        <v>276</v>
      </c>
      <c r="L474" s="32"/>
      <c r="M474" s="145" t="s">
        <v>1</v>
      </c>
      <c r="N474" s="146" t="s">
        <v>46</v>
      </c>
      <c r="P474" s="147">
        <f>O474*H474</f>
        <v>0</v>
      </c>
      <c r="Q474" s="147">
        <v>0</v>
      </c>
      <c r="R474" s="147">
        <f>Q474*H474</f>
        <v>0</v>
      </c>
      <c r="S474" s="147">
        <v>0</v>
      </c>
      <c r="T474" s="148">
        <f>S474*H474</f>
        <v>0</v>
      </c>
      <c r="AR474" s="149" t="s">
        <v>277</v>
      </c>
      <c r="AT474" s="149" t="s">
        <v>272</v>
      </c>
      <c r="AU474" s="149" t="s">
        <v>90</v>
      </c>
      <c r="AY474" s="17" t="s">
        <v>270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21</v>
      </c>
      <c r="BK474" s="150">
        <f>ROUND(I474*H474,2)</f>
        <v>0</v>
      </c>
      <c r="BL474" s="17" t="s">
        <v>277</v>
      </c>
      <c r="BM474" s="149" t="s">
        <v>2922</v>
      </c>
    </row>
    <row r="475" spans="2:65" s="14" customFormat="1" ht="11.25">
      <c r="B475" s="165"/>
      <c r="D475" s="152" t="s">
        <v>279</v>
      </c>
      <c r="E475" s="166" t="s">
        <v>1</v>
      </c>
      <c r="F475" s="167" t="s">
        <v>2921</v>
      </c>
      <c r="H475" s="168">
        <v>1.62</v>
      </c>
      <c r="I475" s="169"/>
      <c r="L475" s="165"/>
      <c r="M475" s="170"/>
      <c r="T475" s="171"/>
      <c r="AT475" s="166" t="s">
        <v>279</v>
      </c>
      <c r="AU475" s="166" t="s">
        <v>90</v>
      </c>
      <c r="AV475" s="14" t="s">
        <v>90</v>
      </c>
      <c r="AW475" s="14" t="s">
        <v>35</v>
      </c>
      <c r="AX475" s="14" t="s">
        <v>21</v>
      </c>
      <c r="AY475" s="166" t="s">
        <v>270</v>
      </c>
    </row>
    <row r="476" spans="2:65" s="1" customFormat="1" ht="24.2" customHeight="1">
      <c r="B476" s="32"/>
      <c r="C476" s="138" t="s">
        <v>716</v>
      </c>
      <c r="D476" s="138" t="s">
        <v>272</v>
      </c>
      <c r="E476" s="139" t="s">
        <v>2923</v>
      </c>
      <c r="F476" s="140" t="s">
        <v>2924</v>
      </c>
      <c r="G476" s="141" t="s">
        <v>876</v>
      </c>
      <c r="H476" s="142">
        <v>5</v>
      </c>
      <c r="I476" s="143"/>
      <c r="J476" s="144">
        <f>ROUND(I476*H476,2)</f>
        <v>0</v>
      </c>
      <c r="K476" s="140" t="s">
        <v>276</v>
      </c>
      <c r="L476" s="32"/>
      <c r="M476" s="145" t="s">
        <v>1</v>
      </c>
      <c r="N476" s="146" t="s">
        <v>46</v>
      </c>
      <c r="P476" s="147">
        <f>O476*H476</f>
        <v>0</v>
      </c>
      <c r="Q476" s="147">
        <v>8.7419999999999998E-2</v>
      </c>
      <c r="R476" s="147">
        <f>Q476*H476</f>
        <v>0.43709999999999999</v>
      </c>
      <c r="S476" s="147">
        <v>0</v>
      </c>
      <c r="T476" s="148">
        <f>S476*H476</f>
        <v>0</v>
      </c>
      <c r="AR476" s="149" t="s">
        <v>277</v>
      </c>
      <c r="AT476" s="149" t="s">
        <v>272</v>
      </c>
      <c r="AU476" s="149" t="s">
        <v>90</v>
      </c>
      <c r="AY476" s="17" t="s">
        <v>270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21</v>
      </c>
      <c r="BK476" s="150">
        <f>ROUND(I476*H476,2)</f>
        <v>0</v>
      </c>
      <c r="BL476" s="17" t="s">
        <v>277</v>
      </c>
      <c r="BM476" s="149" t="s">
        <v>2925</v>
      </c>
    </row>
    <row r="477" spans="2:65" s="12" customFormat="1" ht="11.25">
      <c r="B477" s="151"/>
      <c r="D477" s="152" t="s">
        <v>279</v>
      </c>
      <c r="E477" s="153" t="s">
        <v>1</v>
      </c>
      <c r="F477" s="154" t="s">
        <v>2926</v>
      </c>
      <c r="H477" s="153" t="s">
        <v>1</v>
      </c>
      <c r="I477" s="155"/>
      <c r="L477" s="151"/>
      <c r="M477" s="156"/>
      <c r="T477" s="157"/>
      <c r="AT477" s="153" t="s">
        <v>279</v>
      </c>
      <c r="AU477" s="153" t="s">
        <v>90</v>
      </c>
      <c r="AV477" s="12" t="s">
        <v>21</v>
      </c>
      <c r="AW477" s="12" t="s">
        <v>35</v>
      </c>
      <c r="AX477" s="12" t="s">
        <v>81</v>
      </c>
      <c r="AY477" s="153" t="s">
        <v>270</v>
      </c>
    </row>
    <row r="478" spans="2:65" s="14" customFormat="1" ht="11.25">
      <c r="B478" s="165"/>
      <c r="D478" s="152" t="s">
        <v>279</v>
      </c>
      <c r="E478" s="166" t="s">
        <v>1</v>
      </c>
      <c r="F478" s="167" t="s">
        <v>2630</v>
      </c>
      <c r="H478" s="168">
        <v>5</v>
      </c>
      <c r="I478" s="169"/>
      <c r="L478" s="165"/>
      <c r="M478" s="170"/>
      <c r="T478" s="171"/>
      <c r="AT478" s="166" t="s">
        <v>279</v>
      </c>
      <c r="AU478" s="166" t="s">
        <v>90</v>
      </c>
      <c r="AV478" s="14" t="s">
        <v>90</v>
      </c>
      <c r="AW478" s="14" t="s">
        <v>35</v>
      </c>
      <c r="AX478" s="14" t="s">
        <v>21</v>
      </c>
      <c r="AY478" s="166" t="s">
        <v>270</v>
      </c>
    </row>
    <row r="479" spans="2:65" s="1" customFormat="1" ht="33" customHeight="1">
      <c r="B479" s="32"/>
      <c r="C479" s="179" t="s">
        <v>723</v>
      </c>
      <c r="D479" s="179" t="s">
        <v>532</v>
      </c>
      <c r="E479" s="180" t="s">
        <v>2927</v>
      </c>
      <c r="F479" s="181" t="s">
        <v>2928</v>
      </c>
      <c r="G479" s="182" t="s">
        <v>876</v>
      </c>
      <c r="H479" s="183">
        <v>5.05</v>
      </c>
      <c r="I479" s="184"/>
      <c r="J479" s="185">
        <f>ROUND(I479*H479,2)</f>
        <v>0</v>
      </c>
      <c r="K479" s="181" t="s">
        <v>341</v>
      </c>
      <c r="L479" s="186"/>
      <c r="M479" s="187" t="s">
        <v>1</v>
      </c>
      <c r="N479" s="188" t="s">
        <v>46</v>
      </c>
      <c r="P479" s="147">
        <f>O479*H479</f>
        <v>0</v>
      </c>
      <c r="Q479" s="147">
        <v>2.7E-2</v>
      </c>
      <c r="R479" s="147">
        <f>Q479*H479</f>
        <v>0.13635</v>
      </c>
      <c r="S479" s="147">
        <v>0</v>
      </c>
      <c r="T479" s="148">
        <f>S479*H479</f>
        <v>0</v>
      </c>
      <c r="AR479" s="149" t="s">
        <v>338</v>
      </c>
      <c r="AT479" s="149" t="s">
        <v>532</v>
      </c>
      <c r="AU479" s="149" t="s">
        <v>90</v>
      </c>
      <c r="AY479" s="17" t="s">
        <v>270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21</v>
      </c>
      <c r="BK479" s="150">
        <f>ROUND(I479*H479,2)</f>
        <v>0</v>
      </c>
      <c r="BL479" s="17" t="s">
        <v>277</v>
      </c>
      <c r="BM479" s="149" t="s">
        <v>2929</v>
      </c>
    </row>
    <row r="480" spans="2:65" s="12" customFormat="1" ht="11.25">
      <c r="B480" s="151"/>
      <c r="D480" s="152" t="s">
        <v>279</v>
      </c>
      <c r="E480" s="153" t="s">
        <v>1</v>
      </c>
      <c r="F480" s="154" t="s">
        <v>2930</v>
      </c>
      <c r="H480" s="153" t="s">
        <v>1</v>
      </c>
      <c r="I480" s="155"/>
      <c r="L480" s="151"/>
      <c r="M480" s="156"/>
      <c r="T480" s="157"/>
      <c r="AT480" s="153" t="s">
        <v>279</v>
      </c>
      <c r="AU480" s="153" t="s">
        <v>90</v>
      </c>
      <c r="AV480" s="12" t="s">
        <v>21</v>
      </c>
      <c r="AW480" s="12" t="s">
        <v>35</v>
      </c>
      <c r="AX480" s="12" t="s">
        <v>81</v>
      </c>
      <c r="AY480" s="153" t="s">
        <v>270</v>
      </c>
    </row>
    <row r="481" spans="2:65" s="12" customFormat="1" ht="22.5">
      <c r="B481" s="151"/>
      <c r="D481" s="152" t="s">
        <v>279</v>
      </c>
      <c r="E481" s="153" t="s">
        <v>1</v>
      </c>
      <c r="F481" s="154" t="s">
        <v>2931</v>
      </c>
      <c r="H481" s="153" t="s">
        <v>1</v>
      </c>
      <c r="I481" s="155"/>
      <c r="L481" s="151"/>
      <c r="M481" s="156"/>
      <c r="T481" s="157"/>
      <c r="AT481" s="153" t="s">
        <v>279</v>
      </c>
      <c r="AU481" s="153" t="s">
        <v>90</v>
      </c>
      <c r="AV481" s="12" t="s">
        <v>21</v>
      </c>
      <c r="AW481" s="12" t="s">
        <v>35</v>
      </c>
      <c r="AX481" s="12" t="s">
        <v>81</v>
      </c>
      <c r="AY481" s="153" t="s">
        <v>270</v>
      </c>
    </row>
    <row r="482" spans="2:65" s="14" customFormat="1" ht="11.25">
      <c r="B482" s="165"/>
      <c r="D482" s="152" t="s">
        <v>279</v>
      </c>
      <c r="E482" s="166" t="s">
        <v>1</v>
      </c>
      <c r="F482" s="167" t="s">
        <v>2932</v>
      </c>
      <c r="H482" s="168">
        <v>5.05</v>
      </c>
      <c r="I482" s="169"/>
      <c r="L482" s="165"/>
      <c r="M482" s="170"/>
      <c r="T482" s="171"/>
      <c r="AT482" s="166" t="s">
        <v>279</v>
      </c>
      <c r="AU482" s="166" t="s">
        <v>90</v>
      </c>
      <c r="AV482" s="14" t="s">
        <v>90</v>
      </c>
      <c r="AW482" s="14" t="s">
        <v>35</v>
      </c>
      <c r="AX482" s="14" t="s">
        <v>21</v>
      </c>
      <c r="AY482" s="166" t="s">
        <v>270</v>
      </c>
    </row>
    <row r="483" spans="2:65" s="1" customFormat="1" ht="33" customHeight="1">
      <c r="B483" s="32"/>
      <c r="C483" s="138" t="s">
        <v>730</v>
      </c>
      <c r="D483" s="138" t="s">
        <v>272</v>
      </c>
      <c r="E483" s="139" t="s">
        <v>2933</v>
      </c>
      <c r="F483" s="140" t="s">
        <v>2934</v>
      </c>
      <c r="G483" s="141" t="s">
        <v>371</v>
      </c>
      <c r="H483" s="142">
        <v>1.62</v>
      </c>
      <c r="I483" s="143"/>
      <c r="J483" s="144">
        <f>ROUND(I483*H483,2)</f>
        <v>0</v>
      </c>
      <c r="K483" s="140" t="s">
        <v>276</v>
      </c>
      <c r="L483" s="32"/>
      <c r="M483" s="145" t="s">
        <v>1</v>
      </c>
      <c r="N483" s="146" t="s">
        <v>46</v>
      </c>
      <c r="P483" s="147">
        <f>O483*H483</f>
        <v>0</v>
      </c>
      <c r="Q483" s="147">
        <v>2.3010199999999998</v>
      </c>
      <c r="R483" s="147">
        <f>Q483*H483</f>
        <v>3.7276524000000002</v>
      </c>
      <c r="S483" s="147">
        <v>0</v>
      </c>
      <c r="T483" s="148">
        <f>S483*H483</f>
        <v>0</v>
      </c>
      <c r="AR483" s="149" t="s">
        <v>277</v>
      </c>
      <c r="AT483" s="149" t="s">
        <v>272</v>
      </c>
      <c r="AU483" s="149" t="s">
        <v>90</v>
      </c>
      <c r="AY483" s="17" t="s">
        <v>270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21</v>
      </c>
      <c r="BK483" s="150">
        <f>ROUND(I483*H483,2)</f>
        <v>0</v>
      </c>
      <c r="BL483" s="17" t="s">
        <v>277</v>
      </c>
      <c r="BM483" s="149" t="s">
        <v>2935</v>
      </c>
    </row>
    <row r="484" spans="2:65" s="12" customFormat="1" ht="11.25">
      <c r="B484" s="151"/>
      <c r="D484" s="152" t="s">
        <v>279</v>
      </c>
      <c r="E484" s="153" t="s">
        <v>1</v>
      </c>
      <c r="F484" s="154" t="s">
        <v>2936</v>
      </c>
      <c r="H484" s="153" t="s">
        <v>1</v>
      </c>
      <c r="I484" s="155"/>
      <c r="L484" s="151"/>
      <c r="M484" s="156"/>
      <c r="T484" s="157"/>
      <c r="AT484" s="153" t="s">
        <v>279</v>
      </c>
      <c r="AU484" s="153" t="s">
        <v>90</v>
      </c>
      <c r="AV484" s="12" t="s">
        <v>21</v>
      </c>
      <c r="AW484" s="12" t="s">
        <v>35</v>
      </c>
      <c r="AX484" s="12" t="s">
        <v>81</v>
      </c>
      <c r="AY484" s="153" t="s">
        <v>270</v>
      </c>
    </row>
    <row r="485" spans="2:65" s="12" customFormat="1" ht="22.5">
      <c r="B485" s="151"/>
      <c r="D485" s="152" t="s">
        <v>279</v>
      </c>
      <c r="E485" s="153" t="s">
        <v>1</v>
      </c>
      <c r="F485" s="154" t="s">
        <v>2937</v>
      </c>
      <c r="H485" s="153" t="s">
        <v>1</v>
      </c>
      <c r="I485" s="155"/>
      <c r="L485" s="151"/>
      <c r="M485" s="156"/>
      <c r="T485" s="157"/>
      <c r="AT485" s="153" t="s">
        <v>279</v>
      </c>
      <c r="AU485" s="153" t="s">
        <v>90</v>
      </c>
      <c r="AV485" s="12" t="s">
        <v>21</v>
      </c>
      <c r="AW485" s="12" t="s">
        <v>35</v>
      </c>
      <c r="AX485" s="12" t="s">
        <v>81</v>
      </c>
      <c r="AY485" s="153" t="s">
        <v>270</v>
      </c>
    </row>
    <row r="486" spans="2:65" s="14" customFormat="1" ht="11.25">
      <c r="B486" s="165"/>
      <c r="D486" s="152" t="s">
        <v>279</v>
      </c>
      <c r="E486" s="166" t="s">
        <v>1</v>
      </c>
      <c r="F486" s="167" t="s">
        <v>2919</v>
      </c>
      <c r="H486" s="168">
        <v>1.62</v>
      </c>
      <c r="I486" s="169"/>
      <c r="L486" s="165"/>
      <c r="M486" s="170"/>
      <c r="T486" s="171"/>
      <c r="AT486" s="166" t="s">
        <v>279</v>
      </c>
      <c r="AU486" s="166" t="s">
        <v>90</v>
      </c>
      <c r="AV486" s="14" t="s">
        <v>90</v>
      </c>
      <c r="AW486" s="14" t="s">
        <v>35</v>
      </c>
      <c r="AX486" s="14" t="s">
        <v>81</v>
      </c>
      <c r="AY486" s="166" t="s">
        <v>270</v>
      </c>
    </row>
    <row r="487" spans="2:65" s="13" customFormat="1" ht="11.25">
      <c r="B487" s="158"/>
      <c r="D487" s="152" t="s">
        <v>279</v>
      </c>
      <c r="E487" s="159" t="s">
        <v>2554</v>
      </c>
      <c r="F487" s="160" t="s">
        <v>367</v>
      </c>
      <c r="H487" s="161">
        <v>1.62</v>
      </c>
      <c r="I487" s="162"/>
      <c r="L487" s="158"/>
      <c r="M487" s="163"/>
      <c r="T487" s="164"/>
      <c r="AT487" s="159" t="s">
        <v>279</v>
      </c>
      <c r="AU487" s="159" t="s">
        <v>90</v>
      </c>
      <c r="AV487" s="13" t="s">
        <v>179</v>
      </c>
      <c r="AW487" s="13" t="s">
        <v>35</v>
      </c>
      <c r="AX487" s="13" t="s">
        <v>21</v>
      </c>
      <c r="AY487" s="159" t="s">
        <v>270</v>
      </c>
    </row>
    <row r="488" spans="2:65" s="1" customFormat="1" ht="24.2" customHeight="1">
      <c r="B488" s="32"/>
      <c r="C488" s="138" t="s">
        <v>738</v>
      </c>
      <c r="D488" s="138" t="s">
        <v>272</v>
      </c>
      <c r="E488" s="139" t="s">
        <v>2938</v>
      </c>
      <c r="F488" s="140" t="s">
        <v>2939</v>
      </c>
      <c r="G488" s="141" t="s">
        <v>371</v>
      </c>
      <c r="H488" s="142">
        <v>0.96</v>
      </c>
      <c r="I488" s="143"/>
      <c r="J488" s="144">
        <f>ROUND(I488*H488,2)</f>
        <v>0</v>
      </c>
      <c r="K488" s="140" t="s">
        <v>341</v>
      </c>
      <c r="L488" s="32"/>
      <c r="M488" s="145" t="s">
        <v>1</v>
      </c>
      <c r="N488" s="146" t="s">
        <v>46</v>
      </c>
      <c r="P488" s="147">
        <f>O488*H488</f>
        <v>0</v>
      </c>
      <c r="Q488" s="147">
        <v>2.234</v>
      </c>
      <c r="R488" s="147">
        <f>Q488*H488</f>
        <v>2.1446399999999999</v>
      </c>
      <c r="S488" s="147">
        <v>0</v>
      </c>
      <c r="T488" s="148">
        <f>S488*H488</f>
        <v>0</v>
      </c>
      <c r="AR488" s="149" t="s">
        <v>277</v>
      </c>
      <c r="AT488" s="149" t="s">
        <v>272</v>
      </c>
      <c r="AU488" s="149" t="s">
        <v>90</v>
      </c>
      <c r="AY488" s="17" t="s">
        <v>270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21</v>
      </c>
      <c r="BK488" s="150">
        <f>ROUND(I488*H488,2)</f>
        <v>0</v>
      </c>
      <c r="BL488" s="17" t="s">
        <v>277</v>
      </c>
      <c r="BM488" s="149" t="s">
        <v>2940</v>
      </c>
    </row>
    <row r="489" spans="2:65" s="12" customFormat="1" ht="11.25">
      <c r="B489" s="151"/>
      <c r="D489" s="152" t="s">
        <v>279</v>
      </c>
      <c r="E489" s="153" t="s">
        <v>1</v>
      </c>
      <c r="F489" s="154" t="s">
        <v>2941</v>
      </c>
      <c r="H489" s="153" t="s">
        <v>1</v>
      </c>
      <c r="I489" s="155"/>
      <c r="L489" s="151"/>
      <c r="M489" s="156"/>
      <c r="T489" s="157"/>
      <c r="AT489" s="153" t="s">
        <v>279</v>
      </c>
      <c r="AU489" s="153" t="s">
        <v>90</v>
      </c>
      <c r="AV489" s="12" t="s">
        <v>21</v>
      </c>
      <c r="AW489" s="12" t="s">
        <v>35</v>
      </c>
      <c r="AX489" s="12" t="s">
        <v>81</v>
      </c>
      <c r="AY489" s="153" t="s">
        <v>270</v>
      </c>
    </row>
    <row r="490" spans="2:65" s="12" customFormat="1" ht="22.5">
      <c r="B490" s="151"/>
      <c r="D490" s="152" t="s">
        <v>279</v>
      </c>
      <c r="E490" s="153" t="s">
        <v>1</v>
      </c>
      <c r="F490" s="154" t="s">
        <v>2942</v>
      </c>
      <c r="H490" s="153" t="s">
        <v>1</v>
      </c>
      <c r="I490" s="155"/>
      <c r="L490" s="151"/>
      <c r="M490" s="156"/>
      <c r="T490" s="157"/>
      <c r="AT490" s="153" t="s">
        <v>279</v>
      </c>
      <c r="AU490" s="153" t="s">
        <v>90</v>
      </c>
      <c r="AV490" s="12" t="s">
        <v>21</v>
      </c>
      <c r="AW490" s="12" t="s">
        <v>35</v>
      </c>
      <c r="AX490" s="12" t="s">
        <v>81</v>
      </c>
      <c r="AY490" s="153" t="s">
        <v>270</v>
      </c>
    </row>
    <row r="491" spans="2:65" s="14" customFormat="1" ht="11.25">
      <c r="B491" s="165"/>
      <c r="D491" s="152" t="s">
        <v>279</v>
      </c>
      <c r="E491" s="166" t="s">
        <v>1</v>
      </c>
      <c r="F491" s="167" t="s">
        <v>2943</v>
      </c>
      <c r="H491" s="168">
        <v>0.96</v>
      </c>
      <c r="I491" s="169"/>
      <c r="L491" s="165"/>
      <c r="M491" s="170"/>
      <c r="T491" s="171"/>
      <c r="AT491" s="166" t="s">
        <v>279</v>
      </c>
      <c r="AU491" s="166" t="s">
        <v>90</v>
      </c>
      <c r="AV491" s="14" t="s">
        <v>90</v>
      </c>
      <c r="AW491" s="14" t="s">
        <v>35</v>
      </c>
      <c r="AX491" s="14" t="s">
        <v>81</v>
      </c>
      <c r="AY491" s="166" t="s">
        <v>270</v>
      </c>
    </row>
    <row r="492" spans="2:65" s="13" customFormat="1" ht="11.25">
      <c r="B492" s="158"/>
      <c r="D492" s="152" t="s">
        <v>279</v>
      </c>
      <c r="E492" s="159" t="s">
        <v>2552</v>
      </c>
      <c r="F492" s="160" t="s">
        <v>367</v>
      </c>
      <c r="H492" s="161">
        <v>0.96</v>
      </c>
      <c r="I492" s="162"/>
      <c r="L492" s="158"/>
      <c r="M492" s="163"/>
      <c r="T492" s="164"/>
      <c r="AT492" s="159" t="s">
        <v>279</v>
      </c>
      <c r="AU492" s="159" t="s">
        <v>90</v>
      </c>
      <c r="AV492" s="13" t="s">
        <v>179</v>
      </c>
      <c r="AW492" s="13" t="s">
        <v>35</v>
      </c>
      <c r="AX492" s="13" t="s">
        <v>21</v>
      </c>
      <c r="AY492" s="159" t="s">
        <v>270</v>
      </c>
    </row>
    <row r="493" spans="2:65" s="1" customFormat="1" ht="24.2" customHeight="1">
      <c r="B493" s="32"/>
      <c r="C493" s="138" t="s">
        <v>743</v>
      </c>
      <c r="D493" s="138" t="s">
        <v>272</v>
      </c>
      <c r="E493" s="139" t="s">
        <v>2944</v>
      </c>
      <c r="F493" s="140" t="s">
        <v>2945</v>
      </c>
      <c r="G493" s="141" t="s">
        <v>371</v>
      </c>
      <c r="H493" s="142">
        <v>3.1669999999999998</v>
      </c>
      <c r="I493" s="143"/>
      <c r="J493" s="144">
        <f>ROUND(I493*H493,2)</f>
        <v>0</v>
      </c>
      <c r="K493" s="140" t="s">
        <v>341</v>
      </c>
      <c r="L493" s="32"/>
      <c r="M493" s="145" t="s">
        <v>1</v>
      </c>
      <c r="N493" s="146" t="s">
        <v>46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277</v>
      </c>
      <c r="AT493" s="149" t="s">
        <v>272</v>
      </c>
      <c r="AU493" s="149" t="s">
        <v>90</v>
      </c>
      <c r="AY493" s="17" t="s">
        <v>270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21</v>
      </c>
      <c r="BK493" s="150">
        <f>ROUND(I493*H493,2)</f>
        <v>0</v>
      </c>
      <c r="BL493" s="17" t="s">
        <v>277</v>
      </c>
      <c r="BM493" s="149" t="s">
        <v>2946</v>
      </c>
    </row>
    <row r="494" spans="2:65" s="12" customFormat="1" ht="22.5">
      <c r="B494" s="151"/>
      <c r="D494" s="152" t="s">
        <v>279</v>
      </c>
      <c r="E494" s="153" t="s">
        <v>1</v>
      </c>
      <c r="F494" s="154" t="s">
        <v>2947</v>
      </c>
      <c r="H494" s="153" t="s">
        <v>1</v>
      </c>
      <c r="I494" s="155"/>
      <c r="L494" s="151"/>
      <c r="M494" s="156"/>
      <c r="T494" s="157"/>
      <c r="AT494" s="153" t="s">
        <v>279</v>
      </c>
      <c r="AU494" s="153" t="s">
        <v>90</v>
      </c>
      <c r="AV494" s="12" t="s">
        <v>21</v>
      </c>
      <c r="AW494" s="12" t="s">
        <v>35</v>
      </c>
      <c r="AX494" s="12" t="s">
        <v>81</v>
      </c>
      <c r="AY494" s="153" t="s">
        <v>270</v>
      </c>
    </row>
    <row r="495" spans="2:65" s="14" customFormat="1" ht="11.25">
      <c r="B495" s="165"/>
      <c r="D495" s="152" t="s">
        <v>279</v>
      </c>
      <c r="E495" s="166" t="s">
        <v>1</v>
      </c>
      <c r="F495" s="167" t="s">
        <v>2948</v>
      </c>
      <c r="H495" s="168">
        <v>3.1669999999999998</v>
      </c>
      <c r="I495" s="169"/>
      <c r="L495" s="165"/>
      <c r="M495" s="170"/>
      <c r="T495" s="171"/>
      <c r="AT495" s="166" t="s">
        <v>279</v>
      </c>
      <c r="AU495" s="166" t="s">
        <v>90</v>
      </c>
      <c r="AV495" s="14" t="s">
        <v>90</v>
      </c>
      <c r="AW495" s="14" t="s">
        <v>35</v>
      </c>
      <c r="AX495" s="14" t="s">
        <v>81</v>
      </c>
      <c r="AY495" s="166" t="s">
        <v>270</v>
      </c>
    </row>
    <row r="496" spans="2:65" s="15" customFormat="1" ht="11.25">
      <c r="B496" s="172"/>
      <c r="D496" s="152" t="s">
        <v>279</v>
      </c>
      <c r="E496" s="173" t="s">
        <v>2546</v>
      </c>
      <c r="F496" s="174" t="s">
        <v>310</v>
      </c>
      <c r="H496" s="175">
        <v>3.1669999999999998</v>
      </c>
      <c r="I496" s="176"/>
      <c r="L496" s="172"/>
      <c r="M496" s="177"/>
      <c r="T496" s="178"/>
      <c r="AT496" s="173" t="s">
        <v>279</v>
      </c>
      <c r="AU496" s="173" t="s">
        <v>90</v>
      </c>
      <c r="AV496" s="15" t="s">
        <v>277</v>
      </c>
      <c r="AW496" s="15" t="s">
        <v>35</v>
      </c>
      <c r="AX496" s="15" t="s">
        <v>21</v>
      </c>
      <c r="AY496" s="173" t="s">
        <v>270</v>
      </c>
    </row>
    <row r="497" spans="2:65" s="1" customFormat="1" ht="24.2" customHeight="1">
      <c r="B497" s="32"/>
      <c r="C497" s="138" t="s">
        <v>748</v>
      </c>
      <c r="D497" s="138" t="s">
        <v>272</v>
      </c>
      <c r="E497" s="139" t="s">
        <v>2949</v>
      </c>
      <c r="F497" s="140" t="s">
        <v>2950</v>
      </c>
      <c r="G497" s="141" t="s">
        <v>275</v>
      </c>
      <c r="H497" s="142">
        <v>15.3</v>
      </c>
      <c r="I497" s="143"/>
      <c r="J497" s="144">
        <f>ROUND(I497*H497,2)</f>
        <v>0</v>
      </c>
      <c r="K497" s="140" t="s">
        <v>276</v>
      </c>
      <c r="L497" s="32"/>
      <c r="M497" s="145" t="s">
        <v>1</v>
      </c>
      <c r="N497" s="146" t="s">
        <v>46</v>
      </c>
      <c r="P497" s="147">
        <f>O497*H497</f>
        <v>0</v>
      </c>
      <c r="Q497" s="147">
        <v>1.328E-2</v>
      </c>
      <c r="R497" s="147">
        <f>Q497*H497</f>
        <v>0.203184</v>
      </c>
      <c r="S497" s="147">
        <v>0</v>
      </c>
      <c r="T497" s="148">
        <f>S497*H497</f>
        <v>0</v>
      </c>
      <c r="AR497" s="149" t="s">
        <v>277</v>
      </c>
      <c r="AT497" s="149" t="s">
        <v>272</v>
      </c>
      <c r="AU497" s="149" t="s">
        <v>90</v>
      </c>
      <c r="AY497" s="17" t="s">
        <v>270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21</v>
      </c>
      <c r="BK497" s="150">
        <f>ROUND(I497*H497,2)</f>
        <v>0</v>
      </c>
      <c r="BL497" s="17" t="s">
        <v>277</v>
      </c>
      <c r="BM497" s="149" t="s">
        <v>2951</v>
      </c>
    </row>
    <row r="498" spans="2:65" s="12" customFormat="1" ht="22.5">
      <c r="B498" s="151"/>
      <c r="D498" s="152" t="s">
        <v>279</v>
      </c>
      <c r="E498" s="153" t="s">
        <v>1</v>
      </c>
      <c r="F498" s="154" t="s">
        <v>2952</v>
      </c>
      <c r="H498" s="153" t="s">
        <v>1</v>
      </c>
      <c r="I498" s="155"/>
      <c r="L498" s="151"/>
      <c r="M498" s="156"/>
      <c r="T498" s="157"/>
      <c r="AT498" s="153" t="s">
        <v>279</v>
      </c>
      <c r="AU498" s="153" t="s">
        <v>90</v>
      </c>
      <c r="AV498" s="12" t="s">
        <v>21</v>
      </c>
      <c r="AW498" s="12" t="s">
        <v>35</v>
      </c>
      <c r="AX498" s="12" t="s">
        <v>81</v>
      </c>
      <c r="AY498" s="153" t="s">
        <v>270</v>
      </c>
    </row>
    <row r="499" spans="2:65" s="14" customFormat="1" ht="11.25">
      <c r="B499" s="165"/>
      <c r="D499" s="152" t="s">
        <v>279</v>
      </c>
      <c r="E499" s="166" t="s">
        <v>1</v>
      </c>
      <c r="F499" s="167" t="s">
        <v>2953</v>
      </c>
      <c r="H499" s="168">
        <v>15.3</v>
      </c>
      <c r="I499" s="169"/>
      <c r="L499" s="165"/>
      <c r="M499" s="170"/>
      <c r="T499" s="171"/>
      <c r="AT499" s="166" t="s">
        <v>279</v>
      </c>
      <c r="AU499" s="166" t="s">
        <v>90</v>
      </c>
      <c r="AV499" s="14" t="s">
        <v>90</v>
      </c>
      <c r="AW499" s="14" t="s">
        <v>35</v>
      </c>
      <c r="AX499" s="14" t="s">
        <v>21</v>
      </c>
      <c r="AY499" s="166" t="s">
        <v>270</v>
      </c>
    </row>
    <row r="500" spans="2:65" s="1" customFormat="1" ht="24.2" customHeight="1">
      <c r="B500" s="32"/>
      <c r="C500" s="138" t="s">
        <v>753</v>
      </c>
      <c r="D500" s="138" t="s">
        <v>272</v>
      </c>
      <c r="E500" s="139" t="s">
        <v>2954</v>
      </c>
      <c r="F500" s="140" t="s">
        <v>2955</v>
      </c>
      <c r="G500" s="141" t="s">
        <v>275</v>
      </c>
      <c r="H500" s="142">
        <v>15.3</v>
      </c>
      <c r="I500" s="143"/>
      <c r="J500" s="144">
        <f>ROUND(I500*H500,2)</f>
        <v>0</v>
      </c>
      <c r="K500" s="140" t="s">
        <v>276</v>
      </c>
      <c r="L500" s="32"/>
      <c r="M500" s="145" t="s">
        <v>1</v>
      </c>
      <c r="N500" s="146" t="s">
        <v>46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277</v>
      </c>
      <c r="AT500" s="149" t="s">
        <v>272</v>
      </c>
      <c r="AU500" s="149" t="s">
        <v>90</v>
      </c>
      <c r="AY500" s="17" t="s">
        <v>270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21</v>
      </c>
      <c r="BK500" s="150">
        <f>ROUND(I500*H500,2)</f>
        <v>0</v>
      </c>
      <c r="BL500" s="17" t="s">
        <v>277</v>
      </c>
      <c r="BM500" s="149" t="s">
        <v>2956</v>
      </c>
    </row>
    <row r="501" spans="2:65" s="11" customFormat="1" ht="22.9" customHeight="1">
      <c r="B501" s="126"/>
      <c r="D501" s="127" t="s">
        <v>80</v>
      </c>
      <c r="E501" s="136" t="s">
        <v>317</v>
      </c>
      <c r="F501" s="136" t="s">
        <v>737</v>
      </c>
      <c r="I501" s="129"/>
      <c r="J501" s="137">
        <f>BK501</f>
        <v>0</v>
      </c>
      <c r="L501" s="126"/>
      <c r="M501" s="131"/>
      <c r="P501" s="132">
        <f>SUM(P502:P542)</f>
        <v>0</v>
      </c>
      <c r="R501" s="132">
        <f>SUM(R502:R542)</f>
        <v>99.894779999999997</v>
      </c>
      <c r="T501" s="133">
        <f>SUM(T502:T542)</f>
        <v>0</v>
      </c>
      <c r="AR501" s="127" t="s">
        <v>21</v>
      </c>
      <c r="AT501" s="134" t="s">
        <v>80</v>
      </c>
      <c r="AU501" s="134" t="s">
        <v>21</v>
      </c>
      <c r="AY501" s="127" t="s">
        <v>270</v>
      </c>
      <c r="BK501" s="135">
        <f>SUM(BK502:BK542)</f>
        <v>0</v>
      </c>
    </row>
    <row r="502" spans="2:65" s="1" customFormat="1" ht="24.2" customHeight="1">
      <c r="B502" s="32"/>
      <c r="C502" s="138" t="s">
        <v>758</v>
      </c>
      <c r="D502" s="138" t="s">
        <v>272</v>
      </c>
      <c r="E502" s="139" t="s">
        <v>739</v>
      </c>
      <c r="F502" s="140" t="s">
        <v>740</v>
      </c>
      <c r="G502" s="141" t="s">
        <v>275</v>
      </c>
      <c r="H502" s="142">
        <v>24</v>
      </c>
      <c r="I502" s="143"/>
      <c r="J502" s="144">
        <f>ROUND(I502*H502,2)</f>
        <v>0</v>
      </c>
      <c r="K502" s="140" t="s">
        <v>341</v>
      </c>
      <c r="L502" s="32"/>
      <c r="M502" s="145" t="s">
        <v>1</v>
      </c>
      <c r="N502" s="146" t="s">
        <v>46</v>
      </c>
      <c r="P502" s="147">
        <f>O502*H502</f>
        <v>0</v>
      </c>
      <c r="Q502" s="147">
        <v>0.34499999999999997</v>
      </c>
      <c r="R502" s="147">
        <f>Q502*H502</f>
        <v>8.2799999999999994</v>
      </c>
      <c r="S502" s="147">
        <v>0</v>
      </c>
      <c r="T502" s="148">
        <f>S502*H502</f>
        <v>0</v>
      </c>
      <c r="AR502" s="149" t="s">
        <v>277</v>
      </c>
      <c r="AT502" s="149" t="s">
        <v>272</v>
      </c>
      <c r="AU502" s="149" t="s">
        <v>90</v>
      </c>
      <c r="AY502" s="17" t="s">
        <v>270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21</v>
      </c>
      <c r="BK502" s="150">
        <f>ROUND(I502*H502,2)</f>
        <v>0</v>
      </c>
      <c r="BL502" s="17" t="s">
        <v>277</v>
      </c>
      <c r="BM502" s="149" t="s">
        <v>2957</v>
      </c>
    </row>
    <row r="503" spans="2:65" s="14" customFormat="1" ht="22.5">
      <c r="B503" s="165"/>
      <c r="D503" s="152" t="s">
        <v>279</v>
      </c>
      <c r="E503" s="166" t="s">
        <v>1</v>
      </c>
      <c r="F503" s="167" t="s">
        <v>2958</v>
      </c>
      <c r="H503" s="168">
        <v>24</v>
      </c>
      <c r="I503" s="169"/>
      <c r="L503" s="165"/>
      <c r="M503" s="170"/>
      <c r="T503" s="171"/>
      <c r="AT503" s="166" t="s">
        <v>279</v>
      </c>
      <c r="AU503" s="166" t="s">
        <v>90</v>
      </c>
      <c r="AV503" s="14" t="s">
        <v>90</v>
      </c>
      <c r="AW503" s="14" t="s">
        <v>35</v>
      </c>
      <c r="AX503" s="14" t="s">
        <v>81</v>
      </c>
      <c r="AY503" s="166" t="s">
        <v>270</v>
      </c>
    </row>
    <row r="504" spans="2:65" s="15" customFormat="1" ht="11.25">
      <c r="B504" s="172"/>
      <c r="D504" s="152" t="s">
        <v>279</v>
      </c>
      <c r="E504" s="173" t="s">
        <v>1</v>
      </c>
      <c r="F504" s="174" t="s">
        <v>310</v>
      </c>
      <c r="H504" s="175">
        <v>24</v>
      </c>
      <c r="I504" s="176"/>
      <c r="L504" s="172"/>
      <c r="M504" s="177"/>
      <c r="T504" s="178"/>
      <c r="AT504" s="173" t="s">
        <v>279</v>
      </c>
      <c r="AU504" s="173" t="s">
        <v>90</v>
      </c>
      <c r="AV504" s="15" t="s">
        <v>277</v>
      </c>
      <c r="AW504" s="15" t="s">
        <v>35</v>
      </c>
      <c r="AX504" s="15" t="s">
        <v>21</v>
      </c>
      <c r="AY504" s="173" t="s">
        <v>270</v>
      </c>
    </row>
    <row r="505" spans="2:65" s="1" customFormat="1" ht="24.2" customHeight="1">
      <c r="B505" s="32"/>
      <c r="C505" s="138" t="s">
        <v>765</v>
      </c>
      <c r="D505" s="138" t="s">
        <v>272</v>
      </c>
      <c r="E505" s="139" t="s">
        <v>749</v>
      </c>
      <c r="F505" s="140" t="s">
        <v>750</v>
      </c>
      <c r="G505" s="141" t="s">
        <v>275</v>
      </c>
      <c r="H505" s="142">
        <v>432.5</v>
      </c>
      <c r="I505" s="143"/>
      <c r="J505" s="144">
        <f>ROUND(I505*H505,2)</f>
        <v>0</v>
      </c>
      <c r="K505" s="140" t="s">
        <v>341</v>
      </c>
      <c r="L505" s="32"/>
      <c r="M505" s="145" t="s">
        <v>1</v>
      </c>
      <c r="N505" s="146" t="s">
        <v>46</v>
      </c>
      <c r="P505" s="147">
        <f>O505*H505</f>
        <v>0</v>
      </c>
      <c r="Q505" s="147">
        <v>0</v>
      </c>
      <c r="R505" s="147">
        <f>Q505*H505</f>
        <v>0</v>
      </c>
      <c r="S505" s="147">
        <v>0</v>
      </c>
      <c r="T505" s="148">
        <f>S505*H505</f>
        <v>0</v>
      </c>
      <c r="AR505" s="149" t="s">
        <v>277</v>
      </c>
      <c r="AT505" s="149" t="s">
        <v>272</v>
      </c>
      <c r="AU505" s="149" t="s">
        <v>90</v>
      </c>
      <c r="AY505" s="17" t="s">
        <v>270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21</v>
      </c>
      <c r="BK505" s="150">
        <f>ROUND(I505*H505,2)</f>
        <v>0</v>
      </c>
      <c r="BL505" s="17" t="s">
        <v>277</v>
      </c>
      <c r="BM505" s="149" t="s">
        <v>2959</v>
      </c>
    </row>
    <row r="506" spans="2:65" s="14" customFormat="1" ht="22.5">
      <c r="B506" s="165"/>
      <c r="D506" s="152" t="s">
        <v>279</v>
      </c>
      <c r="E506" s="166" t="s">
        <v>1</v>
      </c>
      <c r="F506" s="167" t="s">
        <v>2960</v>
      </c>
      <c r="H506" s="168">
        <v>432.5</v>
      </c>
      <c r="I506" s="169"/>
      <c r="L506" s="165"/>
      <c r="M506" s="170"/>
      <c r="T506" s="171"/>
      <c r="AT506" s="166" t="s">
        <v>279</v>
      </c>
      <c r="AU506" s="166" t="s">
        <v>90</v>
      </c>
      <c r="AV506" s="14" t="s">
        <v>90</v>
      </c>
      <c r="AW506" s="14" t="s">
        <v>35</v>
      </c>
      <c r="AX506" s="14" t="s">
        <v>21</v>
      </c>
      <c r="AY506" s="166" t="s">
        <v>270</v>
      </c>
    </row>
    <row r="507" spans="2:65" s="1" customFormat="1" ht="24.2" customHeight="1">
      <c r="B507" s="32"/>
      <c r="C507" s="138" t="s">
        <v>770</v>
      </c>
      <c r="D507" s="138" t="s">
        <v>272</v>
      </c>
      <c r="E507" s="139" t="s">
        <v>776</v>
      </c>
      <c r="F507" s="140" t="s">
        <v>777</v>
      </c>
      <c r="G507" s="141" t="s">
        <v>275</v>
      </c>
      <c r="H507" s="142">
        <v>20</v>
      </c>
      <c r="I507" s="143"/>
      <c r="J507" s="144">
        <f>ROUND(I507*H507,2)</f>
        <v>0</v>
      </c>
      <c r="K507" s="140" t="s">
        <v>276</v>
      </c>
      <c r="L507" s="32"/>
      <c r="M507" s="145" t="s">
        <v>1</v>
      </c>
      <c r="N507" s="146" t="s">
        <v>46</v>
      </c>
      <c r="P507" s="147">
        <f>O507*H507</f>
        <v>0</v>
      </c>
      <c r="Q507" s="147">
        <v>0</v>
      </c>
      <c r="R507" s="147">
        <f>Q507*H507</f>
        <v>0</v>
      </c>
      <c r="S507" s="147">
        <v>0</v>
      </c>
      <c r="T507" s="148">
        <f>S507*H507</f>
        <v>0</v>
      </c>
      <c r="AR507" s="149" t="s">
        <v>277</v>
      </c>
      <c r="AT507" s="149" t="s">
        <v>272</v>
      </c>
      <c r="AU507" s="149" t="s">
        <v>90</v>
      </c>
      <c r="AY507" s="17" t="s">
        <v>270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7" t="s">
        <v>21</v>
      </c>
      <c r="BK507" s="150">
        <f>ROUND(I507*H507,2)</f>
        <v>0</v>
      </c>
      <c r="BL507" s="17" t="s">
        <v>277</v>
      </c>
      <c r="BM507" s="149" t="s">
        <v>2961</v>
      </c>
    </row>
    <row r="508" spans="2:65" s="14" customFormat="1" ht="22.5">
      <c r="B508" s="165"/>
      <c r="D508" s="152" t="s">
        <v>279</v>
      </c>
      <c r="E508" s="166" t="s">
        <v>1</v>
      </c>
      <c r="F508" s="167" t="s">
        <v>2962</v>
      </c>
      <c r="H508" s="168">
        <v>20</v>
      </c>
      <c r="I508" s="169"/>
      <c r="L508" s="165"/>
      <c r="M508" s="170"/>
      <c r="T508" s="171"/>
      <c r="AT508" s="166" t="s">
        <v>279</v>
      </c>
      <c r="AU508" s="166" t="s">
        <v>90</v>
      </c>
      <c r="AV508" s="14" t="s">
        <v>90</v>
      </c>
      <c r="AW508" s="14" t="s">
        <v>35</v>
      </c>
      <c r="AX508" s="14" t="s">
        <v>21</v>
      </c>
      <c r="AY508" s="166" t="s">
        <v>270</v>
      </c>
    </row>
    <row r="509" spans="2:65" s="1" customFormat="1" ht="24.2" customHeight="1">
      <c r="B509" s="32"/>
      <c r="C509" s="138" t="s">
        <v>775</v>
      </c>
      <c r="D509" s="138" t="s">
        <v>272</v>
      </c>
      <c r="E509" s="139" t="s">
        <v>826</v>
      </c>
      <c r="F509" s="140" t="s">
        <v>827</v>
      </c>
      <c r="G509" s="141" t="s">
        <v>275</v>
      </c>
      <c r="H509" s="142">
        <v>352</v>
      </c>
      <c r="I509" s="143"/>
      <c r="J509" s="144">
        <f>ROUND(I509*H509,2)</f>
        <v>0</v>
      </c>
      <c r="K509" s="140" t="s">
        <v>276</v>
      </c>
      <c r="L509" s="32"/>
      <c r="M509" s="145" t="s">
        <v>1</v>
      </c>
      <c r="N509" s="146" t="s">
        <v>46</v>
      </c>
      <c r="P509" s="147">
        <f>O509*H509</f>
        <v>0</v>
      </c>
      <c r="Q509" s="147">
        <v>8.9219999999999994E-2</v>
      </c>
      <c r="R509" s="147">
        <f>Q509*H509</f>
        <v>31.405439999999999</v>
      </c>
      <c r="S509" s="147">
        <v>0</v>
      </c>
      <c r="T509" s="148">
        <f>S509*H509</f>
        <v>0</v>
      </c>
      <c r="AR509" s="149" t="s">
        <v>277</v>
      </c>
      <c r="AT509" s="149" t="s">
        <v>272</v>
      </c>
      <c r="AU509" s="149" t="s">
        <v>90</v>
      </c>
      <c r="AY509" s="17" t="s">
        <v>270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21</v>
      </c>
      <c r="BK509" s="150">
        <f>ROUND(I509*H509,2)</f>
        <v>0</v>
      </c>
      <c r="BL509" s="17" t="s">
        <v>277</v>
      </c>
      <c r="BM509" s="149" t="s">
        <v>2963</v>
      </c>
    </row>
    <row r="510" spans="2:65" s="12" customFormat="1" ht="22.5">
      <c r="B510" s="151"/>
      <c r="D510" s="152" t="s">
        <v>279</v>
      </c>
      <c r="E510" s="153" t="s">
        <v>1</v>
      </c>
      <c r="F510" s="154" t="s">
        <v>829</v>
      </c>
      <c r="H510" s="153" t="s">
        <v>1</v>
      </c>
      <c r="I510" s="155"/>
      <c r="L510" s="151"/>
      <c r="M510" s="156"/>
      <c r="T510" s="157"/>
      <c r="AT510" s="153" t="s">
        <v>279</v>
      </c>
      <c r="AU510" s="153" t="s">
        <v>90</v>
      </c>
      <c r="AV510" s="12" t="s">
        <v>21</v>
      </c>
      <c r="AW510" s="12" t="s">
        <v>35</v>
      </c>
      <c r="AX510" s="12" t="s">
        <v>81</v>
      </c>
      <c r="AY510" s="153" t="s">
        <v>270</v>
      </c>
    </row>
    <row r="511" spans="2:65" s="12" customFormat="1" ht="22.5">
      <c r="B511" s="151"/>
      <c r="D511" s="152" t="s">
        <v>279</v>
      </c>
      <c r="E511" s="153" t="s">
        <v>1</v>
      </c>
      <c r="F511" s="154" t="s">
        <v>2964</v>
      </c>
      <c r="H511" s="153" t="s">
        <v>1</v>
      </c>
      <c r="I511" s="155"/>
      <c r="L511" s="151"/>
      <c r="M511" s="156"/>
      <c r="T511" s="157"/>
      <c r="AT511" s="153" t="s">
        <v>279</v>
      </c>
      <c r="AU511" s="153" t="s">
        <v>90</v>
      </c>
      <c r="AV511" s="12" t="s">
        <v>21</v>
      </c>
      <c r="AW511" s="12" t="s">
        <v>35</v>
      </c>
      <c r="AX511" s="12" t="s">
        <v>81</v>
      </c>
      <c r="AY511" s="153" t="s">
        <v>270</v>
      </c>
    </row>
    <row r="512" spans="2:65" s="14" customFormat="1" ht="11.25">
      <c r="B512" s="165"/>
      <c r="D512" s="152" t="s">
        <v>279</v>
      </c>
      <c r="E512" s="166" t="s">
        <v>1</v>
      </c>
      <c r="F512" s="167" t="s">
        <v>2965</v>
      </c>
      <c r="H512" s="168">
        <v>352</v>
      </c>
      <c r="I512" s="169"/>
      <c r="L512" s="165"/>
      <c r="M512" s="170"/>
      <c r="T512" s="171"/>
      <c r="AT512" s="166" t="s">
        <v>279</v>
      </c>
      <c r="AU512" s="166" t="s">
        <v>90</v>
      </c>
      <c r="AV512" s="14" t="s">
        <v>90</v>
      </c>
      <c r="AW512" s="14" t="s">
        <v>35</v>
      </c>
      <c r="AX512" s="14" t="s">
        <v>81</v>
      </c>
      <c r="AY512" s="166" t="s">
        <v>270</v>
      </c>
    </row>
    <row r="513" spans="2:65" s="14" customFormat="1" ht="22.5">
      <c r="B513" s="165"/>
      <c r="D513" s="152" t="s">
        <v>279</v>
      </c>
      <c r="E513" s="166" t="s">
        <v>1</v>
      </c>
      <c r="F513" s="167" t="s">
        <v>2966</v>
      </c>
      <c r="H513" s="168">
        <v>0</v>
      </c>
      <c r="I513" s="169"/>
      <c r="L513" s="165"/>
      <c r="M513" s="170"/>
      <c r="T513" s="171"/>
      <c r="AT513" s="166" t="s">
        <v>279</v>
      </c>
      <c r="AU513" s="166" t="s">
        <v>90</v>
      </c>
      <c r="AV513" s="14" t="s">
        <v>90</v>
      </c>
      <c r="AW513" s="14" t="s">
        <v>35</v>
      </c>
      <c r="AX513" s="14" t="s">
        <v>81</v>
      </c>
      <c r="AY513" s="166" t="s">
        <v>270</v>
      </c>
    </row>
    <row r="514" spans="2:65" s="14" customFormat="1" ht="22.5">
      <c r="B514" s="165"/>
      <c r="D514" s="152" t="s">
        <v>279</v>
      </c>
      <c r="E514" s="166" t="s">
        <v>1</v>
      </c>
      <c r="F514" s="167" t="s">
        <v>2967</v>
      </c>
      <c r="H514" s="168">
        <v>0</v>
      </c>
      <c r="I514" s="169"/>
      <c r="L514" s="165"/>
      <c r="M514" s="170"/>
      <c r="T514" s="171"/>
      <c r="AT514" s="166" t="s">
        <v>279</v>
      </c>
      <c r="AU514" s="166" t="s">
        <v>90</v>
      </c>
      <c r="AV514" s="14" t="s">
        <v>90</v>
      </c>
      <c r="AW514" s="14" t="s">
        <v>35</v>
      </c>
      <c r="AX514" s="14" t="s">
        <v>81</v>
      </c>
      <c r="AY514" s="166" t="s">
        <v>270</v>
      </c>
    </row>
    <row r="515" spans="2:65" s="15" customFormat="1" ht="11.25">
      <c r="B515" s="172"/>
      <c r="D515" s="152" t="s">
        <v>279</v>
      </c>
      <c r="E515" s="173" t="s">
        <v>1</v>
      </c>
      <c r="F515" s="174" t="s">
        <v>310</v>
      </c>
      <c r="H515" s="175">
        <v>352</v>
      </c>
      <c r="I515" s="176"/>
      <c r="L515" s="172"/>
      <c r="M515" s="177"/>
      <c r="T515" s="178"/>
      <c r="AT515" s="173" t="s">
        <v>279</v>
      </c>
      <c r="AU515" s="173" t="s">
        <v>90</v>
      </c>
      <c r="AV515" s="15" t="s">
        <v>277</v>
      </c>
      <c r="AW515" s="15" t="s">
        <v>35</v>
      </c>
      <c r="AX515" s="15" t="s">
        <v>21</v>
      </c>
      <c r="AY515" s="173" t="s">
        <v>270</v>
      </c>
    </row>
    <row r="516" spans="2:65" s="1" customFormat="1" ht="24.2" customHeight="1">
      <c r="B516" s="32"/>
      <c r="C516" s="179" t="s">
        <v>780</v>
      </c>
      <c r="D516" s="179" t="s">
        <v>532</v>
      </c>
      <c r="E516" s="180" t="s">
        <v>840</v>
      </c>
      <c r="F516" s="181" t="s">
        <v>841</v>
      </c>
      <c r="G516" s="182" t="s">
        <v>275</v>
      </c>
      <c r="H516" s="183">
        <v>355.52</v>
      </c>
      <c r="I516" s="184"/>
      <c r="J516" s="185">
        <f>ROUND(I516*H516,2)</f>
        <v>0</v>
      </c>
      <c r="K516" s="181" t="s">
        <v>276</v>
      </c>
      <c r="L516" s="186"/>
      <c r="M516" s="187" t="s">
        <v>1</v>
      </c>
      <c r="N516" s="188" t="s">
        <v>46</v>
      </c>
      <c r="P516" s="147">
        <f>O516*H516</f>
        <v>0</v>
      </c>
      <c r="Q516" s="147">
        <v>0.13200000000000001</v>
      </c>
      <c r="R516" s="147">
        <f>Q516*H516</f>
        <v>46.928640000000001</v>
      </c>
      <c r="S516" s="147">
        <v>0</v>
      </c>
      <c r="T516" s="148">
        <f>S516*H516</f>
        <v>0</v>
      </c>
      <c r="AR516" s="149" t="s">
        <v>338</v>
      </c>
      <c r="AT516" s="149" t="s">
        <v>532</v>
      </c>
      <c r="AU516" s="149" t="s">
        <v>90</v>
      </c>
      <c r="AY516" s="17" t="s">
        <v>270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21</v>
      </c>
      <c r="BK516" s="150">
        <f>ROUND(I516*H516,2)</f>
        <v>0</v>
      </c>
      <c r="BL516" s="17" t="s">
        <v>277</v>
      </c>
      <c r="BM516" s="149" t="s">
        <v>2968</v>
      </c>
    </row>
    <row r="517" spans="2:65" s="14" customFormat="1" ht="22.5">
      <c r="B517" s="165"/>
      <c r="D517" s="152" t="s">
        <v>279</v>
      </c>
      <c r="E517" s="166" t="s">
        <v>1</v>
      </c>
      <c r="F517" s="167" t="s">
        <v>2969</v>
      </c>
      <c r="H517" s="168">
        <v>355.52</v>
      </c>
      <c r="I517" s="169"/>
      <c r="L517" s="165"/>
      <c r="M517" s="170"/>
      <c r="T517" s="171"/>
      <c r="AT517" s="166" t="s">
        <v>279</v>
      </c>
      <c r="AU517" s="166" t="s">
        <v>90</v>
      </c>
      <c r="AV517" s="14" t="s">
        <v>90</v>
      </c>
      <c r="AW517" s="14" t="s">
        <v>35</v>
      </c>
      <c r="AX517" s="14" t="s">
        <v>21</v>
      </c>
      <c r="AY517" s="166" t="s">
        <v>270</v>
      </c>
    </row>
    <row r="518" spans="2:65" s="1" customFormat="1" ht="24.2" customHeight="1">
      <c r="B518" s="32"/>
      <c r="C518" s="138" t="s">
        <v>792</v>
      </c>
      <c r="D518" s="138" t="s">
        <v>272</v>
      </c>
      <c r="E518" s="139" t="s">
        <v>850</v>
      </c>
      <c r="F518" s="140" t="s">
        <v>851</v>
      </c>
      <c r="G518" s="141" t="s">
        <v>275</v>
      </c>
      <c r="H518" s="142">
        <v>33</v>
      </c>
      <c r="I518" s="143"/>
      <c r="J518" s="144">
        <f>ROUND(I518*H518,2)</f>
        <v>0</v>
      </c>
      <c r="K518" s="140" t="s">
        <v>276</v>
      </c>
      <c r="L518" s="32"/>
      <c r="M518" s="145" t="s">
        <v>1</v>
      </c>
      <c r="N518" s="146" t="s">
        <v>46</v>
      </c>
      <c r="P518" s="147">
        <f>O518*H518</f>
        <v>0</v>
      </c>
      <c r="Q518" s="147">
        <v>8.9219999999999994E-2</v>
      </c>
      <c r="R518" s="147">
        <f>Q518*H518</f>
        <v>2.9442599999999999</v>
      </c>
      <c r="S518" s="147">
        <v>0</v>
      </c>
      <c r="T518" s="148">
        <f>S518*H518</f>
        <v>0</v>
      </c>
      <c r="AR518" s="149" t="s">
        <v>277</v>
      </c>
      <c r="AT518" s="149" t="s">
        <v>272</v>
      </c>
      <c r="AU518" s="149" t="s">
        <v>90</v>
      </c>
      <c r="AY518" s="17" t="s">
        <v>270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7" t="s">
        <v>21</v>
      </c>
      <c r="BK518" s="150">
        <f>ROUND(I518*H518,2)</f>
        <v>0</v>
      </c>
      <c r="BL518" s="17" t="s">
        <v>277</v>
      </c>
      <c r="BM518" s="149" t="s">
        <v>2970</v>
      </c>
    </row>
    <row r="519" spans="2:65" s="12" customFormat="1" ht="22.5">
      <c r="B519" s="151"/>
      <c r="D519" s="152" t="s">
        <v>279</v>
      </c>
      <c r="E519" s="153" t="s">
        <v>1</v>
      </c>
      <c r="F519" s="154" t="s">
        <v>829</v>
      </c>
      <c r="H519" s="153" t="s">
        <v>1</v>
      </c>
      <c r="I519" s="155"/>
      <c r="L519" s="151"/>
      <c r="M519" s="156"/>
      <c r="T519" s="157"/>
      <c r="AT519" s="153" t="s">
        <v>279</v>
      </c>
      <c r="AU519" s="153" t="s">
        <v>90</v>
      </c>
      <c r="AV519" s="12" t="s">
        <v>21</v>
      </c>
      <c r="AW519" s="12" t="s">
        <v>35</v>
      </c>
      <c r="AX519" s="12" t="s">
        <v>81</v>
      </c>
      <c r="AY519" s="153" t="s">
        <v>270</v>
      </c>
    </row>
    <row r="520" spans="2:65" s="12" customFormat="1" ht="22.5">
      <c r="B520" s="151"/>
      <c r="D520" s="152" t="s">
        <v>279</v>
      </c>
      <c r="E520" s="153" t="s">
        <v>1</v>
      </c>
      <c r="F520" s="154" t="s">
        <v>2971</v>
      </c>
      <c r="H520" s="153" t="s">
        <v>1</v>
      </c>
      <c r="I520" s="155"/>
      <c r="L520" s="151"/>
      <c r="M520" s="156"/>
      <c r="T520" s="157"/>
      <c r="AT520" s="153" t="s">
        <v>279</v>
      </c>
      <c r="AU520" s="153" t="s">
        <v>90</v>
      </c>
      <c r="AV520" s="12" t="s">
        <v>21</v>
      </c>
      <c r="AW520" s="12" t="s">
        <v>35</v>
      </c>
      <c r="AX520" s="12" t="s">
        <v>81</v>
      </c>
      <c r="AY520" s="153" t="s">
        <v>270</v>
      </c>
    </row>
    <row r="521" spans="2:65" s="14" customFormat="1" ht="11.25">
      <c r="B521" s="165"/>
      <c r="D521" s="152" t="s">
        <v>279</v>
      </c>
      <c r="E521" s="166" t="s">
        <v>1</v>
      </c>
      <c r="F521" s="167" t="s">
        <v>2972</v>
      </c>
      <c r="H521" s="168">
        <v>27</v>
      </c>
      <c r="I521" s="169"/>
      <c r="L521" s="165"/>
      <c r="M521" s="170"/>
      <c r="T521" s="171"/>
      <c r="AT521" s="166" t="s">
        <v>279</v>
      </c>
      <c r="AU521" s="166" t="s">
        <v>90</v>
      </c>
      <c r="AV521" s="14" t="s">
        <v>90</v>
      </c>
      <c r="AW521" s="14" t="s">
        <v>35</v>
      </c>
      <c r="AX521" s="14" t="s">
        <v>81</v>
      </c>
      <c r="AY521" s="166" t="s">
        <v>270</v>
      </c>
    </row>
    <row r="522" spans="2:65" s="14" customFormat="1" ht="11.25">
      <c r="B522" s="165"/>
      <c r="D522" s="152" t="s">
        <v>279</v>
      </c>
      <c r="E522" s="166" t="s">
        <v>1</v>
      </c>
      <c r="F522" s="167" t="s">
        <v>2973</v>
      </c>
      <c r="H522" s="168">
        <v>6</v>
      </c>
      <c r="I522" s="169"/>
      <c r="L522" s="165"/>
      <c r="M522" s="170"/>
      <c r="T522" s="171"/>
      <c r="AT522" s="166" t="s">
        <v>279</v>
      </c>
      <c r="AU522" s="166" t="s">
        <v>90</v>
      </c>
      <c r="AV522" s="14" t="s">
        <v>90</v>
      </c>
      <c r="AW522" s="14" t="s">
        <v>35</v>
      </c>
      <c r="AX522" s="14" t="s">
        <v>81</v>
      </c>
      <c r="AY522" s="166" t="s">
        <v>270</v>
      </c>
    </row>
    <row r="523" spans="2:65" s="15" customFormat="1" ht="11.25">
      <c r="B523" s="172"/>
      <c r="D523" s="152" t="s">
        <v>279</v>
      </c>
      <c r="E523" s="173" t="s">
        <v>1</v>
      </c>
      <c r="F523" s="174" t="s">
        <v>310</v>
      </c>
      <c r="H523" s="175">
        <v>33</v>
      </c>
      <c r="I523" s="176"/>
      <c r="L523" s="172"/>
      <c r="M523" s="177"/>
      <c r="T523" s="178"/>
      <c r="AT523" s="173" t="s">
        <v>279</v>
      </c>
      <c r="AU523" s="173" t="s">
        <v>90</v>
      </c>
      <c r="AV523" s="15" t="s">
        <v>277</v>
      </c>
      <c r="AW523" s="15" t="s">
        <v>35</v>
      </c>
      <c r="AX523" s="15" t="s">
        <v>21</v>
      </c>
      <c r="AY523" s="173" t="s">
        <v>270</v>
      </c>
    </row>
    <row r="524" spans="2:65" s="1" customFormat="1" ht="37.9" customHeight="1">
      <c r="B524" s="32"/>
      <c r="C524" s="138" t="s">
        <v>798</v>
      </c>
      <c r="D524" s="138" t="s">
        <v>272</v>
      </c>
      <c r="E524" s="139" t="s">
        <v>2974</v>
      </c>
      <c r="F524" s="140" t="s">
        <v>2975</v>
      </c>
      <c r="G524" s="141" t="s">
        <v>275</v>
      </c>
      <c r="H524" s="142">
        <v>6</v>
      </c>
      <c r="I524" s="143"/>
      <c r="J524" s="144">
        <f>ROUND(I524*H524,2)</f>
        <v>0</v>
      </c>
      <c r="K524" s="140" t="s">
        <v>276</v>
      </c>
      <c r="L524" s="32"/>
      <c r="M524" s="145" t="s">
        <v>1</v>
      </c>
      <c r="N524" s="146" t="s">
        <v>46</v>
      </c>
      <c r="P524" s="147">
        <f>O524*H524</f>
        <v>0</v>
      </c>
      <c r="Q524" s="147">
        <v>0</v>
      </c>
      <c r="R524" s="147">
        <f>Q524*H524</f>
        <v>0</v>
      </c>
      <c r="S524" s="147">
        <v>0</v>
      </c>
      <c r="T524" s="148">
        <f>S524*H524</f>
        <v>0</v>
      </c>
      <c r="AR524" s="149" t="s">
        <v>277</v>
      </c>
      <c r="AT524" s="149" t="s">
        <v>272</v>
      </c>
      <c r="AU524" s="149" t="s">
        <v>90</v>
      </c>
      <c r="AY524" s="17" t="s">
        <v>270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21</v>
      </c>
      <c r="BK524" s="150">
        <f>ROUND(I524*H524,2)</f>
        <v>0</v>
      </c>
      <c r="BL524" s="17" t="s">
        <v>277</v>
      </c>
      <c r="BM524" s="149" t="s">
        <v>2976</v>
      </c>
    </row>
    <row r="525" spans="2:65" s="12" customFormat="1" ht="11.25">
      <c r="B525" s="151"/>
      <c r="D525" s="152" t="s">
        <v>279</v>
      </c>
      <c r="E525" s="153" t="s">
        <v>1</v>
      </c>
      <c r="F525" s="154" t="s">
        <v>2977</v>
      </c>
      <c r="H525" s="153" t="s">
        <v>1</v>
      </c>
      <c r="I525" s="155"/>
      <c r="L525" s="151"/>
      <c r="M525" s="156"/>
      <c r="T525" s="157"/>
      <c r="AT525" s="153" t="s">
        <v>279</v>
      </c>
      <c r="AU525" s="153" t="s">
        <v>90</v>
      </c>
      <c r="AV525" s="12" t="s">
        <v>21</v>
      </c>
      <c r="AW525" s="12" t="s">
        <v>35</v>
      </c>
      <c r="AX525" s="12" t="s">
        <v>81</v>
      </c>
      <c r="AY525" s="153" t="s">
        <v>270</v>
      </c>
    </row>
    <row r="526" spans="2:65" s="14" customFormat="1" ht="11.25">
      <c r="B526" s="165"/>
      <c r="D526" s="152" t="s">
        <v>279</v>
      </c>
      <c r="E526" s="166" t="s">
        <v>1</v>
      </c>
      <c r="F526" s="167" t="s">
        <v>2978</v>
      </c>
      <c r="H526" s="168">
        <v>6</v>
      </c>
      <c r="I526" s="169"/>
      <c r="L526" s="165"/>
      <c r="M526" s="170"/>
      <c r="T526" s="171"/>
      <c r="AT526" s="166" t="s">
        <v>279</v>
      </c>
      <c r="AU526" s="166" t="s">
        <v>90</v>
      </c>
      <c r="AV526" s="14" t="s">
        <v>90</v>
      </c>
      <c r="AW526" s="14" t="s">
        <v>35</v>
      </c>
      <c r="AX526" s="14" t="s">
        <v>21</v>
      </c>
      <c r="AY526" s="166" t="s">
        <v>270</v>
      </c>
    </row>
    <row r="527" spans="2:65" s="1" customFormat="1" ht="24.2" customHeight="1">
      <c r="B527" s="32"/>
      <c r="C527" s="179" t="s">
        <v>803</v>
      </c>
      <c r="D527" s="179" t="s">
        <v>532</v>
      </c>
      <c r="E527" s="180" t="s">
        <v>2979</v>
      </c>
      <c r="F527" s="181" t="s">
        <v>2980</v>
      </c>
      <c r="G527" s="182" t="s">
        <v>275</v>
      </c>
      <c r="H527" s="183">
        <v>27.81</v>
      </c>
      <c r="I527" s="184"/>
      <c r="J527" s="185">
        <f>ROUND(I527*H527,2)</f>
        <v>0</v>
      </c>
      <c r="K527" s="181" t="s">
        <v>276</v>
      </c>
      <c r="L527" s="186"/>
      <c r="M527" s="187" t="s">
        <v>1</v>
      </c>
      <c r="N527" s="188" t="s">
        <v>46</v>
      </c>
      <c r="P527" s="147">
        <f>O527*H527</f>
        <v>0</v>
      </c>
      <c r="Q527" s="147">
        <v>0.13200000000000001</v>
      </c>
      <c r="R527" s="147">
        <f>Q527*H527</f>
        <v>3.6709200000000002</v>
      </c>
      <c r="S527" s="147">
        <v>0</v>
      </c>
      <c r="T527" s="148">
        <f>S527*H527</f>
        <v>0</v>
      </c>
      <c r="AR527" s="149" t="s">
        <v>338</v>
      </c>
      <c r="AT527" s="149" t="s">
        <v>532</v>
      </c>
      <c r="AU527" s="149" t="s">
        <v>90</v>
      </c>
      <c r="AY527" s="17" t="s">
        <v>270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21</v>
      </c>
      <c r="BK527" s="150">
        <f>ROUND(I527*H527,2)</f>
        <v>0</v>
      </c>
      <c r="BL527" s="17" t="s">
        <v>277</v>
      </c>
      <c r="BM527" s="149" t="s">
        <v>2981</v>
      </c>
    </row>
    <row r="528" spans="2:65" s="14" customFormat="1" ht="22.5">
      <c r="B528" s="165"/>
      <c r="D528" s="152" t="s">
        <v>279</v>
      </c>
      <c r="E528" s="166" t="s">
        <v>1</v>
      </c>
      <c r="F528" s="167" t="s">
        <v>2982</v>
      </c>
      <c r="H528" s="168">
        <v>27.81</v>
      </c>
      <c r="I528" s="169"/>
      <c r="L528" s="165"/>
      <c r="M528" s="170"/>
      <c r="T528" s="171"/>
      <c r="AT528" s="166" t="s">
        <v>279</v>
      </c>
      <c r="AU528" s="166" t="s">
        <v>90</v>
      </c>
      <c r="AV528" s="14" t="s">
        <v>90</v>
      </c>
      <c r="AW528" s="14" t="s">
        <v>35</v>
      </c>
      <c r="AX528" s="14" t="s">
        <v>21</v>
      </c>
      <c r="AY528" s="166" t="s">
        <v>270</v>
      </c>
    </row>
    <row r="529" spans="2:65" s="1" customFormat="1" ht="24.2" customHeight="1">
      <c r="B529" s="32"/>
      <c r="C529" s="179" t="s">
        <v>809</v>
      </c>
      <c r="D529" s="179" t="s">
        <v>532</v>
      </c>
      <c r="E529" s="180" t="s">
        <v>856</v>
      </c>
      <c r="F529" s="181" t="s">
        <v>857</v>
      </c>
      <c r="G529" s="182" t="s">
        <v>275</v>
      </c>
      <c r="H529" s="183">
        <v>6.18</v>
      </c>
      <c r="I529" s="184"/>
      <c r="J529" s="185">
        <f>ROUND(I529*H529,2)</f>
        <v>0</v>
      </c>
      <c r="K529" s="181" t="s">
        <v>276</v>
      </c>
      <c r="L529" s="186"/>
      <c r="M529" s="187" t="s">
        <v>1</v>
      </c>
      <c r="N529" s="188" t="s">
        <v>46</v>
      </c>
      <c r="P529" s="147">
        <f>O529*H529</f>
        <v>0</v>
      </c>
      <c r="Q529" s="147">
        <v>0.13100000000000001</v>
      </c>
      <c r="R529" s="147">
        <f>Q529*H529</f>
        <v>0.80957999999999997</v>
      </c>
      <c r="S529" s="147">
        <v>0</v>
      </c>
      <c r="T529" s="148">
        <f>S529*H529</f>
        <v>0</v>
      </c>
      <c r="AR529" s="149" t="s">
        <v>338</v>
      </c>
      <c r="AT529" s="149" t="s">
        <v>532</v>
      </c>
      <c r="AU529" s="149" t="s">
        <v>90</v>
      </c>
      <c r="AY529" s="17" t="s">
        <v>270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21</v>
      </c>
      <c r="BK529" s="150">
        <f>ROUND(I529*H529,2)</f>
        <v>0</v>
      </c>
      <c r="BL529" s="17" t="s">
        <v>277</v>
      </c>
      <c r="BM529" s="149" t="s">
        <v>2983</v>
      </c>
    </row>
    <row r="530" spans="2:65" s="14" customFormat="1" ht="22.5">
      <c r="B530" s="165"/>
      <c r="D530" s="152" t="s">
        <v>279</v>
      </c>
      <c r="E530" s="166" t="s">
        <v>1</v>
      </c>
      <c r="F530" s="167" t="s">
        <v>2984</v>
      </c>
      <c r="H530" s="168">
        <v>6.18</v>
      </c>
      <c r="I530" s="169"/>
      <c r="L530" s="165"/>
      <c r="M530" s="170"/>
      <c r="T530" s="171"/>
      <c r="AT530" s="166" t="s">
        <v>279</v>
      </c>
      <c r="AU530" s="166" t="s">
        <v>90</v>
      </c>
      <c r="AV530" s="14" t="s">
        <v>90</v>
      </c>
      <c r="AW530" s="14" t="s">
        <v>35</v>
      </c>
      <c r="AX530" s="14" t="s">
        <v>21</v>
      </c>
      <c r="AY530" s="166" t="s">
        <v>270</v>
      </c>
    </row>
    <row r="531" spans="2:65" s="1" customFormat="1" ht="24.2" customHeight="1">
      <c r="B531" s="32"/>
      <c r="C531" s="138" t="s">
        <v>815</v>
      </c>
      <c r="D531" s="138" t="s">
        <v>272</v>
      </c>
      <c r="E531" s="139" t="s">
        <v>2985</v>
      </c>
      <c r="F531" s="140" t="s">
        <v>2986</v>
      </c>
      <c r="G531" s="141" t="s">
        <v>275</v>
      </c>
      <c r="H531" s="142">
        <v>20</v>
      </c>
      <c r="I531" s="143"/>
      <c r="J531" s="144">
        <f>ROUND(I531*H531,2)</f>
        <v>0</v>
      </c>
      <c r="K531" s="140" t="s">
        <v>276</v>
      </c>
      <c r="L531" s="32"/>
      <c r="M531" s="145" t="s">
        <v>1</v>
      </c>
      <c r="N531" s="146" t="s">
        <v>46</v>
      </c>
      <c r="P531" s="147">
        <f>O531*H531</f>
        <v>0</v>
      </c>
      <c r="Q531" s="147">
        <v>0.11162</v>
      </c>
      <c r="R531" s="147">
        <f>Q531*H531</f>
        <v>2.2324000000000002</v>
      </c>
      <c r="S531" s="147">
        <v>0</v>
      </c>
      <c r="T531" s="148">
        <f>S531*H531</f>
        <v>0</v>
      </c>
      <c r="AR531" s="149" t="s">
        <v>277</v>
      </c>
      <c r="AT531" s="149" t="s">
        <v>272</v>
      </c>
      <c r="AU531" s="149" t="s">
        <v>90</v>
      </c>
      <c r="AY531" s="17" t="s">
        <v>270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21</v>
      </c>
      <c r="BK531" s="150">
        <f>ROUND(I531*H531,2)</f>
        <v>0</v>
      </c>
      <c r="BL531" s="17" t="s">
        <v>277</v>
      </c>
      <c r="BM531" s="149" t="s">
        <v>2987</v>
      </c>
    </row>
    <row r="532" spans="2:65" s="12" customFormat="1" ht="22.5">
      <c r="B532" s="151"/>
      <c r="D532" s="152" t="s">
        <v>279</v>
      </c>
      <c r="E532" s="153" t="s">
        <v>1</v>
      </c>
      <c r="F532" s="154" t="s">
        <v>1649</v>
      </c>
      <c r="H532" s="153" t="s">
        <v>1</v>
      </c>
      <c r="I532" s="155"/>
      <c r="L532" s="151"/>
      <c r="M532" s="156"/>
      <c r="T532" s="157"/>
      <c r="AT532" s="153" t="s">
        <v>279</v>
      </c>
      <c r="AU532" s="153" t="s">
        <v>90</v>
      </c>
      <c r="AV532" s="12" t="s">
        <v>21</v>
      </c>
      <c r="AW532" s="12" t="s">
        <v>35</v>
      </c>
      <c r="AX532" s="12" t="s">
        <v>81</v>
      </c>
      <c r="AY532" s="153" t="s">
        <v>270</v>
      </c>
    </row>
    <row r="533" spans="2:65" s="12" customFormat="1" ht="11.25">
      <c r="B533" s="151"/>
      <c r="D533" s="152" t="s">
        <v>279</v>
      </c>
      <c r="E533" s="153" t="s">
        <v>1</v>
      </c>
      <c r="F533" s="154" t="s">
        <v>2988</v>
      </c>
      <c r="H533" s="153" t="s">
        <v>1</v>
      </c>
      <c r="I533" s="155"/>
      <c r="L533" s="151"/>
      <c r="M533" s="156"/>
      <c r="T533" s="157"/>
      <c r="AT533" s="153" t="s">
        <v>279</v>
      </c>
      <c r="AU533" s="153" t="s">
        <v>90</v>
      </c>
      <c r="AV533" s="12" t="s">
        <v>21</v>
      </c>
      <c r="AW533" s="12" t="s">
        <v>35</v>
      </c>
      <c r="AX533" s="12" t="s">
        <v>81</v>
      </c>
      <c r="AY533" s="153" t="s">
        <v>270</v>
      </c>
    </row>
    <row r="534" spans="2:65" s="14" customFormat="1" ht="11.25">
      <c r="B534" s="165"/>
      <c r="D534" s="152" t="s">
        <v>279</v>
      </c>
      <c r="E534" s="166" t="s">
        <v>1</v>
      </c>
      <c r="F534" s="167" t="s">
        <v>2989</v>
      </c>
      <c r="H534" s="168">
        <v>18</v>
      </c>
      <c r="I534" s="169"/>
      <c r="L534" s="165"/>
      <c r="M534" s="170"/>
      <c r="T534" s="171"/>
      <c r="AT534" s="166" t="s">
        <v>279</v>
      </c>
      <c r="AU534" s="166" t="s">
        <v>90</v>
      </c>
      <c r="AV534" s="14" t="s">
        <v>90</v>
      </c>
      <c r="AW534" s="14" t="s">
        <v>35</v>
      </c>
      <c r="AX534" s="14" t="s">
        <v>81</v>
      </c>
      <c r="AY534" s="166" t="s">
        <v>270</v>
      </c>
    </row>
    <row r="535" spans="2:65" s="14" customFormat="1" ht="11.25">
      <c r="B535" s="165"/>
      <c r="D535" s="152" t="s">
        <v>279</v>
      </c>
      <c r="E535" s="166" t="s">
        <v>1</v>
      </c>
      <c r="F535" s="167" t="s">
        <v>2990</v>
      </c>
      <c r="H535" s="168">
        <v>2</v>
      </c>
      <c r="I535" s="169"/>
      <c r="L535" s="165"/>
      <c r="M535" s="170"/>
      <c r="T535" s="171"/>
      <c r="AT535" s="166" t="s">
        <v>279</v>
      </c>
      <c r="AU535" s="166" t="s">
        <v>90</v>
      </c>
      <c r="AV535" s="14" t="s">
        <v>90</v>
      </c>
      <c r="AW535" s="14" t="s">
        <v>35</v>
      </c>
      <c r="AX535" s="14" t="s">
        <v>81</v>
      </c>
      <c r="AY535" s="166" t="s">
        <v>270</v>
      </c>
    </row>
    <row r="536" spans="2:65" s="15" customFormat="1" ht="11.25">
      <c r="B536" s="172"/>
      <c r="D536" s="152" t="s">
        <v>279</v>
      </c>
      <c r="E536" s="173" t="s">
        <v>1</v>
      </c>
      <c r="F536" s="174" t="s">
        <v>310</v>
      </c>
      <c r="H536" s="175">
        <v>20</v>
      </c>
      <c r="I536" s="176"/>
      <c r="L536" s="172"/>
      <c r="M536" s="177"/>
      <c r="T536" s="178"/>
      <c r="AT536" s="173" t="s">
        <v>279</v>
      </c>
      <c r="AU536" s="173" t="s">
        <v>90</v>
      </c>
      <c r="AV536" s="15" t="s">
        <v>277</v>
      </c>
      <c r="AW536" s="15" t="s">
        <v>35</v>
      </c>
      <c r="AX536" s="15" t="s">
        <v>21</v>
      </c>
      <c r="AY536" s="173" t="s">
        <v>270</v>
      </c>
    </row>
    <row r="537" spans="2:65" s="1" customFormat="1" ht="33" customHeight="1">
      <c r="B537" s="32"/>
      <c r="C537" s="138" t="s">
        <v>820</v>
      </c>
      <c r="D537" s="138" t="s">
        <v>272</v>
      </c>
      <c r="E537" s="139" t="s">
        <v>2376</v>
      </c>
      <c r="F537" s="140" t="s">
        <v>2377</v>
      </c>
      <c r="G537" s="141" t="s">
        <v>275</v>
      </c>
      <c r="H537" s="142">
        <v>2</v>
      </c>
      <c r="I537" s="143"/>
      <c r="J537" s="144">
        <f>ROUND(I537*H537,2)</f>
        <v>0</v>
      </c>
      <c r="K537" s="140" t="s">
        <v>276</v>
      </c>
      <c r="L537" s="32"/>
      <c r="M537" s="145" t="s">
        <v>1</v>
      </c>
      <c r="N537" s="146" t="s">
        <v>46</v>
      </c>
      <c r="P537" s="147">
        <f>O537*H537</f>
        <v>0</v>
      </c>
      <c r="Q537" s="147">
        <v>0</v>
      </c>
      <c r="R537" s="147">
        <f>Q537*H537</f>
        <v>0</v>
      </c>
      <c r="S537" s="147">
        <v>0</v>
      </c>
      <c r="T537" s="148">
        <f>S537*H537</f>
        <v>0</v>
      </c>
      <c r="AR537" s="149" t="s">
        <v>277</v>
      </c>
      <c r="AT537" s="149" t="s">
        <v>272</v>
      </c>
      <c r="AU537" s="149" t="s">
        <v>90</v>
      </c>
      <c r="AY537" s="17" t="s">
        <v>270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21</v>
      </c>
      <c r="BK537" s="150">
        <f>ROUND(I537*H537,2)</f>
        <v>0</v>
      </c>
      <c r="BL537" s="17" t="s">
        <v>277</v>
      </c>
      <c r="BM537" s="149" t="s">
        <v>2991</v>
      </c>
    </row>
    <row r="538" spans="2:65" s="14" customFormat="1" ht="22.5">
      <c r="B538" s="165"/>
      <c r="D538" s="152" t="s">
        <v>279</v>
      </c>
      <c r="E538" s="166" t="s">
        <v>1</v>
      </c>
      <c r="F538" s="167" t="s">
        <v>2992</v>
      </c>
      <c r="H538" s="168">
        <v>2</v>
      </c>
      <c r="I538" s="169"/>
      <c r="L538" s="165"/>
      <c r="M538" s="170"/>
      <c r="T538" s="171"/>
      <c r="AT538" s="166" t="s">
        <v>279</v>
      </c>
      <c r="AU538" s="166" t="s">
        <v>90</v>
      </c>
      <c r="AV538" s="14" t="s">
        <v>90</v>
      </c>
      <c r="AW538" s="14" t="s">
        <v>35</v>
      </c>
      <c r="AX538" s="14" t="s">
        <v>21</v>
      </c>
      <c r="AY538" s="166" t="s">
        <v>270</v>
      </c>
    </row>
    <row r="539" spans="2:65" s="1" customFormat="1" ht="24.2" customHeight="1">
      <c r="B539" s="32"/>
      <c r="C539" s="179" t="s">
        <v>825</v>
      </c>
      <c r="D539" s="179" t="s">
        <v>532</v>
      </c>
      <c r="E539" s="180" t="s">
        <v>868</v>
      </c>
      <c r="F539" s="181" t="s">
        <v>869</v>
      </c>
      <c r="G539" s="182" t="s">
        <v>275</v>
      </c>
      <c r="H539" s="183">
        <v>18.54</v>
      </c>
      <c r="I539" s="184"/>
      <c r="J539" s="185">
        <f>ROUND(I539*H539,2)</f>
        <v>0</v>
      </c>
      <c r="K539" s="181" t="s">
        <v>276</v>
      </c>
      <c r="L539" s="186"/>
      <c r="M539" s="187" t="s">
        <v>1</v>
      </c>
      <c r="N539" s="188" t="s">
        <v>46</v>
      </c>
      <c r="P539" s="147">
        <f>O539*H539</f>
        <v>0</v>
      </c>
      <c r="Q539" s="147">
        <v>0.17599999999999999</v>
      </c>
      <c r="R539" s="147">
        <f>Q539*H539</f>
        <v>3.2630399999999997</v>
      </c>
      <c r="S539" s="147">
        <v>0</v>
      </c>
      <c r="T539" s="148">
        <f>S539*H539</f>
        <v>0</v>
      </c>
      <c r="AR539" s="149" t="s">
        <v>338</v>
      </c>
      <c r="AT539" s="149" t="s">
        <v>532</v>
      </c>
      <c r="AU539" s="149" t="s">
        <v>90</v>
      </c>
      <c r="AY539" s="17" t="s">
        <v>270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21</v>
      </c>
      <c r="BK539" s="150">
        <f>ROUND(I539*H539,2)</f>
        <v>0</v>
      </c>
      <c r="BL539" s="17" t="s">
        <v>277</v>
      </c>
      <c r="BM539" s="149" t="s">
        <v>2993</v>
      </c>
    </row>
    <row r="540" spans="2:65" s="14" customFormat="1" ht="22.5">
      <c r="B540" s="165"/>
      <c r="D540" s="152" t="s">
        <v>279</v>
      </c>
      <c r="E540" s="166" t="s">
        <v>1</v>
      </c>
      <c r="F540" s="167" t="s">
        <v>2994</v>
      </c>
      <c r="H540" s="168">
        <v>18.54</v>
      </c>
      <c r="I540" s="169"/>
      <c r="L540" s="165"/>
      <c r="M540" s="170"/>
      <c r="T540" s="171"/>
      <c r="AT540" s="166" t="s">
        <v>279</v>
      </c>
      <c r="AU540" s="166" t="s">
        <v>90</v>
      </c>
      <c r="AV540" s="14" t="s">
        <v>90</v>
      </c>
      <c r="AW540" s="14" t="s">
        <v>35</v>
      </c>
      <c r="AX540" s="14" t="s">
        <v>21</v>
      </c>
      <c r="AY540" s="166" t="s">
        <v>270</v>
      </c>
    </row>
    <row r="541" spans="2:65" s="1" customFormat="1" ht="24.2" customHeight="1">
      <c r="B541" s="32"/>
      <c r="C541" s="179" t="s">
        <v>834</v>
      </c>
      <c r="D541" s="179" t="s">
        <v>532</v>
      </c>
      <c r="E541" s="180" t="s">
        <v>2382</v>
      </c>
      <c r="F541" s="181" t="s">
        <v>2383</v>
      </c>
      <c r="G541" s="182" t="s">
        <v>275</v>
      </c>
      <c r="H541" s="183">
        <v>2.06</v>
      </c>
      <c r="I541" s="184"/>
      <c r="J541" s="185">
        <f>ROUND(I541*H541,2)</f>
        <v>0</v>
      </c>
      <c r="K541" s="181" t="s">
        <v>276</v>
      </c>
      <c r="L541" s="186"/>
      <c r="M541" s="187" t="s">
        <v>1</v>
      </c>
      <c r="N541" s="188" t="s">
        <v>46</v>
      </c>
      <c r="P541" s="147">
        <f>O541*H541</f>
        <v>0</v>
      </c>
      <c r="Q541" s="147">
        <v>0.17499999999999999</v>
      </c>
      <c r="R541" s="147">
        <f>Q541*H541</f>
        <v>0.36049999999999999</v>
      </c>
      <c r="S541" s="147">
        <v>0</v>
      </c>
      <c r="T541" s="148">
        <f>S541*H541</f>
        <v>0</v>
      </c>
      <c r="AR541" s="149" t="s">
        <v>338</v>
      </c>
      <c r="AT541" s="149" t="s">
        <v>532</v>
      </c>
      <c r="AU541" s="149" t="s">
        <v>90</v>
      </c>
      <c r="AY541" s="17" t="s">
        <v>270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21</v>
      </c>
      <c r="BK541" s="150">
        <f>ROUND(I541*H541,2)</f>
        <v>0</v>
      </c>
      <c r="BL541" s="17" t="s">
        <v>277</v>
      </c>
      <c r="BM541" s="149" t="s">
        <v>2995</v>
      </c>
    </row>
    <row r="542" spans="2:65" s="14" customFormat="1" ht="22.5">
      <c r="B542" s="165"/>
      <c r="D542" s="152" t="s">
        <v>279</v>
      </c>
      <c r="E542" s="166" t="s">
        <v>1</v>
      </c>
      <c r="F542" s="167" t="s">
        <v>2996</v>
      </c>
      <c r="H542" s="168">
        <v>2.06</v>
      </c>
      <c r="I542" s="169"/>
      <c r="L542" s="165"/>
      <c r="M542" s="170"/>
      <c r="T542" s="171"/>
      <c r="AT542" s="166" t="s">
        <v>279</v>
      </c>
      <c r="AU542" s="166" t="s">
        <v>90</v>
      </c>
      <c r="AV542" s="14" t="s">
        <v>90</v>
      </c>
      <c r="AW542" s="14" t="s">
        <v>35</v>
      </c>
      <c r="AX542" s="14" t="s">
        <v>21</v>
      </c>
      <c r="AY542" s="166" t="s">
        <v>270</v>
      </c>
    </row>
    <row r="543" spans="2:65" s="11" customFormat="1" ht="22.9" customHeight="1">
      <c r="B543" s="126"/>
      <c r="D543" s="127" t="s">
        <v>80</v>
      </c>
      <c r="E543" s="136" t="s">
        <v>324</v>
      </c>
      <c r="F543" s="136" t="s">
        <v>1654</v>
      </c>
      <c r="I543" s="129"/>
      <c r="J543" s="137">
        <f>BK543</f>
        <v>0</v>
      </c>
      <c r="L543" s="126"/>
      <c r="M543" s="131"/>
      <c r="P543" s="132">
        <f>SUM(P544:P547)</f>
        <v>0</v>
      </c>
      <c r="R543" s="132">
        <f>SUM(R544:R547)</f>
        <v>1.4350049999999999</v>
      </c>
      <c r="T543" s="133">
        <f>SUM(T544:T547)</f>
        <v>0</v>
      </c>
      <c r="AR543" s="127" t="s">
        <v>21</v>
      </c>
      <c r="AT543" s="134" t="s">
        <v>80</v>
      </c>
      <c r="AU543" s="134" t="s">
        <v>21</v>
      </c>
      <c r="AY543" s="127" t="s">
        <v>270</v>
      </c>
      <c r="BK543" s="135">
        <f>SUM(BK544:BK547)</f>
        <v>0</v>
      </c>
    </row>
    <row r="544" spans="2:65" s="1" customFormat="1" ht="37.9" customHeight="1">
      <c r="B544" s="32"/>
      <c r="C544" s="138" t="s">
        <v>240</v>
      </c>
      <c r="D544" s="138" t="s">
        <v>272</v>
      </c>
      <c r="E544" s="139" t="s">
        <v>2997</v>
      </c>
      <c r="F544" s="140" t="s">
        <v>2998</v>
      </c>
      <c r="G544" s="141" t="s">
        <v>371</v>
      </c>
      <c r="H544" s="142">
        <v>0.58499999999999996</v>
      </c>
      <c r="I544" s="143"/>
      <c r="J544" s="144">
        <f>ROUND(I544*H544,2)</f>
        <v>0</v>
      </c>
      <c r="K544" s="140" t="s">
        <v>341</v>
      </c>
      <c r="L544" s="32"/>
      <c r="M544" s="145" t="s">
        <v>1</v>
      </c>
      <c r="N544" s="146" t="s">
        <v>46</v>
      </c>
      <c r="P544" s="147">
        <f>O544*H544</f>
        <v>0</v>
      </c>
      <c r="Q544" s="147">
        <v>2.4529999999999998</v>
      </c>
      <c r="R544" s="147">
        <f>Q544*H544</f>
        <v>1.4350049999999999</v>
      </c>
      <c r="S544" s="147">
        <v>0</v>
      </c>
      <c r="T544" s="148">
        <f>S544*H544</f>
        <v>0</v>
      </c>
      <c r="AR544" s="149" t="s">
        <v>277</v>
      </c>
      <c r="AT544" s="149" t="s">
        <v>272</v>
      </c>
      <c r="AU544" s="149" t="s">
        <v>90</v>
      </c>
      <c r="AY544" s="17" t="s">
        <v>270</v>
      </c>
      <c r="BE544" s="150">
        <f>IF(N544="základní",J544,0)</f>
        <v>0</v>
      </c>
      <c r="BF544" s="150">
        <f>IF(N544="snížená",J544,0)</f>
        <v>0</v>
      </c>
      <c r="BG544" s="150">
        <f>IF(N544="zákl. přenesená",J544,0)</f>
        <v>0</v>
      </c>
      <c r="BH544" s="150">
        <f>IF(N544="sníž. přenesená",J544,0)</f>
        <v>0</v>
      </c>
      <c r="BI544" s="150">
        <f>IF(N544="nulová",J544,0)</f>
        <v>0</v>
      </c>
      <c r="BJ544" s="17" t="s">
        <v>21</v>
      </c>
      <c r="BK544" s="150">
        <f>ROUND(I544*H544,2)</f>
        <v>0</v>
      </c>
      <c r="BL544" s="17" t="s">
        <v>277</v>
      </c>
      <c r="BM544" s="149" t="s">
        <v>2999</v>
      </c>
    </row>
    <row r="545" spans="2:65" s="12" customFormat="1" ht="22.5">
      <c r="B545" s="151"/>
      <c r="D545" s="152" t="s">
        <v>279</v>
      </c>
      <c r="E545" s="153" t="s">
        <v>1</v>
      </c>
      <c r="F545" s="154" t="s">
        <v>3000</v>
      </c>
      <c r="H545" s="153" t="s">
        <v>1</v>
      </c>
      <c r="I545" s="155"/>
      <c r="L545" s="151"/>
      <c r="M545" s="156"/>
      <c r="T545" s="157"/>
      <c r="AT545" s="153" t="s">
        <v>279</v>
      </c>
      <c r="AU545" s="153" t="s">
        <v>90</v>
      </c>
      <c r="AV545" s="12" t="s">
        <v>21</v>
      </c>
      <c r="AW545" s="12" t="s">
        <v>35</v>
      </c>
      <c r="AX545" s="12" t="s">
        <v>81</v>
      </c>
      <c r="AY545" s="153" t="s">
        <v>270</v>
      </c>
    </row>
    <row r="546" spans="2:65" s="12" customFormat="1" ht="22.5">
      <c r="B546" s="151"/>
      <c r="D546" s="152" t="s">
        <v>279</v>
      </c>
      <c r="E546" s="153" t="s">
        <v>1</v>
      </c>
      <c r="F546" s="154" t="s">
        <v>3001</v>
      </c>
      <c r="H546" s="153" t="s">
        <v>1</v>
      </c>
      <c r="I546" s="155"/>
      <c r="L546" s="151"/>
      <c r="M546" s="156"/>
      <c r="T546" s="157"/>
      <c r="AT546" s="153" t="s">
        <v>279</v>
      </c>
      <c r="AU546" s="153" t="s">
        <v>90</v>
      </c>
      <c r="AV546" s="12" t="s">
        <v>21</v>
      </c>
      <c r="AW546" s="12" t="s">
        <v>35</v>
      </c>
      <c r="AX546" s="12" t="s">
        <v>81</v>
      </c>
      <c r="AY546" s="153" t="s">
        <v>270</v>
      </c>
    </row>
    <row r="547" spans="2:65" s="14" customFormat="1" ht="11.25">
      <c r="B547" s="165"/>
      <c r="D547" s="152" t="s">
        <v>279</v>
      </c>
      <c r="E547" s="166" t="s">
        <v>1</v>
      </c>
      <c r="F547" s="167" t="s">
        <v>3002</v>
      </c>
      <c r="H547" s="168">
        <v>0.58499999999999996</v>
      </c>
      <c r="I547" s="169"/>
      <c r="L547" s="165"/>
      <c r="M547" s="170"/>
      <c r="T547" s="171"/>
      <c r="AT547" s="166" t="s">
        <v>279</v>
      </c>
      <c r="AU547" s="166" t="s">
        <v>90</v>
      </c>
      <c r="AV547" s="14" t="s">
        <v>90</v>
      </c>
      <c r="AW547" s="14" t="s">
        <v>35</v>
      </c>
      <c r="AX547" s="14" t="s">
        <v>21</v>
      </c>
      <c r="AY547" s="166" t="s">
        <v>270</v>
      </c>
    </row>
    <row r="548" spans="2:65" s="11" customFormat="1" ht="22.9" customHeight="1">
      <c r="B548" s="126"/>
      <c r="D548" s="127" t="s">
        <v>80</v>
      </c>
      <c r="E548" s="136" t="s">
        <v>338</v>
      </c>
      <c r="F548" s="136" t="s">
        <v>3003</v>
      </c>
      <c r="I548" s="129"/>
      <c r="J548" s="137">
        <f>BK548</f>
        <v>0</v>
      </c>
      <c r="L548" s="126"/>
      <c r="M548" s="131"/>
      <c r="P548" s="132">
        <f>SUM(P549:P662)</f>
        <v>0</v>
      </c>
      <c r="R548" s="132">
        <f>SUM(R549:R662)</f>
        <v>12.407755000000002</v>
      </c>
      <c r="T548" s="133">
        <f>SUM(T549:T662)</f>
        <v>5.5410400000000006</v>
      </c>
      <c r="AR548" s="127" t="s">
        <v>21</v>
      </c>
      <c r="AT548" s="134" t="s">
        <v>80</v>
      </c>
      <c r="AU548" s="134" t="s">
        <v>21</v>
      </c>
      <c r="AY548" s="127" t="s">
        <v>270</v>
      </c>
      <c r="BK548" s="135">
        <f>SUM(BK549:BK662)</f>
        <v>0</v>
      </c>
    </row>
    <row r="549" spans="2:65" s="1" customFormat="1" ht="16.5" customHeight="1">
      <c r="B549" s="32"/>
      <c r="C549" s="138" t="s">
        <v>844</v>
      </c>
      <c r="D549" s="138" t="s">
        <v>272</v>
      </c>
      <c r="E549" s="139" t="s">
        <v>3004</v>
      </c>
      <c r="F549" s="140" t="s">
        <v>3005</v>
      </c>
      <c r="G549" s="141" t="s">
        <v>335</v>
      </c>
      <c r="H549" s="142">
        <v>4</v>
      </c>
      <c r="I549" s="143"/>
      <c r="J549" s="144">
        <f>ROUND(I549*H549,2)</f>
        <v>0</v>
      </c>
      <c r="K549" s="140" t="s">
        <v>276</v>
      </c>
      <c r="L549" s="32"/>
      <c r="M549" s="145" t="s">
        <v>1</v>
      </c>
      <c r="N549" s="146" t="s">
        <v>46</v>
      </c>
      <c r="P549" s="147">
        <f>O549*H549</f>
        <v>0</v>
      </c>
      <c r="Q549" s="147">
        <v>0</v>
      </c>
      <c r="R549" s="147">
        <f>Q549*H549</f>
        <v>0</v>
      </c>
      <c r="S549" s="147">
        <v>0.18</v>
      </c>
      <c r="T549" s="148">
        <f>S549*H549</f>
        <v>0.72</v>
      </c>
      <c r="AR549" s="149" t="s">
        <v>277</v>
      </c>
      <c r="AT549" s="149" t="s">
        <v>272</v>
      </c>
      <c r="AU549" s="149" t="s">
        <v>90</v>
      </c>
      <c r="AY549" s="17" t="s">
        <v>270</v>
      </c>
      <c r="BE549" s="150">
        <f>IF(N549="základní",J549,0)</f>
        <v>0</v>
      </c>
      <c r="BF549" s="150">
        <f>IF(N549="snížená",J549,0)</f>
        <v>0</v>
      </c>
      <c r="BG549" s="150">
        <f>IF(N549="zákl. přenesená",J549,0)</f>
        <v>0</v>
      </c>
      <c r="BH549" s="150">
        <f>IF(N549="sníž. přenesená",J549,0)</f>
        <v>0</v>
      </c>
      <c r="BI549" s="150">
        <f>IF(N549="nulová",J549,0)</f>
        <v>0</v>
      </c>
      <c r="BJ549" s="17" t="s">
        <v>21</v>
      </c>
      <c r="BK549" s="150">
        <f>ROUND(I549*H549,2)</f>
        <v>0</v>
      </c>
      <c r="BL549" s="17" t="s">
        <v>277</v>
      </c>
      <c r="BM549" s="149" t="s">
        <v>3006</v>
      </c>
    </row>
    <row r="550" spans="2:65" s="12" customFormat="1" ht="22.5">
      <c r="B550" s="151"/>
      <c r="D550" s="152" t="s">
        <v>279</v>
      </c>
      <c r="E550" s="153" t="s">
        <v>1</v>
      </c>
      <c r="F550" s="154" t="s">
        <v>3007</v>
      </c>
      <c r="H550" s="153" t="s">
        <v>1</v>
      </c>
      <c r="I550" s="155"/>
      <c r="L550" s="151"/>
      <c r="M550" s="156"/>
      <c r="T550" s="157"/>
      <c r="AT550" s="153" t="s">
        <v>279</v>
      </c>
      <c r="AU550" s="153" t="s">
        <v>90</v>
      </c>
      <c r="AV550" s="12" t="s">
        <v>21</v>
      </c>
      <c r="AW550" s="12" t="s">
        <v>35</v>
      </c>
      <c r="AX550" s="12" t="s">
        <v>81</v>
      </c>
      <c r="AY550" s="153" t="s">
        <v>270</v>
      </c>
    </row>
    <row r="551" spans="2:65" s="14" customFormat="1" ht="11.25">
      <c r="B551" s="165"/>
      <c r="D551" s="152" t="s">
        <v>279</v>
      </c>
      <c r="E551" s="166" t="s">
        <v>1</v>
      </c>
      <c r="F551" s="167" t="s">
        <v>3008</v>
      </c>
      <c r="H551" s="168">
        <v>4</v>
      </c>
      <c r="I551" s="169"/>
      <c r="L551" s="165"/>
      <c r="M551" s="170"/>
      <c r="T551" s="171"/>
      <c r="AT551" s="166" t="s">
        <v>279</v>
      </c>
      <c r="AU551" s="166" t="s">
        <v>90</v>
      </c>
      <c r="AV551" s="14" t="s">
        <v>90</v>
      </c>
      <c r="AW551" s="14" t="s">
        <v>35</v>
      </c>
      <c r="AX551" s="14" t="s">
        <v>81</v>
      </c>
      <c r="AY551" s="166" t="s">
        <v>270</v>
      </c>
    </row>
    <row r="552" spans="2:65" s="15" customFormat="1" ht="11.25">
      <c r="B552" s="172"/>
      <c r="D552" s="152" t="s">
        <v>279</v>
      </c>
      <c r="E552" s="173" t="s">
        <v>1</v>
      </c>
      <c r="F552" s="174" t="s">
        <v>310</v>
      </c>
      <c r="H552" s="175">
        <v>4</v>
      </c>
      <c r="I552" s="176"/>
      <c r="L552" s="172"/>
      <c r="M552" s="177"/>
      <c r="T552" s="178"/>
      <c r="AT552" s="173" t="s">
        <v>279</v>
      </c>
      <c r="AU552" s="173" t="s">
        <v>90</v>
      </c>
      <c r="AV552" s="15" t="s">
        <v>277</v>
      </c>
      <c r="AW552" s="15" t="s">
        <v>35</v>
      </c>
      <c r="AX552" s="15" t="s">
        <v>21</v>
      </c>
      <c r="AY552" s="173" t="s">
        <v>270</v>
      </c>
    </row>
    <row r="553" spans="2:65" s="1" customFormat="1" ht="33" customHeight="1">
      <c r="B553" s="32"/>
      <c r="C553" s="138" t="s">
        <v>849</v>
      </c>
      <c r="D553" s="138" t="s">
        <v>272</v>
      </c>
      <c r="E553" s="139" t="s">
        <v>3009</v>
      </c>
      <c r="F553" s="140" t="s">
        <v>3010</v>
      </c>
      <c r="G553" s="141" t="s">
        <v>335</v>
      </c>
      <c r="H553" s="142">
        <v>10</v>
      </c>
      <c r="I553" s="143"/>
      <c r="J553" s="144">
        <f>ROUND(I553*H553,2)</f>
        <v>0</v>
      </c>
      <c r="K553" s="140" t="s">
        <v>276</v>
      </c>
      <c r="L553" s="32"/>
      <c r="M553" s="145" t="s">
        <v>1</v>
      </c>
      <c r="N553" s="146" t="s">
        <v>46</v>
      </c>
      <c r="P553" s="147">
        <f>O553*H553</f>
        <v>0</v>
      </c>
      <c r="Q553" s="147">
        <v>0</v>
      </c>
      <c r="R553" s="147">
        <f>Q553*H553</f>
        <v>0</v>
      </c>
      <c r="S553" s="147">
        <v>0</v>
      </c>
      <c r="T553" s="148">
        <f>S553*H553</f>
        <v>0</v>
      </c>
      <c r="AR553" s="149" t="s">
        <v>277</v>
      </c>
      <c r="AT553" s="149" t="s">
        <v>272</v>
      </c>
      <c r="AU553" s="149" t="s">
        <v>90</v>
      </c>
      <c r="AY553" s="17" t="s">
        <v>270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21</v>
      </c>
      <c r="BK553" s="150">
        <f>ROUND(I553*H553,2)</f>
        <v>0</v>
      </c>
      <c r="BL553" s="17" t="s">
        <v>277</v>
      </c>
      <c r="BM553" s="149" t="s">
        <v>3011</v>
      </c>
    </row>
    <row r="554" spans="2:65" s="14" customFormat="1" ht="22.5">
      <c r="B554" s="165"/>
      <c r="D554" s="152" t="s">
        <v>279</v>
      </c>
      <c r="E554" s="166" t="s">
        <v>1</v>
      </c>
      <c r="F554" s="167" t="s">
        <v>3012</v>
      </c>
      <c r="H554" s="168">
        <v>10</v>
      </c>
      <c r="I554" s="169"/>
      <c r="L554" s="165"/>
      <c r="M554" s="170"/>
      <c r="T554" s="171"/>
      <c r="AT554" s="166" t="s">
        <v>279</v>
      </c>
      <c r="AU554" s="166" t="s">
        <v>90</v>
      </c>
      <c r="AV554" s="14" t="s">
        <v>90</v>
      </c>
      <c r="AW554" s="14" t="s">
        <v>35</v>
      </c>
      <c r="AX554" s="14" t="s">
        <v>21</v>
      </c>
      <c r="AY554" s="166" t="s">
        <v>270</v>
      </c>
    </row>
    <row r="555" spans="2:65" s="1" customFormat="1" ht="33" customHeight="1">
      <c r="B555" s="32"/>
      <c r="C555" s="138" t="s">
        <v>855</v>
      </c>
      <c r="D555" s="138" t="s">
        <v>272</v>
      </c>
      <c r="E555" s="139" t="s">
        <v>3013</v>
      </c>
      <c r="F555" s="140" t="s">
        <v>3014</v>
      </c>
      <c r="G555" s="141" t="s">
        <v>335</v>
      </c>
      <c r="H555" s="142">
        <v>10</v>
      </c>
      <c r="I555" s="143"/>
      <c r="J555" s="144">
        <f>ROUND(I555*H555,2)</f>
        <v>0</v>
      </c>
      <c r="K555" s="140" t="s">
        <v>276</v>
      </c>
      <c r="L555" s="32"/>
      <c r="M555" s="145" t="s">
        <v>1</v>
      </c>
      <c r="N555" s="146" t="s">
        <v>46</v>
      </c>
      <c r="P555" s="147">
        <f>O555*H555</f>
        <v>0</v>
      </c>
      <c r="Q555" s="147">
        <v>3.0000000000000001E-5</v>
      </c>
      <c r="R555" s="147">
        <f>Q555*H555</f>
        <v>3.0000000000000003E-4</v>
      </c>
      <c r="S555" s="147">
        <v>0</v>
      </c>
      <c r="T555" s="148">
        <f>S555*H555</f>
        <v>0</v>
      </c>
      <c r="AR555" s="149" t="s">
        <v>277</v>
      </c>
      <c r="AT555" s="149" t="s">
        <v>272</v>
      </c>
      <c r="AU555" s="149" t="s">
        <v>90</v>
      </c>
      <c r="AY555" s="17" t="s">
        <v>270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21</v>
      </c>
      <c r="BK555" s="150">
        <f>ROUND(I555*H555,2)</f>
        <v>0</v>
      </c>
      <c r="BL555" s="17" t="s">
        <v>277</v>
      </c>
      <c r="BM555" s="149" t="s">
        <v>3015</v>
      </c>
    </row>
    <row r="556" spans="2:65" s="12" customFormat="1" ht="11.25">
      <c r="B556" s="151"/>
      <c r="D556" s="152" t="s">
        <v>279</v>
      </c>
      <c r="E556" s="153" t="s">
        <v>1</v>
      </c>
      <c r="F556" s="154" t="s">
        <v>3016</v>
      </c>
      <c r="H556" s="153" t="s">
        <v>1</v>
      </c>
      <c r="I556" s="155"/>
      <c r="L556" s="151"/>
      <c r="M556" s="156"/>
      <c r="T556" s="157"/>
      <c r="AT556" s="153" t="s">
        <v>279</v>
      </c>
      <c r="AU556" s="153" t="s">
        <v>90</v>
      </c>
      <c r="AV556" s="12" t="s">
        <v>21</v>
      </c>
      <c r="AW556" s="12" t="s">
        <v>35</v>
      </c>
      <c r="AX556" s="12" t="s">
        <v>81</v>
      </c>
      <c r="AY556" s="153" t="s">
        <v>270</v>
      </c>
    </row>
    <row r="557" spans="2:65" s="14" customFormat="1" ht="22.5">
      <c r="B557" s="165"/>
      <c r="D557" s="152" t="s">
        <v>279</v>
      </c>
      <c r="E557" s="166" t="s">
        <v>1</v>
      </c>
      <c r="F557" s="167" t="s">
        <v>3017</v>
      </c>
      <c r="H557" s="168">
        <v>10</v>
      </c>
      <c r="I557" s="169"/>
      <c r="L557" s="165"/>
      <c r="M557" s="170"/>
      <c r="T557" s="171"/>
      <c r="AT557" s="166" t="s">
        <v>279</v>
      </c>
      <c r="AU557" s="166" t="s">
        <v>90</v>
      </c>
      <c r="AV557" s="14" t="s">
        <v>90</v>
      </c>
      <c r="AW557" s="14" t="s">
        <v>35</v>
      </c>
      <c r="AX557" s="14" t="s">
        <v>81</v>
      </c>
      <c r="AY557" s="166" t="s">
        <v>270</v>
      </c>
    </row>
    <row r="558" spans="2:65" s="15" customFormat="1" ht="11.25">
      <c r="B558" s="172"/>
      <c r="D558" s="152" t="s">
        <v>279</v>
      </c>
      <c r="E558" s="173" t="s">
        <v>2556</v>
      </c>
      <c r="F558" s="174" t="s">
        <v>310</v>
      </c>
      <c r="H558" s="175">
        <v>10</v>
      </c>
      <c r="I558" s="176"/>
      <c r="L558" s="172"/>
      <c r="M558" s="177"/>
      <c r="T558" s="178"/>
      <c r="AT558" s="173" t="s">
        <v>279</v>
      </c>
      <c r="AU558" s="173" t="s">
        <v>90</v>
      </c>
      <c r="AV558" s="15" t="s">
        <v>277</v>
      </c>
      <c r="AW558" s="15" t="s">
        <v>35</v>
      </c>
      <c r="AX558" s="15" t="s">
        <v>21</v>
      </c>
      <c r="AY558" s="173" t="s">
        <v>270</v>
      </c>
    </row>
    <row r="559" spans="2:65" s="1" customFormat="1" ht="24.2" customHeight="1">
      <c r="B559" s="32"/>
      <c r="C559" s="179" t="s">
        <v>860</v>
      </c>
      <c r="D559" s="179" t="s">
        <v>532</v>
      </c>
      <c r="E559" s="180" t="s">
        <v>3018</v>
      </c>
      <c r="F559" s="181" t="s">
        <v>3019</v>
      </c>
      <c r="G559" s="182" t="s">
        <v>335</v>
      </c>
      <c r="H559" s="183">
        <v>10.15</v>
      </c>
      <c r="I559" s="184"/>
      <c r="J559" s="185">
        <f>ROUND(I559*H559,2)</f>
        <v>0</v>
      </c>
      <c r="K559" s="181" t="s">
        <v>276</v>
      </c>
      <c r="L559" s="186"/>
      <c r="M559" s="187" t="s">
        <v>1</v>
      </c>
      <c r="N559" s="188" t="s">
        <v>46</v>
      </c>
      <c r="P559" s="147">
        <f>O559*H559</f>
        <v>0</v>
      </c>
      <c r="Q559" s="147">
        <v>2.4E-2</v>
      </c>
      <c r="R559" s="147">
        <f>Q559*H559</f>
        <v>0.24360000000000001</v>
      </c>
      <c r="S559" s="147">
        <v>0</v>
      </c>
      <c r="T559" s="148">
        <f>S559*H559</f>
        <v>0</v>
      </c>
      <c r="AR559" s="149" t="s">
        <v>338</v>
      </c>
      <c r="AT559" s="149" t="s">
        <v>532</v>
      </c>
      <c r="AU559" s="149" t="s">
        <v>90</v>
      </c>
      <c r="AY559" s="17" t="s">
        <v>270</v>
      </c>
      <c r="BE559" s="150">
        <f>IF(N559="základní",J559,0)</f>
        <v>0</v>
      </c>
      <c r="BF559" s="150">
        <f>IF(N559="snížená",J559,0)</f>
        <v>0</v>
      </c>
      <c r="BG559" s="150">
        <f>IF(N559="zákl. přenesená",J559,0)</f>
        <v>0</v>
      </c>
      <c r="BH559" s="150">
        <f>IF(N559="sníž. přenesená",J559,0)</f>
        <v>0</v>
      </c>
      <c r="BI559" s="150">
        <f>IF(N559="nulová",J559,0)</f>
        <v>0</v>
      </c>
      <c r="BJ559" s="17" t="s">
        <v>21</v>
      </c>
      <c r="BK559" s="150">
        <f>ROUND(I559*H559,2)</f>
        <v>0</v>
      </c>
      <c r="BL559" s="17" t="s">
        <v>277</v>
      </c>
      <c r="BM559" s="149" t="s">
        <v>3020</v>
      </c>
    </row>
    <row r="560" spans="2:65" s="14" customFormat="1" ht="11.25">
      <c r="B560" s="165"/>
      <c r="D560" s="152" t="s">
        <v>279</v>
      </c>
      <c r="E560" s="166" t="s">
        <v>1</v>
      </c>
      <c r="F560" s="167" t="s">
        <v>3021</v>
      </c>
      <c r="H560" s="168">
        <v>10.15</v>
      </c>
      <c r="I560" s="169"/>
      <c r="L560" s="165"/>
      <c r="M560" s="170"/>
      <c r="T560" s="171"/>
      <c r="AT560" s="166" t="s">
        <v>279</v>
      </c>
      <c r="AU560" s="166" t="s">
        <v>90</v>
      </c>
      <c r="AV560" s="14" t="s">
        <v>90</v>
      </c>
      <c r="AW560" s="14" t="s">
        <v>35</v>
      </c>
      <c r="AX560" s="14" t="s">
        <v>21</v>
      </c>
      <c r="AY560" s="166" t="s">
        <v>270</v>
      </c>
    </row>
    <row r="561" spans="2:65" s="1" customFormat="1" ht="24.2" customHeight="1">
      <c r="B561" s="32"/>
      <c r="C561" s="138" t="s">
        <v>867</v>
      </c>
      <c r="D561" s="138" t="s">
        <v>272</v>
      </c>
      <c r="E561" s="139" t="s">
        <v>3022</v>
      </c>
      <c r="F561" s="140" t="s">
        <v>3023</v>
      </c>
      <c r="G561" s="141" t="s">
        <v>876</v>
      </c>
      <c r="H561" s="142">
        <v>5</v>
      </c>
      <c r="I561" s="143"/>
      <c r="J561" s="144">
        <f>ROUND(I561*H561,2)</f>
        <v>0</v>
      </c>
      <c r="K561" s="140" t="s">
        <v>276</v>
      </c>
      <c r="L561" s="32"/>
      <c r="M561" s="145" t="s">
        <v>1</v>
      </c>
      <c r="N561" s="146" t="s">
        <v>46</v>
      </c>
      <c r="P561" s="147">
        <f>O561*H561</f>
        <v>0</v>
      </c>
      <c r="Q561" s="147">
        <v>1.2999999999999999E-4</v>
      </c>
      <c r="R561" s="147">
        <f>Q561*H561</f>
        <v>6.4999999999999997E-4</v>
      </c>
      <c r="S561" s="147">
        <v>0</v>
      </c>
      <c r="T561" s="148">
        <f>S561*H561</f>
        <v>0</v>
      </c>
      <c r="AR561" s="149" t="s">
        <v>277</v>
      </c>
      <c r="AT561" s="149" t="s">
        <v>272</v>
      </c>
      <c r="AU561" s="149" t="s">
        <v>90</v>
      </c>
      <c r="AY561" s="17" t="s">
        <v>270</v>
      </c>
      <c r="BE561" s="150">
        <f>IF(N561="základní",J561,0)</f>
        <v>0</v>
      </c>
      <c r="BF561" s="150">
        <f>IF(N561="snížená",J561,0)</f>
        <v>0</v>
      </c>
      <c r="BG561" s="150">
        <f>IF(N561="zákl. přenesená",J561,0)</f>
        <v>0</v>
      </c>
      <c r="BH561" s="150">
        <f>IF(N561="sníž. přenesená",J561,0)</f>
        <v>0</v>
      </c>
      <c r="BI561" s="150">
        <f>IF(N561="nulová",J561,0)</f>
        <v>0</v>
      </c>
      <c r="BJ561" s="17" t="s">
        <v>21</v>
      </c>
      <c r="BK561" s="150">
        <f>ROUND(I561*H561,2)</f>
        <v>0</v>
      </c>
      <c r="BL561" s="17" t="s">
        <v>277</v>
      </c>
      <c r="BM561" s="149" t="s">
        <v>3024</v>
      </c>
    </row>
    <row r="562" spans="2:65" s="12" customFormat="1" ht="22.5">
      <c r="B562" s="151"/>
      <c r="D562" s="152" t="s">
        <v>279</v>
      </c>
      <c r="E562" s="153" t="s">
        <v>1</v>
      </c>
      <c r="F562" s="154" t="s">
        <v>3025</v>
      </c>
      <c r="H562" s="153" t="s">
        <v>1</v>
      </c>
      <c r="I562" s="155"/>
      <c r="L562" s="151"/>
      <c r="M562" s="156"/>
      <c r="T562" s="157"/>
      <c r="AT562" s="153" t="s">
        <v>279</v>
      </c>
      <c r="AU562" s="153" t="s">
        <v>90</v>
      </c>
      <c r="AV562" s="12" t="s">
        <v>21</v>
      </c>
      <c r="AW562" s="12" t="s">
        <v>35</v>
      </c>
      <c r="AX562" s="12" t="s">
        <v>81</v>
      </c>
      <c r="AY562" s="153" t="s">
        <v>270</v>
      </c>
    </row>
    <row r="563" spans="2:65" s="14" customFormat="1" ht="11.25">
      <c r="B563" s="165"/>
      <c r="D563" s="152" t="s">
        <v>279</v>
      </c>
      <c r="E563" s="166" t="s">
        <v>1</v>
      </c>
      <c r="F563" s="167" t="s">
        <v>3026</v>
      </c>
      <c r="H563" s="168">
        <v>5</v>
      </c>
      <c r="I563" s="169"/>
      <c r="L563" s="165"/>
      <c r="M563" s="170"/>
      <c r="T563" s="171"/>
      <c r="AT563" s="166" t="s">
        <v>279</v>
      </c>
      <c r="AU563" s="166" t="s">
        <v>90</v>
      </c>
      <c r="AV563" s="14" t="s">
        <v>90</v>
      </c>
      <c r="AW563" s="14" t="s">
        <v>35</v>
      </c>
      <c r="AX563" s="14" t="s">
        <v>81</v>
      </c>
      <c r="AY563" s="166" t="s">
        <v>270</v>
      </c>
    </row>
    <row r="564" spans="2:65" s="13" customFormat="1" ht="11.25">
      <c r="B564" s="158"/>
      <c r="D564" s="152" t="s">
        <v>279</v>
      </c>
      <c r="E564" s="159" t="s">
        <v>2579</v>
      </c>
      <c r="F564" s="160" t="s">
        <v>3027</v>
      </c>
      <c r="H564" s="161">
        <v>5</v>
      </c>
      <c r="I564" s="162"/>
      <c r="L564" s="158"/>
      <c r="M564" s="163"/>
      <c r="T564" s="164"/>
      <c r="AT564" s="159" t="s">
        <v>279</v>
      </c>
      <c r="AU564" s="159" t="s">
        <v>90</v>
      </c>
      <c r="AV564" s="13" t="s">
        <v>179</v>
      </c>
      <c r="AW564" s="13" t="s">
        <v>35</v>
      </c>
      <c r="AX564" s="13" t="s">
        <v>21</v>
      </c>
      <c r="AY564" s="159" t="s">
        <v>270</v>
      </c>
    </row>
    <row r="565" spans="2:65" s="1" customFormat="1" ht="37.9" customHeight="1">
      <c r="B565" s="32"/>
      <c r="C565" s="179" t="s">
        <v>873</v>
      </c>
      <c r="D565" s="179" t="s">
        <v>532</v>
      </c>
      <c r="E565" s="180" t="s">
        <v>3028</v>
      </c>
      <c r="F565" s="181" t="s">
        <v>3029</v>
      </c>
      <c r="G565" s="182" t="s">
        <v>876</v>
      </c>
      <c r="H565" s="183">
        <v>5</v>
      </c>
      <c r="I565" s="184"/>
      <c r="J565" s="185">
        <f>ROUND(I565*H565,2)</f>
        <v>0</v>
      </c>
      <c r="K565" s="181" t="s">
        <v>276</v>
      </c>
      <c r="L565" s="186"/>
      <c r="M565" s="187" t="s">
        <v>1</v>
      </c>
      <c r="N565" s="188" t="s">
        <v>46</v>
      </c>
      <c r="P565" s="147">
        <f>O565*H565</f>
        <v>0</v>
      </c>
      <c r="Q565" s="147">
        <v>1.6E-2</v>
      </c>
      <c r="R565" s="147">
        <f>Q565*H565</f>
        <v>0.08</v>
      </c>
      <c r="S565" s="147">
        <v>0</v>
      </c>
      <c r="T565" s="148">
        <f>S565*H565</f>
        <v>0</v>
      </c>
      <c r="AR565" s="149" t="s">
        <v>338</v>
      </c>
      <c r="AT565" s="149" t="s">
        <v>532</v>
      </c>
      <c r="AU565" s="149" t="s">
        <v>90</v>
      </c>
      <c r="AY565" s="17" t="s">
        <v>270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21</v>
      </c>
      <c r="BK565" s="150">
        <f>ROUND(I565*H565,2)</f>
        <v>0</v>
      </c>
      <c r="BL565" s="17" t="s">
        <v>277</v>
      </c>
      <c r="BM565" s="149" t="s">
        <v>3030</v>
      </c>
    </row>
    <row r="566" spans="2:65" s="12" customFormat="1" ht="22.5">
      <c r="B566" s="151"/>
      <c r="D566" s="152" t="s">
        <v>279</v>
      </c>
      <c r="E566" s="153" t="s">
        <v>1</v>
      </c>
      <c r="F566" s="154" t="s">
        <v>3031</v>
      </c>
      <c r="H566" s="153" t="s">
        <v>1</v>
      </c>
      <c r="I566" s="155"/>
      <c r="L566" s="151"/>
      <c r="M566" s="156"/>
      <c r="T566" s="157"/>
      <c r="AT566" s="153" t="s">
        <v>279</v>
      </c>
      <c r="AU566" s="153" t="s">
        <v>90</v>
      </c>
      <c r="AV566" s="12" t="s">
        <v>21</v>
      </c>
      <c r="AW566" s="12" t="s">
        <v>35</v>
      </c>
      <c r="AX566" s="12" t="s">
        <v>81</v>
      </c>
      <c r="AY566" s="153" t="s">
        <v>270</v>
      </c>
    </row>
    <row r="567" spans="2:65" s="14" customFormat="1" ht="11.25">
      <c r="B567" s="165"/>
      <c r="D567" s="152" t="s">
        <v>279</v>
      </c>
      <c r="E567" s="166" t="s">
        <v>1</v>
      </c>
      <c r="F567" s="167" t="s">
        <v>2579</v>
      </c>
      <c r="H567" s="168">
        <v>5</v>
      </c>
      <c r="I567" s="169"/>
      <c r="L567" s="165"/>
      <c r="M567" s="170"/>
      <c r="T567" s="171"/>
      <c r="AT567" s="166" t="s">
        <v>279</v>
      </c>
      <c r="AU567" s="166" t="s">
        <v>90</v>
      </c>
      <c r="AV567" s="14" t="s">
        <v>90</v>
      </c>
      <c r="AW567" s="14" t="s">
        <v>35</v>
      </c>
      <c r="AX567" s="14" t="s">
        <v>21</v>
      </c>
      <c r="AY567" s="166" t="s">
        <v>270</v>
      </c>
    </row>
    <row r="568" spans="2:65" s="1" customFormat="1" ht="24.2" customHeight="1">
      <c r="B568" s="32"/>
      <c r="C568" s="138" t="s">
        <v>884</v>
      </c>
      <c r="D568" s="138" t="s">
        <v>272</v>
      </c>
      <c r="E568" s="139" t="s">
        <v>3032</v>
      </c>
      <c r="F568" s="140" t="s">
        <v>3033</v>
      </c>
      <c r="G568" s="141" t="s">
        <v>876</v>
      </c>
      <c r="H568" s="142">
        <v>20</v>
      </c>
      <c r="I568" s="143"/>
      <c r="J568" s="144">
        <f>ROUND(I568*H568,2)</f>
        <v>0</v>
      </c>
      <c r="K568" s="140" t="s">
        <v>276</v>
      </c>
      <c r="L568" s="32"/>
      <c r="M568" s="145" t="s">
        <v>1</v>
      </c>
      <c r="N568" s="146" t="s">
        <v>46</v>
      </c>
      <c r="P568" s="147">
        <f>O568*H568</f>
        <v>0</v>
      </c>
      <c r="Q568" s="147">
        <v>6.9999999999999994E-5</v>
      </c>
      <c r="R568" s="147">
        <f>Q568*H568</f>
        <v>1.3999999999999998E-3</v>
      </c>
      <c r="S568" s="147">
        <v>0</v>
      </c>
      <c r="T568" s="148">
        <f>S568*H568</f>
        <v>0</v>
      </c>
      <c r="AR568" s="149" t="s">
        <v>277</v>
      </c>
      <c r="AT568" s="149" t="s">
        <v>272</v>
      </c>
      <c r="AU568" s="149" t="s">
        <v>90</v>
      </c>
      <c r="AY568" s="17" t="s">
        <v>270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7" t="s">
        <v>21</v>
      </c>
      <c r="BK568" s="150">
        <f>ROUND(I568*H568,2)</f>
        <v>0</v>
      </c>
      <c r="BL568" s="17" t="s">
        <v>277</v>
      </c>
      <c r="BM568" s="149" t="s">
        <v>3034</v>
      </c>
    </row>
    <row r="569" spans="2:65" s="12" customFormat="1" ht="22.5">
      <c r="B569" s="151"/>
      <c r="D569" s="152" t="s">
        <v>279</v>
      </c>
      <c r="E569" s="153" t="s">
        <v>1</v>
      </c>
      <c r="F569" s="154" t="s">
        <v>3035</v>
      </c>
      <c r="H569" s="153" t="s">
        <v>1</v>
      </c>
      <c r="I569" s="155"/>
      <c r="L569" s="151"/>
      <c r="M569" s="156"/>
      <c r="T569" s="157"/>
      <c r="AT569" s="153" t="s">
        <v>279</v>
      </c>
      <c r="AU569" s="153" t="s">
        <v>90</v>
      </c>
      <c r="AV569" s="12" t="s">
        <v>21</v>
      </c>
      <c r="AW569" s="12" t="s">
        <v>35</v>
      </c>
      <c r="AX569" s="12" t="s">
        <v>81</v>
      </c>
      <c r="AY569" s="153" t="s">
        <v>270</v>
      </c>
    </row>
    <row r="570" spans="2:65" s="14" customFormat="1" ht="11.25">
      <c r="B570" s="165"/>
      <c r="D570" s="152" t="s">
        <v>279</v>
      </c>
      <c r="E570" s="166" t="s">
        <v>1</v>
      </c>
      <c r="F570" s="167" t="s">
        <v>3036</v>
      </c>
      <c r="H570" s="168">
        <v>15</v>
      </c>
      <c r="I570" s="169"/>
      <c r="L570" s="165"/>
      <c r="M570" s="170"/>
      <c r="T570" s="171"/>
      <c r="AT570" s="166" t="s">
        <v>279</v>
      </c>
      <c r="AU570" s="166" t="s">
        <v>90</v>
      </c>
      <c r="AV570" s="14" t="s">
        <v>90</v>
      </c>
      <c r="AW570" s="14" t="s">
        <v>35</v>
      </c>
      <c r="AX570" s="14" t="s">
        <v>81</v>
      </c>
      <c r="AY570" s="166" t="s">
        <v>270</v>
      </c>
    </row>
    <row r="571" spans="2:65" s="13" customFormat="1" ht="11.25">
      <c r="B571" s="158"/>
      <c r="D571" s="152" t="s">
        <v>279</v>
      </c>
      <c r="E571" s="159" t="s">
        <v>1</v>
      </c>
      <c r="F571" s="160" t="s">
        <v>3037</v>
      </c>
      <c r="H571" s="161">
        <v>15</v>
      </c>
      <c r="I571" s="162"/>
      <c r="L571" s="158"/>
      <c r="M571" s="163"/>
      <c r="T571" s="164"/>
      <c r="AT571" s="159" t="s">
        <v>279</v>
      </c>
      <c r="AU571" s="159" t="s">
        <v>90</v>
      </c>
      <c r="AV571" s="13" t="s">
        <v>179</v>
      </c>
      <c r="AW571" s="13" t="s">
        <v>35</v>
      </c>
      <c r="AX571" s="13" t="s">
        <v>81</v>
      </c>
      <c r="AY571" s="159" t="s">
        <v>270</v>
      </c>
    </row>
    <row r="572" spans="2:65" s="12" customFormat="1" ht="22.5">
      <c r="B572" s="151"/>
      <c r="D572" s="152" t="s">
        <v>279</v>
      </c>
      <c r="E572" s="153" t="s">
        <v>1</v>
      </c>
      <c r="F572" s="154" t="s">
        <v>3038</v>
      </c>
      <c r="H572" s="153" t="s">
        <v>1</v>
      </c>
      <c r="I572" s="155"/>
      <c r="L572" s="151"/>
      <c r="M572" s="156"/>
      <c r="T572" s="157"/>
      <c r="AT572" s="153" t="s">
        <v>279</v>
      </c>
      <c r="AU572" s="153" t="s">
        <v>90</v>
      </c>
      <c r="AV572" s="12" t="s">
        <v>21</v>
      </c>
      <c r="AW572" s="12" t="s">
        <v>35</v>
      </c>
      <c r="AX572" s="12" t="s">
        <v>81</v>
      </c>
      <c r="AY572" s="153" t="s">
        <v>270</v>
      </c>
    </row>
    <row r="573" spans="2:65" s="12" customFormat="1" ht="22.5">
      <c r="B573" s="151"/>
      <c r="D573" s="152" t="s">
        <v>279</v>
      </c>
      <c r="E573" s="153" t="s">
        <v>1</v>
      </c>
      <c r="F573" s="154" t="s">
        <v>3039</v>
      </c>
      <c r="H573" s="153" t="s">
        <v>1</v>
      </c>
      <c r="I573" s="155"/>
      <c r="L573" s="151"/>
      <c r="M573" s="156"/>
      <c r="T573" s="157"/>
      <c r="AT573" s="153" t="s">
        <v>279</v>
      </c>
      <c r="AU573" s="153" t="s">
        <v>90</v>
      </c>
      <c r="AV573" s="12" t="s">
        <v>21</v>
      </c>
      <c r="AW573" s="12" t="s">
        <v>35</v>
      </c>
      <c r="AX573" s="12" t="s">
        <v>81</v>
      </c>
      <c r="AY573" s="153" t="s">
        <v>270</v>
      </c>
    </row>
    <row r="574" spans="2:65" s="14" customFormat="1" ht="11.25">
      <c r="B574" s="165"/>
      <c r="D574" s="152" t="s">
        <v>279</v>
      </c>
      <c r="E574" s="166" t="s">
        <v>1</v>
      </c>
      <c r="F574" s="167" t="s">
        <v>3026</v>
      </c>
      <c r="H574" s="168">
        <v>5</v>
      </c>
      <c r="I574" s="169"/>
      <c r="L574" s="165"/>
      <c r="M574" s="170"/>
      <c r="T574" s="171"/>
      <c r="AT574" s="166" t="s">
        <v>279</v>
      </c>
      <c r="AU574" s="166" t="s">
        <v>90</v>
      </c>
      <c r="AV574" s="14" t="s">
        <v>90</v>
      </c>
      <c r="AW574" s="14" t="s">
        <v>35</v>
      </c>
      <c r="AX574" s="14" t="s">
        <v>81</v>
      </c>
      <c r="AY574" s="166" t="s">
        <v>270</v>
      </c>
    </row>
    <row r="575" spans="2:65" s="13" customFormat="1" ht="11.25">
      <c r="B575" s="158"/>
      <c r="D575" s="152" t="s">
        <v>279</v>
      </c>
      <c r="E575" s="159" t="s">
        <v>3040</v>
      </c>
      <c r="F575" s="160" t="s">
        <v>3041</v>
      </c>
      <c r="H575" s="161">
        <v>5</v>
      </c>
      <c r="I575" s="162"/>
      <c r="L575" s="158"/>
      <c r="M575" s="163"/>
      <c r="T575" s="164"/>
      <c r="AT575" s="159" t="s">
        <v>279</v>
      </c>
      <c r="AU575" s="159" t="s">
        <v>90</v>
      </c>
      <c r="AV575" s="13" t="s">
        <v>179</v>
      </c>
      <c r="AW575" s="13" t="s">
        <v>35</v>
      </c>
      <c r="AX575" s="13" t="s">
        <v>81</v>
      </c>
      <c r="AY575" s="159" t="s">
        <v>270</v>
      </c>
    </row>
    <row r="576" spans="2:65" s="15" customFormat="1" ht="11.25">
      <c r="B576" s="172"/>
      <c r="D576" s="152" t="s">
        <v>279</v>
      </c>
      <c r="E576" s="173" t="s">
        <v>1</v>
      </c>
      <c r="F576" s="174" t="s">
        <v>310</v>
      </c>
      <c r="H576" s="175">
        <v>20</v>
      </c>
      <c r="I576" s="176"/>
      <c r="L576" s="172"/>
      <c r="M576" s="177"/>
      <c r="T576" s="178"/>
      <c r="AT576" s="173" t="s">
        <v>279</v>
      </c>
      <c r="AU576" s="173" t="s">
        <v>90</v>
      </c>
      <c r="AV576" s="15" t="s">
        <v>277</v>
      </c>
      <c r="AW576" s="15" t="s">
        <v>35</v>
      </c>
      <c r="AX576" s="15" t="s">
        <v>21</v>
      </c>
      <c r="AY576" s="173" t="s">
        <v>270</v>
      </c>
    </row>
    <row r="577" spans="2:65" s="1" customFormat="1" ht="24.2" customHeight="1">
      <c r="B577" s="32"/>
      <c r="C577" s="179" t="s">
        <v>889</v>
      </c>
      <c r="D577" s="179" t="s">
        <v>532</v>
      </c>
      <c r="E577" s="180" t="s">
        <v>3042</v>
      </c>
      <c r="F577" s="181" t="s">
        <v>3043</v>
      </c>
      <c r="G577" s="182" t="s">
        <v>876</v>
      </c>
      <c r="H577" s="183">
        <v>10.15</v>
      </c>
      <c r="I577" s="184"/>
      <c r="J577" s="185">
        <f>ROUND(I577*H577,2)</f>
        <v>0</v>
      </c>
      <c r="K577" s="181" t="s">
        <v>276</v>
      </c>
      <c r="L577" s="186"/>
      <c r="M577" s="187" t="s">
        <v>1</v>
      </c>
      <c r="N577" s="188" t="s">
        <v>46</v>
      </c>
      <c r="P577" s="147">
        <f>O577*H577</f>
        <v>0</v>
      </c>
      <c r="Q577" s="147">
        <v>0.01</v>
      </c>
      <c r="R577" s="147">
        <f>Q577*H577</f>
        <v>0.10150000000000001</v>
      </c>
      <c r="S577" s="147">
        <v>0</v>
      </c>
      <c r="T577" s="148">
        <f>S577*H577</f>
        <v>0</v>
      </c>
      <c r="AR577" s="149" t="s">
        <v>338</v>
      </c>
      <c r="AT577" s="149" t="s">
        <v>532</v>
      </c>
      <c r="AU577" s="149" t="s">
        <v>90</v>
      </c>
      <c r="AY577" s="17" t="s">
        <v>270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21</v>
      </c>
      <c r="BK577" s="150">
        <f>ROUND(I577*H577,2)</f>
        <v>0</v>
      </c>
      <c r="BL577" s="17" t="s">
        <v>277</v>
      </c>
      <c r="BM577" s="149" t="s">
        <v>3044</v>
      </c>
    </row>
    <row r="578" spans="2:65" s="12" customFormat="1" ht="22.5">
      <c r="B578" s="151"/>
      <c r="D578" s="152" t="s">
        <v>279</v>
      </c>
      <c r="E578" s="153" t="s">
        <v>1</v>
      </c>
      <c r="F578" s="154" t="s">
        <v>3045</v>
      </c>
      <c r="H578" s="153" t="s">
        <v>1</v>
      </c>
      <c r="I578" s="155"/>
      <c r="L578" s="151"/>
      <c r="M578" s="156"/>
      <c r="T578" s="157"/>
      <c r="AT578" s="153" t="s">
        <v>279</v>
      </c>
      <c r="AU578" s="153" t="s">
        <v>90</v>
      </c>
      <c r="AV578" s="12" t="s">
        <v>21</v>
      </c>
      <c r="AW578" s="12" t="s">
        <v>35</v>
      </c>
      <c r="AX578" s="12" t="s">
        <v>81</v>
      </c>
      <c r="AY578" s="153" t="s">
        <v>270</v>
      </c>
    </row>
    <row r="579" spans="2:65" s="14" customFormat="1" ht="11.25">
      <c r="B579" s="165"/>
      <c r="D579" s="152" t="s">
        <v>279</v>
      </c>
      <c r="E579" s="166" t="s">
        <v>1</v>
      </c>
      <c r="F579" s="167" t="s">
        <v>3046</v>
      </c>
      <c r="H579" s="168">
        <v>10</v>
      </c>
      <c r="I579" s="169"/>
      <c r="L579" s="165"/>
      <c r="M579" s="170"/>
      <c r="T579" s="171"/>
      <c r="AT579" s="166" t="s">
        <v>279</v>
      </c>
      <c r="AU579" s="166" t="s">
        <v>90</v>
      </c>
      <c r="AV579" s="14" t="s">
        <v>90</v>
      </c>
      <c r="AW579" s="14" t="s">
        <v>35</v>
      </c>
      <c r="AX579" s="14" t="s">
        <v>21</v>
      </c>
      <c r="AY579" s="166" t="s">
        <v>270</v>
      </c>
    </row>
    <row r="580" spans="2:65" s="14" customFormat="1" ht="11.25">
      <c r="B580" s="165"/>
      <c r="D580" s="152" t="s">
        <v>279</v>
      </c>
      <c r="F580" s="167" t="s">
        <v>3047</v>
      </c>
      <c r="H580" s="168">
        <v>10.15</v>
      </c>
      <c r="I580" s="169"/>
      <c r="L580" s="165"/>
      <c r="M580" s="170"/>
      <c r="T580" s="171"/>
      <c r="AT580" s="166" t="s">
        <v>279</v>
      </c>
      <c r="AU580" s="166" t="s">
        <v>90</v>
      </c>
      <c r="AV580" s="14" t="s">
        <v>90</v>
      </c>
      <c r="AW580" s="14" t="s">
        <v>4</v>
      </c>
      <c r="AX580" s="14" t="s">
        <v>21</v>
      </c>
      <c r="AY580" s="166" t="s">
        <v>270</v>
      </c>
    </row>
    <row r="581" spans="2:65" s="1" customFormat="1" ht="24.2" customHeight="1">
      <c r="B581" s="32"/>
      <c r="C581" s="179" t="s">
        <v>895</v>
      </c>
      <c r="D581" s="179" t="s">
        <v>532</v>
      </c>
      <c r="E581" s="180" t="s">
        <v>3048</v>
      </c>
      <c r="F581" s="181" t="s">
        <v>3049</v>
      </c>
      <c r="G581" s="182" t="s">
        <v>876</v>
      </c>
      <c r="H581" s="183">
        <v>5.0750000000000002</v>
      </c>
      <c r="I581" s="184"/>
      <c r="J581" s="185">
        <f>ROUND(I581*H581,2)</f>
        <v>0</v>
      </c>
      <c r="K581" s="181" t="s">
        <v>276</v>
      </c>
      <c r="L581" s="186"/>
      <c r="M581" s="187" t="s">
        <v>1</v>
      </c>
      <c r="N581" s="188" t="s">
        <v>46</v>
      </c>
      <c r="P581" s="147">
        <f>O581*H581</f>
        <v>0</v>
      </c>
      <c r="Q581" s="147">
        <v>0.01</v>
      </c>
      <c r="R581" s="147">
        <f>Q581*H581</f>
        <v>5.0750000000000003E-2</v>
      </c>
      <c r="S581" s="147">
        <v>0</v>
      </c>
      <c r="T581" s="148">
        <f>S581*H581</f>
        <v>0</v>
      </c>
      <c r="AR581" s="149" t="s">
        <v>338</v>
      </c>
      <c r="AT581" s="149" t="s">
        <v>532</v>
      </c>
      <c r="AU581" s="149" t="s">
        <v>90</v>
      </c>
      <c r="AY581" s="17" t="s">
        <v>270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21</v>
      </c>
      <c r="BK581" s="150">
        <f>ROUND(I581*H581,2)</f>
        <v>0</v>
      </c>
      <c r="BL581" s="17" t="s">
        <v>277</v>
      </c>
      <c r="BM581" s="149" t="s">
        <v>3050</v>
      </c>
    </row>
    <row r="582" spans="2:65" s="12" customFormat="1" ht="22.5">
      <c r="B582" s="151"/>
      <c r="D582" s="152" t="s">
        <v>279</v>
      </c>
      <c r="E582" s="153" t="s">
        <v>1</v>
      </c>
      <c r="F582" s="154" t="s">
        <v>3051</v>
      </c>
      <c r="H582" s="153" t="s">
        <v>1</v>
      </c>
      <c r="I582" s="155"/>
      <c r="L582" s="151"/>
      <c r="M582" s="156"/>
      <c r="T582" s="157"/>
      <c r="AT582" s="153" t="s">
        <v>279</v>
      </c>
      <c r="AU582" s="153" t="s">
        <v>90</v>
      </c>
      <c r="AV582" s="12" t="s">
        <v>21</v>
      </c>
      <c r="AW582" s="12" t="s">
        <v>35</v>
      </c>
      <c r="AX582" s="12" t="s">
        <v>81</v>
      </c>
      <c r="AY582" s="153" t="s">
        <v>270</v>
      </c>
    </row>
    <row r="583" spans="2:65" s="14" customFormat="1" ht="11.25">
      <c r="B583" s="165"/>
      <c r="D583" s="152" t="s">
        <v>279</v>
      </c>
      <c r="E583" s="166" t="s">
        <v>1</v>
      </c>
      <c r="F583" s="167" t="s">
        <v>3052</v>
      </c>
      <c r="H583" s="168">
        <v>5</v>
      </c>
      <c r="I583" s="169"/>
      <c r="L583" s="165"/>
      <c r="M583" s="170"/>
      <c r="T583" s="171"/>
      <c r="AT583" s="166" t="s">
        <v>279</v>
      </c>
      <c r="AU583" s="166" t="s">
        <v>90</v>
      </c>
      <c r="AV583" s="14" t="s">
        <v>90</v>
      </c>
      <c r="AW583" s="14" t="s">
        <v>35</v>
      </c>
      <c r="AX583" s="14" t="s">
        <v>21</v>
      </c>
      <c r="AY583" s="166" t="s">
        <v>270</v>
      </c>
    </row>
    <row r="584" spans="2:65" s="14" customFormat="1" ht="11.25">
      <c r="B584" s="165"/>
      <c r="D584" s="152" t="s">
        <v>279</v>
      </c>
      <c r="F584" s="167" t="s">
        <v>3053</v>
      </c>
      <c r="H584" s="168">
        <v>5.0750000000000002</v>
      </c>
      <c r="I584" s="169"/>
      <c r="L584" s="165"/>
      <c r="M584" s="170"/>
      <c r="T584" s="171"/>
      <c r="AT584" s="166" t="s">
        <v>279</v>
      </c>
      <c r="AU584" s="166" t="s">
        <v>90</v>
      </c>
      <c r="AV584" s="14" t="s">
        <v>90</v>
      </c>
      <c r="AW584" s="14" t="s">
        <v>4</v>
      </c>
      <c r="AX584" s="14" t="s">
        <v>21</v>
      </c>
      <c r="AY584" s="166" t="s">
        <v>270</v>
      </c>
    </row>
    <row r="585" spans="2:65" s="1" customFormat="1" ht="62.65" customHeight="1">
      <c r="B585" s="32"/>
      <c r="C585" s="138" t="s">
        <v>900</v>
      </c>
      <c r="D585" s="138" t="s">
        <v>272</v>
      </c>
      <c r="E585" s="139" t="s">
        <v>3054</v>
      </c>
      <c r="F585" s="140" t="s">
        <v>3055</v>
      </c>
      <c r="G585" s="141" t="s">
        <v>876</v>
      </c>
      <c r="H585" s="142">
        <v>1</v>
      </c>
      <c r="I585" s="143"/>
      <c r="J585" s="144">
        <f>ROUND(I585*H585,2)</f>
        <v>0</v>
      </c>
      <c r="K585" s="140" t="s">
        <v>341</v>
      </c>
      <c r="L585" s="32"/>
      <c r="M585" s="145" t="s">
        <v>1</v>
      </c>
      <c r="N585" s="146" t="s">
        <v>46</v>
      </c>
      <c r="P585" s="147">
        <f>O585*H585</f>
        <v>0</v>
      </c>
      <c r="Q585" s="147">
        <v>1.4E-2</v>
      </c>
      <c r="R585" s="147">
        <f>Q585*H585</f>
        <v>1.4E-2</v>
      </c>
      <c r="S585" s="147">
        <v>2E-3</v>
      </c>
      <c r="T585" s="148">
        <f>S585*H585</f>
        <v>2E-3</v>
      </c>
      <c r="AR585" s="149" t="s">
        <v>277</v>
      </c>
      <c r="AT585" s="149" t="s">
        <v>272</v>
      </c>
      <c r="AU585" s="149" t="s">
        <v>90</v>
      </c>
      <c r="AY585" s="17" t="s">
        <v>270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21</v>
      </c>
      <c r="BK585" s="150">
        <f>ROUND(I585*H585,2)</f>
        <v>0</v>
      </c>
      <c r="BL585" s="17" t="s">
        <v>277</v>
      </c>
      <c r="BM585" s="149" t="s">
        <v>3056</v>
      </c>
    </row>
    <row r="586" spans="2:65" s="14" customFormat="1" ht="22.5">
      <c r="B586" s="165"/>
      <c r="D586" s="152" t="s">
        <v>279</v>
      </c>
      <c r="E586" s="166" t="s">
        <v>1</v>
      </c>
      <c r="F586" s="167" t="s">
        <v>3057</v>
      </c>
      <c r="H586" s="168">
        <v>1</v>
      </c>
      <c r="I586" s="169"/>
      <c r="L586" s="165"/>
      <c r="M586" s="170"/>
      <c r="T586" s="171"/>
      <c r="AT586" s="166" t="s">
        <v>279</v>
      </c>
      <c r="AU586" s="166" t="s">
        <v>90</v>
      </c>
      <c r="AV586" s="14" t="s">
        <v>90</v>
      </c>
      <c r="AW586" s="14" t="s">
        <v>35</v>
      </c>
      <c r="AX586" s="14" t="s">
        <v>21</v>
      </c>
      <c r="AY586" s="166" t="s">
        <v>270</v>
      </c>
    </row>
    <row r="587" spans="2:65" s="1" customFormat="1" ht="24.2" customHeight="1">
      <c r="B587" s="32"/>
      <c r="C587" s="179" t="s">
        <v>907</v>
      </c>
      <c r="D587" s="179" t="s">
        <v>532</v>
      </c>
      <c r="E587" s="180" t="s">
        <v>3058</v>
      </c>
      <c r="F587" s="181" t="s">
        <v>3059</v>
      </c>
      <c r="G587" s="182" t="s">
        <v>876</v>
      </c>
      <c r="H587" s="183">
        <v>1</v>
      </c>
      <c r="I587" s="184"/>
      <c r="J587" s="185">
        <f>ROUND(I587*H587,2)</f>
        <v>0</v>
      </c>
      <c r="K587" s="181" t="s">
        <v>341</v>
      </c>
      <c r="L587" s="186"/>
      <c r="M587" s="187" t="s">
        <v>1</v>
      </c>
      <c r="N587" s="188" t="s">
        <v>46</v>
      </c>
      <c r="P587" s="147">
        <f>O587*H587</f>
        <v>0</v>
      </c>
      <c r="Q587" s="147">
        <v>1.9E-2</v>
      </c>
      <c r="R587" s="147">
        <f>Q587*H587</f>
        <v>1.9E-2</v>
      </c>
      <c r="S587" s="147">
        <v>0</v>
      </c>
      <c r="T587" s="148">
        <f>S587*H587</f>
        <v>0</v>
      </c>
      <c r="AR587" s="149" t="s">
        <v>338</v>
      </c>
      <c r="AT587" s="149" t="s">
        <v>532</v>
      </c>
      <c r="AU587" s="149" t="s">
        <v>90</v>
      </c>
      <c r="AY587" s="17" t="s">
        <v>270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21</v>
      </c>
      <c r="BK587" s="150">
        <f>ROUND(I587*H587,2)</f>
        <v>0</v>
      </c>
      <c r="BL587" s="17" t="s">
        <v>277</v>
      </c>
      <c r="BM587" s="149" t="s">
        <v>3060</v>
      </c>
    </row>
    <row r="588" spans="2:65" s="14" customFormat="1" ht="22.5">
      <c r="B588" s="165"/>
      <c r="D588" s="152" t="s">
        <v>279</v>
      </c>
      <c r="E588" s="166" t="s">
        <v>1</v>
      </c>
      <c r="F588" s="167" t="s">
        <v>3061</v>
      </c>
      <c r="H588" s="168">
        <v>1</v>
      </c>
      <c r="I588" s="169"/>
      <c r="L588" s="165"/>
      <c r="M588" s="170"/>
      <c r="T588" s="171"/>
      <c r="AT588" s="166" t="s">
        <v>279</v>
      </c>
      <c r="AU588" s="166" t="s">
        <v>90</v>
      </c>
      <c r="AV588" s="14" t="s">
        <v>90</v>
      </c>
      <c r="AW588" s="14" t="s">
        <v>35</v>
      </c>
      <c r="AX588" s="14" t="s">
        <v>21</v>
      </c>
      <c r="AY588" s="166" t="s">
        <v>270</v>
      </c>
    </row>
    <row r="589" spans="2:65" s="1" customFormat="1" ht="62.65" customHeight="1">
      <c r="B589" s="32"/>
      <c r="C589" s="138" t="s">
        <v>912</v>
      </c>
      <c r="D589" s="138" t="s">
        <v>272</v>
      </c>
      <c r="E589" s="139" t="s">
        <v>3062</v>
      </c>
      <c r="F589" s="140" t="s">
        <v>3063</v>
      </c>
      <c r="G589" s="141" t="s">
        <v>876</v>
      </c>
      <c r="H589" s="142">
        <v>4</v>
      </c>
      <c r="I589" s="143"/>
      <c r="J589" s="144">
        <f>ROUND(I589*H589,2)</f>
        <v>0</v>
      </c>
      <c r="K589" s="140" t="s">
        <v>341</v>
      </c>
      <c r="L589" s="32"/>
      <c r="M589" s="145" t="s">
        <v>1</v>
      </c>
      <c r="N589" s="146" t="s">
        <v>46</v>
      </c>
      <c r="P589" s="147">
        <f>O589*H589</f>
        <v>0</v>
      </c>
      <c r="Q589" s="147">
        <v>1.2999999999999999E-2</v>
      </c>
      <c r="R589" s="147">
        <f>Q589*H589</f>
        <v>5.1999999999999998E-2</v>
      </c>
      <c r="S589" s="147">
        <v>0</v>
      </c>
      <c r="T589" s="148">
        <f>S589*H589</f>
        <v>0</v>
      </c>
      <c r="AR589" s="149" t="s">
        <v>277</v>
      </c>
      <c r="AT589" s="149" t="s">
        <v>272</v>
      </c>
      <c r="AU589" s="149" t="s">
        <v>90</v>
      </c>
      <c r="AY589" s="17" t="s">
        <v>270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21</v>
      </c>
      <c r="BK589" s="150">
        <f>ROUND(I589*H589,2)</f>
        <v>0</v>
      </c>
      <c r="BL589" s="17" t="s">
        <v>277</v>
      </c>
      <c r="BM589" s="149" t="s">
        <v>3064</v>
      </c>
    </row>
    <row r="590" spans="2:65" s="12" customFormat="1" ht="22.5">
      <c r="B590" s="151"/>
      <c r="D590" s="152" t="s">
        <v>279</v>
      </c>
      <c r="E590" s="153" t="s">
        <v>1</v>
      </c>
      <c r="F590" s="154" t="s">
        <v>3065</v>
      </c>
      <c r="H590" s="153" t="s">
        <v>1</v>
      </c>
      <c r="I590" s="155"/>
      <c r="L590" s="151"/>
      <c r="M590" s="156"/>
      <c r="T590" s="157"/>
      <c r="AT590" s="153" t="s">
        <v>279</v>
      </c>
      <c r="AU590" s="153" t="s">
        <v>90</v>
      </c>
      <c r="AV590" s="12" t="s">
        <v>21</v>
      </c>
      <c r="AW590" s="12" t="s">
        <v>35</v>
      </c>
      <c r="AX590" s="12" t="s">
        <v>81</v>
      </c>
      <c r="AY590" s="153" t="s">
        <v>270</v>
      </c>
    </row>
    <row r="591" spans="2:65" s="14" customFormat="1" ht="22.5">
      <c r="B591" s="165"/>
      <c r="D591" s="152" t="s">
        <v>279</v>
      </c>
      <c r="E591" s="166" t="s">
        <v>1</v>
      </c>
      <c r="F591" s="167" t="s">
        <v>3066</v>
      </c>
      <c r="H591" s="168">
        <v>4</v>
      </c>
      <c r="I591" s="169"/>
      <c r="L591" s="165"/>
      <c r="M591" s="170"/>
      <c r="T591" s="171"/>
      <c r="AT591" s="166" t="s">
        <v>279</v>
      </c>
      <c r="AU591" s="166" t="s">
        <v>90</v>
      </c>
      <c r="AV591" s="14" t="s">
        <v>90</v>
      </c>
      <c r="AW591" s="14" t="s">
        <v>35</v>
      </c>
      <c r="AX591" s="14" t="s">
        <v>21</v>
      </c>
      <c r="AY591" s="166" t="s">
        <v>270</v>
      </c>
    </row>
    <row r="592" spans="2:65" s="1" customFormat="1" ht="24.2" customHeight="1">
      <c r="B592" s="32"/>
      <c r="C592" s="179" t="s">
        <v>918</v>
      </c>
      <c r="D592" s="179" t="s">
        <v>532</v>
      </c>
      <c r="E592" s="180" t="s">
        <v>3058</v>
      </c>
      <c r="F592" s="181" t="s">
        <v>3059</v>
      </c>
      <c r="G592" s="182" t="s">
        <v>876</v>
      </c>
      <c r="H592" s="183">
        <v>4</v>
      </c>
      <c r="I592" s="184"/>
      <c r="J592" s="185">
        <f>ROUND(I592*H592,2)</f>
        <v>0</v>
      </c>
      <c r="K592" s="181" t="s">
        <v>341</v>
      </c>
      <c r="L592" s="186"/>
      <c r="M592" s="187" t="s">
        <v>1</v>
      </c>
      <c r="N592" s="188" t="s">
        <v>46</v>
      </c>
      <c r="P592" s="147">
        <f>O592*H592</f>
        <v>0</v>
      </c>
      <c r="Q592" s="147">
        <v>1.9E-2</v>
      </c>
      <c r="R592" s="147">
        <f>Q592*H592</f>
        <v>7.5999999999999998E-2</v>
      </c>
      <c r="S592" s="147">
        <v>0</v>
      </c>
      <c r="T592" s="148">
        <f>S592*H592</f>
        <v>0</v>
      </c>
      <c r="AR592" s="149" t="s">
        <v>338</v>
      </c>
      <c r="AT592" s="149" t="s">
        <v>532</v>
      </c>
      <c r="AU592" s="149" t="s">
        <v>90</v>
      </c>
      <c r="AY592" s="17" t="s">
        <v>270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7" t="s">
        <v>21</v>
      </c>
      <c r="BK592" s="150">
        <f>ROUND(I592*H592,2)</f>
        <v>0</v>
      </c>
      <c r="BL592" s="17" t="s">
        <v>277</v>
      </c>
      <c r="BM592" s="149" t="s">
        <v>3067</v>
      </c>
    </row>
    <row r="593" spans="2:65" s="14" customFormat="1" ht="22.5">
      <c r="B593" s="165"/>
      <c r="D593" s="152" t="s">
        <v>279</v>
      </c>
      <c r="E593" s="166" t="s">
        <v>1</v>
      </c>
      <c r="F593" s="167" t="s">
        <v>3068</v>
      </c>
      <c r="H593" s="168">
        <v>4</v>
      </c>
      <c r="I593" s="169"/>
      <c r="L593" s="165"/>
      <c r="M593" s="170"/>
      <c r="T593" s="171"/>
      <c r="AT593" s="166" t="s">
        <v>279</v>
      </c>
      <c r="AU593" s="166" t="s">
        <v>90</v>
      </c>
      <c r="AV593" s="14" t="s">
        <v>90</v>
      </c>
      <c r="AW593" s="14" t="s">
        <v>35</v>
      </c>
      <c r="AX593" s="14" t="s">
        <v>21</v>
      </c>
      <c r="AY593" s="166" t="s">
        <v>270</v>
      </c>
    </row>
    <row r="594" spans="2:65" s="1" customFormat="1" ht="33" customHeight="1">
      <c r="B594" s="32"/>
      <c r="C594" s="138" t="s">
        <v>924</v>
      </c>
      <c r="D594" s="138" t="s">
        <v>272</v>
      </c>
      <c r="E594" s="139" t="s">
        <v>3069</v>
      </c>
      <c r="F594" s="140" t="s">
        <v>3070</v>
      </c>
      <c r="G594" s="141" t="s">
        <v>876</v>
      </c>
      <c r="H594" s="142">
        <v>10</v>
      </c>
      <c r="I594" s="143"/>
      <c r="J594" s="144">
        <f>ROUND(I594*H594,2)</f>
        <v>0</v>
      </c>
      <c r="K594" s="140" t="s">
        <v>276</v>
      </c>
      <c r="L594" s="32"/>
      <c r="M594" s="145" t="s">
        <v>1</v>
      </c>
      <c r="N594" s="146" t="s">
        <v>46</v>
      </c>
      <c r="P594" s="147">
        <f>O594*H594</f>
        <v>0</v>
      </c>
      <c r="Q594" s="147">
        <v>0</v>
      </c>
      <c r="R594" s="147">
        <f>Q594*H594</f>
        <v>0</v>
      </c>
      <c r="S594" s="147">
        <v>0</v>
      </c>
      <c r="T594" s="148">
        <f>S594*H594</f>
        <v>0</v>
      </c>
      <c r="AR594" s="149" t="s">
        <v>277</v>
      </c>
      <c r="AT594" s="149" t="s">
        <v>272</v>
      </c>
      <c r="AU594" s="149" t="s">
        <v>90</v>
      </c>
      <c r="AY594" s="17" t="s">
        <v>270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21</v>
      </c>
      <c r="BK594" s="150">
        <f>ROUND(I594*H594,2)</f>
        <v>0</v>
      </c>
      <c r="BL594" s="17" t="s">
        <v>277</v>
      </c>
      <c r="BM594" s="149" t="s">
        <v>3071</v>
      </c>
    </row>
    <row r="595" spans="2:65" s="12" customFormat="1" ht="22.5">
      <c r="B595" s="151"/>
      <c r="D595" s="152" t="s">
        <v>279</v>
      </c>
      <c r="E595" s="153" t="s">
        <v>1</v>
      </c>
      <c r="F595" s="154" t="s">
        <v>3072</v>
      </c>
      <c r="H595" s="153" t="s">
        <v>1</v>
      </c>
      <c r="I595" s="155"/>
      <c r="L595" s="151"/>
      <c r="M595" s="156"/>
      <c r="T595" s="157"/>
      <c r="AT595" s="153" t="s">
        <v>279</v>
      </c>
      <c r="AU595" s="153" t="s">
        <v>90</v>
      </c>
      <c r="AV595" s="12" t="s">
        <v>21</v>
      </c>
      <c r="AW595" s="12" t="s">
        <v>35</v>
      </c>
      <c r="AX595" s="12" t="s">
        <v>81</v>
      </c>
      <c r="AY595" s="153" t="s">
        <v>270</v>
      </c>
    </row>
    <row r="596" spans="2:65" s="12" customFormat="1" ht="11.25">
      <c r="B596" s="151"/>
      <c r="D596" s="152" t="s">
        <v>279</v>
      </c>
      <c r="E596" s="153" t="s">
        <v>1</v>
      </c>
      <c r="F596" s="154" t="s">
        <v>3073</v>
      </c>
      <c r="H596" s="153" t="s">
        <v>1</v>
      </c>
      <c r="I596" s="155"/>
      <c r="L596" s="151"/>
      <c r="M596" s="156"/>
      <c r="T596" s="157"/>
      <c r="AT596" s="153" t="s">
        <v>279</v>
      </c>
      <c r="AU596" s="153" t="s">
        <v>90</v>
      </c>
      <c r="AV596" s="12" t="s">
        <v>21</v>
      </c>
      <c r="AW596" s="12" t="s">
        <v>35</v>
      </c>
      <c r="AX596" s="12" t="s">
        <v>81</v>
      </c>
      <c r="AY596" s="153" t="s">
        <v>270</v>
      </c>
    </row>
    <row r="597" spans="2:65" s="14" customFormat="1" ht="11.25">
      <c r="B597" s="165"/>
      <c r="D597" s="152" t="s">
        <v>279</v>
      </c>
      <c r="E597" s="166" t="s">
        <v>1</v>
      </c>
      <c r="F597" s="167" t="s">
        <v>3074</v>
      </c>
      <c r="H597" s="168">
        <v>5</v>
      </c>
      <c r="I597" s="169"/>
      <c r="L597" s="165"/>
      <c r="M597" s="170"/>
      <c r="T597" s="171"/>
      <c r="AT597" s="166" t="s">
        <v>279</v>
      </c>
      <c r="AU597" s="166" t="s">
        <v>90</v>
      </c>
      <c r="AV597" s="14" t="s">
        <v>90</v>
      </c>
      <c r="AW597" s="14" t="s">
        <v>35</v>
      </c>
      <c r="AX597" s="14" t="s">
        <v>81</v>
      </c>
      <c r="AY597" s="166" t="s">
        <v>270</v>
      </c>
    </row>
    <row r="598" spans="2:65" s="14" customFormat="1" ht="11.25">
      <c r="B598" s="165"/>
      <c r="D598" s="152" t="s">
        <v>279</v>
      </c>
      <c r="E598" s="166" t="s">
        <v>1</v>
      </c>
      <c r="F598" s="167" t="s">
        <v>3075</v>
      </c>
      <c r="H598" s="168">
        <v>5</v>
      </c>
      <c r="I598" s="169"/>
      <c r="L598" s="165"/>
      <c r="M598" s="170"/>
      <c r="T598" s="171"/>
      <c r="AT598" s="166" t="s">
        <v>279</v>
      </c>
      <c r="AU598" s="166" t="s">
        <v>90</v>
      </c>
      <c r="AV598" s="14" t="s">
        <v>90</v>
      </c>
      <c r="AW598" s="14" t="s">
        <v>35</v>
      </c>
      <c r="AX598" s="14" t="s">
        <v>81</v>
      </c>
      <c r="AY598" s="166" t="s">
        <v>270</v>
      </c>
    </row>
    <row r="599" spans="2:65" s="15" customFormat="1" ht="11.25">
      <c r="B599" s="172"/>
      <c r="D599" s="152" t="s">
        <v>279</v>
      </c>
      <c r="E599" s="173" t="s">
        <v>1</v>
      </c>
      <c r="F599" s="174" t="s">
        <v>310</v>
      </c>
      <c r="H599" s="175">
        <v>10</v>
      </c>
      <c r="I599" s="176"/>
      <c r="L599" s="172"/>
      <c r="M599" s="177"/>
      <c r="T599" s="178"/>
      <c r="AT599" s="173" t="s">
        <v>279</v>
      </c>
      <c r="AU599" s="173" t="s">
        <v>90</v>
      </c>
      <c r="AV599" s="15" t="s">
        <v>277</v>
      </c>
      <c r="AW599" s="15" t="s">
        <v>35</v>
      </c>
      <c r="AX599" s="15" t="s">
        <v>21</v>
      </c>
      <c r="AY599" s="173" t="s">
        <v>270</v>
      </c>
    </row>
    <row r="600" spans="2:65" s="1" customFormat="1" ht="21.75" customHeight="1">
      <c r="B600" s="32"/>
      <c r="C600" s="179" t="s">
        <v>931</v>
      </c>
      <c r="D600" s="179" t="s">
        <v>532</v>
      </c>
      <c r="E600" s="180" t="s">
        <v>3076</v>
      </c>
      <c r="F600" s="181" t="s">
        <v>3077</v>
      </c>
      <c r="G600" s="182" t="s">
        <v>876</v>
      </c>
      <c r="H600" s="183">
        <v>5</v>
      </c>
      <c r="I600" s="184"/>
      <c r="J600" s="185">
        <f>ROUND(I600*H600,2)</f>
        <v>0</v>
      </c>
      <c r="K600" s="181" t="s">
        <v>276</v>
      </c>
      <c r="L600" s="186"/>
      <c r="M600" s="187" t="s">
        <v>1</v>
      </c>
      <c r="N600" s="188" t="s">
        <v>46</v>
      </c>
      <c r="P600" s="147">
        <f>O600*H600</f>
        <v>0</v>
      </c>
      <c r="Q600" s="147">
        <v>3.2000000000000003E-4</v>
      </c>
      <c r="R600" s="147">
        <f>Q600*H600</f>
        <v>1.6000000000000001E-3</v>
      </c>
      <c r="S600" s="147">
        <v>0</v>
      </c>
      <c r="T600" s="148">
        <f>S600*H600</f>
        <v>0</v>
      </c>
      <c r="AR600" s="149" t="s">
        <v>338</v>
      </c>
      <c r="AT600" s="149" t="s">
        <v>532</v>
      </c>
      <c r="AU600" s="149" t="s">
        <v>90</v>
      </c>
      <c r="AY600" s="17" t="s">
        <v>270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21</v>
      </c>
      <c r="BK600" s="150">
        <f>ROUND(I600*H600,2)</f>
        <v>0</v>
      </c>
      <c r="BL600" s="17" t="s">
        <v>277</v>
      </c>
      <c r="BM600" s="149" t="s">
        <v>3078</v>
      </c>
    </row>
    <row r="601" spans="2:65" s="12" customFormat="1" ht="22.5">
      <c r="B601" s="151"/>
      <c r="D601" s="152" t="s">
        <v>279</v>
      </c>
      <c r="E601" s="153" t="s">
        <v>1</v>
      </c>
      <c r="F601" s="154" t="s">
        <v>3079</v>
      </c>
      <c r="H601" s="153" t="s">
        <v>1</v>
      </c>
      <c r="I601" s="155"/>
      <c r="L601" s="151"/>
      <c r="M601" s="156"/>
      <c r="T601" s="157"/>
      <c r="AT601" s="153" t="s">
        <v>279</v>
      </c>
      <c r="AU601" s="153" t="s">
        <v>90</v>
      </c>
      <c r="AV601" s="12" t="s">
        <v>21</v>
      </c>
      <c r="AW601" s="12" t="s">
        <v>35</v>
      </c>
      <c r="AX601" s="12" t="s">
        <v>81</v>
      </c>
      <c r="AY601" s="153" t="s">
        <v>270</v>
      </c>
    </row>
    <row r="602" spans="2:65" s="14" customFormat="1" ht="11.25">
      <c r="B602" s="165"/>
      <c r="D602" s="152" t="s">
        <v>279</v>
      </c>
      <c r="E602" s="166" t="s">
        <v>1</v>
      </c>
      <c r="F602" s="167" t="s">
        <v>3080</v>
      </c>
      <c r="H602" s="168">
        <v>5</v>
      </c>
      <c r="I602" s="169"/>
      <c r="L602" s="165"/>
      <c r="M602" s="170"/>
      <c r="T602" s="171"/>
      <c r="AT602" s="166" t="s">
        <v>279</v>
      </c>
      <c r="AU602" s="166" t="s">
        <v>90</v>
      </c>
      <c r="AV602" s="14" t="s">
        <v>90</v>
      </c>
      <c r="AW602" s="14" t="s">
        <v>35</v>
      </c>
      <c r="AX602" s="14" t="s">
        <v>21</v>
      </c>
      <c r="AY602" s="166" t="s">
        <v>270</v>
      </c>
    </row>
    <row r="603" spans="2:65" s="1" customFormat="1" ht="24.2" customHeight="1">
      <c r="B603" s="32"/>
      <c r="C603" s="179" t="s">
        <v>27</v>
      </c>
      <c r="D603" s="179" t="s">
        <v>532</v>
      </c>
      <c r="E603" s="180" t="s">
        <v>3081</v>
      </c>
      <c r="F603" s="181" t="s">
        <v>3082</v>
      </c>
      <c r="G603" s="182" t="s">
        <v>335</v>
      </c>
      <c r="H603" s="183">
        <v>5.0750000000000002</v>
      </c>
      <c r="I603" s="184"/>
      <c r="J603" s="185">
        <f>ROUND(I603*H603,2)</f>
        <v>0</v>
      </c>
      <c r="K603" s="181" t="s">
        <v>341</v>
      </c>
      <c r="L603" s="186"/>
      <c r="M603" s="187" t="s">
        <v>1</v>
      </c>
      <c r="N603" s="188" t="s">
        <v>46</v>
      </c>
      <c r="P603" s="147">
        <f>O603*H603</f>
        <v>0</v>
      </c>
      <c r="Q603" s="147">
        <v>1.4E-3</v>
      </c>
      <c r="R603" s="147">
        <f>Q603*H603</f>
        <v>7.1050000000000002E-3</v>
      </c>
      <c r="S603" s="147">
        <v>0</v>
      </c>
      <c r="T603" s="148">
        <f>S603*H603</f>
        <v>0</v>
      </c>
      <c r="AR603" s="149" t="s">
        <v>338</v>
      </c>
      <c r="AT603" s="149" t="s">
        <v>532</v>
      </c>
      <c r="AU603" s="149" t="s">
        <v>90</v>
      </c>
      <c r="AY603" s="17" t="s">
        <v>270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21</v>
      </c>
      <c r="BK603" s="150">
        <f>ROUND(I603*H603,2)</f>
        <v>0</v>
      </c>
      <c r="BL603" s="17" t="s">
        <v>277</v>
      </c>
      <c r="BM603" s="149" t="s">
        <v>3083</v>
      </c>
    </row>
    <row r="604" spans="2:65" s="12" customFormat="1" ht="11.25">
      <c r="B604" s="151"/>
      <c r="D604" s="152" t="s">
        <v>279</v>
      </c>
      <c r="E604" s="153" t="s">
        <v>1</v>
      </c>
      <c r="F604" s="154" t="s">
        <v>3073</v>
      </c>
      <c r="H604" s="153" t="s">
        <v>1</v>
      </c>
      <c r="I604" s="155"/>
      <c r="L604" s="151"/>
      <c r="M604" s="156"/>
      <c r="T604" s="157"/>
      <c r="AT604" s="153" t="s">
        <v>279</v>
      </c>
      <c r="AU604" s="153" t="s">
        <v>90</v>
      </c>
      <c r="AV604" s="12" t="s">
        <v>21</v>
      </c>
      <c r="AW604" s="12" t="s">
        <v>35</v>
      </c>
      <c r="AX604" s="12" t="s">
        <v>81</v>
      </c>
      <c r="AY604" s="153" t="s">
        <v>270</v>
      </c>
    </row>
    <row r="605" spans="2:65" s="14" customFormat="1" ht="22.5">
      <c r="B605" s="165"/>
      <c r="D605" s="152" t="s">
        <v>279</v>
      </c>
      <c r="E605" s="166" t="s">
        <v>1</v>
      </c>
      <c r="F605" s="167" t="s">
        <v>3084</v>
      </c>
      <c r="H605" s="168">
        <v>5.0750000000000002</v>
      </c>
      <c r="I605" s="169"/>
      <c r="L605" s="165"/>
      <c r="M605" s="170"/>
      <c r="T605" s="171"/>
      <c r="AT605" s="166" t="s">
        <v>279</v>
      </c>
      <c r="AU605" s="166" t="s">
        <v>90</v>
      </c>
      <c r="AV605" s="14" t="s">
        <v>90</v>
      </c>
      <c r="AW605" s="14" t="s">
        <v>35</v>
      </c>
      <c r="AX605" s="14" t="s">
        <v>21</v>
      </c>
      <c r="AY605" s="166" t="s">
        <v>270</v>
      </c>
    </row>
    <row r="606" spans="2:65" s="1" customFormat="1" ht="24.2" customHeight="1">
      <c r="B606" s="32"/>
      <c r="C606" s="138" t="s">
        <v>942</v>
      </c>
      <c r="D606" s="138" t="s">
        <v>272</v>
      </c>
      <c r="E606" s="139" t="s">
        <v>3085</v>
      </c>
      <c r="F606" s="140" t="s">
        <v>3086</v>
      </c>
      <c r="G606" s="141" t="s">
        <v>371</v>
      </c>
      <c r="H606" s="142">
        <v>2.4540000000000002</v>
      </c>
      <c r="I606" s="143"/>
      <c r="J606" s="144">
        <f>ROUND(I606*H606,2)</f>
        <v>0</v>
      </c>
      <c r="K606" s="140" t="s">
        <v>276</v>
      </c>
      <c r="L606" s="32"/>
      <c r="M606" s="145" t="s">
        <v>1</v>
      </c>
      <c r="N606" s="146" t="s">
        <v>46</v>
      </c>
      <c r="P606" s="147">
        <f>O606*H606</f>
        <v>0</v>
      </c>
      <c r="Q606" s="147">
        <v>0</v>
      </c>
      <c r="R606" s="147">
        <f>Q606*H606</f>
        <v>0</v>
      </c>
      <c r="S606" s="147">
        <v>1.76</v>
      </c>
      <c r="T606" s="148">
        <f>S606*H606</f>
        <v>4.3190400000000002</v>
      </c>
      <c r="AR606" s="149" t="s">
        <v>277</v>
      </c>
      <c r="AT606" s="149" t="s">
        <v>272</v>
      </c>
      <c r="AU606" s="149" t="s">
        <v>90</v>
      </c>
      <c r="AY606" s="17" t="s">
        <v>270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7" t="s">
        <v>21</v>
      </c>
      <c r="BK606" s="150">
        <f>ROUND(I606*H606,2)</f>
        <v>0</v>
      </c>
      <c r="BL606" s="17" t="s">
        <v>277</v>
      </c>
      <c r="BM606" s="149" t="s">
        <v>3087</v>
      </c>
    </row>
    <row r="607" spans="2:65" s="12" customFormat="1" ht="11.25">
      <c r="B607" s="151"/>
      <c r="D607" s="152" t="s">
        <v>279</v>
      </c>
      <c r="E607" s="153" t="s">
        <v>1</v>
      </c>
      <c r="F607" s="154" t="s">
        <v>3088</v>
      </c>
      <c r="H607" s="153" t="s">
        <v>1</v>
      </c>
      <c r="I607" s="155"/>
      <c r="L607" s="151"/>
      <c r="M607" s="156"/>
      <c r="T607" s="157"/>
      <c r="AT607" s="153" t="s">
        <v>279</v>
      </c>
      <c r="AU607" s="153" t="s">
        <v>90</v>
      </c>
      <c r="AV607" s="12" t="s">
        <v>21</v>
      </c>
      <c r="AW607" s="12" t="s">
        <v>35</v>
      </c>
      <c r="AX607" s="12" t="s">
        <v>81</v>
      </c>
      <c r="AY607" s="153" t="s">
        <v>270</v>
      </c>
    </row>
    <row r="608" spans="2:65" s="12" customFormat="1" ht="22.5">
      <c r="B608" s="151"/>
      <c r="D608" s="152" t="s">
        <v>279</v>
      </c>
      <c r="E608" s="153" t="s">
        <v>1</v>
      </c>
      <c r="F608" s="154" t="s">
        <v>3089</v>
      </c>
      <c r="H608" s="153" t="s">
        <v>1</v>
      </c>
      <c r="I608" s="155"/>
      <c r="L608" s="151"/>
      <c r="M608" s="156"/>
      <c r="T608" s="157"/>
      <c r="AT608" s="153" t="s">
        <v>279</v>
      </c>
      <c r="AU608" s="153" t="s">
        <v>90</v>
      </c>
      <c r="AV608" s="12" t="s">
        <v>21</v>
      </c>
      <c r="AW608" s="12" t="s">
        <v>35</v>
      </c>
      <c r="AX608" s="12" t="s">
        <v>81</v>
      </c>
      <c r="AY608" s="153" t="s">
        <v>270</v>
      </c>
    </row>
    <row r="609" spans="2:65" s="14" customFormat="1" ht="11.25">
      <c r="B609" s="165"/>
      <c r="D609" s="152" t="s">
        <v>279</v>
      </c>
      <c r="E609" s="166" t="s">
        <v>1</v>
      </c>
      <c r="F609" s="167" t="s">
        <v>3090</v>
      </c>
      <c r="H609" s="168">
        <v>2.4540000000000002</v>
      </c>
      <c r="I609" s="169"/>
      <c r="L609" s="165"/>
      <c r="M609" s="170"/>
      <c r="T609" s="171"/>
      <c r="AT609" s="166" t="s">
        <v>279</v>
      </c>
      <c r="AU609" s="166" t="s">
        <v>90</v>
      </c>
      <c r="AV609" s="14" t="s">
        <v>90</v>
      </c>
      <c r="AW609" s="14" t="s">
        <v>35</v>
      </c>
      <c r="AX609" s="14" t="s">
        <v>81</v>
      </c>
      <c r="AY609" s="166" t="s">
        <v>270</v>
      </c>
    </row>
    <row r="610" spans="2:65" s="13" customFormat="1" ht="11.25">
      <c r="B610" s="158"/>
      <c r="D610" s="152" t="s">
        <v>279</v>
      </c>
      <c r="E610" s="159" t="s">
        <v>1</v>
      </c>
      <c r="F610" s="160" t="s">
        <v>3091</v>
      </c>
      <c r="H610" s="161">
        <v>2.4540000000000002</v>
      </c>
      <c r="I610" s="162"/>
      <c r="L610" s="158"/>
      <c r="M610" s="163"/>
      <c r="T610" s="164"/>
      <c r="AT610" s="159" t="s">
        <v>279</v>
      </c>
      <c r="AU610" s="159" t="s">
        <v>90</v>
      </c>
      <c r="AV610" s="13" t="s">
        <v>179</v>
      </c>
      <c r="AW610" s="13" t="s">
        <v>35</v>
      </c>
      <c r="AX610" s="13" t="s">
        <v>21</v>
      </c>
      <c r="AY610" s="159" t="s">
        <v>270</v>
      </c>
    </row>
    <row r="611" spans="2:65" s="1" customFormat="1" ht="16.5" customHeight="1">
      <c r="B611" s="32"/>
      <c r="C611" s="138" t="s">
        <v>948</v>
      </c>
      <c r="D611" s="138" t="s">
        <v>272</v>
      </c>
      <c r="E611" s="139" t="s">
        <v>3092</v>
      </c>
      <c r="F611" s="140" t="s">
        <v>3093</v>
      </c>
      <c r="G611" s="141" t="s">
        <v>876</v>
      </c>
      <c r="H611" s="142">
        <v>5</v>
      </c>
      <c r="I611" s="143"/>
      <c r="J611" s="144">
        <f>ROUND(I611*H611,2)</f>
        <v>0</v>
      </c>
      <c r="K611" s="140" t="s">
        <v>341</v>
      </c>
      <c r="L611" s="32"/>
      <c r="M611" s="145" t="s">
        <v>1</v>
      </c>
      <c r="N611" s="146" t="s">
        <v>46</v>
      </c>
      <c r="P611" s="147">
        <f>O611*H611</f>
        <v>0</v>
      </c>
      <c r="Q611" s="147">
        <v>5.0000000000000001E-4</v>
      </c>
      <c r="R611" s="147">
        <f>Q611*H611</f>
        <v>2.5000000000000001E-3</v>
      </c>
      <c r="S611" s="147">
        <v>0</v>
      </c>
      <c r="T611" s="148">
        <f>S611*H611</f>
        <v>0</v>
      </c>
      <c r="AR611" s="149" t="s">
        <v>277</v>
      </c>
      <c r="AT611" s="149" t="s">
        <v>272</v>
      </c>
      <c r="AU611" s="149" t="s">
        <v>90</v>
      </c>
      <c r="AY611" s="17" t="s">
        <v>270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21</v>
      </c>
      <c r="BK611" s="150">
        <f>ROUND(I611*H611,2)</f>
        <v>0</v>
      </c>
      <c r="BL611" s="17" t="s">
        <v>277</v>
      </c>
      <c r="BM611" s="149" t="s">
        <v>3094</v>
      </c>
    </row>
    <row r="612" spans="2:65" s="14" customFormat="1" ht="11.25">
      <c r="B612" s="165"/>
      <c r="D612" s="152" t="s">
        <v>279</v>
      </c>
      <c r="E612" s="166" t="s">
        <v>1</v>
      </c>
      <c r="F612" s="167" t="s">
        <v>2630</v>
      </c>
      <c r="H612" s="168">
        <v>5</v>
      </c>
      <c r="I612" s="169"/>
      <c r="L612" s="165"/>
      <c r="M612" s="170"/>
      <c r="T612" s="171"/>
      <c r="AT612" s="166" t="s">
        <v>279</v>
      </c>
      <c r="AU612" s="166" t="s">
        <v>90</v>
      </c>
      <c r="AV612" s="14" t="s">
        <v>90</v>
      </c>
      <c r="AW612" s="14" t="s">
        <v>35</v>
      </c>
      <c r="AX612" s="14" t="s">
        <v>21</v>
      </c>
      <c r="AY612" s="166" t="s">
        <v>270</v>
      </c>
    </row>
    <row r="613" spans="2:65" s="1" customFormat="1" ht="24.2" customHeight="1">
      <c r="B613" s="32"/>
      <c r="C613" s="138" t="s">
        <v>952</v>
      </c>
      <c r="D613" s="138" t="s">
        <v>272</v>
      </c>
      <c r="E613" s="139" t="s">
        <v>3095</v>
      </c>
      <c r="F613" s="140" t="s">
        <v>3096</v>
      </c>
      <c r="G613" s="141" t="s">
        <v>876</v>
      </c>
      <c r="H613" s="142">
        <v>5</v>
      </c>
      <c r="I613" s="143"/>
      <c r="J613" s="144">
        <f>ROUND(I613*H613,2)</f>
        <v>0</v>
      </c>
      <c r="K613" s="140" t="s">
        <v>276</v>
      </c>
      <c r="L613" s="32"/>
      <c r="M613" s="145" t="s">
        <v>1</v>
      </c>
      <c r="N613" s="146" t="s">
        <v>46</v>
      </c>
      <c r="P613" s="147">
        <f>O613*H613</f>
        <v>0</v>
      </c>
      <c r="Q613" s="147">
        <v>0.12526000000000001</v>
      </c>
      <c r="R613" s="147">
        <f>Q613*H613</f>
        <v>0.62630000000000008</v>
      </c>
      <c r="S613" s="147">
        <v>0</v>
      </c>
      <c r="T613" s="148">
        <f>S613*H613</f>
        <v>0</v>
      </c>
      <c r="AR613" s="149" t="s">
        <v>277</v>
      </c>
      <c r="AT613" s="149" t="s">
        <v>272</v>
      </c>
      <c r="AU613" s="149" t="s">
        <v>90</v>
      </c>
      <c r="AY613" s="17" t="s">
        <v>270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7" t="s">
        <v>21</v>
      </c>
      <c r="BK613" s="150">
        <f>ROUND(I613*H613,2)</f>
        <v>0</v>
      </c>
      <c r="BL613" s="17" t="s">
        <v>277</v>
      </c>
      <c r="BM613" s="149" t="s">
        <v>3097</v>
      </c>
    </row>
    <row r="614" spans="2:65" s="12" customFormat="1" ht="22.5">
      <c r="B614" s="151"/>
      <c r="D614" s="152" t="s">
        <v>279</v>
      </c>
      <c r="E614" s="153" t="s">
        <v>1</v>
      </c>
      <c r="F614" s="154" t="s">
        <v>3098</v>
      </c>
      <c r="H614" s="153" t="s">
        <v>1</v>
      </c>
      <c r="I614" s="155"/>
      <c r="L614" s="151"/>
      <c r="M614" s="156"/>
      <c r="T614" s="157"/>
      <c r="AT614" s="153" t="s">
        <v>279</v>
      </c>
      <c r="AU614" s="153" t="s">
        <v>90</v>
      </c>
      <c r="AV614" s="12" t="s">
        <v>21</v>
      </c>
      <c r="AW614" s="12" t="s">
        <v>35</v>
      </c>
      <c r="AX614" s="12" t="s">
        <v>81</v>
      </c>
      <c r="AY614" s="153" t="s">
        <v>270</v>
      </c>
    </row>
    <row r="615" spans="2:65" s="14" customFormat="1" ht="22.5">
      <c r="B615" s="165"/>
      <c r="D615" s="152" t="s">
        <v>279</v>
      </c>
      <c r="E615" s="166" t="s">
        <v>1</v>
      </c>
      <c r="F615" s="167" t="s">
        <v>3099</v>
      </c>
      <c r="H615" s="168">
        <v>5</v>
      </c>
      <c r="I615" s="169"/>
      <c r="L615" s="165"/>
      <c r="M615" s="170"/>
      <c r="T615" s="171"/>
      <c r="AT615" s="166" t="s">
        <v>279</v>
      </c>
      <c r="AU615" s="166" t="s">
        <v>90</v>
      </c>
      <c r="AV615" s="14" t="s">
        <v>90</v>
      </c>
      <c r="AW615" s="14" t="s">
        <v>35</v>
      </c>
      <c r="AX615" s="14" t="s">
        <v>81</v>
      </c>
      <c r="AY615" s="166" t="s">
        <v>270</v>
      </c>
    </row>
    <row r="616" spans="2:65" s="13" customFormat="1" ht="11.25">
      <c r="B616" s="158"/>
      <c r="D616" s="152" t="s">
        <v>279</v>
      </c>
      <c r="E616" s="159" t="s">
        <v>2630</v>
      </c>
      <c r="F616" s="160" t="s">
        <v>367</v>
      </c>
      <c r="H616" s="161">
        <v>5</v>
      </c>
      <c r="I616" s="162"/>
      <c r="L616" s="158"/>
      <c r="M616" s="163"/>
      <c r="T616" s="164"/>
      <c r="AT616" s="159" t="s">
        <v>279</v>
      </c>
      <c r="AU616" s="159" t="s">
        <v>90</v>
      </c>
      <c r="AV616" s="13" t="s">
        <v>179</v>
      </c>
      <c r="AW616" s="13" t="s">
        <v>35</v>
      </c>
      <c r="AX616" s="13" t="s">
        <v>21</v>
      </c>
      <c r="AY616" s="159" t="s">
        <v>270</v>
      </c>
    </row>
    <row r="617" spans="2:65" s="1" customFormat="1" ht="21.75" customHeight="1">
      <c r="B617" s="32"/>
      <c r="C617" s="179" t="s">
        <v>956</v>
      </c>
      <c r="D617" s="179" t="s">
        <v>532</v>
      </c>
      <c r="E617" s="180" t="s">
        <v>3100</v>
      </c>
      <c r="F617" s="181" t="s">
        <v>3101</v>
      </c>
      <c r="G617" s="182" t="s">
        <v>876</v>
      </c>
      <c r="H617" s="183">
        <v>5</v>
      </c>
      <c r="I617" s="184"/>
      <c r="J617" s="185">
        <f>ROUND(I617*H617,2)</f>
        <v>0</v>
      </c>
      <c r="K617" s="181" t="s">
        <v>276</v>
      </c>
      <c r="L617" s="186"/>
      <c r="M617" s="187" t="s">
        <v>1</v>
      </c>
      <c r="N617" s="188" t="s">
        <v>46</v>
      </c>
      <c r="P617" s="147">
        <f>O617*H617</f>
        <v>0</v>
      </c>
      <c r="Q617" s="147">
        <v>0.28000000000000003</v>
      </c>
      <c r="R617" s="147">
        <f>Q617*H617</f>
        <v>1.4000000000000001</v>
      </c>
      <c r="S617" s="147">
        <v>0</v>
      </c>
      <c r="T617" s="148">
        <f>S617*H617</f>
        <v>0</v>
      </c>
      <c r="AR617" s="149" t="s">
        <v>338</v>
      </c>
      <c r="AT617" s="149" t="s">
        <v>532</v>
      </c>
      <c r="AU617" s="149" t="s">
        <v>90</v>
      </c>
      <c r="AY617" s="17" t="s">
        <v>270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21</v>
      </c>
      <c r="BK617" s="150">
        <f>ROUND(I617*H617,2)</f>
        <v>0</v>
      </c>
      <c r="BL617" s="17" t="s">
        <v>277</v>
      </c>
      <c r="BM617" s="149" t="s">
        <v>3102</v>
      </c>
    </row>
    <row r="618" spans="2:65" s="12" customFormat="1" ht="11.25">
      <c r="B618" s="151"/>
      <c r="D618" s="152" t="s">
        <v>279</v>
      </c>
      <c r="E618" s="153" t="s">
        <v>1</v>
      </c>
      <c r="F618" s="154" t="s">
        <v>3103</v>
      </c>
      <c r="H618" s="153" t="s">
        <v>1</v>
      </c>
      <c r="I618" s="155"/>
      <c r="L618" s="151"/>
      <c r="M618" s="156"/>
      <c r="T618" s="157"/>
      <c r="AT618" s="153" t="s">
        <v>279</v>
      </c>
      <c r="AU618" s="153" t="s">
        <v>90</v>
      </c>
      <c r="AV618" s="12" t="s">
        <v>21</v>
      </c>
      <c r="AW618" s="12" t="s">
        <v>35</v>
      </c>
      <c r="AX618" s="12" t="s">
        <v>81</v>
      </c>
      <c r="AY618" s="153" t="s">
        <v>270</v>
      </c>
    </row>
    <row r="619" spans="2:65" s="12" customFormat="1" ht="22.5">
      <c r="B619" s="151"/>
      <c r="D619" s="152" t="s">
        <v>279</v>
      </c>
      <c r="E619" s="153" t="s">
        <v>1</v>
      </c>
      <c r="F619" s="154" t="s">
        <v>3104</v>
      </c>
      <c r="H619" s="153" t="s">
        <v>1</v>
      </c>
      <c r="I619" s="155"/>
      <c r="L619" s="151"/>
      <c r="M619" s="156"/>
      <c r="T619" s="157"/>
      <c r="AT619" s="153" t="s">
        <v>279</v>
      </c>
      <c r="AU619" s="153" t="s">
        <v>90</v>
      </c>
      <c r="AV619" s="12" t="s">
        <v>21</v>
      </c>
      <c r="AW619" s="12" t="s">
        <v>35</v>
      </c>
      <c r="AX619" s="12" t="s">
        <v>81</v>
      </c>
      <c r="AY619" s="153" t="s">
        <v>270</v>
      </c>
    </row>
    <row r="620" spans="2:65" s="14" customFormat="1" ht="11.25">
      <c r="B620" s="165"/>
      <c r="D620" s="152" t="s">
        <v>279</v>
      </c>
      <c r="E620" s="166" t="s">
        <v>1</v>
      </c>
      <c r="F620" s="167" t="s">
        <v>2630</v>
      </c>
      <c r="H620" s="168">
        <v>5</v>
      </c>
      <c r="I620" s="169"/>
      <c r="L620" s="165"/>
      <c r="M620" s="170"/>
      <c r="T620" s="171"/>
      <c r="AT620" s="166" t="s">
        <v>279</v>
      </c>
      <c r="AU620" s="166" t="s">
        <v>90</v>
      </c>
      <c r="AV620" s="14" t="s">
        <v>90</v>
      </c>
      <c r="AW620" s="14" t="s">
        <v>35</v>
      </c>
      <c r="AX620" s="14" t="s">
        <v>21</v>
      </c>
      <c r="AY620" s="166" t="s">
        <v>270</v>
      </c>
    </row>
    <row r="621" spans="2:65" s="1" customFormat="1" ht="24.2" customHeight="1">
      <c r="B621" s="32"/>
      <c r="C621" s="138" t="s">
        <v>968</v>
      </c>
      <c r="D621" s="138" t="s">
        <v>272</v>
      </c>
      <c r="E621" s="139" t="s">
        <v>3105</v>
      </c>
      <c r="F621" s="140" t="s">
        <v>3106</v>
      </c>
      <c r="G621" s="141" t="s">
        <v>876</v>
      </c>
      <c r="H621" s="142">
        <v>5</v>
      </c>
      <c r="I621" s="143"/>
      <c r="J621" s="144">
        <f>ROUND(I621*H621,2)</f>
        <v>0</v>
      </c>
      <c r="K621" s="140" t="s">
        <v>276</v>
      </c>
      <c r="L621" s="32"/>
      <c r="M621" s="145" t="s">
        <v>1</v>
      </c>
      <c r="N621" s="146" t="s">
        <v>46</v>
      </c>
      <c r="P621" s="147">
        <f>O621*H621</f>
        <v>0</v>
      </c>
      <c r="Q621" s="147">
        <v>3.0759999999999999E-2</v>
      </c>
      <c r="R621" s="147">
        <f>Q621*H621</f>
        <v>0.15379999999999999</v>
      </c>
      <c r="S621" s="147">
        <v>0</v>
      </c>
      <c r="T621" s="148">
        <f>S621*H621</f>
        <v>0</v>
      </c>
      <c r="AR621" s="149" t="s">
        <v>277</v>
      </c>
      <c r="AT621" s="149" t="s">
        <v>272</v>
      </c>
      <c r="AU621" s="149" t="s">
        <v>90</v>
      </c>
      <c r="AY621" s="17" t="s">
        <v>270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21</v>
      </c>
      <c r="BK621" s="150">
        <f>ROUND(I621*H621,2)</f>
        <v>0</v>
      </c>
      <c r="BL621" s="17" t="s">
        <v>277</v>
      </c>
      <c r="BM621" s="149" t="s">
        <v>3107</v>
      </c>
    </row>
    <row r="622" spans="2:65" s="14" customFormat="1" ht="11.25">
      <c r="B622" s="165"/>
      <c r="D622" s="152" t="s">
        <v>279</v>
      </c>
      <c r="E622" s="166" t="s">
        <v>1</v>
      </c>
      <c r="F622" s="167" t="s">
        <v>2630</v>
      </c>
      <c r="H622" s="168">
        <v>5</v>
      </c>
      <c r="I622" s="169"/>
      <c r="L622" s="165"/>
      <c r="M622" s="170"/>
      <c r="T622" s="171"/>
      <c r="AT622" s="166" t="s">
        <v>279</v>
      </c>
      <c r="AU622" s="166" t="s">
        <v>90</v>
      </c>
      <c r="AV622" s="14" t="s">
        <v>90</v>
      </c>
      <c r="AW622" s="14" t="s">
        <v>35</v>
      </c>
      <c r="AX622" s="14" t="s">
        <v>21</v>
      </c>
      <c r="AY622" s="166" t="s">
        <v>270</v>
      </c>
    </row>
    <row r="623" spans="2:65" s="1" customFormat="1" ht="24.2" customHeight="1">
      <c r="B623" s="32"/>
      <c r="C623" s="179" t="s">
        <v>973</v>
      </c>
      <c r="D623" s="179" t="s">
        <v>532</v>
      </c>
      <c r="E623" s="180" t="s">
        <v>3108</v>
      </c>
      <c r="F623" s="181" t="s">
        <v>3109</v>
      </c>
      <c r="G623" s="182" t="s">
        <v>876</v>
      </c>
      <c r="H623" s="183">
        <v>5</v>
      </c>
      <c r="I623" s="184"/>
      <c r="J623" s="185">
        <f>ROUND(I623*H623,2)</f>
        <v>0</v>
      </c>
      <c r="K623" s="181" t="s">
        <v>276</v>
      </c>
      <c r="L623" s="186"/>
      <c r="M623" s="187" t="s">
        <v>1</v>
      </c>
      <c r="N623" s="188" t="s">
        <v>46</v>
      </c>
      <c r="P623" s="147">
        <f>O623*H623</f>
        <v>0</v>
      </c>
      <c r="Q623" s="147">
        <v>7.0000000000000007E-2</v>
      </c>
      <c r="R623" s="147">
        <f>Q623*H623</f>
        <v>0.35000000000000003</v>
      </c>
      <c r="S623" s="147">
        <v>0</v>
      </c>
      <c r="T623" s="148">
        <f>S623*H623</f>
        <v>0</v>
      </c>
      <c r="AR623" s="149" t="s">
        <v>338</v>
      </c>
      <c r="AT623" s="149" t="s">
        <v>532</v>
      </c>
      <c r="AU623" s="149" t="s">
        <v>90</v>
      </c>
      <c r="AY623" s="17" t="s">
        <v>270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21</v>
      </c>
      <c r="BK623" s="150">
        <f>ROUND(I623*H623,2)</f>
        <v>0</v>
      </c>
      <c r="BL623" s="17" t="s">
        <v>277</v>
      </c>
      <c r="BM623" s="149" t="s">
        <v>3110</v>
      </c>
    </row>
    <row r="624" spans="2:65" s="12" customFormat="1" ht="11.25">
      <c r="B624" s="151"/>
      <c r="D624" s="152" t="s">
        <v>279</v>
      </c>
      <c r="E624" s="153" t="s">
        <v>1</v>
      </c>
      <c r="F624" s="154" t="s">
        <v>3111</v>
      </c>
      <c r="H624" s="153" t="s">
        <v>1</v>
      </c>
      <c r="I624" s="155"/>
      <c r="L624" s="151"/>
      <c r="M624" s="156"/>
      <c r="T624" s="157"/>
      <c r="AT624" s="153" t="s">
        <v>279</v>
      </c>
      <c r="AU624" s="153" t="s">
        <v>90</v>
      </c>
      <c r="AV624" s="12" t="s">
        <v>21</v>
      </c>
      <c r="AW624" s="12" t="s">
        <v>35</v>
      </c>
      <c r="AX624" s="12" t="s">
        <v>81</v>
      </c>
      <c r="AY624" s="153" t="s">
        <v>270</v>
      </c>
    </row>
    <row r="625" spans="2:65" s="12" customFormat="1" ht="11.25">
      <c r="B625" s="151"/>
      <c r="D625" s="152" t="s">
        <v>279</v>
      </c>
      <c r="E625" s="153" t="s">
        <v>1</v>
      </c>
      <c r="F625" s="154" t="s">
        <v>3112</v>
      </c>
      <c r="H625" s="153" t="s">
        <v>1</v>
      </c>
      <c r="I625" s="155"/>
      <c r="L625" s="151"/>
      <c r="M625" s="156"/>
      <c r="T625" s="157"/>
      <c r="AT625" s="153" t="s">
        <v>279</v>
      </c>
      <c r="AU625" s="153" t="s">
        <v>90</v>
      </c>
      <c r="AV625" s="12" t="s">
        <v>21</v>
      </c>
      <c r="AW625" s="12" t="s">
        <v>35</v>
      </c>
      <c r="AX625" s="12" t="s">
        <v>81</v>
      </c>
      <c r="AY625" s="153" t="s">
        <v>270</v>
      </c>
    </row>
    <row r="626" spans="2:65" s="14" customFormat="1" ht="11.25">
      <c r="B626" s="165"/>
      <c r="D626" s="152" t="s">
        <v>279</v>
      </c>
      <c r="E626" s="166" t="s">
        <v>1</v>
      </c>
      <c r="F626" s="167" t="s">
        <v>2630</v>
      </c>
      <c r="H626" s="168">
        <v>5</v>
      </c>
      <c r="I626" s="169"/>
      <c r="L626" s="165"/>
      <c r="M626" s="170"/>
      <c r="T626" s="171"/>
      <c r="AT626" s="166" t="s">
        <v>279</v>
      </c>
      <c r="AU626" s="166" t="s">
        <v>90</v>
      </c>
      <c r="AV626" s="14" t="s">
        <v>90</v>
      </c>
      <c r="AW626" s="14" t="s">
        <v>35</v>
      </c>
      <c r="AX626" s="14" t="s">
        <v>21</v>
      </c>
      <c r="AY626" s="166" t="s">
        <v>270</v>
      </c>
    </row>
    <row r="627" spans="2:65" s="1" customFormat="1" ht="24.2" customHeight="1">
      <c r="B627" s="32"/>
      <c r="C627" s="138" t="s">
        <v>978</v>
      </c>
      <c r="D627" s="138" t="s">
        <v>272</v>
      </c>
      <c r="E627" s="139" t="s">
        <v>3113</v>
      </c>
      <c r="F627" s="140" t="s">
        <v>3114</v>
      </c>
      <c r="G627" s="141" t="s">
        <v>876</v>
      </c>
      <c r="H627" s="142">
        <v>5</v>
      </c>
      <c r="I627" s="143"/>
      <c r="J627" s="144">
        <f>ROUND(I627*H627,2)</f>
        <v>0</v>
      </c>
      <c r="K627" s="140" t="s">
        <v>276</v>
      </c>
      <c r="L627" s="32"/>
      <c r="M627" s="145" t="s">
        <v>1</v>
      </c>
      <c r="N627" s="146" t="s">
        <v>46</v>
      </c>
      <c r="P627" s="147">
        <f>O627*H627</f>
        <v>0</v>
      </c>
      <c r="Q627" s="147">
        <v>3.0759999999999999E-2</v>
      </c>
      <c r="R627" s="147">
        <f>Q627*H627</f>
        <v>0.15379999999999999</v>
      </c>
      <c r="S627" s="147">
        <v>0</v>
      </c>
      <c r="T627" s="148">
        <f>S627*H627</f>
        <v>0</v>
      </c>
      <c r="AR627" s="149" t="s">
        <v>277</v>
      </c>
      <c r="AT627" s="149" t="s">
        <v>272</v>
      </c>
      <c r="AU627" s="149" t="s">
        <v>90</v>
      </c>
      <c r="AY627" s="17" t="s">
        <v>270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21</v>
      </c>
      <c r="BK627" s="150">
        <f>ROUND(I627*H627,2)</f>
        <v>0</v>
      </c>
      <c r="BL627" s="17" t="s">
        <v>277</v>
      </c>
      <c r="BM627" s="149" t="s">
        <v>3115</v>
      </c>
    </row>
    <row r="628" spans="2:65" s="14" customFormat="1" ht="11.25">
      <c r="B628" s="165"/>
      <c r="D628" s="152" t="s">
        <v>279</v>
      </c>
      <c r="E628" s="166" t="s">
        <v>1</v>
      </c>
      <c r="F628" s="167" t="s">
        <v>2630</v>
      </c>
      <c r="H628" s="168">
        <v>5</v>
      </c>
      <c r="I628" s="169"/>
      <c r="L628" s="165"/>
      <c r="M628" s="170"/>
      <c r="T628" s="171"/>
      <c r="AT628" s="166" t="s">
        <v>279</v>
      </c>
      <c r="AU628" s="166" t="s">
        <v>90</v>
      </c>
      <c r="AV628" s="14" t="s">
        <v>90</v>
      </c>
      <c r="AW628" s="14" t="s">
        <v>35</v>
      </c>
      <c r="AX628" s="14" t="s">
        <v>21</v>
      </c>
      <c r="AY628" s="166" t="s">
        <v>270</v>
      </c>
    </row>
    <row r="629" spans="2:65" s="1" customFormat="1" ht="24.2" customHeight="1">
      <c r="B629" s="32"/>
      <c r="C629" s="179" t="s">
        <v>983</v>
      </c>
      <c r="D629" s="179" t="s">
        <v>532</v>
      </c>
      <c r="E629" s="180" t="s">
        <v>3116</v>
      </c>
      <c r="F629" s="181" t="s">
        <v>3117</v>
      </c>
      <c r="G629" s="182" t="s">
        <v>876</v>
      </c>
      <c r="H629" s="183">
        <v>5</v>
      </c>
      <c r="I629" s="184"/>
      <c r="J629" s="185">
        <f>ROUND(I629*H629,2)</f>
        <v>0</v>
      </c>
      <c r="K629" s="181" t="s">
        <v>276</v>
      </c>
      <c r="L629" s="186"/>
      <c r="M629" s="187" t="s">
        <v>1</v>
      </c>
      <c r="N629" s="188" t="s">
        <v>46</v>
      </c>
      <c r="P629" s="147">
        <f>O629*H629</f>
        <v>0</v>
      </c>
      <c r="Q629" s="147">
        <v>0.155</v>
      </c>
      <c r="R629" s="147">
        <f>Q629*H629</f>
        <v>0.77500000000000002</v>
      </c>
      <c r="S629" s="147">
        <v>0</v>
      </c>
      <c r="T629" s="148">
        <f>S629*H629</f>
        <v>0</v>
      </c>
      <c r="AR629" s="149" t="s">
        <v>338</v>
      </c>
      <c r="AT629" s="149" t="s">
        <v>532</v>
      </c>
      <c r="AU629" s="149" t="s">
        <v>90</v>
      </c>
      <c r="AY629" s="17" t="s">
        <v>270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21</v>
      </c>
      <c r="BK629" s="150">
        <f>ROUND(I629*H629,2)</f>
        <v>0</v>
      </c>
      <c r="BL629" s="17" t="s">
        <v>277</v>
      </c>
      <c r="BM629" s="149" t="s">
        <v>3118</v>
      </c>
    </row>
    <row r="630" spans="2:65" s="12" customFormat="1" ht="11.25">
      <c r="B630" s="151"/>
      <c r="D630" s="152" t="s">
        <v>279</v>
      </c>
      <c r="E630" s="153" t="s">
        <v>1</v>
      </c>
      <c r="F630" s="154" t="s">
        <v>3119</v>
      </c>
      <c r="H630" s="153" t="s">
        <v>1</v>
      </c>
      <c r="I630" s="155"/>
      <c r="L630" s="151"/>
      <c r="M630" s="156"/>
      <c r="T630" s="157"/>
      <c r="AT630" s="153" t="s">
        <v>279</v>
      </c>
      <c r="AU630" s="153" t="s">
        <v>90</v>
      </c>
      <c r="AV630" s="12" t="s">
        <v>21</v>
      </c>
      <c r="AW630" s="12" t="s">
        <v>35</v>
      </c>
      <c r="AX630" s="12" t="s">
        <v>81</v>
      </c>
      <c r="AY630" s="153" t="s">
        <v>270</v>
      </c>
    </row>
    <row r="631" spans="2:65" s="12" customFormat="1" ht="11.25">
      <c r="B631" s="151"/>
      <c r="D631" s="152" t="s">
        <v>279</v>
      </c>
      <c r="E631" s="153" t="s">
        <v>1</v>
      </c>
      <c r="F631" s="154" t="s">
        <v>3120</v>
      </c>
      <c r="H631" s="153" t="s">
        <v>1</v>
      </c>
      <c r="I631" s="155"/>
      <c r="L631" s="151"/>
      <c r="M631" s="156"/>
      <c r="T631" s="157"/>
      <c r="AT631" s="153" t="s">
        <v>279</v>
      </c>
      <c r="AU631" s="153" t="s">
        <v>90</v>
      </c>
      <c r="AV631" s="12" t="s">
        <v>21</v>
      </c>
      <c r="AW631" s="12" t="s">
        <v>35</v>
      </c>
      <c r="AX631" s="12" t="s">
        <v>81</v>
      </c>
      <c r="AY631" s="153" t="s">
        <v>270</v>
      </c>
    </row>
    <row r="632" spans="2:65" s="14" customFormat="1" ht="11.25">
      <c r="B632" s="165"/>
      <c r="D632" s="152" t="s">
        <v>279</v>
      </c>
      <c r="E632" s="166" t="s">
        <v>1</v>
      </c>
      <c r="F632" s="167" t="s">
        <v>2630</v>
      </c>
      <c r="H632" s="168">
        <v>5</v>
      </c>
      <c r="I632" s="169"/>
      <c r="L632" s="165"/>
      <c r="M632" s="170"/>
      <c r="T632" s="171"/>
      <c r="AT632" s="166" t="s">
        <v>279</v>
      </c>
      <c r="AU632" s="166" t="s">
        <v>90</v>
      </c>
      <c r="AV632" s="14" t="s">
        <v>90</v>
      </c>
      <c r="AW632" s="14" t="s">
        <v>35</v>
      </c>
      <c r="AX632" s="14" t="s">
        <v>21</v>
      </c>
      <c r="AY632" s="166" t="s">
        <v>270</v>
      </c>
    </row>
    <row r="633" spans="2:65" s="1" customFormat="1" ht="24.2" customHeight="1">
      <c r="B633" s="32"/>
      <c r="C633" s="138" t="s">
        <v>988</v>
      </c>
      <c r="D633" s="138" t="s">
        <v>272</v>
      </c>
      <c r="E633" s="139" t="s">
        <v>3121</v>
      </c>
      <c r="F633" s="140" t="s">
        <v>3122</v>
      </c>
      <c r="G633" s="141" t="s">
        <v>876</v>
      </c>
      <c r="H633" s="142">
        <v>5</v>
      </c>
      <c r="I633" s="143"/>
      <c r="J633" s="144">
        <f>ROUND(I633*H633,2)</f>
        <v>0</v>
      </c>
      <c r="K633" s="140" t="s">
        <v>276</v>
      </c>
      <c r="L633" s="32"/>
      <c r="M633" s="145" t="s">
        <v>1</v>
      </c>
      <c r="N633" s="146" t="s">
        <v>46</v>
      </c>
      <c r="P633" s="147">
        <f>O633*H633</f>
        <v>0</v>
      </c>
      <c r="Q633" s="147">
        <v>3.0759999999999999E-2</v>
      </c>
      <c r="R633" s="147">
        <f>Q633*H633</f>
        <v>0.15379999999999999</v>
      </c>
      <c r="S633" s="147">
        <v>0</v>
      </c>
      <c r="T633" s="148">
        <f>S633*H633</f>
        <v>0</v>
      </c>
      <c r="AR633" s="149" t="s">
        <v>277</v>
      </c>
      <c r="AT633" s="149" t="s">
        <v>272</v>
      </c>
      <c r="AU633" s="149" t="s">
        <v>90</v>
      </c>
      <c r="AY633" s="17" t="s">
        <v>270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7" t="s">
        <v>21</v>
      </c>
      <c r="BK633" s="150">
        <f>ROUND(I633*H633,2)</f>
        <v>0</v>
      </c>
      <c r="BL633" s="17" t="s">
        <v>277</v>
      </c>
      <c r="BM633" s="149" t="s">
        <v>3123</v>
      </c>
    </row>
    <row r="634" spans="2:65" s="14" customFormat="1" ht="11.25">
      <c r="B634" s="165"/>
      <c r="D634" s="152" t="s">
        <v>279</v>
      </c>
      <c r="E634" s="166" t="s">
        <v>1</v>
      </c>
      <c r="F634" s="167" t="s">
        <v>2630</v>
      </c>
      <c r="H634" s="168">
        <v>5</v>
      </c>
      <c r="I634" s="169"/>
      <c r="L634" s="165"/>
      <c r="M634" s="170"/>
      <c r="T634" s="171"/>
      <c r="AT634" s="166" t="s">
        <v>279</v>
      </c>
      <c r="AU634" s="166" t="s">
        <v>90</v>
      </c>
      <c r="AV634" s="14" t="s">
        <v>90</v>
      </c>
      <c r="AW634" s="14" t="s">
        <v>35</v>
      </c>
      <c r="AX634" s="14" t="s">
        <v>21</v>
      </c>
      <c r="AY634" s="166" t="s">
        <v>270</v>
      </c>
    </row>
    <row r="635" spans="2:65" s="1" customFormat="1" ht="24.2" customHeight="1">
      <c r="B635" s="32"/>
      <c r="C635" s="179" t="s">
        <v>996</v>
      </c>
      <c r="D635" s="179" t="s">
        <v>532</v>
      </c>
      <c r="E635" s="180" t="s">
        <v>3124</v>
      </c>
      <c r="F635" s="181" t="s">
        <v>3125</v>
      </c>
      <c r="G635" s="182" t="s">
        <v>876</v>
      </c>
      <c r="H635" s="183">
        <v>5</v>
      </c>
      <c r="I635" s="184"/>
      <c r="J635" s="185">
        <f>ROUND(I635*H635,2)</f>
        <v>0</v>
      </c>
      <c r="K635" s="181" t="s">
        <v>276</v>
      </c>
      <c r="L635" s="186"/>
      <c r="M635" s="187" t="s">
        <v>1</v>
      </c>
      <c r="N635" s="188" t="s">
        <v>46</v>
      </c>
      <c r="P635" s="147">
        <f>O635*H635</f>
        <v>0</v>
      </c>
      <c r="Q635" s="147">
        <v>0.17</v>
      </c>
      <c r="R635" s="147">
        <f>Q635*H635</f>
        <v>0.85000000000000009</v>
      </c>
      <c r="S635" s="147">
        <v>0</v>
      </c>
      <c r="T635" s="148">
        <f>S635*H635</f>
        <v>0</v>
      </c>
      <c r="AR635" s="149" t="s">
        <v>338</v>
      </c>
      <c r="AT635" s="149" t="s">
        <v>532</v>
      </c>
      <c r="AU635" s="149" t="s">
        <v>90</v>
      </c>
      <c r="AY635" s="17" t="s">
        <v>270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21</v>
      </c>
      <c r="BK635" s="150">
        <f>ROUND(I635*H635,2)</f>
        <v>0</v>
      </c>
      <c r="BL635" s="17" t="s">
        <v>277</v>
      </c>
      <c r="BM635" s="149" t="s">
        <v>3126</v>
      </c>
    </row>
    <row r="636" spans="2:65" s="12" customFormat="1" ht="11.25">
      <c r="B636" s="151"/>
      <c r="D636" s="152" t="s">
        <v>279</v>
      </c>
      <c r="E636" s="153" t="s">
        <v>1</v>
      </c>
      <c r="F636" s="154" t="s">
        <v>3127</v>
      </c>
      <c r="H636" s="153" t="s">
        <v>1</v>
      </c>
      <c r="I636" s="155"/>
      <c r="L636" s="151"/>
      <c r="M636" s="156"/>
      <c r="T636" s="157"/>
      <c r="AT636" s="153" t="s">
        <v>279</v>
      </c>
      <c r="AU636" s="153" t="s">
        <v>90</v>
      </c>
      <c r="AV636" s="12" t="s">
        <v>21</v>
      </c>
      <c r="AW636" s="12" t="s">
        <v>35</v>
      </c>
      <c r="AX636" s="12" t="s">
        <v>81</v>
      </c>
      <c r="AY636" s="153" t="s">
        <v>270</v>
      </c>
    </row>
    <row r="637" spans="2:65" s="12" customFormat="1" ht="22.5">
      <c r="B637" s="151"/>
      <c r="D637" s="152" t="s">
        <v>279</v>
      </c>
      <c r="E637" s="153" t="s">
        <v>1</v>
      </c>
      <c r="F637" s="154" t="s">
        <v>3128</v>
      </c>
      <c r="H637" s="153" t="s">
        <v>1</v>
      </c>
      <c r="I637" s="155"/>
      <c r="L637" s="151"/>
      <c r="M637" s="156"/>
      <c r="T637" s="157"/>
      <c r="AT637" s="153" t="s">
        <v>279</v>
      </c>
      <c r="AU637" s="153" t="s">
        <v>90</v>
      </c>
      <c r="AV637" s="12" t="s">
        <v>21</v>
      </c>
      <c r="AW637" s="12" t="s">
        <v>35</v>
      </c>
      <c r="AX637" s="12" t="s">
        <v>81</v>
      </c>
      <c r="AY637" s="153" t="s">
        <v>270</v>
      </c>
    </row>
    <row r="638" spans="2:65" s="14" customFormat="1" ht="11.25">
      <c r="B638" s="165"/>
      <c r="D638" s="152" t="s">
        <v>279</v>
      </c>
      <c r="E638" s="166" t="s">
        <v>1</v>
      </c>
      <c r="F638" s="167" t="s">
        <v>2630</v>
      </c>
      <c r="H638" s="168">
        <v>5</v>
      </c>
      <c r="I638" s="169"/>
      <c r="L638" s="165"/>
      <c r="M638" s="170"/>
      <c r="T638" s="171"/>
      <c r="AT638" s="166" t="s">
        <v>279</v>
      </c>
      <c r="AU638" s="166" t="s">
        <v>90</v>
      </c>
      <c r="AV638" s="14" t="s">
        <v>90</v>
      </c>
      <c r="AW638" s="14" t="s">
        <v>35</v>
      </c>
      <c r="AX638" s="14" t="s">
        <v>21</v>
      </c>
      <c r="AY638" s="166" t="s">
        <v>270</v>
      </c>
    </row>
    <row r="639" spans="2:65" s="1" customFormat="1" ht="24.2" customHeight="1">
      <c r="B639" s="32"/>
      <c r="C639" s="138" t="s">
        <v>1001</v>
      </c>
      <c r="D639" s="138" t="s">
        <v>272</v>
      </c>
      <c r="E639" s="139" t="s">
        <v>3129</v>
      </c>
      <c r="F639" s="140" t="s">
        <v>3130</v>
      </c>
      <c r="G639" s="141" t="s">
        <v>876</v>
      </c>
      <c r="H639" s="142">
        <v>5</v>
      </c>
      <c r="I639" s="143"/>
      <c r="J639" s="144">
        <f>ROUND(I639*H639,2)</f>
        <v>0</v>
      </c>
      <c r="K639" s="140" t="s">
        <v>276</v>
      </c>
      <c r="L639" s="32"/>
      <c r="M639" s="145" t="s">
        <v>1</v>
      </c>
      <c r="N639" s="146" t="s">
        <v>46</v>
      </c>
      <c r="P639" s="147">
        <f>O639*H639</f>
        <v>0</v>
      </c>
      <c r="Q639" s="147">
        <v>0</v>
      </c>
      <c r="R639" s="147">
        <f>Q639*H639</f>
        <v>0</v>
      </c>
      <c r="S639" s="147">
        <v>0.1</v>
      </c>
      <c r="T639" s="148">
        <f>S639*H639</f>
        <v>0.5</v>
      </c>
      <c r="AR639" s="149" t="s">
        <v>277</v>
      </c>
      <c r="AT639" s="149" t="s">
        <v>272</v>
      </c>
      <c r="AU639" s="149" t="s">
        <v>90</v>
      </c>
      <c r="AY639" s="17" t="s">
        <v>270</v>
      </c>
      <c r="BE639" s="150">
        <f>IF(N639="základní",J639,0)</f>
        <v>0</v>
      </c>
      <c r="BF639" s="150">
        <f>IF(N639="snížená",J639,0)</f>
        <v>0</v>
      </c>
      <c r="BG639" s="150">
        <f>IF(N639="zákl. přenesená",J639,0)</f>
        <v>0</v>
      </c>
      <c r="BH639" s="150">
        <f>IF(N639="sníž. přenesená",J639,0)</f>
        <v>0</v>
      </c>
      <c r="BI639" s="150">
        <f>IF(N639="nulová",J639,0)</f>
        <v>0</v>
      </c>
      <c r="BJ639" s="17" t="s">
        <v>21</v>
      </c>
      <c r="BK639" s="150">
        <f>ROUND(I639*H639,2)</f>
        <v>0</v>
      </c>
      <c r="BL639" s="17" t="s">
        <v>277</v>
      </c>
      <c r="BM639" s="149" t="s">
        <v>3131</v>
      </c>
    </row>
    <row r="640" spans="2:65" s="14" customFormat="1" ht="11.25">
      <c r="B640" s="165"/>
      <c r="D640" s="152" t="s">
        <v>279</v>
      </c>
      <c r="E640" s="166" t="s">
        <v>1</v>
      </c>
      <c r="F640" s="167" t="s">
        <v>3132</v>
      </c>
      <c r="H640" s="168">
        <v>5</v>
      </c>
      <c r="I640" s="169"/>
      <c r="L640" s="165"/>
      <c r="M640" s="170"/>
      <c r="T640" s="171"/>
      <c r="AT640" s="166" t="s">
        <v>279</v>
      </c>
      <c r="AU640" s="166" t="s">
        <v>90</v>
      </c>
      <c r="AV640" s="14" t="s">
        <v>90</v>
      </c>
      <c r="AW640" s="14" t="s">
        <v>35</v>
      </c>
      <c r="AX640" s="14" t="s">
        <v>21</v>
      </c>
      <c r="AY640" s="166" t="s">
        <v>270</v>
      </c>
    </row>
    <row r="641" spans="2:65" s="1" customFormat="1" ht="24.2" customHeight="1">
      <c r="B641" s="32"/>
      <c r="C641" s="138" t="s">
        <v>1006</v>
      </c>
      <c r="D641" s="138" t="s">
        <v>272</v>
      </c>
      <c r="E641" s="139" t="s">
        <v>3133</v>
      </c>
      <c r="F641" s="140" t="s">
        <v>3134</v>
      </c>
      <c r="G641" s="141" t="s">
        <v>876</v>
      </c>
      <c r="H641" s="142">
        <v>5</v>
      </c>
      <c r="I641" s="143"/>
      <c r="J641" s="144">
        <f>ROUND(I641*H641,2)</f>
        <v>0</v>
      </c>
      <c r="K641" s="140" t="s">
        <v>276</v>
      </c>
      <c r="L641" s="32"/>
      <c r="M641" s="145" t="s">
        <v>1</v>
      </c>
      <c r="N641" s="146" t="s">
        <v>46</v>
      </c>
      <c r="P641" s="147">
        <f>O641*H641</f>
        <v>0</v>
      </c>
      <c r="Q641" s="147">
        <v>0.21734000000000001</v>
      </c>
      <c r="R641" s="147">
        <f>Q641*H641</f>
        <v>1.0867</v>
      </c>
      <c r="S641" s="147">
        <v>0</v>
      </c>
      <c r="T641" s="148">
        <f>S641*H641</f>
        <v>0</v>
      </c>
      <c r="AR641" s="149" t="s">
        <v>277</v>
      </c>
      <c r="AT641" s="149" t="s">
        <v>272</v>
      </c>
      <c r="AU641" s="149" t="s">
        <v>90</v>
      </c>
      <c r="AY641" s="17" t="s">
        <v>270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21</v>
      </c>
      <c r="BK641" s="150">
        <f>ROUND(I641*H641,2)</f>
        <v>0</v>
      </c>
      <c r="BL641" s="17" t="s">
        <v>277</v>
      </c>
      <c r="BM641" s="149" t="s">
        <v>3135</v>
      </c>
    </row>
    <row r="642" spans="2:65" s="12" customFormat="1" ht="11.25">
      <c r="B642" s="151"/>
      <c r="D642" s="152" t="s">
        <v>279</v>
      </c>
      <c r="E642" s="153" t="s">
        <v>1</v>
      </c>
      <c r="F642" s="154" t="s">
        <v>3136</v>
      </c>
      <c r="H642" s="153" t="s">
        <v>1</v>
      </c>
      <c r="I642" s="155"/>
      <c r="L642" s="151"/>
      <c r="M642" s="156"/>
      <c r="T642" s="157"/>
      <c r="AT642" s="153" t="s">
        <v>279</v>
      </c>
      <c r="AU642" s="153" t="s">
        <v>90</v>
      </c>
      <c r="AV642" s="12" t="s">
        <v>21</v>
      </c>
      <c r="AW642" s="12" t="s">
        <v>35</v>
      </c>
      <c r="AX642" s="12" t="s">
        <v>81</v>
      </c>
      <c r="AY642" s="153" t="s">
        <v>270</v>
      </c>
    </row>
    <row r="643" spans="2:65" s="13" customFormat="1" ht="11.25">
      <c r="B643" s="158"/>
      <c r="D643" s="152" t="s">
        <v>279</v>
      </c>
      <c r="E643" s="159" t="s">
        <v>1</v>
      </c>
      <c r="F643" s="160" t="s">
        <v>367</v>
      </c>
      <c r="H643" s="161">
        <v>0</v>
      </c>
      <c r="I643" s="162"/>
      <c r="L643" s="158"/>
      <c r="M643" s="163"/>
      <c r="T643" s="164"/>
      <c r="AT643" s="159" t="s">
        <v>279</v>
      </c>
      <c r="AU643" s="159" t="s">
        <v>90</v>
      </c>
      <c r="AV643" s="13" t="s">
        <v>179</v>
      </c>
      <c r="AW643" s="13" t="s">
        <v>35</v>
      </c>
      <c r="AX643" s="13" t="s">
        <v>81</v>
      </c>
      <c r="AY643" s="159" t="s">
        <v>270</v>
      </c>
    </row>
    <row r="644" spans="2:65" s="12" customFormat="1" ht="22.5">
      <c r="B644" s="151"/>
      <c r="D644" s="152" t="s">
        <v>279</v>
      </c>
      <c r="E644" s="153" t="s">
        <v>1</v>
      </c>
      <c r="F644" s="154" t="s">
        <v>3137</v>
      </c>
      <c r="H644" s="153" t="s">
        <v>1</v>
      </c>
      <c r="I644" s="155"/>
      <c r="L644" s="151"/>
      <c r="M644" s="156"/>
      <c r="T644" s="157"/>
      <c r="AT644" s="153" t="s">
        <v>279</v>
      </c>
      <c r="AU644" s="153" t="s">
        <v>90</v>
      </c>
      <c r="AV644" s="12" t="s">
        <v>21</v>
      </c>
      <c r="AW644" s="12" t="s">
        <v>35</v>
      </c>
      <c r="AX644" s="12" t="s">
        <v>81</v>
      </c>
      <c r="AY644" s="153" t="s">
        <v>270</v>
      </c>
    </row>
    <row r="645" spans="2:65" s="12" customFormat="1" ht="22.5">
      <c r="B645" s="151"/>
      <c r="D645" s="152" t="s">
        <v>279</v>
      </c>
      <c r="E645" s="153" t="s">
        <v>1</v>
      </c>
      <c r="F645" s="154" t="s">
        <v>3138</v>
      </c>
      <c r="H645" s="153" t="s">
        <v>1</v>
      </c>
      <c r="I645" s="155"/>
      <c r="L645" s="151"/>
      <c r="M645" s="156"/>
      <c r="T645" s="157"/>
      <c r="AT645" s="153" t="s">
        <v>279</v>
      </c>
      <c r="AU645" s="153" t="s">
        <v>90</v>
      </c>
      <c r="AV645" s="12" t="s">
        <v>21</v>
      </c>
      <c r="AW645" s="12" t="s">
        <v>35</v>
      </c>
      <c r="AX645" s="12" t="s">
        <v>81</v>
      </c>
      <c r="AY645" s="153" t="s">
        <v>270</v>
      </c>
    </row>
    <row r="646" spans="2:65" s="14" customFormat="1" ht="11.25">
      <c r="B646" s="165"/>
      <c r="D646" s="152" t="s">
        <v>279</v>
      </c>
      <c r="E646" s="166" t="s">
        <v>1</v>
      </c>
      <c r="F646" s="167" t="s">
        <v>2630</v>
      </c>
      <c r="H646" s="168">
        <v>5</v>
      </c>
      <c r="I646" s="169"/>
      <c r="L646" s="165"/>
      <c r="M646" s="170"/>
      <c r="T646" s="171"/>
      <c r="AT646" s="166" t="s">
        <v>279</v>
      </c>
      <c r="AU646" s="166" t="s">
        <v>90</v>
      </c>
      <c r="AV646" s="14" t="s">
        <v>90</v>
      </c>
      <c r="AW646" s="14" t="s">
        <v>35</v>
      </c>
      <c r="AX646" s="14" t="s">
        <v>81</v>
      </c>
      <c r="AY646" s="166" t="s">
        <v>270</v>
      </c>
    </row>
    <row r="647" spans="2:65" s="13" customFormat="1" ht="11.25">
      <c r="B647" s="158"/>
      <c r="D647" s="152" t="s">
        <v>279</v>
      </c>
      <c r="E647" s="159" t="s">
        <v>1</v>
      </c>
      <c r="F647" s="160" t="s">
        <v>367</v>
      </c>
      <c r="H647" s="161">
        <v>5</v>
      </c>
      <c r="I647" s="162"/>
      <c r="L647" s="158"/>
      <c r="M647" s="163"/>
      <c r="T647" s="164"/>
      <c r="AT647" s="159" t="s">
        <v>279</v>
      </c>
      <c r="AU647" s="159" t="s">
        <v>90</v>
      </c>
      <c r="AV647" s="13" t="s">
        <v>179</v>
      </c>
      <c r="AW647" s="13" t="s">
        <v>35</v>
      </c>
      <c r="AX647" s="13" t="s">
        <v>21</v>
      </c>
      <c r="AY647" s="159" t="s">
        <v>270</v>
      </c>
    </row>
    <row r="648" spans="2:65" s="1" customFormat="1" ht="24.2" customHeight="1">
      <c r="B648" s="32"/>
      <c r="C648" s="179" t="s">
        <v>1014</v>
      </c>
      <c r="D648" s="179" t="s">
        <v>532</v>
      </c>
      <c r="E648" s="180" t="s">
        <v>3139</v>
      </c>
      <c r="F648" s="181" t="s">
        <v>3140</v>
      </c>
      <c r="G648" s="182" t="s">
        <v>876</v>
      </c>
      <c r="H648" s="183">
        <v>5</v>
      </c>
      <c r="I648" s="184"/>
      <c r="J648" s="185">
        <f>ROUND(I648*H648,2)</f>
        <v>0</v>
      </c>
      <c r="K648" s="181" t="s">
        <v>341</v>
      </c>
      <c r="L648" s="186"/>
      <c r="M648" s="187" t="s">
        <v>1</v>
      </c>
      <c r="N648" s="188" t="s">
        <v>46</v>
      </c>
      <c r="P648" s="147">
        <f>O648*H648</f>
        <v>0</v>
      </c>
      <c r="Q648" s="147">
        <v>6.3E-2</v>
      </c>
      <c r="R648" s="147">
        <f>Q648*H648</f>
        <v>0.315</v>
      </c>
      <c r="S648" s="147">
        <v>0</v>
      </c>
      <c r="T648" s="148">
        <f>S648*H648</f>
        <v>0</v>
      </c>
      <c r="AR648" s="149" t="s">
        <v>338</v>
      </c>
      <c r="AT648" s="149" t="s">
        <v>532</v>
      </c>
      <c r="AU648" s="149" t="s">
        <v>90</v>
      </c>
      <c r="AY648" s="17" t="s">
        <v>270</v>
      </c>
      <c r="BE648" s="150">
        <f>IF(N648="základní",J648,0)</f>
        <v>0</v>
      </c>
      <c r="BF648" s="150">
        <f>IF(N648="snížená",J648,0)</f>
        <v>0</v>
      </c>
      <c r="BG648" s="150">
        <f>IF(N648="zákl. přenesená",J648,0)</f>
        <v>0</v>
      </c>
      <c r="BH648" s="150">
        <f>IF(N648="sníž. přenesená",J648,0)</f>
        <v>0</v>
      </c>
      <c r="BI648" s="150">
        <f>IF(N648="nulová",J648,0)</f>
        <v>0</v>
      </c>
      <c r="BJ648" s="17" t="s">
        <v>21</v>
      </c>
      <c r="BK648" s="150">
        <f>ROUND(I648*H648,2)</f>
        <v>0</v>
      </c>
      <c r="BL648" s="17" t="s">
        <v>277</v>
      </c>
      <c r="BM648" s="149" t="s">
        <v>3141</v>
      </c>
    </row>
    <row r="649" spans="2:65" s="14" customFormat="1" ht="11.25">
      <c r="B649" s="165"/>
      <c r="D649" s="152" t="s">
        <v>279</v>
      </c>
      <c r="E649" s="166" t="s">
        <v>1</v>
      </c>
      <c r="F649" s="167" t="s">
        <v>2630</v>
      </c>
      <c r="H649" s="168">
        <v>5</v>
      </c>
      <c r="I649" s="169"/>
      <c r="L649" s="165"/>
      <c r="M649" s="170"/>
      <c r="T649" s="171"/>
      <c r="AT649" s="166" t="s">
        <v>279</v>
      </c>
      <c r="AU649" s="166" t="s">
        <v>90</v>
      </c>
      <c r="AV649" s="14" t="s">
        <v>90</v>
      </c>
      <c r="AW649" s="14" t="s">
        <v>35</v>
      </c>
      <c r="AX649" s="14" t="s">
        <v>21</v>
      </c>
      <c r="AY649" s="166" t="s">
        <v>270</v>
      </c>
    </row>
    <row r="650" spans="2:65" s="1" customFormat="1" ht="24.2" customHeight="1">
      <c r="B650" s="32"/>
      <c r="C650" s="179" t="s">
        <v>238</v>
      </c>
      <c r="D650" s="179" t="s">
        <v>532</v>
      </c>
      <c r="E650" s="180" t="s">
        <v>3142</v>
      </c>
      <c r="F650" s="181" t="s">
        <v>3143</v>
      </c>
      <c r="G650" s="182" t="s">
        <v>876</v>
      </c>
      <c r="H650" s="183">
        <v>5</v>
      </c>
      <c r="I650" s="184"/>
      <c r="J650" s="185">
        <f>ROUND(I650*H650,2)</f>
        <v>0</v>
      </c>
      <c r="K650" s="181" t="s">
        <v>276</v>
      </c>
      <c r="L650" s="186"/>
      <c r="M650" s="187" t="s">
        <v>1</v>
      </c>
      <c r="N650" s="188" t="s">
        <v>46</v>
      </c>
      <c r="P650" s="147">
        <f>O650*H650</f>
        <v>0</v>
      </c>
      <c r="Q650" s="147">
        <v>6.0000000000000001E-3</v>
      </c>
      <c r="R650" s="147">
        <f>Q650*H650</f>
        <v>0.03</v>
      </c>
      <c r="S650" s="147">
        <v>0</v>
      </c>
      <c r="T650" s="148">
        <f>S650*H650</f>
        <v>0</v>
      </c>
      <c r="AR650" s="149" t="s">
        <v>338</v>
      </c>
      <c r="AT650" s="149" t="s">
        <v>532</v>
      </c>
      <c r="AU650" s="149" t="s">
        <v>90</v>
      </c>
      <c r="AY650" s="17" t="s">
        <v>270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21</v>
      </c>
      <c r="BK650" s="150">
        <f>ROUND(I650*H650,2)</f>
        <v>0</v>
      </c>
      <c r="BL650" s="17" t="s">
        <v>277</v>
      </c>
      <c r="BM650" s="149" t="s">
        <v>3144</v>
      </c>
    </row>
    <row r="651" spans="2:65" s="14" customFormat="1" ht="11.25">
      <c r="B651" s="165"/>
      <c r="D651" s="152" t="s">
        <v>279</v>
      </c>
      <c r="E651" s="166" t="s">
        <v>1</v>
      </c>
      <c r="F651" s="167" t="s">
        <v>2630</v>
      </c>
      <c r="H651" s="168">
        <v>5</v>
      </c>
      <c r="I651" s="169"/>
      <c r="L651" s="165"/>
      <c r="M651" s="170"/>
      <c r="T651" s="171"/>
      <c r="AT651" s="166" t="s">
        <v>279</v>
      </c>
      <c r="AU651" s="166" t="s">
        <v>90</v>
      </c>
      <c r="AV651" s="14" t="s">
        <v>90</v>
      </c>
      <c r="AW651" s="14" t="s">
        <v>35</v>
      </c>
      <c r="AX651" s="14" t="s">
        <v>21</v>
      </c>
      <c r="AY651" s="166" t="s">
        <v>270</v>
      </c>
    </row>
    <row r="652" spans="2:65" s="1" customFormat="1" ht="24.2" customHeight="1">
      <c r="B652" s="32"/>
      <c r="C652" s="138" t="s">
        <v>1026</v>
      </c>
      <c r="D652" s="138" t="s">
        <v>272</v>
      </c>
      <c r="E652" s="139" t="s">
        <v>3145</v>
      </c>
      <c r="F652" s="140" t="s">
        <v>3146</v>
      </c>
      <c r="G652" s="141" t="s">
        <v>371</v>
      </c>
      <c r="H652" s="142">
        <v>2.5</v>
      </c>
      <c r="I652" s="143"/>
      <c r="J652" s="144">
        <f>ROUND(I652*H652,2)</f>
        <v>0</v>
      </c>
      <c r="K652" s="140" t="s">
        <v>276</v>
      </c>
      <c r="L652" s="32"/>
      <c r="M652" s="145" t="s">
        <v>1</v>
      </c>
      <c r="N652" s="146" t="s">
        <v>46</v>
      </c>
      <c r="P652" s="147">
        <f>O652*H652</f>
        <v>0</v>
      </c>
      <c r="Q652" s="147">
        <v>2.3010199999999998</v>
      </c>
      <c r="R652" s="147">
        <f>Q652*H652</f>
        <v>5.7525499999999994</v>
      </c>
      <c r="S652" s="147">
        <v>0</v>
      </c>
      <c r="T652" s="148">
        <f>S652*H652</f>
        <v>0</v>
      </c>
      <c r="AR652" s="149" t="s">
        <v>277</v>
      </c>
      <c r="AT652" s="149" t="s">
        <v>272</v>
      </c>
      <c r="AU652" s="149" t="s">
        <v>90</v>
      </c>
      <c r="AY652" s="17" t="s">
        <v>270</v>
      </c>
      <c r="BE652" s="150">
        <f>IF(N652="základní",J652,0)</f>
        <v>0</v>
      </c>
      <c r="BF652" s="150">
        <f>IF(N652="snížená",J652,0)</f>
        <v>0</v>
      </c>
      <c r="BG652" s="150">
        <f>IF(N652="zákl. přenesená",J652,0)</f>
        <v>0</v>
      </c>
      <c r="BH652" s="150">
        <f>IF(N652="sníž. přenesená",J652,0)</f>
        <v>0</v>
      </c>
      <c r="BI652" s="150">
        <f>IF(N652="nulová",J652,0)</f>
        <v>0</v>
      </c>
      <c r="BJ652" s="17" t="s">
        <v>21</v>
      </c>
      <c r="BK652" s="150">
        <f>ROUND(I652*H652,2)</f>
        <v>0</v>
      </c>
      <c r="BL652" s="17" t="s">
        <v>277</v>
      </c>
      <c r="BM652" s="149" t="s">
        <v>3147</v>
      </c>
    </row>
    <row r="653" spans="2:65" s="12" customFormat="1" ht="22.5">
      <c r="B653" s="151"/>
      <c r="D653" s="152" t="s">
        <v>279</v>
      </c>
      <c r="E653" s="153" t="s">
        <v>1</v>
      </c>
      <c r="F653" s="154" t="s">
        <v>3148</v>
      </c>
      <c r="H653" s="153" t="s">
        <v>1</v>
      </c>
      <c r="I653" s="155"/>
      <c r="L653" s="151"/>
      <c r="M653" s="156"/>
      <c r="T653" s="157"/>
      <c r="AT653" s="153" t="s">
        <v>279</v>
      </c>
      <c r="AU653" s="153" t="s">
        <v>90</v>
      </c>
      <c r="AV653" s="12" t="s">
        <v>21</v>
      </c>
      <c r="AW653" s="12" t="s">
        <v>35</v>
      </c>
      <c r="AX653" s="12" t="s">
        <v>81</v>
      </c>
      <c r="AY653" s="153" t="s">
        <v>270</v>
      </c>
    </row>
    <row r="654" spans="2:65" s="14" customFormat="1" ht="22.5">
      <c r="B654" s="165"/>
      <c r="D654" s="152" t="s">
        <v>279</v>
      </c>
      <c r="E654" s="166" t="s">
        <v>1</v>
      </c>
      <c r="F654" s="167" t="s">
        <v>3149</v>
      </c>
      <c r="H654" s="168">
        <v>2.5</v>
      </c>
      <c r="I654" s="169"/>
      <c r="L654" s="165"/>
      <c r="M654" s="170"/>
      <c r="T654" s="171"/>
      <c r="AT654" s="166" t="s">
        <v>279</v>
      </c>
      <c r="AU654" s="166" t="s">
        <v>90</v>
      </c>
      <c r="AV654" s="14" t="s">
        <v>90</v>
      </c>
      <c r="AW654" s="14" t="s">
        <v>35</v>
      </c>
      <c r="AX654" s="14" t="s">
        <v>81</v>
      </c>
      <c r="AY654" s="166" t="s">
        <v>270</v>
      </c>
    </row>
    <row r="655" spans="2:65" s="12" customFormat="1" ht="22.5">
      <c r="B655" s="151"/>
      <c r="D655" s="152" t="s">
        <v>279</v>
      </c>
      <c r="E655" s="153" t="s">
        <v>1</v>
      </c>
      <c r="F655" s="154" t="s">
        <v>3150</v>
      </c>
      <c r="H655" s="153" t="s">
        <v>1</v>
      </c>
      <c r="I655" s="155"/>
      <c r="L655" s="151"/>
      <c r="M655" s="156"/>
      <c r="T655" s="157"/>
      <c r="AT655" s="153" t="s">
        <v>279</v>
      </c>
      <c r="AU655" s="153" t="s">
        <v>90</v>
      </c>
      <c r="AV655" s="12" t="s">
        <v>21</v>
      </c>
      <c r="AW655" s="12" t="s">
        <v>35</v>
      </c>
      <c r="AX655" s="12" t="s">
        <v>81</v>
      </c>
      <c r="AY655" s="153" t="s">
        <v>270</v>
      </c>
    </row>
    <row r="656" spans="2:65" s="14" customFormat="1" ht="11.25">
      <c r="B656" s="165"/>
      <c r="D656" s="152" t="s">
        <v>279</v>
      </c>
      <c r="E656" s="166" t="s">
        <v>1</v>
      </c>
      <c r="F656" s="167" t="s">
        <v>81</v>
      </c>
      <c r="H656" s="168">
        <v>0</v>
      </c>
      <c r="I656" s="169"/>
      <c r="L656" s="165"/>
      <c r="M656" s="170"/>
      <c r="T656" s="171"/>
      <c r="AT656" s="166" t="s">
        <v>279</v>
      </c>
      <c r="AU656" s="166" t="s">
        <v>90</v>
      </c>
      <c r="AV656" s="14" t="s">
        <v>90</v>
      </c>
      <c r="AW656" s="14" t="s">
        <v>35</v>
      </c>
      <c r="AX656" s="14" t="s">
        <v>81</v>
      </c>
      <c r="AY656" s="166" t="s">
        <v>270</v>
      </c>
    </row>
    <row r="657" spans="2:65" s="15" customFormat="1" ht="11.25">
      <c r="B657" s="172"/>
      <c r="D657" s="152" t="s">
        <v>279</v>
      </c>
      <c r="E657" s="173" t="s">
        <v>2575</v>
      </c>
      <c r="F657" s="174" t="s">
        <v>310</v>
      </c>
      <c r="H657" s="175">
        <v>2.5</v>
      </c>
      <c r="I657" s="176"/>
      <c r="L657" s="172"/>
      <c r="M657" s="177"/>
      <c r="T657" s="178"/>
      <c r="AT657" s="173" t="s">
        <v>279</v>
      </c>
      <c r="AU657" s="173" t="s">
        <v>90</v>
      </c>
      <c r="AV657" s="15" t="s">
        <v>277</v>
      </c>
      <c r="AW657" s="15" t="s">
        <v>35</v>
      </c>
      <c r="AX657" s="15" t="s">
        <v>21</v>
      </c>
      <c r="AY657" s="173" t="s">
        <v>270</v>
      </c>
    </row>
    <row r="658" spans="2:65" s="1" customFormat="1" ht="21.75" customHeight="1">
      <c r="B658" s="32"/>
      <c r="C658" s="138" t="s">
        <v>1031</v>
      </c>
      <c r="D658" s="138" t="s">
        <v>272</v>
      </c>
      <c r="E658" s="139" t="s">
        <v>3151</v>
      </c>
      <c r="F658" s="140" t="s">
        <v>3152</v>
      </c>
      <c r="G658" s="141" t="s">
        <v>275</v>
      </c>
      <c r="H658" s="142">
        <v>24</v>
      </c>
      <c r="I658" s="143"/>
      <c r="J658" s="144">
        <f>ROUND(I658*H658,2)</f>
        <v>0</v>
      </c>
      <c r="K658" s="140" t="s">
        <v>276</v>
      </c>
      <c r="L658" s="32"/>
      <c r="M658" s="145" t="s">
        <v>1</v>
      </c>
      <c r="N658" s="146" t="s">
        <v>46</v>
      </c>
      <c r="P658" s="147">
        <f>O658*H658</f>
        <v>0</v>
      </c>
      <c r="Q658" s="147">
        <v>4.5999999999999999E-3</v>
      </c>
      <c r="R658" s="147">
        <f>Q658*H658</f>
        <v>0.1104</v>
      </c>
      <c r="S658" s="147">
        <v>0</v>
      </c>
      <c r="T658" s="148">
        <f>S658*H658</f>
        <v>0</v>
      </c>
      <c r="AR658" s="149" t="s">
        <v>277</v>
      </c>
      <c r="AT658" s="149" t="s">
        <v>272</v>
      </c>
      <c r="AU658" s="149" t="s">
        <v>90</v>
      </c>
      <c r="AY658" s="17" t="s">
        <v>270</v>
      </c>
      <c r="BE658" s="150">
        <f>IF(N658="základní",J658,0)</f>
        <v>0</v>
      </c>
      <c r="BF658" s="150">
        <f>IF(N658="snížená",J658,0)</f>
        <v>0</v>
      </c>
      <c r="BG658" s="150">
        <f>IF(N658="zákl. přenesená",J658,0)</f>
        <v>0</v>
      </c>
      <c r="BH658" s="150">
        <f>IF(N658="sníž. přenesená",J658,0)</f>
        <v>0</v>
      </c>
      <c r="BI658" s="150">
        <f>IF(N658="nulová",J658,0)</f>
        <v>0</v>
      </c>
      <c r="BJ658" s="17" t="s">
        <v>21</v>
      </c>
      <c r="BK658" s="150">
        <f>ROUND(I658*H658,2)</f>
        <v>0</v>
      </c>
      <c r="BL658" s="17" t="s">
        <v>277</v>
      </c>
      <c r="BM658" s="149" t="s">
        <v>3153</v>
      </c>
    </row>
    <row r="659" spans="2:65" s="12" customFormat="1" ht="11.25">
      <c r="B659" s="151"/>
      <c r="D659" s="152" t="s">
        <v>279</v>
      </c>
      <c r="E659" s="153" t="s">
        <v>1</v>
      </c>
      <c r="F659" s="154" t="s">
        <v>3154</v>
      </c>
      <c r="H659" s="153" t="s">
        <v>1</v>
      </c>
      <c r="I659" s="155"/>
      <c r="L659" s="151"/>
      <c r="M659" s="156"/>
      <c r="T659" s="157"/>
      <c r="AT659" s="153" t="s">
        <v>279</v>
      </c>
      <c r="AU659" s="153" t="s">
        <v>90</v>
      </c>
      <c r="AV659" s="12" t="s">
        <v>21</v>
      </c>
      <c r="AW659" s="12" t="s">
        <v>35</v>
      </c>
      <c r="AX659" s="12" t="s">
        <v>81</v>
      </c>
      <c r="AY659" s="153" t="s">
        <v>270</v>
      </c>
    </row>
    <row r="660" spans="2:65" s="12" customFormat="1" ht="22.5">
      <c r="B660" s="151"/>
      <c r="D660" s="152" t="s">
        <v>279</v>
      </c>
      <c r="E660" s="153" t="s">
        <v>1</v>
      </c>
      <c r="F660" s="154" t="s">
        <v>3155</v>
      </c>
      <c r="H660" s="153" t="s">
        <v>1</v>
      </c>
      <c r="I660" s="155"/>
      <c r="L660" s="151"/>
      <c r="M660" s="156"/>
      <c r="T660" s="157"/>
      <c r="AT660" s="153" t="s">
        <v>279</v>
      </c>
      <c r="AU660" s="153" t="s">
        <v>90</v>
      </c>
      <c r="AV660" s="12" t="s">
        <v>21</v>
      </c>
      <c r="AW660" s="12" t="s">
        <v>35</v>
      </c>
      <c r="AX660" s="12" t="s">
        <v>81</v>
      </c>
      <c r="AY660" s="153" t="s">
        <v>270</v>
      </c>
    </row>
    <row r="661" spans="2:65" s="14" customFormat="1" ht="11.25">
      <c r="B661" s="165"/>
      <c r="D661" s="152" t="s">
        <v>279</v>
      </c>
      <c r="E661" s="166" t="s">
        <v>1</v>
      </c>
      <c r="F661" s="167" t="s">
        <v>3156</v>
      </c>
      <c r="H661" s="168">
        <v>24</v>
      </c>
      <c r="I661" s="169"/>
      <c r="L661" s="165"/>
      <c r="M661" s="170"/>
      <c r="T661" s="171"/>
      <c r="AT661" s="166" t="s">
        <v>279</v>
      </c>
      <c r="AU661" s="166" t="s">
        <v>90</v>
      </c>
      <c r="AV661" s="14" t="s">
        <v>90</v>
      </c>
      <c r="AW661" s="14" t="s">
        <v>35</v>
      </c>
      <c r="AX661" s="14" t="s">
        <v>21</v>
      </c>
      <c r="AY661" s="166" t="s">
        <v>270</v>
      </c>
    </row>
    <row r="662" spans="2:65" s="1" customFormat="1" ht="24.2" customHeight="1">
      <c r="B662" s="32"/>
      <c r="C662" s="138" t="s">
        <v>1037</v>
      </c>
      <c r="D662" s="138" t="s">
        <v>272</v>
      </c>
      <c r="E662" s="139" t="s">
        <v>3157</v>
      </c>
      <c r="F662" s="140" t="s">
        <v>3158</v>
      </c>
      <c r="G662" s="141" t="s">
        <v>275</v>
      </c>
      <c r="H662" s="142">
        <v>24</v>
      </c>
      <c r="I662" s="143"/>
      <c r="J662" s="144">
        <f>ROUND(I662*H662,2)</f>
        <v>0</v>
      </c>
      <c r="K662" s="140" t="s">
        <v>276</v>
      </c>
      <c r="L662" s="32"/>
      <c r="M662" s="145" t="s">
        <v>1</v>
      </c>
      <c r="N662" s="146" t="s">
        <v>46</v>
      </c>
      <c r="P662" s="147">
        <f>O662*H662</f>
        <v>0</v>
      </c>
      <c r="Q662" s="147">
        <v>0</v>
      </c>
      <c r="R662" s="147">
        <f>Q662*H662</f>
        <v>0</v>
      </c>
      <c r="S662" s="147">
        <v>0</v>
      </c>
      <c r="T662" s="148">
        <f>S662*H662</f>
        <v>0</v>
      </c>
      <c r="AR662" s="149" t="s">
        <v>277</v>
      </c>
      <c r="AT662" s="149" t="s">
        <v>272</v>
      </c>
      <c r="AU662" s="149" t="s">
        <v>90</v>
      </c>
      <c r="AY662" s="17" t="s">
        <v>270</v>
      </c>
      <c r="BE662" s="150">
        <f>IF(N662="základní",J662,0)</f>
        <v>0</v>
      </c>
      <c r="BF662" s="150">
        <f>IF(N662="snížená",J662,0)</f>
        <v>0</v>
      </c>
      <c r="BG662" s="150">
        <f>IF(N662="zákl. přenesená",J662,0)</f>
        <v>0</v>
      </c>
      <c r="BH662" s="150">
        <f>IF(N662="sníž. přenesená",J662,0)</f>
        <v>0</v>
      </c>
      <c r="BI662" s="150">
        <f>IF(N662="nulová",J662,0)</f>
        <v>0</v>
      </c>
      <c r="BJ662" s="17" t="s">
        <v>21</v>
      </c>
      <c r="BK662" s="150">
        <f>ROUND(I662*H662,2)</f>
        <v>0</v>
      </c>
      <c r="BL662" s="17" t="s">
        <v>277</v>
      </c>
      <c r="BM662" s="149" t="s">
        <v>3159</v>
      </c>
    </row>
    <row r="663" spans="2:65" s="11" customFormat="1" ht="22.9" customHeight="1">
      <c r="B663" s="126"/>
      <c r="D663" s="127" t="s">
        <v>80</v>
      </c>
      <c r="E663" s="136" t="s">
        <v>345</v>
      </c>
      <c r="F663" s="136" t="s">
        <v>872</v>
      </c>
      <c r="I663" s="129"/>
      <c r="J663" s="137">
        <f>BK663</f>
        <v>0</v>
      </c>
      <c r="L663" s="126"/>
      <c r="M663" s="131"/>
      <c r="P663" s="132">
        <f>SUM(P664:P752)</f>
        <v>0</v>
      </c>
      <c r="R663" s="132">
        <f>SUM(R664:R752)</f>
        <v>46.859554999999993</v>
      </c>
      <c r="T663" s="133">
        <f>SUM(T664:T752)</f>
        <v>2.8049000000000004</v>
      </c>
      <c r="AR663" s="127" t="s">
        <v>21</v>
      </c>
      <c r="AT663" s="134" t="s">
        <v>80</v>
      </c>
      <c r="AU663" s="134" t="s">
        <v>21</v>
      </c>
      <c r="AY663" s="127" t="s">
        <v>270</v>
      </c>
      <c r="BK663" s="135">
        <f>SUM(BK664:BK752)</f>
        <v>0</v>
      </c>
    </row>
    <row r="664" spans="2:65" s="1" customFormat="1" ht="49.15" customHeight="1">
      <c r="B664" s="32"/>
      <c r="C664" s="138" t="s">
        <v>1042</v>
      </c>
      <c r="D664" s="138" t="s">
        <v>272</v>
      </c>
      <c r="E664" s="139" t="s">
        <v>3160</v>
      </c>
      <c r="F664" s="140" t="s">
        <v>3161</v>
      </c>
      <c r="G664" s="141" t="s">
        <v>335</v>
      </c>
      <c r="H664" s="142">
        <v>53.34</v>
      </c>
      <c r="I664" s="143"/>
      <c r="J664" s="144">
        <f>ROUND(I664*H664,2)</f>
        <v>0</v>
      </c>
      <c r="K664" s="140" t="s">
        <v>341</v>
      </c>
      <c r="L664" s="32"/>
      <c r="M664" s="145" t="s">
        <v>1</v>
      </c>
      <c r="N664" s="146" t="s">
        <v>46</v>
      </c>
      <c r="P664" s="147">
        <f>O664*H664</f>
        <v>0</v>
      </c>
      <c r="Q664" s="147">
        <v>0</v>
      </c>
      <c r="R664" s="147">
        <f>Q664*H664</f>
        <v>0</v>
      </c>
      <c r="S664" s="147">
        <v>0</v>
      </c>
      <c r="T664" s="148">
        <f>S664*H664</f>
        <v>0</v>
      </c>
      <c r="AR664" s="149" t="s">
        <v>277</v>
      </c>
      <c r="AT664" s="149" t="s">
        <v>272</v>
      </c>
      <c r="AU664" s="149" t="s">
        <v>90</v>
      </c>
      <c r="AY664" s="17" t="s">
        <v>270</v>
      </c>
      <c r="BE664" s="150">
        <f>IF(N664="základní",J664,0)</f>
        <v>0</v>
      </c>
      <c r="BF664" s="150">
        <f>IF(N664="snížená",J664,0)</f>
        <v>0</v>
      </c>
      <c r="BG664" s="150">
        <f>IF(N664="zákl. přenesená",J664,0)</f>
        <v>0</v>
      </c>
      <c r="BH664" s="150">
        <f>IF(N664="sníž. přenesená",J664,0)</f>
        <v>0</v>
      </c>
      <c r="BI664" s="150">
        <f>IF(N664="nulová",J664,0)</f>
        <v>0</v>
      </c>
      <c r="BJ664" s="17" t="s">
        <v>21</v>
      </c>
      <c r="BK664" s="150">
        <f>ROUND(I664*H664,2)</f>
        <v>0</v>
      </c>
      <c r="BL664" s="17" t="s">
        <v>277</v>
      </c>
      <c r="BM664" s="149" t="s">
        <v>3162</v>
      </c>
    </row>
    <row r="665" spans="2:65" s="14" customFormat="1" ht="22.5">
      <c r="B665" s="165"/>
      <c r="D665" s="152" t="s">
        <v>279</v>
      </c>
      <c r="E665" s="166" t="s">
        <v>1</v>
      </c>
      <c r="F665" s="167" t="s">
        <v>3163</v>
      </c>
      <c r="H665" s="168">
        <v>53.34</v>
      </c>
      <c r="I665" s="169"/>
      <c r="L665" s="165"/>
      <c r="M665" s="170"/>
      <c r="T665" s="171"/>
      <c r="AT665" s="166" t="s">
        <v>279</v>
      </c>
      <c r="AU665" s="166" t="s">
        <v>90</v>
      </c>
      <c r="AV665" s="14" t="s">
        <v>90</v>
      </c>
      <c r="AW665" s="14" t="s">
        <v>35</v>
      </c>
      <c r="AX665" s="14" t="s">
        <v>21</v>
      </c>
      <c r="AY665" s="166" t="s">
        <v>270</v>
      </c>
    </row>
    <row r="666" spans="2:65" s="1" customFormat="1" ht="55.5" customHeight="1">
      <c r="B666" s="32"/>
      <c r="C666" s="179" t="s">
        <v>1052</v>
      </c>
      <c r="D666" s="179" t="s">
        <v>532</v>
      </c>
      <c r="E666" s="180" t="s">
        <v>3164</v>
      </c>
      <c r="F666" s="181" t="s">
        <v>3165</v>
      </c>
      <c r="G666" s="182" t="s">
        <v>3166</v>
      </c>
      <c r="H666" s="183">
        <v>53.34</v>
      </c>
      <c r="I666" s="184"/>
      <c r="J666" s="185">
        <f>ROUND(I666*H666,2)</f>
        <v>0</v>
      </c>
      <c r="K666" s="181" t="s">
        <v>341</v>
      </c>
      <c r="L666" s="186"/>
      <c r="M666" s="187" t="s">
        <v>1</v>
      </c>
      <c r="N666" s="188" t="s">
        <v>46</v>
      </c>
      <c r="P666" s="147">
        <f>O666*H666</f>
        <v>0</v>
      </c>
      <c r="Q666" s="147">
        <v>6.45E-3</v>
      </c>
      <c r="R666" s="147">
        <f>Q666*H666</f>
        <v>0.34404300000000004</v>
      </c>
      <c r="S666" s="147">
        <v>0</v>
      </c>
      <c r="T666" s="148">
        <f>S666*H666</f>
        <v>0</v>
      </c>
      <c r="AR666" s="149" t="s">
        <v>338</v>
      </c>
      <c r="AT666" s="149" t="s">
        <v>532</v>
      </c>
      <c r="AU666" s="149" t="s">
        <v>90</v>
      </c>
      <c r="AY666" s="17" t="s">
        <v>270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21</v>
      </c>
      <c r="BK666" s="150">
        <f>ROUND(I666*H666,2)</f>
        <v>0</v>
      </c>
      <c r="BL666" s="17" t="s">
        <v>277</v>
      </c>
      <c r="BM666" s="149" t="s">
        <v>3167</v>
      </c>
    </row>
    <row r="667" spans="2:65" s="14" customFormat="1" ht="22.5">
      <c r="B667" s="165"/>
      <c r="D667" s="152" t="s">
        <v>279</v>
      </c>
      <c r="E667" s="166" t="s">
        <v>1</v>
      </c>
      <c r="F667" s="167" t="s">
        <v>3168</v>
      </c>
      <c r="H667" s="168">
        <v>53.34</v>
      </c>
      <c r="I667" s="169"/>
      <c r="L667" s="165"/>
      <c r="M667" s="170"/>
      <c r="T667" s="171"/>
      <c r="AT667" s="166" t="s">
        <v>279</v>
      </c>
      <c r="AU667" s="166" t="s">
        <v>90</v>
      </c>
      <c r="AV667" s="14" t="s">
        <v>90</v>
      </c>
      <c r="AW667" s="14" t="s">
        <v>35</v>
      </c>
      <c r="AX667" s="14" t="s">
        <v>21</v>
      </c>
      <c r="AY667" s="166" t="s">
        <v>270</v>
      </c>
    </row>
    <row r="668" spans="2:65" s="1" customFormat="1" ht="24.2" customHeight="1">
      <c r="B668" s="32"/>
      <c r="C668" s="138" t="s">
        <v>1057</v>
      </c>
      <c r="D668" s="138" t="s">
        <v>272</v>
      </c>
      <c r="E668" s="139" t="s">
        <v>3169</v>
      </c>
      <c r="F668" s="140" t="s">
        <v>3170</v>
      </c>
      <c r="G668" s="141" t="s">
        <v>876</v>
      </c>
      <c r="H668" s="142">
        <v>2</v>
      </c>
      <c r="I668" s="143"/>
      <c r="J668" s="144">
        <f>ROUND(I668*H668,2)</f>
        <v>0</v>
      </c>
      <c r="K668" s="140" t="s">
        <v>276</v>
      </c>
      <c r="L668" s="32"/>
      <c r="M668" s="145" t="s">
        <v>1</v>
      </c>
      <c r="N668" s="146" t="s">
        <v>46</v>
      </c>
      <c r="P668" s="147">
        <f>O668*H668</f>
        <v>0</v>
      </c>
      <c r="Q668" s="147">
        <v>3.0000000000000001E-5</v>
      </c>
      <c r="R668" s="147">
        <f>Q668*H668</f>
        <v>6.0000000000000002E-5</v>
      </c>
      <c r="S668" s="147">
        <v>0</v>
      </c>
      <c r="T668" s="148">
        <f>S668*H668</f>
        <v>0</v>
      </c>
      <c r="AR668" s="149" t="s">
        <v>277</v>
      </c>
      <c r="AT668" s="149" t="s">
        <v>272</v>
      </c>
      <c r="AU668" s="149" t="s">
        <v>90</v>
      </c>
      <c r="AY668" s="17" t="s">
        <v>270</v>
      </c>
      <c r="BE668" s="150">
        <f>IF(N668="základní",J668,0)</f>
        <v>0</v>
      </c>
      <c r="BF668" s="150">
        <f>IF(N668="snížená",J668,0)</f>
        <v>0</v>
      </c>
      <c r="BG668" s="150">
        <f>IF(N668="zákl. přenesená",J668,0)</f>
        <v>0</v>
      </c>
      <c r="BH668" s="150">
        <f>IF(N668="sníž. přenesená",J668,0)</f>
        <v>0</v>
      </c>
      <c r="BI668" s="150">
        <f>IF(N668="nulová",J668,0)</f>
        <v>0</v>
      </c>
      <c r="BJ668" s="17" t="s">
        <v>21</v>
      </c>
      <c r="BK668" s="150">
        <f>ROUND(I668*H668,2)</f>
        <v>0</v>
      </c>
      <c r="BL668" s="17" t="s">
        <v>277</v>
      </c>
      <c r="BM668" s="149" t="s">
        <v>3171</v>
      </c>
    </row>
    <row r="669" spans="2:65" s="14" customFormat="1" ht="22.5">
      <c r="B669" s="165"/>
      <c r="D669" s="152" t="s">
        <v>279</v>
      </c>
      <c r="E669" s="166" t="s">
        <v>1</v>
      </c>
      <c r="F669" s="167" t="s">
        <v>3172</v>
      </c>
      <c r="H669" s="168">
        <v>2</v>
      </c>
      <c r="I669" s="169"/>
      <c r="L669" s="165"/>
      <c r="M669" s="170"/>
      <c r="T669" s="171"/>
      <c r="AT669" s="166" t="s">
        <v>279</v>
      </c>
      <c r="AU669" s="166" t="s">
        <v>90</v>
      </c>
      <c r="AV669" s="14" t="s">
        <v>90</v>
      </c>
      <c r="AW669" s="14" t="s">
        <v>35</v>
      </c>
      <c r="AX669" s="14" t="s">
        <v>21</v>
      </c>
      <c r="AY669" s="166" t="s">
        <v>270</v>
      </c>
    </row>
    <row r="670" spans="2:65" s="1" customFormat="1" ht="16.5" customHeight="1">
      <c r="B670" s="32"/>
      <c r="C670" s="179" t="s">
        <v>1063</v>
      </c>
      <c r="D670" s="179" t="s">
        <v>532</v>
      </c>
      <c r="E670" s="180" t="s">
        <v>3173</v>
      </c>
      <c r="F670" s="181" t="s">
        <v>3174</v>
      </c>
      <c r="G670" s="182" t="s">
        <v>876</v>
      </c>
      <c r="H670" s="183">
        <v>2</v>
      </c>
      <c r="I670" s="184"/>
      <c r="J670" s="185">
        <f>ROUND(I670*H670,2)</f>
        <v>0</v>
      </c>
      <c r="K670" s="181" t="s">
        <v>276</v>
      </c>
      <c r="L670" s="186"/>
      <c r="M670" s="187" t="s">
        <v>1</v>
      </c>
      <c r="N670" s="188" t="s">
        <v>46</v>
      </c>
      <c r="P670" s="147">
        <f>O670*H670</f>
        <v>0</v>
      </c>
      <c r="Q670" s="147">
        <v>1.8E-3</v>
      </c>
      <c r="R670" s="147">
        <f>Q670*H670</f>
        <v>3.5999999999999999E-3</v>
      </c>
      <c r="S670" s="147">
        <v>0</v>
      </c>
      <c r="T670" s="148">
        <f>S670*H670</f>
        <v>0</v>
      </c>
      <c r="AR670" s="149" t="s">
        <v>338</v>
      </c>
      <c r="AT670" s="149" t="s">
        <v>532</v>
      </c>
      <c r="AU670" s="149" t="s">
        <v>90</v>
      </c>
      <c r="AY670" s="17" t="s">
        <v>270</v>
      </c>
      <c r="BE670" s="150">
        <f>IF(N670="základní",J670,0)</f>
        <v>0</v>
      </c>
      <c r="BF670" s="150">
        <f>IF(N670="snížená",J670,0)</f>
        <v>0</v>
      </c>
      <c r="BG670" s="150">
        <f>IF(N670="zákl. přenesená",J670,0)</f>
        <v>0</v>
      </c>
      <c r="BH670" s="150">
        <f>IF(N670="sníž. přenesená",J670,0)</f>
        <v>0</v>
      </c>
      <c r="BI670" s="150">
        <f>IF(N670="nulová",J670,0)</f>
        <v>0</v>
      </c>
      <c r="BJ670" s="17" t="s">
        <v>21</v>
      </c>
      <c r="BK670" s="150">
        <f>ROUND(I670*H670,2)</f>
        <v>0</v>
      </c>
      <c r="BL670" s="17" t="s">
        <v>277</v>
      </c>
      <c r="BM670" s="149" t="s">
        <v>3175</v>
      </c>
    </row>
    <row r="671" spans="2:65" s="14" customFormat="1" ht="22.5">
      <c r="B671" s="165"/>
      <c r="D671" s="152" t="s">
        <v>279</v>
      </c>
      <c r="E671" s="166" t="s">
        <v>1</v>
      </c>
      <c r="F671" s="167" t="s">
        <v>3176</v>
      </c>
      <c r="H671" s="168">
        <v>2</v>
      </c>
      <c r="I671" s="169"/>
      <c r="L671" s="165"/>
      <c r="M671" s="170"/>
      <c r="T671" s="171"/>
      <c r="AT671" s="166" t="s">
        <v>279</v>
      </c>
      <c r="AU671" s="166" t="s">
        <v>90</v>
      </c>
      <c r="AV671" s="14" t="s">
        <v>90</v>
      </c>
      <c r="AW671" s="14" t="s">
        <v>35</v>
      </c>
      <c r="AX671" s="14" t="s">
        <v>81</v>
      </c>
      <c r="AY671" s="166" t="s">
        <v>270</v>
      </c>
    </row>
    <row r="672" spans="2:65" s="12" customFormat="1" ht="11.25">
      <c r="B672" s="151"/>
      <c r="D672" s="152" t="s">
        <v>279</v>
      </c>
      <c r="E672" s="153" t="s">
        <v>1</v>
      </c>
      <c r="F672" s="154" t="s">
        <v>3177</v>
      </c>
      <c r="H672" s="153" t="s">
        <v>1</v>
      </c>
      <c r="I672" s="155"/>
      <c r="L672" s="151"/>
      <c r="M672" s="156"/>
      <c r="T672" s="157"/>
      <c r="AT672" s="153" t="s">
        <v>279</v>
      </c>
      <c r="AU672" s="153" t="s">
        <v>90</v>
      </c>
      <c r="AV672" s="12" t="s">
        <v>21</v>
      </c>
      <c r="AW672" s="12" t="s">
        <v>35</v>
      </c>
      <c r="AX672" s="12" t="s">
        <v>81</v>
      </c>
      <c r="AY672" s="153" t="s">
        <v>270</v>
      </c>
    </row>
    <row r="673" spans="2:65" s="15" customFormat="1" ht="11.25">
      <c r="B673" s="172"/>
      <c r="D673" s="152" t="s">
        <v>279</v>
      </c>
      <c r="E673" s="173" t="s">
        <v>1</v>
      </c>
      <c r="F673" s="174" t="s">
        <v>310</v>
      </c>
      <c r="H673" s="175">
        <v>2</v>
      </c>
      <c r="I673" s="176"/>
      <c r="L673" s="172"/>
      <c r="M673" s="177"/>
      <c r="T673" s="178"/>
      <c r="AT673" s="173" t="s">
        <v>279</v>
      </c>
      <c r="AU673" s="173" t="s">
        <v>90</v>
      </c>
      <c r="AV673" s="15" t="s">
        <v>277</v>
      </c>
      <c r="AW673" s="15" t="s">
        <v>35</v>
      </c>
      <c r="AX673" s="15" t="s">
        <v>21</v>
      </c>
      <c r="AY673" s="173" t="s">
        <v>270</v>
      </c>
    </row>
    <row r="674" spans="2:65" s="1" customFormat="1" ht="24.2" customHeight="1">
      <c r="B674" s="32"/>
      <c r="C674" s="138" t="s">
        <v>1069</v>
      </c>
      <c r="D674" s="138" t="s">
        <v>272</v>
      </c>
      <c r="E674" s="139" t="s">
        <v>3178</v>
      </c>
      <c r="F674" s="140" t="s">
        <v>3179</v>
      </c>
      <c r="G674" s="141" t="s">
        <v>876</v>
      </c>
      <c r="H674" s="142">
        <v>2</v>
      </c>
      <c r="I674" s="143"/>
      <c r="J674" s="144">
        <f>ROUND(I674*H674,2)</f>
        <v>0</v>
      </c>
      <c r="K674" s="140" t="s">
        <v>276</v>
      </c>
      <c r="L674" s="32"/>
      <c r="M674" s="145" t="s">
        <v>1</v>
      </c>
      <c r="N674" s="146" t="s">
        <v>46</v>
      </c>
      <c r="P674" s="147">
        <f>O674*H674</f>
        <v>0</v>
      </c>
      <c r="Q674" s="147">
        <v>1.0000000000000001E-5</v>
      </c>
      <c r="R674" s="147">
        <f>Q674*H674</f>
        <v>2.0000000000000002E-5</v>
      </c>
      <c r="S674" s="147">
        <v>0</v>
      </c>
      <c r="T674" s="148">
        <f>S674*H674</f>
        <v>0</v>
      </c>
      <c r="AR674" s="149" t="s">
        <v>277</v>
      </c>
      <c r="AT674" s="149" t="s">
        <v>272</v>
      </c>
      <c r="AU674" s="149" t="s">
        <v>90</v>
      </c>
      <c r="AY674" s="17" t="s">
        <v>270</v>
      </c>
      <c r="BE674" s="150">
        <f>IF(N674="základní",J674,0)</f>
        <v>0</v>
      </c>
      <c r="BF674" s="150">
        <f>IF(N674="snížená",J674,0)</f>
        <v>0</v>
      </c>
      <c r="BG674" s="150">
        <f>IF(N674="zákl. přenesená",J674,0)</f>
        <v>0</v>
      </c>
      <c r="BH674" s="150">
        <f>IF(N674="sníž. přenesená",J674,0)</f>
        <v>0</v>
      </c>
      <c r="BI674" s="150">
        <f>IF(N674="nulová",J674,0)</f>
        <v>0</v>
      </c>
      <c r="BJ674" s="17" t="s">
        <v>21</v>
      </c>
      <c r="BK674" s="150">
        <f>ROUND(I674*H674,2)</f>
        <v>0</v>
      </c>
      <c r="BL674" s="17" t="s">
        <v>277</v>
      </c>
      <c r="BM674" s="149" t="s">
        <v>3180</v>
      </c>
    </row>
    <row r="675" spans="2:65" s="12" customFormat="1" ht="33.75">
      <c r="B675" s="151"/>
      <c r="D675" s="152" t="s">
        <v>279</v>
      </c>
      <c r="E675" s="153" t="s">
        <v>1</v>
      </c>
      <c r="F675" s="154" t="s">
        <v>3181</v>
      </c>
      <c r="H675" s="153" t="s">
        <v>1</v>
      </c>
      <c r="I675" s="155"/>
      <c r="L675" s="151"/>
      <c r="M675" s="156"/>
      <c r="T675" s="157"/>
      <c r="AT675" s="153" t="s">
        <v>279</v>
      </c>
      <c r="AU675" s="153" t="s">
        <v>90</v>
      </c>
      <c r="AV675" s="12" t="s">
        <v>21</v>
      </c>
      <c r="AW675" s="12" t="s">
        <v>35</v>
      </c>
      <c r="AX675" s="12" t="s">
        <v>81</v>
      </c>
      <c r="AY675" s="153" t="s">
        <v>270</v>
      </c>
    </row>
    <row r="676" spans="2:65" s="14" customFormat="1" ht="11.25">
      <c r="B676" s="165"/>
      <c r="D676" s="152" t="s">
        <v>279</v>
      </c>
      <c r="E676" s="166" t="s">
        <v>1</v>
      </c>
      <c r="F676" s="167" t="s">
        <v>3182</v>
      </c>
      <c r="H676" s="168">
        <v>1</v>
      </c>
      <c r="I676" s="169"/>
      <c r="L676" s="165"/>
      <c r="M676" s="170"/>
      <c r="T676" s="171"/>
      <c r="AT676" s="166" t="s">
        <v>279</v>
      </c>
      <c r="AU676" s="166" t="s">
        <v>90</v>
      </c>
      <c r="AV676" s="14" t="s">
        <v>90</v>
      </c>
      <c r="AW676" s="14" t="s">
        <v>35</v>
      </c>
      <c r="AX676" s="14" t="s">
        <v>81</v>
      </c>
      <c r="AY676" s="166" t="s">
        <v>270</v>
      </c>
    </row>
    <row r="677" spans="2:65" s="14" customFormat="1" ht="11.25">
      <c r="B677" s="165"/>
      <c r="D677" s="152" t="s">
        <v>279</v>
      </c>
      <c r="E677" s="166" t="s">
        <v>1</v>
      </c>
      <c r="F677" s="167" t="s">
        <v>3183</v>
      </c>
      <c r="H677" s="168">
        <v>1</v>
      </c>
      <c r="I677" s="169"/>
      <c r="L677" s="165"/>
      <c r="M677" s="170"/>
      <c r="T677" s="171"/>
      <c r="AT677" s="166" t="s">
        <v>279</v>
      </c>
      <c r="AU677" s="166" t="s">
        <v>90</v>
      </c>
      <c r="AV677" s="14" t="s">
        <v>90</v>
      </c>
      <c r="AW677" s="14" t="s">
        <v>35</v>
      </c>
      <c r="AX677" s="14" t="s">
        <v>81</v>
      </c>
      <c r="AY677" s="166" t="s">
        <v>270</v>
      </c>
    </row>
    <row r="678" spans="2:65" s="13" customFormat="1" ht="11.25">
      <c r="B678" s="158"/>
      <c r="D678" s="152" t="s">
        <v>279</v>
      </c>
      <c r="E678" s="159" t="s">
        <v>1</v>
      </c>
      <c r="F678" s="160" t="s">
        <v>3184</v>
      </c>
      <c r="H678" s="161">
        <v>2</v>
      </c>
      <c r="I678" s="162"/>
      <c r="L678" s="158"/>
      <c r="M678" s="163"/>
      <c r="T678" s="164"/>
      <c r="AT678" s="159" t="s">
        <v>279</v>
      </c>
      <c r="AU678" s="159" t="s">
        <v>90</v>
      </c>
      <c r="AV678" s="13" t="s">
        <v>179</v>
      </c>
      <c r="AW678" s="13" t="s">
        <v>35</v>
      </c>
      <c r="AX678" s="13" t="s">
        <v>21</v>
      </c>
      <c r="AY678" s="159" t="s">
        <v>270</v>
      </c>
    </row>
    <row r="679" spans="2:65" s="1" customFormat="1" ht="24.2" customHeight="1">
      <c r="B679" s="32"/>
      <c r="C679" s="179" t="s">
        <v>1074</v>
      </c>
      <c r="D679" s="179" t="s">
        <v>532</v>
      </c>
      <c r="E679" s="180" t="s">
        <v>3185</v>
      </c>
      <c r="F679" s="181" t="s">
        <v>3186</v>
      </c>
      <c r="G679" s="182" t="s">
        <v>876</v>
      </c>
      <c r="H679" s="183">
        <v>1</v>
      </c>
      <c r="I679" s="184"/>
      <c r="J679" s="185">
        <f>ROUND(I679*H679,2)</f>
        <v>0</v>
      </c>
      <c r="K679" s="181" t="s">
        <v>276</v>
      </c>
      <c r="L679" s="186"/>
      <c r="M679" s="187" t="s">
        <v>1</v>
      </c>
      <c r="N679" s="188" t="s">
        <v>46</v>
      </c>
      <c r="P679" s="147">
        <f>O679*H679</f>
        <v>0</v>
      </c>
      <c r="Q679" s="147">
        <v>2.5000000000000001E-3</v>
      </c>
      <c r="R679" s="147">
        <f>Q679*H679</f>
        <v>2.5000000000000001E-3</v>
      </c>
      <c r="S679" s="147">
        <v>0</v>
      </c>
      <c r="T679" s="148">
        <f>S679*H679</f>
        <v>0</v>
      </c>
      <c r="AR679" s="149" t="s">
        <v>338</v>
      </c>
      <c r="AT679" s="149" t="s">
        <v>532</v>
      </c>
      <c r="AU679" s="149" t="s">
        <v>90</v>
      </c>
      <c r="AY679" s="17" t="s">
        <v>270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21</v>
      </c>
      <c r="BK679" s="150">
        <f>ROUND(I679*H679,2)</f>
        <v>0</v>
      </c>
      <c r="BL679" s="17" t="s">
        <v>277</v>
      </c>
      <c r="BM679" s="149" t="s">
        <v>3187</v>
      </c>
    </row>
    <row r="680" spans="2:65" s="14" customFormat="1" ht="11.25">
      <c r="B680" s="165"/>
      <c r="D680" s="152" t="s">
        <v>279</v>
      </c>
      <c r="E680" s="166" t="s">
        <v>1</v>
      </c>
      <c r="F680" s="167" t="s">
        <v>3188</v>
      </c>
      <c r="H680" s="168">
        <v>1</v>
      </c>
      <c r="I680" s="169"/>
      <c r="L680" s="165"/>
      <c r="M680" s="170"/>
      <c r="T680" s="171"/>
      <c r="AT680" s="166" t="s">
        <v>279</v>
      </c>
      <c r="AU680" s="166" t="s">
        <v>90</v>
      </c>
      <c r="AV680" s="14" t="s">
        <v>90</v>
      </c>
      <c r="AW680" s="14" t="s">
        <v>35</v>
      </c>
      <c r="AX680" s="14" t="s">
        <v>21</v>
      </c>
      <c r="AY680" s="166" t="s">
        <v>270</v>
      </c>
    </row>
    <row r="681" spans="2:65" s="1" customFormat="1" ht="49.15" customHeight="1">
      <c r="B681" s="32"/>
      <c r="C681" s="179" t="s">
        <v>1079</v>
      </c>
      <c r="D681" s="179" t="s">
        <v>532</v>
      </c>
      <c r="E681" s="180" t="s">
        <v>896</v>
      </c>
      <c r="F681" s="181" t="s">
        <v>897</v>
      </c>
      <c r="G681" s="182" t="s">
        <v>876</v>
      </c>
      <c r="H681" s="183">
        <v>1</v>
      </c>
      <c r="I681" s="184"/>
      <c r="J681" s="185">
        <f>ROUND(I681*H681,2)</f>
        <v>0</v>
      </c>
      <c r="K681" s="181" t="s">
        <v>341</v>
      </c>
      <c r="L681" s="186"/>
      <c r="M681" s="187" t="s">
        <v>1</v>
      </c>
      <c r="N681" s="188" t="s">
        <v>46</v>
      </c>
      <c r="P681" s="147">
        <f>O681*H681</f>
        <v>0</v>
      </c>
      <c r="Q681" s="147">
        <v>1.6999999999999999E-3</v>
      </c>
      <c r="R681" s="147">
        <f>Q681*H681</f>
        <v>1.6999999999999999E-3</v>
      </c>
      <c r="S681" s="147">
        <v>0</v>
      </c>
      <c r="T681" s="148">
        <f>S681*H681</f>
        <v>0</v>
      </c>
      <c r="AR681" s="149" t="s">
        <v>338</v>
      </c>
      <c r="AT681" s="149" t="s">
        <v>532</v>
      </c>
      <c r="AU681" s="149" t="s">
        <v>90</v>
      </c>
      <c r="AY681" s="17" t="s">
        <v>270</v>
      </c>
      <c r="BE681" s="150">
        <f>IF(N681="základní",J681,0)</f>
        <v>0</v>
      </c>
      <c r="BF681" s="150">
        <f>IF(N681="snížená",J681,0)</f>
        <v>0</v>
      </c>
      <c r="BG681" s="150">
        <f>IF(N681="zákl. přenesená",J681,0)</f>
        <v>0</v>
      </c>
      <c r="BH681" s="150">
        <f>IF(N681="sníž. přenesená",J681,0)</f>
        <v>0</v>
      </c>
      <c r="BI681" s="150">
        <f>IF(N681="nulová",J681,0)</f>
        <v>0</v>
      </c>
      <c r="BJ681" s="17" t="s">
        <v>21</v>
      </c>
      <c r="BK681" s="150">
        <f>ROUND(I681*H681,2)</f>
        <v>0</v>
      </c>
      <c r="BL681" s="17" t="s">
        <v>277</v>
      </c>
      <c r="BM681" s="149" t="s">
        <v>3189</v>
      </c>
    </row>
    <row r="682" spans="2:65" s="14" customFormat="1" ht="11.25">
      <c r="B682" s="165"/>
      <c r="D682" s="152" t="s">
        <v>279</v>
      </c>
      <c r="E682" s="166" t="s">
        <v>1</v>
      </c>
      <c r="F682" s="167" t="s">
        <v>899</v>
      </c>
      <c r="H682" s="168">
        <v>1</v>
      </c>
      <c r="I682" s="169"/>
      <c r="L682" s="165"/>
      <c r="M682" s="170"/>
      <c r="T682" s="171"/>
      <c r="AT682" s="166" t="s">
        <v>279</v>
      </c>
      <c r="AU682" s="166" t="s">
        <v>90</v>
      </c>
      <c r="AV682" s="14" t="s">
        <v>90</v>
      </c>
      <c r="AW682" s="14" t="s">
        <v>35</v>
      </c>
      <c r="AX682" s="14" t="s">
        <v>21</v>
      </c>
      <c r="AY682" s="166" t="s">
        <v>270</v>
      </c>
    </row>
    <row r="683" spans="2:65" s="1" customFormat="1" ht="37.9" customHeight="1">
      <c r="B683" s="32"/>
      <c r="C683" s="138" t="s">
        <v>1089</v>
      </c>
      <c r="D683" s="138" t="s">
        <v>272</v>
      </c>
      <c r="E683" s="139" t="s">
        <v>957</v>
      </c>
      <c r="F683" s="140" t="s">
        <v>958</v>
      </c>
      <c r="G683" s="141" t="s">
        <v>335</v>
      </c>
      <c r="H683" s="142">
        <v>80</v>
      </c>
      <c r="I683" s="143"/>
      <c r="J683" s="144">
        <f>ROUND(I683*H683,2)</f>
        <v>0</v>
      </c>
      <c r="K683" s="140" t="s">
        <v>341</v>
      </c>
      <c r="L683" s="32"/>
      <c r="M683" s="145" t="s">
        <v>1</v>
      </c>
      <c r="N683" s="146" t="s">
        <v>46</v>
      </c>
      <c r="P683" s="147">
        <f>O683*H683</f>
        <v>0</v>
      </c>
      <c r="Q683" s="147">
        <v>0.16900000000000001</v>
      </c>
      <c r="R683" s="147">
        <f>Q683*H683</f>
        <v>13.520000000000001</v>
      </c>
      <c r="S683" s="147">
        <v>0</v>
      </c>
      <c r="T683" s="148">
        <f>S683*H683</f>
        <v>0</v>
      </c>
      <c r="AR683" s="149" t="s">
        <v>277</v>
      </c>
      <c r="AT683" s="149" t="s">
        <v>272</v>
      </c>
      <c r="AU683" s="149" t="s">
        <v>90</v>
      </c>
      <c r="AY683" s="17" t="s">
        <v>270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21</v>
      </c>
      <c r="BK683" s="150">
        <f>ROUND(I683*H683,2)</f>
        <v>0</v>
      </c>
      <c r="BL683" s="17" t="s">
        <v>277</v>
      </c>
      <c r="BM683" s="149" t="s">
        <v>3190</v>
      </c>
    </row>
    <row r="684" spans="2:65" s="12" customFormat="1" ht="22.5">
      <c r="B684" s="151"/>
      <c r="D684" s="152" t="s">
        <v>279</v>
      </c>
      <c r="E684" s="153" t="s">
        <v>1</v>
      </c>
      <c r="F684" s="154" t="s">
        <v>3191</v>
      </c>
      <c r="H684" s="153" t="s">
        <v>1</v>
      </c>
      <c r="I684" s="155"/>
      <c r="L684" s="151"/>
      <c r="M684" s="156"/>
      <c r="T684" s="157"/>
      <c r="AT684" s="153" t="s">
        <v>279</v>
      </c>
      <c r="AU684" s="153" t="s">
        <v>90</v>
      </c>
      <c r="AV684" s="12" t="s">
        <v>21</v>
      </c>
      <c r="AW684" s="12" t="s">
        <v>35</v>
      </c>
      <c r="AX684" s="12" t="s">
        <v>81</v>
      </c>
      <c r="AY684" s="153" t="s">
        <v>270</v>
      </c>
    </row>
    <row r="685" spans="2:65" s="14" customFormat="1" ht="11.25">
      <c r="B685" s="165"/>
      <c r="D685" s="152" t="s">
        <v>279</v>
      </c>
      <c r="E685" s="166" t="s">
        <v>1</v>
      </c>
      <c r="F685" s="167" t="s">
        <v>3192</v>
      </c>
      <c r="H685" s="168">
        <v>80</v>
      </c>
      <c r="I685" s="169"/>
      <c r="L685" s="165"/>
      <c r="M685" s="170"/>
      <c r="T685" s="171"/>
      <c r="AT685" s="166" t="s">
        <v>279</v>
      </c>
      <c r="AU685" s="166" t="s">
        <v>90</v>
      </c>
      <c r="AV685" s="14" t="s">
        <v>90</v>
      </c>
      <c r="AW685" s="14" t="s">
        <v>35</v>
      </c>
      <c r="AX685" s="14" t="s">
        <v>81</v>
      </c>
      <c r="AY685" s="166" t="s">
        <v>270</v>
      </c>
    </row>
    <row r="686" spans="2:65" s="13" customFormat="1" ht="11.25">
      <c r="B686" s="158"/>
      <c r="D686" s="152" t="s">
        <v>279</v>
      </c>
      <c r="E686" s="159" t="s">
        <v>3193</v>
      </c>
      <c r="F686" s="160" t="s">
        <v>367</v>
      </c>
      <c r="H686" s="161">
        <v>80</v>
      </c>
      <c r="I686" s="162"/>
      <c r="L686" s="158"/>
      <c r="M686" s="163"/>
      <c r="T686" s="164"/>
      <c r="AT686" s="159" t="s">
        <v>279</v>
      </c>
      <c r="AU686" s="159" t="s">
        <v>90</v>
      </c>
      <c r="AV686" s="13" t="s">
        <v>179</v>
      </c>
      <c r="AW686" s="13" t="s">
        <v>35</v>
      </c>
      <c r="AX686" s="13" t="s">
        <v>21</v>
      </c>
      <c r="AY686" s="159" t="s">
        <v>270</v>
      </c>
    </row>
    <row r="687" spans="2:65" s="1" customFormat="1" ht="16.5" customHeight="1">
      <c r="B687" s="32"/>
      <c r="C687" s="179" t="s">
        <v>166</v>
      </c>
      <c r="D687" s="179" t="s">
        <v>532</v>
      </c>
      <c r="E687" s="180" t="s">
        <v>3194</v>
      </c>
      <c r="F687" s="181" t="s">
        <v>3195</v>
      </c>
      <c r="G687" s="182" t="s">
        <v>335</v>
      </c>
      <c r="H687" s="183">
        <v>81.599999999999994</v>
      </c>
      <c r="I687" s="184"/>
      <c r="J687" s="185">
        <f>ROUND(I687*H687,2)</f>
        <v>0</v>
      </c>
      <c r="K687" s="181" t="s">
        <v>276</v>
      </c>
      <c r="L687" s="186"/>
      <c r="M687" s="187" t="s">
        <v>1</v>
      </c>
      <c r="N687" s="188" t="s">
        <v>46</v>
      </c>
      <c r="P687" s="147">
        <f>O687*H687</f>
        <v>0</v>
      </c>
      <c r="Q687" s="147">
        <v>0.10199999999999999</v>
      </c>
      <c r="R687" s="147">
        <f>Q687*H687</f>
        <v>8.3231999999999982</v>
      </c>
      <c r="S687" s="147">
        <v>0</v>
      </c>
      <c r="T687" s="148">
        <f>S687*H687</f>
        <v>0</v>
      </c>
      <c r="AR687" s="149" t="s">
        <v>338</v>
      </c>
      <c r="AT687" s="149" t="s">
        <v>532</v>
      </c>
      <c r="AU687" s="149" t="s">
        <v>90</v>
      </c>
      <c r="AY687" s="17" t="s">
        <v>270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21</v>
      </c>
      <c r="BK687" s="150">
        <f>ROUND(I687*H687,2)</f>
        <v>0</v>
      </c>
      <c r="BL687" s="17" t="s">
        <v>277</v>
      </c>
      <c r="BM687" s="149" t="s">
        <v>3196</v>
      </c>
    </row>
    <row r="688" spans="2:65" s="14" customFormat="1" ht="11.25">
      <c r="B688" s="165"/>
      <c r="D688" s="152" t="s">
        <v>279</v>
      </c>
      <c r="E688" s="166" t="s">
        <v>1</v>
      </c>
      <c r="F688" s="167" t="s">
        <v>3197</v>
      </c>
      <c r="H688" s="168">
        <v>81.599999999999994</v>
      </c>
      <c r="I688" s="169"/>
      <c r="L688" s="165"/>
      <c r="M688" s="170"/>
      <c r="T688" s="171"/>
      <c r="AT688" s="166" t="s">
        <v>279</v>
      </c>
      <c r="AU688" s="166" t="s">
        <v>90</v>
      </c>
      <c r="AV688" s="14" t="s">
        <v>90</v>
      </c>
      <c r="AW688" s="14" t="s">
        <v>35</v>
      </c>
      <c r="AX688" s="14" t="s">
        <v>21</v>
      </c>
      <c r="AY688" s="166" t="s">
        <v>270</v>
      </c>
    </row>
    <row r="689" spans="2:65" s="1" customFormat="1" ht="37.9" customHeight="1">
      <c r="B689" s="32"/>
      <c r="C689" s="138" t="s">
        <v>1101</v>
      </c>
      <c r="D689" s="138" t="s">
        <v>272</v>
      </c>
      <c r="E689" s="139" t="s">
        <v>989</v>
      </c>
      <c r="F689" s="140" t="s">
        <v>990</v>
      </c>
      <c r="G689" s="141" t="s">
        <v>335</v>
      </c>
      <c r="H689" s="142">
        <v>95</v>
      </c>
      <c r="I689" s="143"/>
      <c r="J689" s="144">
        <f>ROUND(I689*H689,2)</f>
        <v>0</v>
      </c>
      <c r="K689" s="140" t="s">
        <v>341</v>
      </c>
      <c r="L689" s="32"/>
      <c r="M689" s="145" t="s">
        <v>1</v>
      </c>
      <c r="N689" s="146" t="s">
        <v>46</v>
      </c>
      <c r="P689" s="147">
        <f>O689*H689</f>
        <v>0</v>
      </c>
      <c r="Q689" s="147">
        <v>0.14000000000000001</v>
      </c>
      <c r="R689" s="147">
        <f>Q689*H689</f>
        <v>13.3</v>
      </c>
      <c r="S689" s="147">
        <v>0</v>
      </c>
      <c r="T689" s="148">
        <f>S689*H689</f>
        <v>0</v>
      </c>
      <c r="AR689" s="149" t="s">
        <v>277</v>
      </c>
      <c r="AT689" s="149" t="s">
        <v>272</v>
      </c>
      <c r="AU689" s="149" t="s">
        <v>90</v>
      </c>
      <c r="AY689" s="17" t="s">
        <v>270</v>
      </c>
      <c r="BE689" s="150">
        <f>IF(N689="základní",J689,0)</f>
        <v>0</v>
      </c>
      <c r="BF689" s="150">
        <f>IF(N689="snížená",J689,0)</f>
        <v>0</v>
      </c>
      <c r="BG689" s="150">
        <f>IF(N689="zákl. přenesená",J689,0)</f>
        <v>0</v>
      </c>
      <c r="BH689" s="150">
        <f>IF(N689="sníž. přenesená",J689,0)</f>
        <v>0</v>
      </c>
      <c r="BI689" s="150">
        <f>IF(N689="nulová",J689,0)</f>
        <v>0</v>
      </c>
      <c r="BJ689" s="17" t="s">
        <v>21</v>
      </c>
      <c r="BK689" s="150">
        <f>ROUND(I689*H689,2)</f>
        <v>0</v>
      </c>
      <c r="BL689" s="17" t="s">
        <v>277</v>
      </c>
      <c r="BM689" s="149" t="s">
        <v>3198</v>
      </c>
    </row>
    <row r="690" spans="2:65" s="12" customFormat="1" ht="22.5">
      <c r="B690" s="151"/>
      <c r="D690" s="152" t="s">
        <v>279</v>
      </c>
      <c r="E690" s="153" t="s">
        <v>1</v>
      </c>
      <c r="F690" s="154" t="s">
        <v>3199</v>
      </c>
      <c r="H690" s="153" t="s">
        <v>1</v>
      </c>
      <c r="I690" s="155"/>
      <c r="L690" s="151"/>
      <c r="M690" s="156"/>
      <c r="T690" s="157"/>
      <c r="AT690" s="153" t="s">
        <v>279</v>
      </c>
      <c r="AU690" s="153" t="s">
        <v>90</v>
      </c>
      <c r="AV690" s="12" t="s">
        <v>21</v>
      </c>
      <c r="AW690" s="12" t="s">
        <v>35</v>
      </c>
      <c r="AX690" s="12" t="s">
        <v>81</v>
      </c>
      <c r="AY690" s="153" t="s">
        <v>270</v>
      </c>
    </row>
    <row r="691" spans="2:65" s="14" customFormat="1" ht="22.5">
      <c r="B691" s="165"/>
      <c r="D691" s="152" t="s">
        <v>279</v>
      </c>
      <c r="E691" s="166" t="s">
        <v>1</v>
      </c>
      <c r="F691" s="167" t="s">
        <v>3200</v>
      </c>
      <c r="H691" s="168">
        <v>95</v>
      </c>
      <c r="I691" s="169"/>
      <c r="L691" s="165"/>
      <c r="M691" s="170"/>
      <c r="T691" s="171"/>
      <c r="AT691" s="166" t="s">
        <v>279</v>
      </c>
      <c r="AU691" s="166" t="s">
        <v>90</v>
      </c>
      <c r="AV691" s="14" t="s">
        <v>90</v>
      </c>
      <c r="AW691" s="14" t="s">
        <v>35</v>
      </c>
      <c r="AX691" s="14" t="s">
        <v>81</v>
      </c>
      <c r="AY691" s="166" t="s">
        <v>270</v>
      </c>
    </row>
    <row r="692" spans="2:65" s="15" customFormat="1" ht="11.25">
      <c r="B692" s="172"/>
      <c r="D692" s="152" t="s">
        <v>279</v>
      </c>
      <c r="E692" s="173" t="s">
        <v>2439</v>
      </c>
      <c r="F692" s="174" t="s">
        <v>310</v>
      </c>
      <c r="H692" s="175">
        <v>95</v>
      </c>
      <c r="I692" s="176"/>
      <c r="L692" s="172"/>
      <c r="M692" s="177"/>
      <c r="T692" s="178"/>
      <c r="AT692" s="173" t="s">
        <v>279</v>
      </c>
      <c r="AU692" s="173" t="s">
        <v>90</v>
      </c>
      <c r="AV692" s="15" t="s">
        <v>277</v>
      </c>
      <c r="AW692" s="15" t="s">
        <v>35</v>
      </c>
      <c r="AX692" s="15" t="s">
        <v>21</v>
      </c>
      <c r="AY692" s="173" t="s">
        <v>270</v>
      </c>
    </row>
    <row r="693" spans="2:65" s="1" customFormat="1" ht="16.5" customHeight="1">
      <c r="B693" s="32"/>
      <c r="C693" s="179" t="s">
        <v>1107</v>
      </c>
      <c r="D693" s="179" t="s">
        <v>532</v>
      </c>
      <c r="E693" s="180" t="s">
        <v>997</v>
      </c>
      <c r="F693" s="181" t="s">
        <v>998</v>
      </c>
      <c r="G693" s="182" t="s">
        <v>335</v>
      </c>
      <c r="H693" s="183">
        <v>96.9</v>
      </c>
      <c r="I693" s="184"/>
      <c r="J693" s="185">
        <f>ROUND(I693*H693,2)</f>
        <v>0</v>
      </c>
      <c r="K693" s="181" t="s">
        <v>276</v>
      </c>
      <c r="L693" s="186"/>
      <c r="M693" s="187" t="s">
        <v>1</v>
      </c>
      <c r="N693" s="188" t="s">
        <v>46</v>
      </c>
      <c r="P693" s="147">
        <f>O693*H693</f>
        <v>0</v>
      </c>
      <c r="Q693" s="147">
        <v>5.6120000000000003E-2</v>
      </c>
      <c r="R693" s="147">
        <f>Q693*H693</f>
        <v>5.438028000000001</v>
      </c>
      <c r="S693" s="147">
        <v>0</v>
      </c>
      <c r="T693" s="148">
        <f>S693*H693</f>
        <v>0</v>
      </c>
      <c r="AR693" s="149" t="s">
        <v>338</v>
      </c>
      <c r="AT693" s="149" t="s">
        <v>532</v>
      </c>
      <c r="AU693" s="149" t="s">
        <v>90</v>
      </c>
      <c r="AY693" s="17" t="s">
        <v>270</v>
      </c>
      <c r="BE693" s="150">
        <f>IF(N693="základní",J693,0)</f>
        <v>0</v>
      </c>
      <c r="BF693" s="150">
        <f>IF(N693="snížená",J693,0)</f>
        <v>0</v>
      </c>
      <c r="BG693" s="150">
        <f>IF(N693="zákl. přenesená",J693,0)</f>
        <v>0</v>
      </c>
      <c r="BH693" s="150">
        <f>IF(N693="sníž. přenesená",J693,0)</f>
        <v>0</v>
      </c>
      <c r="BI693" s="150">
        <f>IF(N693="nulová",J693,0)</f>
        <v>0</v>
      </c>
      <c r="BJ693" s="17" t="s">
        <v>21</v>
      </c>
      <c r="BK693" s="150">
        <f>ROUND(I693*H693,2)</f>
        <v>0</v>
      </c>
      <c r="BL693" s="17" t="s">
        <v>277</v>
      </c>
      <c r="BM693" s="149" t="s">
        <v>3201</v>
      </c>
    </row>
    <row r="694" spans="2:65" s="14" customFormat="1" ht="22.5">
      <c r="B694" s="165"/>
      <c r="D694" s="152" t="s">
        <v>279</v>
      </c>
      <c r="E694" s="166" t="s">
        <v>1</v>
      </c>
      <c r="F694" s="167" t="s">
        <v>3202</v>
      </c>
      <c r="H694" s="168">
        <v>96.9</v>
      </c>
      <c r="I694" s="169"/>
      <c r="L694" s="165"/>
      <c r="M694" s="170"/>
      <c r="T694" s="171"/>
      <c r="AT694" s="166" t="s">
        <v>279</v>
      </c>
      <c r="AU694" s="166" t="s">
        <v>90</v>
      </c>
      <c r="AV694" s="14" t="s">
        <v>90</v>
      </c>
      <c r="AW694" s="14" t="s">
        <v>35</v>
      </c>
      <c r="AX694" s="14" t="s">
        <v>21</v>
      </c>
      <c r="AY694" s="166" t="s">
        <v>270</v>
      </c>
    </row>
    <row r="695" spans="2:65" s="1" customFormat="1" ht="37.9" customHeight="1">
      <c r="B695" s="32"/>
      <c r="C695" s="138" t="s">
        <v>1124</v>
      </c>
      <c r="D695" s="138" t="s">
        <v>272</v>
      </c>
      <c r="E695" s="139" t="s">
        <v>1080</v>
      </c>
      <c r="F695" s="140" t="s">
        <v>1081</v>
      </c>
      <c r="G695" s="141" t="s">
        <v>371</v>
      </c>
      <c r="H695" s="142">
        <v>2.3879999999999999</v>
      </c>
      <c r="I695" s="143"/>
      <c r="J695" s="144">
        <f>ROUND(I695*H695,2)</f>
        <v>0</v>
      </c>
      <c r="K695" s="140" t="s">
        <v>341</v>
      </c>
      <c r="L695" s="32"/>
      <c r="M695" s="145" t="s">
        <v>1</v>
      </c>
      <c r="N695" s="146" t="s">
        <v>46</v>
      </c>
      <c r="P695" s="147">
        <f>O695*H695</f>
        <v>0</v>
      </c>
      <c r="Q695" s="147">
        <v>2.4529999999999998</v>
      </c>
      <c r="R695" s="147">
        <f>Q695*H695</f>
        <v>5.8577639999999995</v>
      </c>
      <c r="S695" s="147">
        <v>0</v>
      </c>
      <c r="T695" s="148">
        <f>S695*H695</f>
        <v>0</v>
      </c>
      <c r="AR695" s="149" t="s">
        <v>277</v>
      </c>
      <c r="AT695" s="149" t="s">
        <v>272</v>
      </c>
      <c r="AU695" s="149" t="s">
        <v>90</v>
      </c>
      <c r="AY695" s="17" t="s">
        <v>270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21</v>
      </c>
      <c r="BK695" s="150">
        <f>ROUND(I695*H695,2)</f>
        <v>0</v>
      </c>
      <c r="BL695" s="17" t="s">
        <v>277</v>
      </c>
      <c r="BM695" s="149" t="s">
        <v>3203</v>
      </c>
    </row>
    <row r="696" spans="2:65" s="12" customFormat="1" ht="22.5">
      <c r="B696" s="151"/>
      <c r="D696" s="152" t="s">
        <v>279</v>
      </c>
      <c r="E696" s="153" t="s">
        <v>1</v>
      </c>
      <c r="F696" s="154" t="s">
        <v>2449</v>
      </c>
      <c r="H696" s="153" t="s">
        <v>1</v>
      </c>
      <c r="I696" s="155"/>
      <c r="L696" s="151"/>
      <c r="M696" s="156"/>
      <c r="T696" s="157"/>
      <c r="AT696" s="153" t="s">
        <v>279</v>
      </c>
      <c r="AU696" s="153" t="s">
        <v>90</v>
      </c>
      <c r="AV696" s="12" t="s">
        <v>21</v>
      </c>
      <c r="AW696" s="12" t="s">
        <v>35</v>
      </c>
      <c r="AX696" s="12" t="s">
        <v>81</v>
      </c>
      <c r="AY696" s="153" t="s">
        <v>270</v>
      </c>
    </row>
    <row r="697" spans="2:65" s="14" customFormat="1" ht="22.5">
      <c r="B697" s="165"/>
      <c r="D697" s="152" t="s">
        <v>279</v>
      </c>
      <c r="E697" s="166" t="s">
        <v>1</v>
      </c>
      <c r="F697" s="167" t="s">
        <v>3204</v>
      </c>
      <c r="H697" s="168">
        <v>1.2</v>
      </c>
      <c r="I697" s="169"/>
      <c r="L697" s="165"/>
      <c r="M697" s="170"/>
      <c r="T697" s="171"/>
      <c r="AT697" s="166" t="s">
        <v>279</v>
      </c>
      <c r="AU697" s="166" t="s">
        <v>90</v>
      </c>
      <c r="AV697" s="14" t="s">
        <v>90</v>
      </c>
      <c r="AW697" s="14" t="s">
        <v>35</v>
      </c>
      <c r="AX697" s="14" t="s">
        <v>81</v>
      </c>
      <c r="AY697" s="166" t="s">
        <v>270</v>
      </c>
    </row>
    <row r="698" spans="2:65" s="14" customFormat="1" ht="22.5">
      <c r="B698" s="165"/>
      <c r="D698" s="152" t="s">
        <v>279</v>
      </c>
      <c r="E698" s="166" t="s">
        <v>1</v>
      </c>
      <c r="F698" s="167" t="s">
        <v>3205</v>
      </c>
      <c r="H698" s="168">
        <v>1.1879999999999999</v>
      </c>
      <c r="I698" s="169"/>
      <c r="L698" s="165"/>
      <c r="M698" s="170"/>
      <c r="T698" s="171"/>
      <c r="AT698" s="166" t="s">
        <v>279</v>
      </c>
      <c r="AU698" s="166" t="s">
        <v>90</v>
      </c>
      <c r="AV698" s="14" t="s">
        <v>90</v>
      </c>
      <c r="AW698" s="14" t="s">
        <v>35</v>
      </c>
      <c r="AX698" s="14" t="s">
        <v>81</v>
      </c>
      <c r="AY698" s="166" t="s">
        <v>270</v>
      </c>
    </row>
    <row r="699" spans="2:65" s="15" customFormat="1" ht="11.25">
      <c r="B699" s="172"/>
      <c r="D699" s="152" t="s">
        <v>279</v>
      </c>
      <c r="E699" s="173" t="s">
        <v>1</v>
      </c>
      <c r="F699" s="174" t="s">
        <v>310</v>
      </c>
      <c r="H699" s="175">
        <v>2.3879999999999999</v>
      </c>
      <c r="I699" s="176"/>
      <c r="L699" s="172"/>
      <c r="M699" s="177"/>
      <c r="T699" s="178"/>
      <c r="AT699" s="173" t="s">
        <v>279</v>
      </c>
      <c r="AU699" s="173" t="s">
        <v>90</v>
      </c>
      <c r="AV699" s="15" t="s">
        <v>277</v>
      </c>
      <c r="AW699" s="15" t="s">
        <v>35</v>
      </c>
      <c r="AX699" s="15" t="s">
        <v>21</v>
      </c>
      <c r="AY699" s="173" t="s">
        <v>270</v>
      </c>
    </row>
    <row r="700" spans="2:65" s="1" customFormat="1" ht="24.2" customHeight="1">
      <c r="B700" s="32"/>
      <c r="C700" s="138" t="s">
        <v>1134</v>
      </c>
      <c r="D700" s="138" t="s">
        <v>272</v>
      </c>
      <c r="E700" s="139" t="s">
        <v>1102</v>
      </c>
      <c r="F700" s="140" t="s">
        <v>1103</v>
      </c>
      <c r="G700" s="141" t="s">
        <v>335</v>
      </c>
      <c r="H700" s="142">
        <v>8</v>
      </c>
      <c r="I700" s="143"/>
      <c r="J700" s="144">
        <f>ROUND(I700*H700,2)</f>
        <v>0</v>
      </c>
      <c r="K700" s="140" t="s">
        <v>276</v>
      </c>
      <c r="L700" s="32"/>
      <c r="M700" s="145" t="s">
        <v>1</v>
      </c>
      <c r="N700" s="146" t="s">
        <v>46</v>
      </c>
      <c r="P700" s="147">
        <f>O700*H700</f>
        <v>0</v>
      </c>
      <c r="Q700" s="147">
        <v>3.0000000000000001E-5</v>
      </c>
      <c r="R700" s="147">
        <f>Q700*H700</f>
        <v>2.4000000000000001E-4</v>
      </c>
      <c r="S700" s="147">
        <v>0</v>
      </c>
      <c r="T700" s="148">
        <f>S700*H700</f>
        <v>0</v>
      </c>
      <c r="AR700" s="149" t="s">
        <v>277</v>
      </c>
      <c r="AT700" s="149" t="s">
        <v>272</v>
      </c>
      <c r="AU700" s="149" t="s">
        <v>90</v>
      </c>
      <c r="AY700" s="17" t="s">
        <v>270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21</v>
      </c>
      <c r="BK700" s="150">
        <f>ROUND(I700*H700,2)</f>
        <v>0</v>
      </c>
      <c r="BL700" s="17" t="s">
        <v>277</v>
      </c>
      <c r="BM700" s="149" t="s">
        <v>3206</v>
      </c>
    </row>
    <row r="701" spans="2:65" s="12" customFormat="1" ht="22.5">
      <c r="B701" s="151"/>
      <c r="D701" s="152" t="s">
        <v>279</v>
      </c>
      <c r="E701" s="153" t="s">
        <v>1</v>
      </c>
      <c r="F701" s="154" t="s">
        <v>2647</v>
      </c>
      <c r="H701" s="153" t="s">
        <v>1</v>
      </c>
      <c r="I701" s="155"/>
      <c r="L701" s="151"/>
      <c r="M701" s="156"/>
      <c r="T701" s="157"/>
      <c r="AT701" s="153" t="s">
        <v>279</v>
      </c>
      <c r="AU701" s="153" t="s">
        <v>90</v>
      </c>
      <c r="AV701" s="12" t="s">
        <v>21</v>
      </c>
      <c r="AW701" s="12" t="s">
        <v>35</v>
      </c>
      <c r="AX701" s="12" t="s">
        <v>81</v>
      </c>
      <c r="AY701" s="153" t="s">
        <v>270</v>
      </c>
    </row>
    <row r="702" spans="2:65" s="14" customFormat="1" ht="22.5">
      <c r="B702" s="165"/>
      <c r="D702" s="152" t="s">
        <v>279</v>
      </c>
      <c r="E702" s="166" t="s">
        <v>1</v>
      </c>
      <c r="F702" s="167" t="s">
        <v>3207</v>
      </c>
      <c r="H702" s="168">
        <v>8</v>
      </c>
      <c r="I702" s="169"/>
      <c r="L702" s="165"/>
      <c r="M702" s="170"/>
      <c r="T702" s="171"/>
      <c r="AT702" s="166" t="s">
        <v>279</v>
      </c>
      <c r="AU702" s="166" t="s">
        <v>90</v>
      </c>
      <c r="AV702" s="14" t="s">
        <v>90</v>
      </c>
      <c r="AW702" s="14" t="s">
        <v>35</v>
      </c>
      <c r="AX702" s="14" t="s">
        <v>21</v>
      </c>
      <c r="AY702" s="166" t="s">
        <v>270</v>
      </c>
    </row>
    <row r="703" spans="2:65" s="1" customFormat="1" ht="24.2" customHeight="1">
      <c r="B703" s="32"/>
      <c r="C703" s="138" t="s">
        <v>1142</v>
      </c>
      <c r="D703" s="138" t="s">
        <v>272</v>
      </c>
      <c r="E703" s="139" t="s">
        <v>3208</v>
      </c>
      <c r="F703" s="140" t="s">
        <v>3209</v>
      </c>
      <c r="G703" s="141" t="s">
        <v>876</v>
      </c>
      <c r="H703" s="142">
        <v>1</v>
      </c>
      <c r="I703" s="143"/>
      <c r="J703" s="144">
        <f>ROUND(I703*H703,2)</f>
        <v>0</v>
      </c>
      <c r="K703" s="140" t="s">
        <v>276</v>
      </c>
      <c r="L703" s="32"/>
      <c r="M703" s="145" t="s">
        <v>1</v>
      </c>
      <c r="N703" s="146" t="s">
        <v>46</v>
      </c>
      <c r="P703" s="147">
        <f>O703*H703</f>
        <v>0</v>
      </c>
      <c r="Q703" s="147">
        <v>8.0000000000000004E-4</v>
      </c>
      <c r="R703" s="147">
        <f>Q703*H703</f>
        <v>8.0000000000000004E-4</v>
      </c>
      <c r="S703" s="147">
        <v>0</v>
      </c>
      <c r="T703" s="148">
        <f>S703*H703</f>
        <v>0</v>
      </c>
      <c r="AR703" s="149" t="s">
        <v>277</v>
      </c>
      <c r="AT703" s="149" t="s">
        <v>272</v>
      </c>
      <c r="AU703" s="149" t="s">
        <v>90</v>
      </c>
      <c r="AY703" s="17" t="s">
        <v>270</v>
      </c>
      <c r="BE703" s="150">
        <f>IF(N703="základní",J703,0)</f>
        <v>0</v>
      </c>
      <c r="BF703" s="150">
        <f>IF(N703="snížená",J703,0)</f>
        <v>0</v>
      </c>
      <c r="BG703" s="150">
        <f>IF(N703="zákl. přenesená",J703,0)</f>
        <v>0</v>
      </c>
      <c r="BH703" s="150">
        <f>IF(N703="sníž. přenesená",J703,0)</f>
        <v>0</v>
      </c>
      <c r="BI703" s="150">
        <f>IF(N703="nulová",J703,0)</f>
        <v>0</v>
      </c>
      <c r="BJ703" s="17" t="s">
        <v>21</v>
      </c>
      <c r="BK703" s="150">
        <f>ROUND(I703*H703,2)</f>
        <v>0</v>
      </c>
      <c r="BL703" s="17" t="s">
        <v>277</v>
      </c>
      <c r="BM703" s="149" t="s">
        <v>3210</v>
      </c>
    </row>
    <row r="704" spans="2:65" s="14" customFormat="1" ht="22.5">
      <c r="B704" s="165"/>
      <c r="D704" s="152" t="s">
        <v>279</v>
      </c>
      <c r="E704" s="166" t="s">
        <v>1</v>
      </c>
      <c r="F704" s="167" t="s">
        <v>3211</v>
      </c>
      <c r="H704" s="168">
        <v>1</v>
      </c>
      <c r="I704" s="169"/>
      <c r="L704" s="165"/>
      <c r="M704" s="170"/>
      <c r="T704" s="171"/>
      <c r="AT704" s="166" t="s">
        <v>279</v>
      </c>
      <c r="AU704" s="166" t="s">
        <v>90</v>
      </c>
      <c r="AV704" s="14" t="s">
        <v>90</v>
      </c>
      <c r="AW704" s="14" t="s">
        <v>35</v>
      </c>
      <c r="AX704" s="14" t="s">
        <v>21</v>
      </c>
      <c r="AY704" s="166" t="s">
        <v>270</v>
      </c>
    </row>
    <row r="705" spans="2:65" s="1" customFormat="1" ht="24.2" customHeight="1">
      <c r="B705" s="32"/>
      <c r="C705" s="179" t="s">
        <v>1149</v>
      </c>
      <c r="D705" s="179" t="s">
        <v>532</v>
      </c>
      <c r="E705" s="180" t="s">
        <v>3212</v>
      </c>
      <c r="F705" s="181" t="s">
        <v>3213</v>
      </c>
      <c r="G705" s="182" t="s">
        <v>876</v>
      </c>
      <c r="H705" s="183">
        <v>1</v>
      </c>
      <c r="I705" s="184"/>
      <c r="J705" s="185">
        <f>ROUND(I705*H705,2)</f>
        <v>0</v>
      </c>
      <c r="K705" s="181" t="s">
        <v>341</v>
      </c>
      <c r="L705" s="186"/>
      <c r="M705" s="187" t="s">
        <v>1</v>
      </c>
      <c r="N705" s="188" t="s">
        <v>46</v>
      </c>
      <c r="P705" s="147">
        <f>O705*H705</f>
        <v>0</v>
      </c>
      <c r="Q705" s="147">
        <v>0.01</v>
      </c>
      <c r="R705" s="147">
        <f>Q705*H705</f>
        <v>0.01</v>
      </c>
      <c r="S705" s="147">
        <v>0</v>
      </c>
      <c r="T705" s="148">
        <f>S705*H705</f>
        <v>0</v>
      </c>
      <c r="AR705" s="149" t="s">
        <v>338</v>
      </c>
      <c r="AT705" s="149" t="s">
        <v>532</v>
      </c>
      <c r="AU705" s="149" t="s">
        <v>90</v>
      </c>
      <c r="AY705" s="17" t="s">
        <v>270</v>
      </c>
      <c r="BE705" s="150">
        <f>IF(N705="základní",J705,0)</f>
        <v>0</v>
      </c>
      <c r="BF705" s="150">
        <f>IF(N705="snížená",J705,0)</f>
        <v>0</v>
      </c>
      <c r="BG705" s="150">
        <f>IF(N705="zákl. přenesená",J705,0)</f>
        <v>0</v>
      </c>
      <c r="BH705" s="150">
        <f>IF(N705="sníž. přenesená",J705,0)</f>
        <v>0</v>
      </c>
      <c r="BI705" s="150">
        <f>IF(N705="nulová",J705,0)</f>
        <v>0</v>
      </c>
      <c r="BJ705" s="17" t="s">
        <v>21</v>
      </c>
      <c r="BK705" s="150">
        <f>ROUND(I705*H705,2)</f>
        <v>0</v>
      </c>
      <c r="BL705" s="17" t="s">
        <v>277</v>
      </c>
      <c r="BM705" s="149" t="s">
        <v>3214</v>
      </c>
    </row>
    <row r="706" spans="2:65" s="14" customFormat="1" ht="22.5">
      <c r="B706" s="165"/>
      <c r="D706" s="152" t="s">
        <v>279</v>
      </c>
      <c r="E706" s="166" t="s">
        <v>1</v>
      </c>
      <c r="F706" s="167" t="s">
        <v>3211</v>
      </c>
      <c r="H706" s="168">
        <v>1</v>
      </c>
      <c r="I706" s="169"/>
      <c r="L706" s="165"/>
      <c r="M706" s="170"/>
      <c r="T706" s="171"/>
      <c r="AT706" s="166" t="s">
        <v>279</v>
      </c>
      <c r="AU706" s="166" t="s">
        <v>90</v>
      </c>
      <c r="AV706" s="14" t="s">
        <v>90</v>
      </c>
      <c r="AW706" s="14" t="s">
        <v>35</v>
      </c>
      <c r="AX706" s="14" t="s">
        <v>81</v>
      </c>
      <c r="AY706" s="166" t="s">
        <v>270</v>
      </c>
    </row>
    <row r="707" spans="2:65" s="12" customFormat="1" ht="11.25">
      <c r="B707" s="151"/>
      <c r="D707" s="152" t="s">
        <v>279</v>
      </c>
      <c r="E707" s="153" t="s">
        <v>1</v>
      </c>
      <c r="F707" s="154" t="s">
        <v>3215</v>
      </c>
      <c r="H707" s="153" t="s">
        <v>1</v>
      </c>
      <c r="I707" s="155"/>
      <c r="L707" s="151"/>
      <c r="M707" s="156"/>
      <c r="T707" s="157"/>
      <c r="AT707" s="153" t="s">
        <v>279</v>
      </c>
      <c r="AU707" s="153" t="s">
        <v>90</v>
      </c>
      <c r="AV707" s="12" t="s">
        <v>21</v>
      </c>
      <c r="AW707" s="12" t="s">
        <v>35</v>
      </c>
      <c r="AX707" s="12" t="s">
        <v>81</v>
      </c>
      <c r="AY707" s="153" t="s">
        <v>270</v>
      </c>
    </row>
    <row r="708" spans="2:65" s="12" customFormat="1" ht="11.25">
      <c r="B708" s="151"/>
      <c r="D708" s="152" t="s">
        <v>279</v>
      </c>
      <c r="E708" s="153" t="s">
        <v>1</v>
      </c>
      <c r="F708" s="154" t="s">
        <v>3216</v>
      </c>
      <c r="H708" s="153" t="s">
        <v>1</v>
      </c>
      <c r="I708" s="155"/>
      <c r="L708" s="151"/>
      <c r="M708" s="156"/>
      <c r="T708" s="157"/>
      <c r="AT708" s="153" t="s">
        <v>279</v>
      </c>
      <c r="AU708" s="153" t="s">
        <v>90</v>
      </c>
      <c r="AV708" s="12" t="s">
        <v>21</v>
      </c>
      <c r="AW708" s="12" t="s">
        <v>35</v>
      </c>
      <c r="AX708" s="12" t="s">
        <v>81</v>
      </c>
      <c r="AY708" s="153" t="s">
        <v>270</v>
      </c>
    </row>
    <row r="709" spans="2:65" s="12" customFormat="1" ht="22.5">
      <c r="B709" s="151"/>
      <c r="D709" s="152" t="s">
        <v>279</v>
      </c>
      <c r="E709" s="153" t="s">
        <v>1</v>
      </c>
      <c r="F709" s="154" t="s">
        <v>3217</v>
      </c>
      <c r="H709" s="153" t="s">
        <v>1</v>
      </c>
      <c r="I709" s="155"/>
      <c r="L709" s="151"/>
      <c r="M709" s="156"/>
      <c r="T709" s="157"/>
      <c r="AT709" s="153" t="s">
        <v>279</v>
      </c>
      <c r="AU709" s="153" t="s">
        <v>90</v>
      </c>
      <c r="AV709" s="12" t="s">
        <v>21</v>
      </c>
      <c r="AW709" s="12" t="s">
        <v>35</v>
      </c>
      <c r="AX709" s="12" t="s">
        <v>81</v>
      </c>
      <c r="AY709" s="153" t="s">
        <v>270</v>
      </c>
    </row>
    <row r="710" spans="2:65" s="15" customFormat="1" ht="11.25">
      <c r="B710" s="172"/>
      <c r="D710" s="152" t="s">
        <v>279</v>
      </c>
      <c r="E710" s="173" t="s">
        <v>1</v>
      </c>
      <c r="F710" s="174" t="s">
        <v>310</v>
      </c>
      <c r="H710" s="175">
        <v>1</v>
      </c>
      <c r="I710" s="176"/>
      <c r="L710" s="172"/>
      <c r="M710" s="177"/>
      <c r="T710" s="178"/>
      <c r="AT710" s="173" t="s">
        <v>279</v>
      </c>
      <c r="AU710" s="173" t="s">
        <v>90</v>
      </c>
      <c r="AV710" s="15" t="s">
        <v>277</v>
      </c>
      <c r="AW710" s="15" t="s">
        <v>35</v>
      </c>
      <c r="AX710" s="15" t="s">
        <v>21</v>
      </c>
      <c r="AY710" s="173" t="s">
        <v>270</v>
      </c>
    </row>
    <row r="711" spans="2:65" s="1" customFormat="1" ht="24.2" customHeight="1">
      <c r="B711" s="32"/>
      <c r="C711" s="138" t="s">
        <v>1155</v>
      </c>
      <c r="D711" s="138" t="s">
        <v>272</v>
      </c>
      <c r="E711" s="139" t="s">
        <v>3218</v>
      </c>
      <c r="F711" s="140" t="s">
        <v>3219</v>
      </c>
      <c r="G711" s="141" t="s">
        <v>876</v>
      </c>
      <c r="H711" s="142">
        <v>1</v>
      </c>
      <c r="I711" s="143"/>
      <c r="J711" s="144">
        <f>ROUND(I711*H711,2)</f>
        <v>0</v>
      </c>
      <c r="K711" s="140" t="s">
        <v>276</v>
      </c>
      <c r="L711" s="32"/>
      <c r="M711" s="145" t="s">
        <v>1</v>
      </c>
      <c r="N711" s="146" t="s">
        <v>46</v>
      </c>
      <c r="P711" s="147">
        <f>O711*H711</f>
        <v>0</v>
      </c>
      <c r="Q711" s="147">
        <v>1E-3</v>
      </c>
      <c r="R711" s="147">
        <f>Q711*H711</f>
        <v>1E-3</v>
      </c>
      <c r="S711" s="147">
        <v>0</v>
      </c>
      <c r="T711" s="148">
        <f>S711*H711</f>
        <v>0</v>
      </c>
      <c r="AR711" s="149" t="s">
        <v>277</v>
      </c>
      <c r="AT711" s="149" t="s">
        <v>272</v>
      </c>
      <c r="AU711" s="149" t="s">
        <v>90</v>
      </c>
      <c r="AY711" s="17" t="s">
        <v>270</v>
      </c>
      <c r="BE711" s="150">
        <f>IF(N711="základní",J711,0)</f>
        <v>0</v>
      </c>
      <c r="BF711" s="150">
        <f>IF(N711="snížená",J711,0)</f>
        <v>0</v>
      </c>
      <c r="BG711" s="150">
        <f>IF(N711="zákl. přenesená",J711,0)</f>
        <v>0</v>
      </c>
      <c r="BH711" s="150">
        <f>IF(N711="sníž. přenesená",J711,0)</f>
        <v>0</v>
      </c>
      <c r="BI711" s="150">
        <f>IF(N711="nulová",J711,0)</f>
        <v>0</v>
      </c>
      <c r="BJ711" s="17" t="s">
        <v>21</v>
      </c>
      <c r="BK711" s="150">
        <f>ROUND(I711*H711,2)</f>
        <v>0</v>
      </c>
      <c r="BL711" s="17" t="s">
        <v>277</v>
      </c>
      <c r="BM711" s="149" t="s">
        <v>3220</v>
      </c>
    </row>
    <row r="712" spans="2:65" s="14" customFormat="1" ht="22.5">
      <c r="B712" s="165"/>
      <c r="D712" s="152" t="s">
        <v>279</v>
      </c>
      <c r="E712" s="166" t="s">
        <v>1</v>
      </c>
      <c r="F712" s="167" t="s">
        <v>3221</v>
      </c>
      <c r="H712" s="168">
        <v>1</v>
      </c>
      <c r="I712" s="169"/>
      <c r="L712" s="165"/>
      <c r="M712" s="170"/>
      <c r="T712" s="171"/>
      <c r="AT712" s="166" t="s">
        <v>279</v>
      </c>
      <c r="AU712" s="166" t="s">
        <v>90</v>
      </c>
      <c r="AV712" s="14" t="s">
        <v>90</v>
      </c>
      <c r="AW712" s="14" t="s">
        <v>35</v>
      </c>
      <c r="AX712" s="14" t="s">
        <v>21</v>
      </c>
      <c r="AY712" s="166" t="s">
        <v>270</v>
      </c>
    </row>
    <row r="713" spans="2:65" s="1" customFormat="1" ht="24.2" customHeight="1">
      <c r="B713" s="32"/>
      <c r="C713" s="179" t="s">
        <v>1164</v>
      </c>
      <c r="D713" s="179" t="s">
        <v>532</v>
      </c>
      <c r="E713" s="180" t="s">
        <v>3222</v>
      </c>
      <c r="F713" s="181" t="s">
        <v>3223</v>
      </c>
      <c r="G713" s="182" t="s">
        <v>876</v>
      </c>
      <c r="H713" s="183">
        <v>1</v>
      </c>
      <c r="I713" s="184"/>
      <c r="J713" s="185">
        <f>ROUND(I713*H713,2)</f>
        <v>0</v>
      </c>
      <c r="K713" s="181" t="s">
        <v>341</v>
      </c>
      <c r="L713" s="186"/>
      <c r="M713" s="187" t="s">
        <v>1</v>
      </c>
      <c r="N713" s="188" t="s">
        <v>46</v>
      </c>
      <c r="P713" s="147">
        <f>O713*H713</f>
        <v>0</v>
      </c>
      <c r="Q713" s="147">
        <v>5.6599999999999998E-2</v>
      </c>
      <c r="R713" s="147">
        <f>Q713*H713</f>
        <v>5.6599999999999998E-2</v>
      </c>
      <c r="S713" s="147">
        <v>0</v>
      </c>
      <c r="T713" s="148">
        <f>S713*H713</f>
        <v>0</v>
      </c>
      <c r="AR713" s="149" t="s">
        <v>338</v>
      </c>
      <c r="AT713" s="149" t="s">
        <v>532</v>
      </c>
      <c r="AU713" s="149" t="s">
        <v>90</v>
      </c>
      <c r="AY713" s="17" t="s">
        <v>270</v>
      </c>
      <c r="BE713" s="150">
        <f>IF(N713="základní",J713,0)</f>
        <v>0</v>
      </c>
      <c r="BF713" s="150">
        <f>IF(N713="snížená",J713,0)</f>
        <v>0</v>
      </c>
      <c r="BG713" s="150">
        <f>IF(N713="zákl. přenesená",J713,0)</f>
        <v>0</v>
      </c>
      <c r="BH713" s="150">
        <f>IF(N713="sníž. přenesená",J713,0)</f>
        <v>0</v>
      </c>
      <c r="BI713" s="150">
        <f>IF(N713="nulová",J713,0)</f>
        <v>0</v>
      </c>
      <c r="BJ713" s="17" t="s">
        <v>21</v>
      </c>
      <c r="BK713" s="150">
        <f>ROUND(I713*H713,2)</f>
        <v>0</v>
      </c>
      <c r="BL713" s="17" t="s">
        <v>277</v>
      </c>
      <c r="BM713" s="149" t="s">
        <v>3224</v>
      </c>
    </row>
    <row r="714" spans="2:65" s="14" customFormat="1" ht="11.25">
      <c r="B714" s="165"/>
      <c r="D714" s="152" t="s">
        <v>279</v>
      </c>
      <c r="E714" s="166" t="s">
        <v>1</v>
      </c>
      <c r="F714" s="167" t="s">
        <v>3225</v>
      </c>
      <c r="H714" s="168">
        <v>1</v>
      </c>
      <c r="I714" s="169"/>
      <c r="L714" s="165"/>
      <c r="M714" s="170"/>
      <c r="T714" s="171"/>
      <c r="AT714" s="166" t="s">
        <v>279</v>
      </c>
      <c r="AU714" s="166" t="s">
        <v>90</v>
      </c>
      <c r="AV714" s="14" t="s">
        <v>90</v>
      </c>
      <c r="AW714" s="14" t="s">
        <v>35</v>
      </c>
      <c r="AX714" s="14" t="s">
        <v>81</v>
      </c>
      <c r="AY714" s="166" t="s">
        <v>270</v>
      </c>
    </row>
    <row r="715" spans="2:65" s="12" customFormat="1" ht="11.25">
      <c r="B715" s="151"/>
      <c r="D715" s="152" t="s">
        <v>279</v>
      </c>
      <c r="E715" s="153" t="s">
        <v>1</v>
      </c>
      <c r="F715" s="154" t="s">
        <v>3226</v>
      </c>
      <c r="H715" s="153" t="s">
        <v>1</v>
      </c>
      <c r="I715" s="155"/>
      <c r="L715" s="151"/>
      <c r="M715" s="156"/>
      <c r="T715" s="157"/>
      <c r="AT715" s="153" t="s">
        <v>279</v>
      </c>
      <c r="AU715" s="153" t="s">
        <v>90</v>
      </c>
      <c r="AV715" s="12" t="s">
        <v>21</v>
      </c>
      <c r="AW715" s="12" t="s">
        <v>35</v>
      </c>
      <c r="AX715" s="12" t="s">
        <v>81</v>
      </c>
      <c r="AY715" s="153" t="s">
        <v>270</v>
      </c>
    </row>
    <row r="716" spans="2:65" s="12" customFormat="1" ht="11.25">
      <c r="B716" s="151"/>
      <c r="D716" s="152" t="s">
        <v>279</v>
      </c>
      <c r="E716" s="153" t="s">
        <v>1</v>
      </c>
      <c r="F716" s="154" t="s">
        <v>3216</v>
      </c>
      <c r="H716" s="153" t="s">
        <v>1</v>
      </c>
      <c r="I716" s="155"/>
      <c r="L716" s="151"/>
      <c r="M716" s="156"/>
      <c r="T716" s="157"/>
      <c r="AT716" s="153" t="s">
        <v>279</v>
      </c>
      <c r="AU716" s="153" t="s">
        <v>90</v>
      </c>
      <c r="AV716" s="12" t="s">
        <v>21</v>
      </c>
      <c r="AW716" s="12" t="s">
        <v>35</v>
      </c>
      <c r="AX716" s="12" t="s">
        <v>81</v>
      </c>
      <c r="AY716" s="153" t="s">
        <v>270</v>
      </c>
    </row>
    <row r="717" spans="2:65" s="12" customFormat="1" ht="22.5">
      <c r="B717" s="151"/>
      <c r="D717" s="152" t="s">
        <v>279</v>
      </c>
      <c r="E717" s="153" t="s">
        <v>1</v>
      </c>
      <c r="F717" s="154" t="s">
        <v>3217</v>
      </c>
      <c r="H717" s="153" t="s">
        <v>1</v>
      </c>
      <c r="I717" s="155"/>
      <c r="L717" s="151"/>
      <c r="M717" s="156"/>
      <c r="T717" s="157"/>
      <c r="AT717" s="153" t="s">
        <v>279</v>
      </c>
      <c r="AU717" s="153" t="s">
        <v>90</v>
      </c>
      <c r="AV717" s="12" t="s">
        <v>21</v>
      </c>
      <c r="AW717" s="12" t="s">
        <v>35</v>
      </c>
      <c r="AX717" s="12" t="s">
        <v>81</v>
      </c>
      <c r="AY717" s="153" t="s">
        <v>270</v>
      </c>
    </row>
    <row r="718" spans="2:65" s="15" customFormat="1" ht="11.25">
      <c r="B718" s="172"/>
      <c r="D718" s="152" t="s">
        <v>279</v>
      </c>
      <c r="E718" s="173" t="s">
        <v>1</v>
      </c>
      <c r="F718" s="174" t="s">
        <v>310</v>
      </c>
      <c r="H718" s="175">
        <v>1</v>
      </c>
      <c r="I718" s="176"/>
      <c r="L718" s="172"/>
      <c r="M718" s="177"/>
      <c r="T718" s="178"/>
      <c r="AT718" s="173" t="s">
        <v>279</v>
      </c>
      <c r="AU718" s="173" t="s">
        <v>90</v>
      </c>
      <c r="AV718" s="15" t="s">
        <v>277</v>
      </c>
      <c r="AW718" s="15" t="s">
        <v>35</v>
      </c>
      <c r="AX718" s="15" t="s">
        <v>21</v>
      </c>
      <c r="AY718" s="173" t="s">
        <v>270</v>
      </c>
    </row>
    <row r="719" spans="2:65" s="1" customFormat="1" ht="24.2" customHeight="1">
      <c r="B719" s="32"/>
      <c r="C719" s="138" t="s">
        <v>1176</v>
      </c>
      <c r="D719" s="138" t="s">
        <v>272</v>
      </c>
      <c r="E719" s="139" t="s">
        <v>3227</v>
      </c>
      <c r="F719" s="140" t="s">
        <v>3228</v>
      </c>
      <c r="G719" s="141" t="s">
        <v>335</v>
      </c>
      <c r="H719" s="142">
        <v>3</v>
      </c>
      <c r="I719" s="143"/>
      <c r="J719" s="144">
        <f>ROUND(I719*H719,2)</f>
        <v>0</v>
      </c>
      <c r="K719" s="140" t="s">
        <v>276</v>
      </c>
      <c r="L719" s="32"/>
      <c r="M719" s="145" t="s">
        <v>1</v>
      </c>
      <c r="N719" s="146" t="s">
        <v>46</v>
      </c>
      <c r="P719" s="147">
        <f>O719*H719</f>
        <v>0</v>
      </c>
      <c r="Q719" s="147">
        <v>0</v>
      </c>
      <c r="R719" s="147">
        <f>Q719*H719</f>
        <v>0</v>
      </c>
      <c r="S719" s="147">
        <v>0.112</v>
      </c>
      <c r="T719" s="148">
        <f>S719*H719</f>
        <v>0.33600000000000002</v>
      </c>
      <c r="AR719" s="149" t="s">
        <v>277</v>
      </c>
      <c r="AT719" s="149" t="s">
        <v>272</v>
      </c>
      <c r="AU719" s="149" t="s">
        <v>90</v>
      </c>
      <c r="AY719" s="17" t="s">
        <v>270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21</v>
      </c>
      <c r="BK719" s="150">
        <f>ROUND(I719*H719,2)</f>
        <v>0</v>
      </c>
      <c r="BL719" s="17" t="s">
        <v>277</v>
      </c>
      <c r="BM719" s="149" t="s">
        <v>3229</v>
      </c>
    </row>
    <row r="720" spans="2:65" s="12" customFormat="1" ht="22.5">
      <c r="B720" s="151"/>
      <c r="D720" s="152" t="s">
        <v>279</v>
      </c>
      <c r="E720" s="153" t="s">
        <v>1</v>
      </c>
      <c r="F720" s="154" t="s">
        <v>3230</v>
      </c>
      <c r="H720" s="153" t="s">
        <v>1</v>
      </c>
      <c r="I720" s="155"/>
      <c r="L720" s="151"/>
      <c r="M720" s="156"/>
      <c r="T720" s="157"/>
      <c r="AT720" s="153" t="s">
        <v>279</v>
      </c>
      <c r="AU720" s="153" t="s">
        <v>90</v>
      </c>
      <c r="AV720" s="12" t="s">
        <v>21</v>
      </c>
      <c r="AW720" s="12" t="s">
        <v>35</v>
      </c>
      <c r="AX720" s="12" t="s">
        <v>81</v>
      </c>
      <c r="AY720" s="153" t="s">
        <v>270</v>
      </c>
    </row>
    <row r="721" spans="2:65" s="14" customFormat="1" ht="11.25">
      <c r="B721" s="165"/>
      <c r="D721" s="152" t="s">
        <v>279</v>
      </c>
      <c r="E721" s="166" t="s">
        <v>1</v>
      </c>
      <c r="F721" s="167" t="s">
        <v>3231</v>
      </c>
      <c r="H721" s="168">
        <v>3</v>
      </c>
      <c r="I721" s="169"/>
      <c r="L721" s="165"/>
      <c r="M721" s="170"/>
      <c r="T721" s="171"/>
      <c r="AT721" s="166" t="s">
        <v>279</v>
      </c>
      <c r="AU721" s="166" t="s">
        <v>90</v>
      </c>
      <c r="AV721" s="14" t="s">
        <v>90</v>
      </c>
      <c r="AW721" s="14" t="s">
        <v>35</v>
      </c>
      <c r="AX721" s="14" t="s">
        <v>21</v>
      </c>
      <c r="AY721" s="166" t="s">
        <v>270</v>
      </c>
    </row>
    <row r="722" spans="2:65" s="1" customFormat="1" ht="24.2" customHeight="1">
      <c r="B722" s="32"/>
      <c r="C722" s="138" t="s">
        <v>1184</v>
      </c>
      <c r="D722" s="138" t="s">
        <v>272</v>
      </c>
      <c r="E722" s="139" t="s">
        <v>2459</v>
      </c>
      <c r="F722" s="140" t="s">
        <v>2460</v>
      </c>
      <c r="G722" s="141" t="s">
        <v>876</v>
      </c>
      <c r="H722" s="142">
        <v>1</v>
      </c>
      <c r="I722" s="143"/>
      <c r="J722" s="144">
        <f>ROUND(I722*H722,2)</f>
        <v>0</v>
      </c>
      <c r="K722" s="140" t="s">
        <v>276</v>
      </c>
      <c r="L722" s="32"/>
      <c r="M722" s="145" t="s">
        <v>1</v>
      </c>
      <c r="N722" s="146" t="s">
        <v>46</v>
      </c>
      <c r="P722" s="147">
        <f>O722*H722</f>
        <v>0</v>
      </c>
      <c r="Q722" s="147">
        <v>0</v>
      </c>
      <c r="R722" s="147">
        <f>Q722*H722</f>
        <v>0</v>
      </c>
      <c r="S722" s="147">
        <v>7.4999999999999997E-2</v>
      </c>
      <c r="T722" s="148">
        <f>S722*H722</f>
        <v>7.4999999999999997E-2</v>
      </c>
      <c r="AR722" s="149" t="s">
        <v>277</v>
      </c>
      <c r="AT722" s="149" t="s">
        <v>272</v>
      </c>
      <c r="AU722" s="149" t="s">
        <v>90</v>
      </c>
      <c r="AY722" s="17" t="s">
        <v>270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21</v>
      </c>
      <c r="BK722" s="150">
        <f>ROUND(I722*H722,2)</f>
        <v>0</v>
      </c>
      <c r="BL722" s="17" t="s">
        <v>277</v>
      </c>
      <c r="BM722" s="149" t="s">
        <v>3232</v>
      </c>
    </row>
    <row r="723" spans="2:65" s="12" customFormat="1" ht="22.5">
      <c r="B723" s="151"/>
      <c r="D723" s="152" t="s">
        <v>279</v>
      </c>
      <c r="E723" s="153" t="s">
        <v>1</v>
      </c>
      <c r="F723" s="154" t="s">
        <v>3233</v>
      </c>
      <c r="H723" s="153" t="s">
        <v>1</v>
      </c>
      <c r="I723" s="155"/>
      <c r="L723" s="151"/>
      <c r="M723" s="156"/>
      <c r="T723" s="157"/>
      <c r="AT723" s="153" t="s">
        <v>279</v>
      </c>
      <c r="AU723" s="153" t="s">
        <v>90</v>
      </c>
      <c r="AV723" s="12" t="s">
        <v>21</v>
      </c>
      <c r="AW723" s="12" t="s">
        <v>35</v>
      </c>
      <c r="AX723" s="12" t="s">
        <v>81</v>
      </c>
      <c r="AY723" s="153" t="s">
        <v>270</v>
      </c>
    </row>
    <row r="724" spans="2:65" s="12" customFormat="1" ht="22.5">
      <c r="B724" s="151"/>
      <c r="D724" s="152" t="s">
        <v>279</v>
      </c>
      <c r="E724" s="153" t="s">
        <v>1</v>
      </c>
      <c r="F724" s="154" t="s">
        <v>3234</v>
      </c>
      <c r="H724" s="153" t="s">
        <v>1</v>
      </c>
      <c r="I724" s="155"/>
      <c r="L724" s="151"/>
      <c r="M724" s="156"/>
      <c r="T724" s="157"/>
      <c r="AT724" s="153" t="s">
        <v>279</v>
      </c>
      <c r="AU724" s="153" t="s">
        <v>90</v>
      </c>
      <c r="AV724" s="12" t="s">
        <v>21</v>
      </c>
      <c r="AW724" s="12" t="s">
        <v>35</v>
      </c>
      <c r="AX724" s="12" t="s">
        <v>81</v>
      </c>
      <c r="AY724" s="153" t="s">
        <v>270</v>
      </c>
    </row>
    <row r="725" spans="2:65" s="12" customFormat="1" ht="22.5">
      <c r="B725" s="151"/>
      <c r="D725" s="152" t="s">
        <v>279</v>
      </c>
      <c r="E725" s="153" t="s">
        <v>1</v>
      </c>
      <c r="F725" s="154" t="s">
        <v>1130</v>
      </c>
      <c r="H725" s="153" t="s">
        <v>1</v>
      </c>
      <c r="I725" s="155"/>
      <c r="L725" s="151"/>
      <c r="M725" s="156"/>
      <c r="T725" s="157"/>
      <c r="AT725" s="153" t="s">
        <v>279</v>
      </c>
      <c r="AU725" s="153" t="s">
        <v>90</v>
      </c>
      <c r="AV725" s="12" t="s">
        <v>21</v>
      </c>
      <c r="AW725" s="12" t="s">
        <v>35</v>
      </c>
      <c r="AX725" s="12" t="s">
        <v>81</v>
      </c>
      <c r="AY725" s="153" t="s">
        <v>270</v>
      </c>
    </row>
    <row r="726" spans="2:65" s="13" customFormat="1" ht="11.25">
      <c r="B726" s="158"/>
      <c r="D726" s="152" t="s">
        <v>279</v>
      </c>
      <c r="E726" s="159" t="s">
        <v>1</v>
      </c>
      <c r="F726" s="160" t="s">
        <v>367</v>
      </c>
      <c r="H726" s="161">
        <v>0</v>
      </c>
      <c r="I726" s="162"/>
      <c r="L726" s="158"/>
      <c r="M726" s="163"/>
      <c r="T726" s="164"/>
      <c r="AT726" s="159" t="s">
        <v>279</v>
      </c>
      <c r="AU726" s="159" t="s">
        <v>90</v>
      </c>
      <c r="AV726" s="13" t="s">
        <v>179</v>
      </c>
      <c r="AW726" s="13" t="s">
        <v>35</v>
      </c>
      <c r="AX726" s="13" t="s">
        <v>81</v>
      </c>
      <c r="AY726" s="159" t="s">
        <v>270</v>
      </c>
    </row>
    <row r="727" spans="2:65" s="14" customFormat="1" ht="11.25">
      <c r="B727" s="165"/>
      <c r="D727" s="152" t="s">
        <v>279</v>
      </c>
      <c r="E727" s="166" t="s">
        <v>1</v>
      </c>
      <c r="F727" s="167" t="s">
        <v>3235</v>
      </c>
      <c r="H727" s="168">
        <v>1</v>
      </c>
      <c r="I727" s="169"/>
      <c r="L727" s="165"/>
      <c r="M727" s="170"/>
      <c r="T727" s="171"/>
      <c r="AT727" s="166" t="s">
        <v>279</v>
      </c>
      <c r="AU727" s="166" t="s">
        <v>90</v>
      </c>
      <c r="AV727" s="14" t="s">
        <v>90</v>
      </c>
      <c r="AW727" s="14" t="s">
        <v>35</v>
      </c>
      <c r="AX727" s="14" t="s">
        <v>81</v>
      </c>
      <c r="AY727" s="166" t="s">
        <v>270</v>
      </c>
    </row>
    <row r="728" spans="2:65" s="12" customFormat="1" ht="22.5">
      <c r="B728" s="151"/>
      <c r="D728" s="152" t="s">
        <v>279</v>
      </c>
      <c r="E728" s="153" t="s">
        <v>1</v>
      </c>
      <c r="F728" s="154" t="s">
        <v>2463</v>
      </c>
      <c r="H728" s="153" t="s">
        <v>1</v>
      </c>
      <c r="I728" s="155"/>
      <c r="L728" s="151"/>
      <c r="M728" s="156"/>
      <c r="T728" s="157"/>
      <c r="AT728" s="153" t="s">
        <v>279</v>
      </c>
      <c r="AU728" s="153" t="s">
        <v>90</v>
      </c>
      <c r="AV728" s="12" t="s">
        <v>21</v>
      </c>
      <c r="AW728" s="12" t="s">
        <v>35</v>
      </c>
      <c r="AX728" s="12" t="s">
        <v>81</v>
      </c>
      <c r="AY728" s="153" t="s">
        <v>270</v>
      </c>
    </row>
    <row r="729" spans="2:65" s="15" customFormat="1" ht="11.25">
      <c r="B729" s="172"/>
      <c r="D729" s="152" t="s">
        <v>279</v>
      </c>
      <c r="E729" s="173" t="s">
        <v>1</v>
      </c>
      <c r="F729" s="174" t="s">
        <v>310</v>
      </c>
      <c r="H729" s="175">
        <v>1</v>
      </c>
      <c r="I729" s="176"/>
      <c r="L729" s="172"/>
      <c r="M729" s="177"/>
      <c r="T729" s="178"/>
      <c r="AT729" s="173" t="s">
        <v>279</v>
      </c>
      <c r="AU729" s="173" t="s">
        <v>90</v>
      </c>
      <c r="AV729" s="15" t="s">
        <v>277</v>
      </c>
      <c r="AW729" s="15" t="s">
        <v>35</v>
      </c>
      <c r="AX729" s="15" t="s">
        <v>21</v>
      </c>
      <c r="AY729" s="173" t="s">
        <v>270</v>
      </c>
    </row>
    <row r="730" spans="2:65" s="1" customFormat="1" ht="21.75" customHeight="1">
      <c r="B730" s="32"/>
      <c r="C730" s="138" t="s">
        <v>1188</v>
      </c>
      <c r="D730" s="138" t="s">
        <v>272</v>
      </c>
      <c r="E730" s="139" t="s">
        <v>3236</v>
      </c>
      <c r="F730" s="140" t="s">
        <v>3237</v>
      </c>
      <c r="G730" s="141" t="s">
        <v>876</v>
      </c>
      <c r="H730" s="142">
        <v>1</v>
      </c>
      <c r="I730" s="143"/>
      <c r="J730" s="144">
        <f>ROUND(I730*H730,2)</f>
        <v>0</v>
      </c>
      <c r="K730" s="140" t="s">
        <v>276</v>
      </c>
      <c r="L730" s="32"/>
      <c r="M730" s="145" t="s">
        <v>1</v>
      </c>
      <c r="N730" s="146" t="s">
        <v>46</v>
      </c>
      <c r="P730" s="147">
        <f>O730*H730</f>
        <v>0</v>
      </c>
      <c r="Q730" s="147">
        <v>0</v>
      </c>
      <c r="R730" s="147">
        <f>Q730*H730</f>
        <v>0</v>
      </c>
      <c r="S730" s="147">
        <v>8.6999999999999994E-2</v>
      </c>
      <c r="T730" s="148">
        <f>S730*H730</f>
        <v>8.6999999999999994E-2</v>
      </c>
      <c r="AR730" s="149" t="s">
        <v>277</v>
      </c>
      <c r="AT730" s="149" t="s">
        <v>272</v>
      </c>
      <c r="AU730" s="149" t="s">
        <v>90</v>
      </c>
      <c r="AY730" s="17" t="s">
        <v>270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21</v>
      </c>
      <c r="BK730" s="150">
        <f>ROUND(I730*H730,2)</f>
        <v>0</v>
      </c>
      <c r="BL730" s="17" t="s">
        <v>277</v>
      </c>
      <c r="BM730" s="149" t="s">
        <v>3238</v>
      </c>
    </row>
    <row r="731" spans="2:65" s="14" customFormat="1" ht="11.25">
      <c r="B731" s="165"/>
      <c r="D731" s="152" t="s">
        <v>279</v>
      </c>
      <c r="E731" s="166" t="s">
        <v>1</v>
      </c>
      <c r="F731" s="167" t="s">
        <v>3239</v>
      </c>
      <c r="H731" s="168">
        <v>1</v>
      </c>
      <c r="I731" s="169"/>
      <c r="L731" s="165"/>
      <c r="M731" s="170"/>
      <c r="T731" s="171"/>
      <c r="AT731" s="166" t="s">
        <v>279</v>
      </c>
      <c r="AU731" s="166" t="s">
        <v>90</v>
      </c>
      <c r="AV731" s="14" t="s">
        <v>90</v>
      </c>
      <c r="AW731" s="14" t="s">
        <v>35</v>
      </c>
      <c r="AX731" s="14" t="s">
        <v>81</v>
      </c>
      <c r="AY731" s="166" t="s">
        <v>270</v>
      </c>
    </row>
    <row r="732" spans="2:65" s="12" customFormat="1" ht="22.5">
      <c r="B732" s="151"/>
      <c r="D732" s="152" t="s">
        <v>279</v>
      </c>
      <c r="E732" s="153" t="s">
        <v>1</v>
      </c>
      <c r="F732" s="154" t="s">
        <v>3240</v>
      </c>
      <c r="H732" s="153" t="s">
        <v>1</v>
      </c>
      <c r="I732" s="155"/>
      <c r="L732" s="151"/>
      <c r="M732" s="156"/>
      <c r="T732" s="157"/>
      <c r="AT732" s="153" t="s">
        <v>279</v>
      </c>
      <c r="AU732" s="153" t="s">
        <v>90</v>
      </c>
      <c r="AV732" s="12" t="s">
        <v>21</v>
      </c>
      <c r="AW732" s="12" t="s">
        <v>35</v>
      </c>
      <c r="AX732" s="12" t="s">
        <v>81</v>
      </c>
      <c r="AY732" s="153" t="s">
        <v>270</v>
      </c>
    </row>
    <row r="733" spans="2:65" s="15" customFormat="1" ht="11.25">
      <c r="B733" s="172"/>
      <c r="D733" s="152" t="s">
        <v>279</v>
      </c>
      <c r="E733" s="173" t="s">
        <v>1</v>
      </c>
      <c r="F733" s="174" t="s">
        <v>310</v>
      </c>
      <c r="H733" s="175">
        <v>1</v>
      </c>
      <c r="I733" s="176"/>
      <c r="L733" s="172"/>
      <c r="M733" s="177"/>
      <c r="T733" s="178"/>
      <c r="AT733" s="173" t="s">
        <v>279</v>
      </c>
      <c r="AU733" s="173" t="s">
        <v>90</v>
      </c>
      <c r="AV733" s="15" t="s">
        <v>277</v>
      </c>
      <c r="AW733" s="15" t="s">
        <v>35</v>
      </c>
      <c r="AX733" s="15" t="s">
        <v>21</v>
      </c>
      <c r="AY733" s="173" t="s">
        <v>270</v>
      </c>
    </row>
    <row r="734" spans="2:65" s="1" customFormat="1" ht="24.2" customHeight="1">
      <c r="B734" s="32"/>
      <c r="C734" s="138" t="s">
        <v>1198</v>
      </c>
      <c r="D734" s="138" t="s">
        <v>272</v>
      </c>
      <c r="E734" s="139" t="s">
        <v>3241</v>
      </c>
      <c r="F734" s="140" t="s">
        <v>3242</v>
      </c>
      <c r="G734" s="141" t="s">
        <v>335</v>
      </c>
      <c r="H734" s="142">
        <v>53.34</v>
      </c>
      <c r="I734" s="143"/>
      <c r="J734" s="144">
        <f>ROUND(I734*H734,2)</f>
        <v>0</v>
      </c>
      <c r="K734" s="140" t="s">
        <v>276</v>
      </c>
      <c r="L734" s="32"/>
      <c r="M734" s="145" t="s">
        <v>1</v>
      </c>
      <c r="N734" s="146" t="s">
        <v>46</v>
      </c>
      <c r="P734" s="147">
        <f>O734*H734</f>
        <v>0</v>
      </c>
      <c r="Q734" s="147">
        <v>0</v>
      </c>
      <c r="R734" s="147">
        <f>Q734*H734</f>
        <v>0</v>
      </c>
      <c r="S734" s="147">
        <v>3.5000000000000003E-2</v>
      </c>
      <c r="T734" s="148">
        <f>S734*H734</f>
        <v>1.8669000000000002</v>
      </c>
      <c r="AR734" s="149" t="s">
        <v>277</v>
      </c>
      <c r="AT734" s="149" t="s">
        <v>272</v>
      </c>
      <c r="AU734" s="149" t="s">
        <v>90</v>
      </c>
      <c r="AY734" s="17" t="s">
        <v>270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21</v>
      </c>
      <c r="BK734" s="150">
        <f>ROUND(I734*H734,2)</f>
        <v>0</v>
      </c>
      <c r="BL734" s="17" t="s">
        <v>277</v>
      </c>
      <c r="BM734" s="149" t="s">
        <v>3243</v>
      </c>
    </row>
    <row r="735" spans="2:65" s="14" customFormat="1" ht="22.5">
      <c r="B735" s="165"/>
      <c r="D735" s="152" t="s">
        <v>279</v>
      </c>
      <c r="E735" s="166" t="s">
        <v>1</v>
      </c>
      <c r="F735" s="167" t="s">
        <v>3244</v>
      </c>
      <c r="H735" s="168">
        <v>53.34</v>
      </c>
      <c r="I735" s="169"/>
      <c r="L735" s="165"/>
      <c r="M735" s="170"/>
      <c r="T735" s="171"/>
      <c r="AT735" s="166" t="s">
        <v>279</v>
      </c>
      <c r="AU735" s="166" t="s">
        <v>90</v>
      </c>
      <c r="AV735" s="14" t="s">
        <v>90</v>
      </c>
      <c r="AW735" s="14" t="s">
        <v>35</v>
      </c>
      <c r="AX735" s="14" t="s">
        <v>81</v>
      </c>
      <c r="AY735" s="166" t="s">
        <v>270</v>
      </c>
    </row>
    <row r="736" spans="2:65" s="12" customFormat="1" ht="22.5">
      <c r="B736" s="151"/>
      <c r="D736" s="152" t="s">
        <v>279</v>
      </c>
      <c r="E736" s="153" t="s">
        <v>1</v>
      </c>
      <c r="F736" s="154" t="s">
        <v>3245</v>
      </c>
      <c r="H736" s="153" t="s">
        <v>1</v>
      </c>
      <c r="I736" s="155"/>
      <c r="L736" s="151"/>
      <c r="M736" s="156"/>
      <c r="T736" s="157"/>
      <c r="AT736" s="153" t="s">
        <v>279</v>
      </c>
      <c r="AU736" s="153" t="s">
        <v>90</v>
      </c>
      <c r="AV736" s="12" t="s">
        <v>21</v>
      </c>
      <c r="AW736" s="12" t="s">
        <v>35</v>
      </c>
      <c r="AX736" s="12" t="s">
        <v>81</v>
      </c>
      <c r="AY736" s="153" t="s">
        <v>270</v>
      </c>
    </row>
    <row r="737" spans="2:65" s="12" customFormat="1" ht="22.5">
      <c r="B737" s="151"/>
      <c r="D737" s="152" t="s">
        <v>279</v>
      </c>
      <c r="E737" s="153" t="s">
        <v>1</v>
      </c>
      <c r="F737" s="154" t="s">
        <v>3246</v>
      </c>
      <c r="H737" s="153" t="s">
        <v>1</v>
      </c>
      <c r="I737" s="155"/>
      <c r="L737" s="151"/>
      <c r="M737" s="156"/>
      <c r="T737" s="157"/>
      <c r="AT737" s="153" t="s">
        <v>279</v>
      </c>
      <c r="AU737" s="153" t="s">
        <v>90</v>
      </c>
      <c r="AV737" s="12" t="s">
        <v>21</v>
      </c>
      <c r="AW737" s="12" t="s">
        <v>35</v>
      </c>
      <c r="AX737" s="12" t="s">
        <v>81</v>
      </c>
      <c r="AY737" s="153" t="s">
        <v>270</v>
      </c>
    </row>
    <row r="738" spans="2:65" s="15" customFormat="1" ht="11.25">
      <c r="B738" s="172"/>
      <c r="D738" s="152" t="s">
        <v>279</v>
      </c>
      <c r="E738" s="173" t="s">
        <v>1</v>
      </c>
      <c r="F738" s="174" t="s">
        <v>310</v>
      </c>
      <c r="H738" s="175">
        <v>53.34</v>
      </c>
      <c r="I738" s="176"/>
      <c r="L738" s="172"/>
      <c r="M738" s="177"/>
      <c r="T738" s="178"/>
      <c r="AT738" s="173" t="s">
        <v>279</v>
      </c>
      <c r="AU738" s="173" t="s">
        <v>90</v>
      </c>
      <c r="AV738" s="15" t="s">
        <v>277</v>
      </c>
      <c r="AW738" s="15" t="s">
        <v>35</v>
      </c>
      <c r="AX738" s="15" t="s">
        <v>21</v>
      </c>
      <c r="AY738" s="173" t="s">
        <v>270</v>
      </c>
    </row>
    <row r="739" spans="2:65" s="1" customFormat="1" ht="24.2" customHeight="1">
      <c r="B739" s="32"/>
      <c r="C739" s="138" t="s">
        <v>1204</v>
      </c>
      <c r="D739" s="138" t="s">
        <v>272</v>
      </c>
      <c r="E739" s="139" t="s">
        <v>1135</v>
      </c>
      <c r="F739" s="140" t="s">
        <v>1136</v>
      </c>
      <c r="G739" s="141" t="s">
        <v>876</v>
      </c>
      <c r="H739" s="142">
        <v>2</v>
      </c>
      <c r="I739" s="143"/>
      <c r="J739" s="144">
        <f>ROUND(I739*H739,2)</f>
        <v>0</v>
      </c>
      <c r="K739" s="140" t="s">
        <v>276</v>
      </c>
      <c r="L739" s="32"/>
      <c r="M739" s="145" t="s">
        <v>1</v>
      </c>
      <c r="N739" s="146" t="s">
        <v>46</v>
      </c>
      <c r="P739" s="147">
        <f>O739*H739</f>
        <v>0</v>
      </c>
      <c r="Q739" s="147">
        <v>0</v>
      </c>
      <c r="R739" s="147">
        <f>Q739*H739</f>
        <v>0</v>
      </c>
      <c r="S739" s="147">
        <v>4.0000000000000001E-3</v>
      </c>
      <c r="T739" s="148">
        <f>S739*H739</f>
        <v>8.0000000000000002E-3</v>
      </c>
      <c r="AR739" s="149" t="s">
        <v>277</v>
      </c>
      <c r="AT739" s="149" t="s">
        <v>272</v>
      </c>
      <c r="AU739" s="149" t="s">
        <v>90</v>
      </c>
      <c r="AY739" s="17" t="s">
        <v>270</v>
      </c>
      <c r="BE739" s="150">
        <f>IF(N739="základní",J739,0)</f>
        <v>0</v>
      </c>
      <c r="BF739" s="150">
        <f>IF(N739="snížená",J739,0)</f>
        <v>0</v>
      </c>
      <c r="BG739" s="150">
        <f>IF(N739="zákl. přenesená",J739,0)</f>
        <v>0</v>
      </c>
      <c r="BH739" s="150">
        <f>IF(N739="sníž. přenesená",J739,0)</f>
        <v>0</v>
      </c>
      <c r="BI739" s="150">
        <f>IF(N739="nulová",J739,0)</f>
        <v>0</v>
      </c>
      <c r="BJ739" s="17" t="s">
        <v>21</v>
      </c>
      <c r="BK739" s="150">
        <f>ROUND(I739*H739,2)</f>
        <v>0</v>
      </c>
      <c r="BL739" s="17" t="s">
        <v>277</v>
      </c>
      <c r="BM739" s="149" t="s">
        <v>3247</v>
      </c>
    </row>
    <row r="740" spans="2:65" s="12" customFormat="1" ht="22.5">
      <c r="B740" s="151"/>
      <c r="D740" s="152" t="s">
        <v>279</v>
      </c>
      <c r="E740" s="153" t="s">
        <v>1</v>
      </c>
      <c r="F740" s="154" t="s">
        <v>1140</v>
      </c>
      <c r="H740" s="153" t="s">
        <v>1</v>
      </c>
      <c r="I740" s="155"/>
      <c r="L740" s="151"/>
      <c r="M740" s="156"/>
      <c r="T740" s="157"/>
      <c r="AT740" s="153" t="s">
        <v>279</v>
      </c>
      <c r="AU740" s="153" t="s">
        <v>90</v>
      </c>
      <c r="AV740" s="12" t="s">
        <v>21</v>
      </c>
      <c r="AW740" s="12" t="s">
        <v>35</v>
      </c>
      <c r="AX740" s="12" t="s">
        <v>81</v>
      </c>
      <c r="AY740" s="153" t="s">
        <v>270</v>
      </c>
    </row>
    <row r="741" spans="2:65" s="14" customFormat="1" ht="11.25">
      <c r="B741" s="165"/>
      <c r="D741" s="152" t="s">
        <v>279</v>
      </c>
      <c r="E741" s="166" t="s">
        <v>1</v>
      </c>
      <c r="F741" s="167" t="s">
        <v>1141</v>
      </c>
      <c r="H741" s="168">
        <v>2</v>
      </c>
      <c r="I741" s="169"/>
      <c r="L741" s="165"/>
      <c r="M741" s="170"/>
      <c r="T741" s="171"/>
      <c r="AT741" s="166" t="s">
        <v>279</v>
      </c>
      <c r="AU741" s="166" t="s">
        <v>90</v>
      </c>
      <c r="AV741" s="14" t="s">
        <v>90</v>
      </c>
      <c r="AW741" s="14" t="s">
        <v>35</v>
      </c>
      <c r="AX741" s="14" t="s">
        <v>81</v>
      </c>
      <c r="AY741" s="166" t="s">
        <v>270</v>
      </c>
    </row>
    <row r="742" spans="2:65" s="13" customFormat="1" ht="11.25">
      <c r="B742" s="158"/>
      <c r="D742" s="152" t="s">
        <v>279</v>
      </c>
      <c r="E742" s="159" t="s">
        <v>1</v>
      </c>
      <c r="F742" s="160" t="s">
        <v>367</v>
      </c>
      <c r="H742" s="161">
        <v>2</v>
      </c>
      <c r="I742" s="162"/>
      <c r="L742" s="158"/>
      <c r="M742" s="163"/>
      <c r="T742" s="164"/>
      <c r="AT742" s="159" t="s">
        <v>279</v>
      </c>
      <c r="AU742" s="159" t="s">
        <v>90</v>
      </c>
      <c r="AV742" s="13" t="s">
        <v>179</v>
      </c>
      <c r="AW742" s="13" t="s">
        <v>35</v>
      </c>
      <c r="AX742" s="13" t="s">
        <v>81</v>
      </c>
      <c r="AY742" s="159" t="s">
        <v>270</v>
      </c>
    </row>
    <row r="743" spans="2:65" s="12" customFormat="1" ht="22.5">
      <c r="B743" s="151"/>
      <c r="D743" s="152" t="s">
        <v>279</v>
      </c>
      <c r="E743" s="153" t="s">
        <v>1</v>
      </c>
      <c r="F743" s="154" t="s">
        <v>1133</v>
      </c>
      <c r="H743" s="153" t="s">
        <v>1</v>
      </c>
      <c r="I743" s="155"/>
      <c r="L743" s="151"/>
      <c r="M743" s="156"/>
      <c r="T743" s="157"/>
      <c r="AT743" s="153" t="s">
        <v>279</v>
      </c>
      <c r="AU743" s="153" t="s">
        <v>90</v>
      </c>
      <c r="AV743" s="12" t="s">
        <v>21</v>
      </c>
      <c r="AW743" s="12" t="s">
        <v>35</v>
      </c>
      <c r="AX743" s="12" t="s">
        <v>81</v>
      </c>
      <c r="AY743" s="153" t="s">
        <v>270</v>
      </c>
    </row>
    <row r="744" spans="2:65" s="15" customFormat="1" ht="11.25">
      <c r="B744" s="172"/>
      <c r="D744" s="152" t="s">
        <v>279</v>
      </c>
      <c r="E744" s="173" t="s">
        <v>1</v>
      </c>
      <c r="F744" s="174" t="s">
        <v>310</v>
      </c>
      <c r="H744" s="175">
        <v>2</v>
      </c>
      <c r="I744" s="176"/>
      <c r="L744" s="172"/>
      <c r="M744" s="177"/>
      <c r="T744" s="178"/>
      <c r="AT744" s="173" t="s">
        <v>279</v>
      </c>
      <c r="AU744" s="173" t="s">
        <v>90</v>
      </c>
      <c r="AV744" s="15" t="s">
        <v>277</v>
      </c>
      <c r="AW744" s="15" t="s">
        <v>35</v>
      </c>
      <c r="AX744" s="15" t="s">
        <v>21</v>
      </c>
      <c r="AY744" s="173" t="s">
        <v>270</v>
      </c>
    </row>
    <row r="745" spans="2:65" s="1" customFormat="1" ht="24.2" customHeight="1">
      <c r="B745" s="32"/>
      <c r="C745" s="138" t="s">
        <v>1212</v>
      </c>
      <c r="D745" s="138" t="s">
        <v>272</v>
      </c>
      <c r="E745" s="139" t="s">
        <v>3248</v>
      </c>
      <c r="F745" s="140" t="s">
        <v>3249</v>
      </c>
      <c r="G745" s="141" t="s">
        <v>876</v>
      </c>
      <c r="H745" s="142">
        <v>4</v>
      </c>
      <c r="I745" s="143"/>
      <c r="J745" s="144">
        <f>ROUND(I745*H745,2)</f>
        <v>0</v>
      </c>
      <c r="K745" s="140" t="s">
        <v>276</v>
      </c>
      <c r="L745" s="32"/>
      <c r="M745" s="145" t="s">
        <v>1</v>
      </c>
      <c r="N745" s="146" t="s">
        <v>46</v>
      </c>
      <c r="P745" s="147">
        <f>O745*H745</f>
        <v>0</v>
      </c>
      <c r="Q745" s="147">
        <v>0</v>
      </c>
      <c r="R745" s="147">
        <f>Q745*H745</f>
        <v>0</v>
      </c>
      <c r="S745" s="147">
        <v>0.108</v>
      </c>
      <c r="T745" s="148">
        <f>S745*H745</f>
        <v>0.432</v>
      </c>
      <c r="AR745" s="149" t="s">
        <v>277</v>
      </c>
      <c r="AT745" s="149" t="s">
        <v>272</v>
      </c>
      <c r="AU745" s="149" t="s">
        <v>90</v>
      </c>
      <c r="AY745" s="17" t="s">
        <v>270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21</v>
      </c>
      <c r="BK745" s="150">
        <f>ROUND(I745*H745,2)</f>
        <v>0</v>
      </c>
      <c r="BL745" s="17" t="s">
        <v>277</v>
      </c>
      <c r="BM745" s="149" t="s">
        <v>3250</v>
      </c>
    </row>
    <row r="746" spans="2:65" s="14" customFormat="1" ht="11.25">
      <c r="B746" s="165"/>
      <c r="D746" s="152" t="s">
        <v>279</v>
      </c>
      <c r="E746" s="166" t="s">
        <v>1</v>
      </c>
      <c r="F746" s="167" t="s">
        <v>3251</v>
      </c>
      <c r="H746" s="168">
        <v>4</v>
      </c>
      <c r="I746" s="169"/>
      <c r="L746" s="165"/>
      <c r="M746" s="170"/>
      <c r="T746" s="171"/>
      <c r="AT746" s="166" t="s">
        <v>279</v>
      </c>
      <c r="AU746" s="166" t="s">
        <v>90</v>
      </c>
      <c r="AV746" s="14" t="s">
        <v>90</v>
      </c>
      <c r="AW746" s="14" t="s">
        <v>35</v>
      </c>
      <c r="AX746" s="14" t="s">
        <v>81</v>
      </c>
      <c r="AY746" s="166" t="s">
        <v>270</v>
      </c>
    </row>
    <row r="747" spans="2:65" s="12" customFormat="1" ht="22.5">
      <c r="B747" s="151"/>
      <c r="D747" s="152" t="s">
        <v>279</v>
      </c>
      <c r="E747" s="153" t="s">
        <v>1</v>
      </c>
      <c r="F747" s="154" t="s">
        <v>3246</v>
      </c>
      <c r="H747" s="153" t="s">
        <v>1</v>
      </c>
      <c r="I747" s="155"/>
      <c r="L747" s="151"/>
      <c r="M747" s="156"/>
      <c r="T747" s="157"/>
      <c r="AT747" s="153" t="s">
        <v>279</v>
      </c>
      <c r="AU747" s="153" t="s">
        <v>90</v>
      </c>
      <c r="AV747" s="12" t="s">
        <v>21</v>
      </c>
      <c r="AW747" s="12" t="s">
        <v>35</v>
      </c>
      <c r="AX747" s="12" t="s">
        <v>81</v>
      </c>
      <c r="AY747" s="153" t="s">
        <v>270</v>
      </c>
    </row>
    <row r="748" spans="2:65" s="15" customFormat="1" ht="11.25">
      <c r="B748" s="172"/>
      <c r="D748" s="152" t="s">
        <v>279</v>
      </c>
      <c r="E748" s="173" t="s">
        <v>1</v>
      </c>
      <c r="F748" s="174" t="s">
        <v>310</v>
      </c>
      <c r="H748" s="175">
        <v>4</v>
      </c>
      <c r="I748" s="176"/>
      <c r="L748" s="172"/>
      <c r="M748" s="177"/>
      <c r="T748" s="178"/>
      <c r="AT748" s="173" t="s">
        <v>279</v>
      </c>
      <c r="AU748" s="173" t="s">
        <v>90</v>
      </c>
      <c r="AV748" s="15" t="s">
        <v>277</v>
      </c>
      <c r="AW748" s="15" t="s">
        <v>35</v>
      </c>
      <c r="AX748" s="15" t="s">
        <v>21</v>
      </c>
      <c r="AY748" s="173" t="s">
        <v>270</v>
      </c>
    </row>
    <row r="749" spans="2:65" s="1" customFormat="1" ht="24.2" customHeight="1">
      <c r="B749" s="32"/>
      <c r="C749" s="138" t="s">
        <v>1217</v>
      </c>
      <c r="D749" s="138" t="s">
        <v>272</v>
      </c>
      <c r="E749" s="139" t="s">
        <v>3252</v>
      </c>
      <c r="F749" s="140" t="s">
        <v>3253</v>
      </c>
      <c r="G749" s="141" t="s">
        <v>275</v>
      </c>
      <c r="H749" s="142">
        <v>10</v>
      </c>
      <c r="I749" s="143"/>
      <c r="J749" s="144">
        <f>ROUND(I749*H749,2)</f>
        <v>0</v>
      </c>
      <c r="K749" s="140" t="s">
        <v>276</v>
      </c>
      <c r="L749" s="32"/>
      <c r="M749" s="145" t="s">
        <v>1</v>
      </c>
      <c r="N749" s="146" t="s">
        <v>46</v>
      </c>
      <c r="P749" s="147">
        <f>O749*H749</f>
        <v>0</v>
      </c>
      <c r="Q749" s="147">
        <v>0</v>
      </c>
      <c r="R749" s="147">
        <f>Q749*H749</f>
        <v>0</v>
      </c>
      <c r="S749" s="147">
        <v>0</v>
      </c>
      <c r="T749" s="148">
        <f>S749*H749</f>
        <v>0</v>
      </c>
      <c r="AR749" s="149" t="s">
        <v>277</v>
      </c>
      <c r="AT749" s="149" t="s">
        <v>272</v>
      </c>
      <c r="AU749" s="149" t="s">
        <v>90</v>
      </c>
      <c r="AY749" s="17" t="s">
        <v>270</v>
      </c>
      <c r="BE749" s="150">
        <f>IF(N749="základní",J749,0)</f>
        <v>0</v>
      </c>
      <c r="BF749" s="150">
        <f>IF(N749="snížená",J749,0)</f>
        <v>0</v>
      </c>
      <c r="BG749" s="150">
        <f>IF(N749="zákl. přenesená",J749,0)</f>
        <v>0</v>
      </c>
      <c r="BH749" s="150">
        <f>IF(N749="sníž. přenesená",J749,0)</f>
        <v>0</v>
      </c>
      <c r="BI749" s="150">
        <f>IF(N749="nulová",J749,0)</f>
        <v>0</v>
      </c>
      <c r="BJ749" s="17" t="s">
        <v>21</v>
      </c>
      <c r="BK749" s="150">
        <f>ROUND(I749*H749,2)</f>
        <v>0</v>
      </c>
      <c r="BL749" s="17" t="s">
        <v>277</v>
      </c>
      <c r="BM749" s="149" t="s">
        <v>3254</v>
      </c>
    </row>
    <row r="750" spans="2:65" s="12" customFormat="1" ht="22.5">
      <c r="B750" s="151"/>
      <c r="D750" s="152" t="s">
        <v>279</v>
      </c>
      <c r="E750" s="153" t="s">
        <v>1</v>
      </c>
      <c r="F750" s="154" t="s">
        <v>3255</v>
      </c>
      <c r="H750" s="153" t="s">
        <v>1</v>
      </c>
      <c r="I750" s="155"/>
      <c r="L750" s="151"/>
      <c r="M750" s="156"/>
      <c r="T750" s="157"/>
      <c r="AT750" s="153" t="s">
        <v>279</v>
      </c>
      <c r="AU750" s="153" t="s">
        <v>90</v>
      </c>
      <c r="AV750" s="12" t="s">
        <v>21</v>
      </c>
      <c r="AW750" s="12" t="s">
        <v>35</v>
      </c>
      <c r="AX750" s="12" t="s">
        <v>81</v>
      </c>
      <c r="AY750" s="153" t="s">
        <v>270</v>
      </c>
    </row>
    <row r="751" spans="2:65" s="14" customFormat="1" ht="22.5">
      <c r="B751" s="165"/>
      <c r="D751" s="152" t="s">
        <v>279</v>
      </c>
      <c r="E751" s="166" t="s">
        <v>1</v>
      </c>
      <c r="F751" s="167" t="s">
        <v>3256</v>
      </c>
      <c r="H751" s="168">
        <v>10</v>
      </c>
      <c r="I751" s="169"/>
      <c r="L751" s="165"/>
      <c r="M751" s="170"/>
      <c r="T751" s="171"/>
      <c r="AT751" s="166" t="s">
        <v>279</v>
      </c>
      <c r="AU751" s="166" t="s">
        <v>90</v>
      </c>
      <c r="AV751" s="14" t="s">
        <v>90</v>
      </c>
      <c r="AW751" s="14" t="s">
        <v>35</v>
      </c>
      <c r="AX751" s="14" t="s">
        <v>81</v>
      </c>
      <c r="AY751" s="166" t="s">
        <v>270</v>
      </c>
    </row>
    <row r="752" spans="2:65" s="15" customFormat="1" ht="11.25">
      <c r="B752" s="172"/>
      <c r="D752" s="152" t="s">
        <v>279</v>
      </c>
      <c r="E752" s="173" t="s">
        <v>1</v>
      </c>
      <c r="F752" s="174" t="s">
        <v>310</v>
      </c>
      <c r="H752" s="175">
        <v>10</v>
      </c>
      <c r="I752" s="176"/>
      <c r="L752" s="172"/>
      <c r="M752" s="177"/>
      <c r="T752" s="178"/>
      <c r="AT752" s="173" t="s">
        <v>279</v>
      </c>
      <c r="AU752" s="173" t="s">
        <v>90</v>
      </c>
      <c r="AV752" s="15" t="s">
        <v>277</v>
      </c>
      <c r="AW752" s="15" t="s">
        <v>35</v>
      </c>
      <c r="AX752" s="15" t="s">
        <v>21</v>
      </c>
      <c r="AY752" s="173" t="s">
        <v>270</v>
      </c>
    </row>
    <row r="753" spans="2:65" s="11" customFormat="1" ht="22.9" customHeight="1">
      <c r="B753" s="126"/>
      <c r="D753" s="127" t="s">
        <v>80</v>
      </c>
      <c r="E753" s="136" t="s">
        <v>1162</v>
      </c>
      <c r="F753" s="136" t="s">
        <v>1163</v>
      </c>
      <c r="I753" s="129"/>
      <c r="J753" s="137">
        <f>BK753</f>
        <v>0</v>
      </c>
      <c r="L753" s="126"/>
      <c r="M753" s="131"/>
      <c r="P753" s="132">
        <f>SUM(P754:P870)</f>
        <v>0</v>
      </c>
      <c r="R753" s="132">
        <f>SUM(R754:R870)</f>
        <v>0</v>
      </c>
      <c r="T753" s="133">
        <f>SUM(T754:T870)</f>
        <v>0</v>
      </c>
      <c r="AR753" s="127" t="s">
        <v>21</v>
      </c>
      <c r="AT753" s="134" t="s">
        <v>80</v>
      </c>
      <c r="AU753" s="134" t="s">
        <v>21</v>
      </c>
      <c r="AY753" s="127" t="s">
        <v>270</v>
      </c>
      <c r="BK753" s="135">
        <f>SUM(BK754:BK870)</f>
        <v>0</v>
      </c>
    </row>
    <row r="754" spans="2:65" s="1" customFormat="1" ht="24.2" customHeight="1">
      <c r="B754" s="32"/>
      <c r="C754" s="138" t="s">
        <v>1222</v>
      </c>
      <c r="D754" s="138" t="s">
        <v>272</v>
      </c>
      <c r="E754" s="139" t="s">
        <v>1165</v>
      </c>
      <c r="F754" s="140" t="s">
        <v>1166</v>
      </c>
      <c r="G754" s="141" t="s">
        <v>506</v>
      </c>
      <c r="H754" s="142">
        <v>2.2000000000000002</v>
      </c>
      <c r="I754" s="143"/>
      <c r="J754" s="144">
        <f>ROUND(I754*H754,2)</f>
        <v>0</v>
      </c>
      <c r="K754" s="140" t="s">
        <v>276</v>
      </c>
      <c r="L754" s="32"/>
      <c r="M754" s="145" t="s">
        <v>1</v>
      </c>
      <c r="N754" s="146" t="s">
        <v>46</v>
      </c>
      <c r="P754" s="147">
        <f>O754*H754</f>
        <v>0</v>
      </c>
      <c r="Q754" s="147">
        <v>0</v>
      </c>
      <c r="R754" s="147">
        <f>Q754*H754</f>
        <v>0</v>
      </c>
      <c r="S754" s="147">
        <v>0</v>
      </c>
      <c r="T754" s="148">
        <f>S754*H754</f>
        <v>0</v>
      </c>
      <c r="AR754" s="149" t="s">
        <v>277</v>
      </c>
      <c r="AT754" s="149" t="s">
        <v>272</v>
      </c>
      <c r="AU754" s="149" t="s">
        <v>90</v>
      </c>
      <c r="AY754" s="17" t="s">
        <v>270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21</v>
      </c>
      <c r="BK754" s="150">
        <f>ROUND(I754*H754,2)</f>
        <v>0</v>
      </c>
      <c r="BL754" s="17" t="s">
        <v>277</v>
      </c>
      <c r="BM754" s="149" t="s">
        <v>3257</v>
      </c>
    </row>
    <row r="755" spans="2:65" s="12" customFormat="1" ht="22.5">
      <c r="B755" s="151"/>
      <c r="D755" s="152" t="s">
        <v>279</v>
      </c>
      <c r="E755" s="153" t="s">
        <v>1</v>
      </c>
      <c r="F755" s="154" t="s">
        <v>1168</v>
      </c>
      <c r="H755" s="153" t="s">
        <v>1</v>
      </c>
      <c r="I755" s="155"/>
      <c r="L755" s="151"/>
      <c r="M755" s="156"/>
      <c r="T755" s="157"/>
      <c r="AT755" s="153" t="s">
        <v>279</v>
      </c>
      <c r="AU755" s="153" t="s">
        <v>90</v>
      </c>
      <c r="AV755" s="12" t="s">
        <v>21</v>
      </c>
      <c r="AW755" s="12" t="s">
        <v>35</v>
      </c>
      <c r="AX755" s="12" t="s">
        <v>81</v>
      </c>
      <c r="AY755" s="153" t="s">
        <v>270</v>
      </c>
    </row>
    <row r="756" spans="2:65" s="12" customFormat="1" ht="11.25">
      <c r="B756" s="151"/>
      <c r="D756" s="152" t="s">
        <v>279</v>
      </c>
      <c r="E756" s="153" t="s">
        <v>1</v>
      </c>
      <c r="F756" s="154" t="s">
        <v>1169</v>
      </c>
      <c r="H756" s="153" t="s">
        <v>1</v>
      </c>
      <c r="I756" s="155"/>
      <c r="L756" s="151"/>
      <c r="M756" s="156"/>
      <c r="T756" s="157"/>
      <c r="AT756" s="153" t="s">
        <v>279</v>
      </c>
      <c r="AU756" s="153" t="s">
        <v>90</v>
      </c>
      <c r="AV756" s="12" t="s">
        <v>21</v>
      </c>
      <c r="AW756" s="12" t="s">
        <v>35</v>
      </c>
      <c r="AX756" s="12" t="s">
        <v>81</v>
      </c>
      <c r="AY756" s="153" t="s">
        <v>270</v>
      </c>
    </row>
    <row r="757" spans="2:65" s="14" customFormat="1" ht="22.5">
      <c r="B757" s="165"/>
      <c r="D757" s="152" t="s">
        <v>279</v>
      </c>
      <c r="E757" s="166" t="s">
        <v>1</v>
      </c>
      <c r="F757" s="167" t="s">
        <v>3258</v>
      </c>
      <c r="H757" s="168">
        <v>2.2000000000000002</v>
      </c>
      <c r="I757" s="169"/>
      <c r="L757" s="165"/>
      <c r="M757" s="170"/>
      <c r="T757" s="171"/>
      <c r="AT757" s="166" t="s">
        <v>279</v>
      </c>
      <c r="AU757" s="166" t="s">
        <v>90</v>
      </c>
      <c r="AV757" s="14" t="s">
        <v>90</v>
      </c>
      <c r="AW757" s="14" t="s">
        <v>35</v>
      </c>
      <c r="AX757" s="14" t="s">
        <v>81</v>
      </c>
      <c r="AY757" s="166" t="s">
        <v>270</v>
      </c>
    </row>
    <row r="758" spans="2:65" s="15" customFormat="1" ht="11.25">
      <c r="B758" s="172"/>
      <c r="D758" s="152" t="s">
        <v>279</v>
      </c>
      <c r="E758" s="173" t="s">
        <v>1</v>
      </c>
      <c r="F758" s="174" t="s">
        <v>310</v>
      </c>
      <c r="H758" s="175">
        <v>2.2000000000000002</v>
      </c>
      <c r="I758" s="176"/>
      <c r="L758" s="172"/>
      <c r="M758" s="177"/>
      <c r="T758" s="178"/>
      <c r="AT758" s="173" t="s">
        <v>279</v>
      </c>
      <c r="AU758" s="173" t="s">
        <v>90</v>
      </c>
      <c r="AV758" s="15" t="s">
        <v>277</v>
      </c>
      <c r="AW758" s="15" t="s">
        <v>35</v>
      </c>
      <c r="AX758" s="15" t="s">
        <v>21</v>
      </c>
      <c r="AY758" s="173" t="s">
        <v>270</v>
      </c>
    </row>
    <row r="759" spans="2:65" s="1" customFormat="1" ht="21.75" customHeight="1">
      <c r="B759" s="32"/>
      <c r="C759" s="138" t="s">
        <v>1227</v>
      </c>
      <c r="D759" s="138" t="s">
        <v>272</v>
      </c>
      <c r="E759" s="139" t="s">
        <v>1185</v>
      </c>
      <c r="F759" s="140" t="s">
        <v>1186</v>
      </c>
      <c r="G759" s="141" t="s">
        <v>506</v>
      </c>
      <c r="H759" s="142">
        <v>217.06800000000001</v>
      </c>
      <c r="I759" s="143"/>
      <c r="J759" s="144">
        <f>ROUND(I759*H759,2)</f>
        <v>0</v>
      </c>
      <c r="K759" s="140" t="s">
        <v>276</v>
      </c>
      <c r="L759" s="32"/>
      <c r="M759" s="145" t="s">
        <v>1</v>
      </c>
      <c r="N759" s="146" t="s">
        <v>46</v>
      </c>
      <c r="P759" s="147">
        <f>O759*H759</f>
        <v>0</v>
      </c>
      <c r="Q759" s="147">
        <v>0</v>
      </c>
      <c r="R759" s="147">
        <f>Q759*H759</f>
        <v>0</v>
      </c>
      <c r="S759" s="147">
        <v>0</v>
      </c>
      <c r="T759" s="148">
        <f>S759*H759</f>
        <v>0</v>
      </c>
      <c r="AR759" s="149" t="s">
        <v>277</v>
      </c>
      <c r="AT759" s="149" t="s">
        <v>272</v>
      </c>
      <c r="AU759" s="149" t="s">
        <v>90</v>
      </c>
      <c r="AY759" s="17" t="s">
        <v>270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21</v>
      </c>
      <c r="BK759" s="150">
        <f>ROUND(I759*H759,2)</f>
        <v>0</v>
      </c>
      <c r="BL759" s="17" t="s">
        <v>277</v>
      </c>
      <c r="BM759" s="149" t="s">
        <v>3259</v>
      </c>
    </row>
    <row r="760" spans="2:65" s="14" customFormat="1" ht="11.25">
      <c r="B760" s="165"/>
      <c r="D760" s="152" t="s">
        <v>279</v>
      </c>
      <c r="E760" s="166" t="s">
        <v>1</v>
      </c>
      <c r="F760" s="167" t="s">
        <v>2625</v>
      </c>
      <c r="H760" s="168">
        <v>128.286</v>
      </c>
      <c r="I760" s="169"/>
      <c r="L760" s="165"/>
      <c r="M760" s="170"/>
      <c r="T760" s="171"/>
      <c r="AT760" s="166" t="s">
        <v>279</v>
      </c>
      <c r="AU760" s="166" t="s">
        <v>90</v>
      </c>
      <c r="AV760" s="14" t="s">
        <v>90</v>
      </c>
      <c r="AW760" s="14" t="s">
        <v>35</v>
      </c>
      <c r="AX760" s="14" t="s">
        <v>81</v>
      </c>
      <c r="AY760" s="166" t="s">
        <v>270</v>
      </c>
    </row>
    <row r="761" spans="2:65" s="14" customFormat="1" ht="11.25">
      <c r="B761" s="165"/>
      <c r="D761" s="152" t="s">
        <v>279</v>
      </c>
      <c r="E761" s="166" t="s">
        <v>1</v>
      </c>
      <c r="F761" s="167" t="s">
        <v>2623</v>
      </c>
      <c r="H761" s="168">
        <v>0.432</v>
      </c>
      <c r="I761" s="169"/>
      <c r="L761" s="165"/>
      <c r="M761" s="170"/>
      <c r="T761" s="171"/>
      <c r="AT761" s="166" t="s">
        <v>279</v>
      </c>
      <c r="AU761" s="166" t="s">
        <v>90</v>
      </c>
      <c r="AV761" s="14" t="s">
        <v>90</v>
      </c>
      <c r="AW761" s="14" t="s">
        <v>35</v>
      </c>
      <c r="AX761" s="14" t="s">
        <v>81</v>
      </c>
      <c r="AY761" s="166" t="s">
        <v>270</v>
      </c>
    </row>
    <row r="762" spans="2:65" s="14" customFormat="1" ht="11.25">
      <c r="B762" s="165"/>
      <c r="D762" s="152" t="s">
        <v>279</v>
      </c>
      <c r="E762" s="166" t="s">
        <v>1</v>
      </c>
      <c r="F762" s="167" t="s">
        <v>2619</v>
      </c>
      <c r="H762" s="168">
        <v>88.35</v>
      </c>
      <c r="I762" s="169"/>
      <c r="L762" s="165"/>
      <c r="M762" s="170"/>
      <c r="T762" s="171"/>
      <c r="AT762" s="166" t="s">
        <v>279</v>
      </c>
      <c r="AU762" s="166" t="s">
        <v>90</v>
      </c>
      <c r="AV762" s="14" t="s">
        <v>90</v>
      </c>
      <c r="AW762" s="14" t="s">
        <v>35</v>
      </c>
      <c r="AX762" s="14" t="s">
        <v>81</v>
      </c>
      <c r="AY762" s="166" t="s">
        <v>270</v>
      </c>
    </row>
    <row r="763" spans="2:65" s="15" customFormat="1" ht="11.25">
      <c r="B763" s="172"/>
      <c r="D763" s="152" t="s">
        <v>279</v>
      </c>
      <c r="E763" s="173" t="s">
        <v>1</v>
      </c>
      <c r="F763" s="174" t="s">
        <v>310</v>
      </c>
      <c r="H763" s="175">
        <v>217.06800000000001</v>
      </c>
      <c r="I763" s="176"/>
      <c r="L763" s="172"/>
      <c r="M763" s="177"/>
      <c r="T763" s="178"/>
      <c r="AT763" s="173" t="s">
        <v>279</v>
      </c>
      <c r="AU763" s="173" t="s">
        <v>90</v>
      </c>
      <c r="AV763" s="15" t="s">
        <v>277</v>
      </c>
      <c r="AW763" s="15" t="s">
        <v>35</v>
      </c>
      <c r="AX763" s="15" t="s">
        <v>21</v>
      </c>
      <c r="AY763" s="173" t="s">
        <v>270</v>
      </c>
    </row>
    <row r="764" spans="2:65" s="1" customFormat="1" ht="24.2" customHeight="1">
      <c r="B764" s="32"/>
      <c r="C764" s="138" t="s">
        <v>1231</v>
      </c>
      <c r="D764" s="138" t="s">
        <v>272</v>
      </c>
      <c r="E764" s="139" t="s">
        <v>1189</v>
      </c>
      <c r="F764" s="140" t="s">
        <v>1190</v>
      </c>
      <c r="G764" s="141" t="s">
        <v>506</v>
      </c>
      <c r="H764" s="142">
        <v>1736.5440000000001</v>
      </c>
      <c r="I764" s="143"/>
      <c r="J764" s="144">
        <f>ROUND(I764*H764,2)</f>
        <v>0</v>
      </c>
      <c r="K764" s="140" t="s">
        <v>276</v>
      </c>
      <c r="L764" s="32"/>
      <c r="M764" s="145" t="s">
        <v>1</v>
      </c>
      <c r="N764" s="146" t="s">
        <v>46</v>
      </c>
      <c r="P764" s="147">
        <f>O764*H764</f>
        <v>0</v>
      </c>
      <c r="Q764" s="147">
        <v>0</v>
      </c>
      <c r="R764" s="147">
        <f>Q764*H764</f>
        <v>0</v>
      </c>
      <c r="S764" s="147">
        <v>0</v>
      </c>
      <c r="T764" s="148">
        <f>S764*H764</f>
        <v>0</v>
      </c>
      <c r="AR764" s="149" t="s">
        <v>277</v>
      </c>
      <c r="AT764" s="149" t="s">
        <v>272</v>
      </c>
      <c r="AU764" s="149" t="s">
        <v>90</v>
      </c>
      <c r="AY764" s="17" t="s">
        <v>270</v>
      </c>
      <c r="BE764" s="150">
        <f>IF(N764="základní",J764,0)</f>
        <v>0</v>
      </c>
      <c r="BF764" s="150">
        <f>IF(N764="snížená",J764,0)</f>
        <v>0</v>
      </c>
      <c r="BG764" s="150">
        <f>IF(N764="zákl. přenesená",J764,0)</f>
        <v>0</v>
      </c>
      <c r="BH764" s="150">
        <f>IF(N764="sníž. přenesená",J764,0)</f>
        <v>0</v>
      </c>
      <c r="BI764" s="150">
        <f>IF(N764="nulová",J764,0)</f>
        <v>0</v>
      </c>
      <c r="BJ764" s="17" t="s">
        <v>21</v>
      </c>
      <c r="BK764" s="150">
        <f>ROUND(I764*H764,2)</f>
        <v>0</v>
      </c>
      <c r="BL764" s="17" t="s">
        <v>277</v>
      </c>
      <c r="BM764" s="149" t="s">
        <v>3260</v>
      </c>
    </row>
    <row r="765" spans="2:65" s="12" customFormat="1" ht="11.25">
      <c r="B765" s="151"/>
      <c r="D765" s="152" t="s">
        <v>279</v>
      </c>
      <c r="E765" s="153" t="s">
        <v>1</v>
      </c>
      <c r="F765" s="154" t="s">
        <v>1192</v>
      </c>
      <c r="H765" s="153" t="s">
        <v>1</v>
      </c>
      <c r="I765" s="155"/>
      <c r="L765" s="151"/>
      <c r="M765" s="156"/>
      <c r="T765" s="157"/>
      <c r="AT765" s="153" t="s">
        <v>279</v>
      </c>
      <c r="AU765" s="153" t="s">
        <v>90</v>
      </c>
      <c r="AV765" s="12" t="s">
        <v>21</v>
      </c>
      <c r="AW765" s="12" t="s">
        <v>35</v>
      </c>
      <c r="AX765" s="12" t="s">
        <v>81</v>
      </c>
      <c r="AY765" s="153" t="s">
        <v>270</v>
      </c>
    </row>
    <row r="766" spans="2:65" s="14" customFormat="1" ht="11.25">
      <c r="B766" s="165"/>
      <c r="D766" s="152" t="s">
        <v>279</v>
      </c>
      <c r="E766" s="166" t="s">
        <v>1</v>
      </c>
      <c r="F766" s="167" t="s">
        <v>3261</v>
      </c>
      <c r="H766" s="168">
        <v>1026.288</v>
      </c>
      <c r="I766" s="169"/>
      <c r="L766" s="165"/>
      <c r="M766" s="170"/>
      <c r="T766" s="171"/>
      <c r="AT766" s="166" t="s">
        <v>279</v>
      </c>
      <c r="AU766" s="166" t="s">
        <v>90</v>
      </c>
      <c r="AV766" s="14" t="s">
        <v>90</v>
      </c>
      <c r="AW766" s="14" t="s">
        <v>35</v>
      </c>
      <c r="AX766" s="14" t="s">
        <v>81</v>
      </c>
      <c r="AY766" s="166" t="s">
        <v>270</v>
      </c>
    </row>
    <row r="767" spans="2:65" s="14" customFormat="1" ht="11.25">
      <c r="B767" s="165"/>
      <c r="D767" s="152" t="s">
        <v>279</v>
      </c>
      <c r="E767" s="166" t="s">
        <v>1</v>
      </c>
      <c r="F767" s="167" t="s">
        <v>3262</v>
      </c>
      <c r="H767" s="168">
        <v>3.456</v>
      </c>
      <c r="I767" s="169"/>
      <c r="L767" s="165"/>
      <c r="M767" s="170"/>
      <c r="T767" s="171"/>
      <c r="AT767" s="166" t="s">
        <v>279</v>
      </c>
      <c r="AU767" s="166" t="s">
        <v>90</v>
      </c>
      <c r="AV767" s="14" t="s">
        <v>90</v>
      </c>
      <c r="AW767" s="14" t="s">
        <v>35</v>
      </c>
      <c r="AX767" s="14" t="s">
        <v>81</v>
      </c>
      <c r="AY767" s="166" t="s">
        <v>270</v>
      </c>
    </row>
    <row r="768" spans="2:65" s="12" customFormat="1" ht="22.5">
      <c r="B768" s="151"/>
      <c r="D768" s="152" t="s">
        <v>279</v>
      </c>
      <c r="E768" s="153" t="s">
        <v>1</v>
      </c>
      <c r="F768" s="154" t="s">
        <v>3263</v>
      </c>
      <c r="H768" s="153" t="s">
        <v>1</v>
      </c>
      <c r="I768" s="155"/>
      <c r="L768" s="151"/>
      <c r="M768" s="156"/>
      <c r="T768" s="157"/>
      <c r="AT768" s="153" t="s">
        <v>279</v>
      </c>
      <c r="AU768" s="153" t="s">
        <v>90</v>
      </c>
      <c r="AV768" s="12" t="s">
        <v>21</v>
      </c>
      <c r="AW768" s="12" t="s">
        <v>35</v>
      </c>
      <c r="AX768" s="12" t="s">
        <v>81</v>
      </c>
      <c r="AY768" s="153" t="s">
        <v>270</v>
      </c>
    </row>
    <row r="769" spans="2:65" s="14" customFormat="1" ht="11.25">
      <c r="B769" s="165"/>
      <c r="D769" s="152" t="s">
        <v>279</v>
      </c>
      <c r="E769" s="166" t="s">
        <v>1</v>
      </c>
      <c r="F769" s="167" t="s">
        <v>3264</v>
      </c>
      <c r="H769" s="168">
        <v>706.8</v>
      </c>
      <c r="I769" s="169"/>
      <c r="L769" s="165"/>
      <c r="M769" s="170"/>
      <c r="T769" s="171"/>
      <c r="AT769" s="166" t="s">
        <v>279</v>
      </c>
      <c r="AU769" s="166" t="s">
        <v>90</v>
      </c>
      <c r="AV769" s="14" t="s">
        <v>90</v>
      </c>
      <c r="AW769" s="14" t="s">
        <v>35</v>
      </c>
      <c r="AX769" s="14" t="s">
        <v>81</v>
      </c>
      <c r="AY769" s="166" t="s">
        <v>270</v>
      </c>
    </row>
    <row r="770" spans="2:65" s="15" customFormat="1" ht="11.25">
      <c r="B770" s="172"/>
      <c r="D770" s="152" t="s">
        <v>279</v>
      </c>
      <c r="E770" s="173" t="s">
        <v>1</v>
      </c>
      <c r="F770" s="174" t="s">
        <v>310</v>
      </c>
      <c r="H770" s="175">
        <v>1736.5440000000001</v>
      </c>
      <c r="I770" s="176"/>
      <c r="L770" s="172"/>
      <c r="M770" s="177"/>
      <c r="T770" s="178"/>
      <c r="AT770" s="173" t="s">
        <v>279</v>
      </c>
      <c r="AU770" s="173" t="s">
        <v>90</v>
      </c>
      <c r="AV770" s="15" t="s">
        <v>277</v>
      </c>
      <c r="AW770" s="15" t="s">
        <v>35</v>
      </c>
      <c r="AX770" s="15" t="s">
        <v>21</v>
      </c>
      <c r="AY770" s="173" t="s">
        <v>270</v>
      </c>
    </row>
    <row r="771" spans="2:65" s="1" customFormat="1" ht="21.75" customHeight="1">
      <c r="B771" s="32"/>
      <c r="C771" s="138" t="s">
        <v>1235</v>
      </c>
      <c r="D771" s="138" t="s">
        <v>272</v>
      </c>
      <c r="E771" s="139" t="s">
        <v>1199</v>
      </c>
      <c r="F771" s="140" t="s">
        <v>1200</v>
      </c>
      <c r="G771" s="141" t="s">
        <v>506</v>
      </c>
      <c r="H771" s="142">
        <v>39.262999999999998</v>
      </c>
      <c r="I771" s="143"/>
      <c r="J771" s="144">
        <f>ROUND(I771*H771,2)</f>
        <v>0</v>
      </c>
      <c r="K771" s="140" t="s">
        <v>276</v>
      </c>
      <c r="L771" s="32"/>
      <c r="M771" s="145" t="s">
        <v>1</v>
      </c>
      <c r="N771" s="146" t="s">
        <v>46</v>
      </c>
      <c r="P771" s="147">
        <f>O771*H771</f>
        <v>0</v>
      </c>
      <c r="Q771" s="147">
        <v>0</v>
      </c>
      <c r="R771" s="147">
        <f>Q771*H771</f>
        <v>0</v>
      </c>
      <c r="S771" s="147">
        <v>0</v>
      </c>
      <c r="T771" s="148">
        <f>S771*H771</f>
        <v>0</v>
      </c>
      <c r="AR771" s="149" t="s">
        <v>277</v>
      </c>
      <c r="AT771" s="149" t="s">
        <v>272</v>
      </c>
      <c r="AU771" s="149" t="s">
        <v>90</v>
      </c>
      <c r="AY771" s="17" t="s">
        <v>270</v>
      </c>
      <c r="BE771" s="150">
        <f>IF(N771="základní",J771,0)</f>
        <v>0</v>
      </c>
      <c r="BF771" s="150">
        <f>IF(N771="snížená",J771,0)</f>
        <v>0</v>
      </c>
      <c r="BG771" s="150">
        <f>IF(N771="zákl. přenesená",J771,0)</f>
        <v>0</v>
      </c>
      <c r="BH771" s="150">
        <f>IF(N771="sníž. přenesená",J771,0)</f>
        <v>0</v>
      </c>
      <c r="BI771" s="150">
        <f>IF(N771="nulová",J771,0)</f>
        <v>0</v>
      </c>
      <c r="BJ771" s="17" t="s">
        <v>21</v>
      </c>
      <c r="BK771" s="150">
        <f>ROUND(I771*H771,2)</f>
        <v>0</v>
      </c>
      <c r="BL771" s="17" t="s">
        <v>277</v>
      </c>
      <c r="BM771" s="149" t="s">
        <v>3265</v>
      </c>
    </row>
    <row r="772" spans="2:65" s="12" customFormat="1" ht="11.25">
      <c r="B772" s="151"/>
      <c r="D772" s="152" t="s">
        <v>279</v>
      </c>
      <c r="E772" s="153" t="s">
        <v>1</v>
      </c>
      <c r="F772" s="154" t="s">
        <v>1202</v>
      </c>
      <c r="H772" s="153" t="s">
        <v>1</v>
      </c>
      <c r="I772" s="155"/>
      <c r="L772" s="151"/>
      <c r="M772" s="156"/>
      <c r="T772" s="157"/>
      <c r="AT772" s="153" t="s">
        <v>279</v>
      </c>
      <c r="AU772" s="153" t="s">
        <v>90</v>
      </c>
      <c r="AV772" s="12" t="s">
        <v>21</v>
      </c>
      <c r="AW772" s="12" t="s">
        <v>35</v>
      </c>
      <c r="AX772" s="12" t="s">
        <v>81</v>
      </c>
      <c r="AY772" s="153" t="s">
        <v>270</v>
      </c>
    </row>
    <row r="773" spans="2:65" s="14" customFormat="1" ht="11.25">
      <c r="B773" s="165"/>
      <c r="D773" s="152" t="s">
        <v>279</v>
      </c>
      <c r="E773" s="166" t="s">
        <v>1</v>
      </c>
      <c r="F773" s="167" t="s">
        <v>2621</v>
      </c>
      <c r="H773" s="168">
        <v>36.643000000000001</v>
      </c>
      <c r="I773" s="169"/>
      <c r="L773" s="165"/>
      <c r="M773" s="170"/>
      <c r="T773" s="171"/>
      <c r="AT773" s="166" t="s">
        <v>279</v>
      </c>
      <c r="AU773" s="166" t="s">
        <v>90</v>
      </c>
      <c r="AV773" s="14" t="s">
        <v>90</v>
      </c>
      <c r="AW773" s="14" t="s">
        <v>35</v>
      </c>
      <c r="AX773" s="14" t="s">
        <v>81</v>
      </c>
      <c r="AY773" s="166" t="s">
        <v>270</v>
      </c>
    </row>
    <row r="774" spans="2:65" s="14" customFormat="1" ht="11.25">
      <c r="B774" s="165"/>
      <c r="D774" s="152" t="s">
        <v>279</v>
      </c>
      <c r="E774" s="166" t="s">
        <v>1</v>
      </c>
      <c r="F774" s="167" t="s">
        <v>2627</v>
      </c>
      <c r="H774" s="168">
        <v>0.186</v>
      </c>
      <c r="I774" s="169"/>
      <c r="L774" s="165"/>
      <c r="M774" s="170"/>
      <c r="T774" s="171"/>
      <c r="AT774" s="166" t="s">
        <v>279</v>
      </c>
      <c r="AU774" s="166" t="s">
        <v>90</v>
      </c>
      <c r="AV774" s="14" t="s">
        <v>90</v>
      </c>
      <c r="AW774" s="14" t="s">
        <v>35</v>
      </c>
      <c r="AX774" s="14" t="s">
        <v>81</v>
      </c>
      <c r="AY774" s="166" t="s">
        <v>270</v>
      </c>
    </row>
    <row r="775" spans="2:65" s="12" customFormat="1" ht="11.25">
      <c r="B775" s="151"/>
      <c r="D775" s="152" t="s">
        <v>279</v>
      </c>
      <c r="E775" s="153" t="s">
        <v>1</v>
      </c>
      <c r="F775" s="154" t="s">
        <v>1203</v>
      </c>
      <c r="H775" s="153" t="s">
        <v>1</v>
      </c>
      <c r="I775" s="155"/>
      <c r="L775" s="151"/>
      <c r="M775" s="156"/>
      <c r="T775" s="157"/>
      <c r="AT775" s="153" t="s">
        <v>279</v>
      </c>
      <c r="AU775" s="153" t="s">
        <v>90</v>
      </c>
      <c r="AV775" s="12" t="s">
        <v>21</v>
      </c>
      <c r="AW775" s="12" t="s">
        <v>35</v>
      </c>
      <c r="AX775" s="12" t="s">
        <v>81</v>
      </c>
      <c r="AY775" s="153" t="s">
        <v>270</v>
      </c>
    </row>
    <row r="776" spans="2:65" s="14" customFormat="1" ht="11.25">
      <c r="B776" s="165"/>
      <c r="D776" s="152" t="s">
        <v>279</v>
      </c>
      <c r="E776" s="166" t="s">
        <v>1</v>
      </c>
      <c r="F776" s="167" t="s">
        <v>2566</v>
      </c>
      <c r="H776" s="168">
        <v>2</v>
      </c>
      <c r="I776" s="169"/>
      <c r="L776" s="165"/>
      <c r="M776" s="170"/>
      <c r="T776" s="171"/>
      <c r="AT776" s="166" t="s">
        <v>279</v>
      </c>
      <c r="AU776" s="166" t="s">
        <v>90</v>
      </c>
      <c r="AV776" s="14" t="s">
        <v>90</v>
      </c>
      <c r="AW776" s="14" t="s">
        <v>35</v>
      </c>
      <c r="AX776" s="14" t="s">
        <v>81</v>
      </c>
      <c r="AY776" s="166" t="s">
        <v>270</v>
      </c>
    </row>
    <row r="777" spans="2:65" s="14" customFormat="1" ht="11.25">
      <c r="B777" s="165"/>
      <c r="D777" s="152" t="s">
        <v>279</v>
      </c>
      <c r="E777" s="166" t="s">
        <v>1</v>
      </c>
      <c r="F777" s="167" t="s">
        <v>2577</v>
      </c>
      <c r="H777" s="168">
        <v>0.434</v>
      </c>
      <c r="I777" s="169"/>
      <c r="L777" s="165"/>
      <c r="M777" s="170"/>
      <c r="T777" s="171"/>
      <c r="AT777" s="166" t="s">
        <v>279</v>
      </c>
      <c r="AU777" s="166" t="s">
        <v>90</v>
      </c>
      <c r="AV777" s="14" t="s">
        <v>90</v>
      </c>
      <c r="AW777" s="14" t="s">
        <v>35</v>
      </c>
      <c r="AX777" s="14" t="s">
        <v>81</v>
      </c>
      <c r="AY777" s="166" t="s">
        <v>270</v>
      </c>
    </row>
    <row r="778" spans="2:65" s="15" customFormat="1" ht="11.25">
      <c r="B778" s="172"/>
      <c r="D778" s="152" t="s">
        <v>279</v>
      </c>
      <c r="E778" s="173" t="s">
        <v>1</v>
      </c>
      <c r="F778" s="174" t="s">
        <v>310</v>
      </c>
      <c r="H778" s="175">
        <v>39.262999999999998</v>
      </c>
      <c r="I778" s="176"/>
      <c r="L778" s="172"/>
      <c r="M778" s="177"/>
      <c r="T778" s="178"/>
      <c r="AT778" s="173" t="s">
        <v>279</v>
      </c>
      <c r="AU778" s="173" t="s">
        <v>90</v>
      </c>
      <c r="AV778" s="15" t="s">
        <v>277</v>
      </c>
      <c r="AW778" s="15" t="s">
        <v>35</v>
      </c>
      <c r="AX778" s="15" t="s">
        <v>21</v>
      </c>
      <c r="AY778" s="173" t="s">
        <v>270</v>
      </c>
    </row>
    <row r="779" spans="2:65" s="1" customFormat="1" ht="24.2" customHeight="1">
      <c r="B779" s="32"/>
      <c r="C779" s="138" t="s">
        <v>1240</v>
      </c>
      <c r="D779" s="138" t="s">
        <v>272</v>
      </c>
      <c r="E779" s="139" t="s">
        <v>1205</v>
      </c>
      <c r="F779" s="140" t="s">
        <v>1206</v>
      </c>
      <c r="G779" s="141" t="s">
        <v>506</v>
      </c>
      <c r="H779" s="142">
        <v>309.05</v>
      </c>
      <c r="I779" s="143"/>
      <c r="J779" s="144">
        <f>ROUND(I779*H779,2)</f>
        <v>0</v>
      </c>
      <c r="K779" s="140" t="s">
        <v>276</v>
      </c>
      <c r="L779" s="32"/>
      <c r="M779" s="145" t="s">
        <v>1</v>
      </c>
      <c r="N779" s="146" t="s">
        <v>46</v>
      </c>
      <c r="P779" s="147">
        <f>O779*H779</f>
        <v>0</v>
      </c>
      <c r="Q779" s="147">
        <v>0</v>
      </c>
      <c r="R779" s="147">
        <f>Q779*H779</f>
        <v>0</v>
      </c>
      <c r="S779" s="147">
        <v>0</v>
      </c>
      <c r="T779" s="148">
        <f>S779*H779</f>
        <v>0</v>
      </c>
      <c r="AR779" s="149" t="s">
        <v>277</v>
      </c>
      <c r="AT779" s="149" t="s">
        <v>272</v>
      </c>
      <c r="AU779" s="149" t="s">
        <v>90</v>
      </c>
      <c r="AY779" s="17" t="s">
        <v>270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21</v>
      </c>
      <c r="BK779" s="150">
        <f>ROUND(I779*H779,2)</f>
        <v>0</v>
      </c>
      <c r="BL779" s="17" t="s">
        <v>277</v>
      </c>
      <c r="BM779" s="149" t="s">
        <v>3266</v>
      </c>
    </row>
    <row r="780" spans="2:65" s="12" customFormat="1" ht="11.25">
      <c r="B780" s="151"/>
      <c r="D780" s="152" t="s">
        <v>279</v>
      </c>
      <c r="E780" s="153" t="s">
        <v>1</v>
      </c>
      <c r="F780" s="154" t="s">
        <v>1202</v>
      </c>
      <c r="H780" s="153" t="s">
        <v>1</v>
      </c>
      <c r="I780" s="155"/>
      <c r="L780" s="151"/>
      <c r="M780" s="156"/>
      <c r="T780" s="157"/>
      <c r="AT780" s="153" t="s">
        <v>279</v>
      </c>
      <c r="AU780" s="153" t="s">
        <v>90</v>
      </c>
      <c r="AV780" s="12" t="s">
        <v>21</v>
      </c>
      <c r="AW780" s="12" t="s">
        <v>35</v>
      </c>
      <c r="AX780" s="12" t="s">
        <v>81</v>
      </c>
      <c r="AY780" s="153" t="s">
        <v>270</v>
      </c>
    </row>
    <row r="781" spans="2:65" s="14" customFormat="1" ht="11.25">
      <c r="B781" s="165"/>
      <c r="D781" s="152" t="s">
        <v>279</v>
      </c>
      <c r="E781" s="166" t="s">
        <v>1</v>
      </c>
      <c r="F781" s="167" t="s">
        <v>3267</v>
      </c>
      <c r="H781" s="168">
        <v>293.14400000000001</v>
      </c>
      <c r="I781" s="169"/>
      <c r="L781" s="165"/>
      <c r="M781" s="170"/>
      <c r="T781" s="171"/>
      <c r="AT781" s="166" t="s">
        <v>279</v>
      </c>
      <c r="AU781" s="166" t="s">
        <v>90</v>
      </c>
      <c r="AV781" s="14" t="s">
        <v>90</v>
      </c>
      <c r="AW781" s="14" t="s">
        <v>35</v>
      </c>
      <c r="AX781" s="14" t="s">
        <v>81</v>
      </c>
      <c r="AY781" s="166" t="s">
        <v>270</v>
      </c>
    </row>
    <row r="782" spans="2:65" s="14" customFormat="1" ht="11.25">
      <c r="B782" s="165"/>
      <c r="D782" s="152" t="s">
        <v>279</v>
      </c>
      <c r="E782" s="166" t="s">
        <v>1</v>
      </c>
      <c r="F782" s="167" t="s">
        <v>3268</v>
      </c>
      <c r="H782" s="168">
        <v>1.302</v>
      </c>
      <c r="I782" s="169"/>
      <c r="L782" s="165"/>
      <c r="M782" s="170"/>
      <c r="T782" s="171"/>
      <c r="AT782" s="166" t="s">
        <v>279</v>
      </c>
      <c r="AU782" s="166" t="s">
        <v>90</v>
      </c>
      <c r="AV782" s="14" t="s">
        <v>90</v>
      </c>
      <c r="AW782" s="14" t="s">
        <v>35</v>
      </c>
      <c r="AX782" s="14" t="s">
        <v>81</v>
      </c>
      <c r="AY782" s="166" t="s">
        <v>270</v>
      </c>
    </row>
    <row r="783" spans="2:65" s="12" customFormat="1" ht="11.25">
      <c r="B783" s="151"/>
      <c r="D783" s="152" t="s">
        <v>279</v>
      </c>
      <c r="E783" s="153" t="s">
        <v>1</v>
      </c>
      <c r="F783" s="154" t="s">
        <v>1203</v>
      </c>
      <c r="H783" s="153" t="s">
        <v>1</v>
      </c>
      <c r="I783" s="155"/>
      <c r="L783" s="151"/>
      <c r="M783" s="156"/>
      <c r="T783" s="157"/>
      <c r="AT783" s="153" t="s">
        <v>279</v>
      </c>
      <c r="AU783" s="153" t="s">
        <v>90</v>
      </c>
      <c r="AV783" s="12" t="s">
        <v>21</v>
      </c>
      <c r="AW783" s="12" t="s">
        <v>35</v>
      </c>
      <c r="AX783" s="12" t="s">
        <v>81</v>
      </c>
      <c r="AY783" s="153" t="s">
        <v>270</v>
      </c>
    </row>
    <row r="784" spans="2:65" s="14" customFormat="1" ht="11.25">
      <c r="B784" s="165"/>
      <c r="D784" s="152" t="s">
        <v>279</v>
      </c>
      <c r="E784" s="166" t="s">
        <v>1</v>
      </c>
      <c r="F784" s="167" t="s">
        <v>3269</v>
      </c>
      <c r="H784" s="168">
        <v>12</v>
      </c>
      <c r="I784" s="169"/>
      <c r="L784" s="165"/>
      <c r="M784" s="170"/>
      <c r="T784" s="171"/>
      <c r="AT784" s="166" t="s">
        <v>279</v>
      </c>
      <c r="AU784" s="166" t="s">
        <v>90</v>
      </c>
      <c r="AV784" s="14" t="s">
        <v>90</v>
      </c>
      <c r="AW784" s="14" t="s">
        <v>35</v>
      </c>
      <c r="AX784" s="14" t="s">
        <v>81</v>
      </c>
      <c r="AY784" s="166" t="s">
        <v>270</v>
      </c>
    </row>
    <row r="785" spans="2:65" s="14" customFormat="1" ht="11.25">
      <c r="B785" s="165"/>
      <c r="D785" s="152" t="s">
        <v>279</v>
      </c>
      <c r="E785" s="166" t="s">
        <v>1</v>
      </c>
      <c r="F785" s="167" t="s">
        <v>3270</v>
      </c>
      <c r="H785" s="168">
        <v>2.6040000000000001</v>
      </c>
      <c r="I785" s="169"/>
      <c r="L785" s="165"/>
      <c r="M785" s="170"/>
      <c r="T785" s="171"/>
      <c r="AT785" s="166" t="s">
        <v>279</v>
      </c>
      <c r="AU785" s="166" t="s">
        <v>90</v>
      </c>
      <c r="AV785" s="14" t="s">
        <v>90</v>
      </c>
      <c r="AW785" s="14" t="s">
        <v>35</v>
      </c>
      <c r="AX785" s="14" t="s">
        <v>81</v>
      </c>
      <c r="AY785" s="166" t="s">
        <v>270</v>
      </c>
    </row>
    <row r="786" spans="2:65" s="15" customFormat="1" ht="11.25">
      <c r="B786" s="172"/>
      <c r="D786" s="152" t="s">
        <v>279</v>
      </c>
      <c r="E786" s="173" t="s">
        <v>1</v>
      </c>
      <c r="F786" s="174" t="s">
        <v>310</v>
      </c>
      <c r="H786" s="175">
        <v>309.05</v>
      </c>
      <c r="I786" s="176"/>
      <c r="L786" s="172"/>
      <c r="M786" s="177"/>
      <c r="T786" s="178"/>
      <c r="AT786" s="173" t="s">
        <v>279</v>
      </c>
      <c r="AU786" s="173" t="s">
        <v>90</v>
      </c>
      <c r="AV786" s="15" t="s">
        <v>277</v>
      </c>
      <c r="AW786" s="15" t="s">
        <v>35</v>
      </c>
      <c r="AX786" s="15" t="s">
        <v>21</v>
      </c>
      <c r="AY786" s="173" t="s">
        <v>270</v>
      </c>
    </row>
    <row r="787" spans="2:65" s="1" customFormat="1" ht="16.5" customHeight="1">
      <c r="B787" s="32"/>
      <c r="C787" s="138" t="s">
        <v>1245</v>
      </c>
      <c r="D787" s="138" t="s">
        <v>272</v>
      </c>
      <c r="E787" s="139" t="s">
        <v>1213</v>
      </c>
      <c r="F787" s="140" t="s">
        <v>1214</v>
      </c>
      <c r="G787" s="141" t="s">
        <v>506</v>
      </c>
      <c r="H787" s="142">
        <v>7.4999999999999997E-2</v>
      </c>
      <c r="I787" s="143"/>
      <c r="J787" s="144">
        <f>ROUND(I787*H787,2)</f>
        <v>0</v>
      </c>
      <c r="K787" s="140" t="s">
        <v>276</v>
      </c>
      <c r="L787" s="32"/>
      <c r="M787" s="145" t="s">
        <v>1</v>
      </c>
      <c r="N787" s="146" t="s">
        <v>46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277</v>
      </c>
      <c r="AT787" s="149" t="s">
        <v>272</v>
      </c>
      <c r="AU787" s="149" t="s">
        <v>90</v>
      </c>
      <c r="AY787" s="17" t="s">
        <v>270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21</v>
      </c>
      <c r="BK787" s="150">
        <f>ROUND(I787*H787,2)</f>
        <v>0</v>
      </c>
      <c r="BL787" s="17" t="s">
        <v>277</v>
      </c>
      <c r="BM787" s="149" t="s">
        <v>3271</v>
      </c>
    </row>
    <row r="788" spans="2:65" s="12" customFormat="1" ht="11.25">
      <c r="B788" s="151"/>
      <c r="D788" s="152" t="s">
        <v>279</v>
      </c>
      <c r="E788" s="153" t="s">
        <v>1</v>
      </c>
      <c r="F788" s="154" t="s">
        <v>1911</v>
      </c>
      <c r="H788" s="153" t="s">
        <v>1</v>
      </c>
      <c r="I788" s="155"/>
      <c r="L788" s="151"/>
      <c r="M788" s="156"/>
      <c r="T788" s="157"/>
      <c r="AT788" s="153" t="s">
        <v>279</v>
      </c>
      <c r="AU788" s="153" t="s">
        <v>90</v>
      </c>
      <c r="AV788" s="12" t="s">
        <v>21</v>
      </c>
      <c r="AW788" s="12" t="s">
        <v>35</v>
      </c>
      <c r="AX788" s="12" t="s">
        <v>81</v>
      </c>
      <c r="AY788" s="153" t="s">
        <v>270</v>
      </c>
    </row>
    <row r="789" spans="2:65" s="14" customFormat="1" ht="11.25">
      <c r="B789" s="165"/>
      <c r="D789" s="152" t="s">
        <v>279</v>
      </c>
      <c r="E789" s="166" t="s">
        <v>1</v>
      </c>
      <c r="F789" s="167" t="s">
        <v>2561</v>
      </c>
      <c r="H789" s="168">
        <v>7.4999999999999997E-2</v>
      </c>
      <c r="I789" s="169"/>
      <c r="L789" s="165"/>
      <c r="M789" s="170"/>
      <c r="T789" s="171"/>
      <c r="AT789" s="166" t="s">
        <v>279</v>
      </c>
      <c r="AU789" s="166" t="s">
        <v>90</v>
      </c>
      <c r="AV789" s="14" t="s">
        <v>90</v>
      </c>
      <c r="AW789" s="14" t="s">
        <v>35</v>
      </c>
      <c r="AX789" s="14" t="s">
        <v>21</v>
      </c>
      <c r="AY789" s="166" t="s">
        <v>270</v>
      </c>
    </row>
    <row r="790" spans="2:65" s="1" customFormat="1" ht="24.2" customHeight="1">
      <c r="B790" s="32"/>
      <c r="C790" s="138" t="s">
        <v>1258</v>
      </c>
      <c r="D790" s="138" t="s">
        <v>272</v>
      </c>
      <c r="E790" s="139" t="s">
        <v>1218</v>
      </c>
      <c r="F790" s="140" t="s">
        <v>1219</v>
      </c>
      <c r="G790" s="141" t="s">
        <v>506</v>
      </c>
      <c r="H790" s="142">
        <v>0.67500000000000004</v>
      </c>
      <c r="I790" s="143"/>
      <c r="J790" s="144">
        <f>ROUND(I790*H790,2)</f>
        <v>0</v>
      </c>
      <c r="K790" s="140" t="s">
        <v>276</v>
      </c>
      <c r="L790" s="32"/>
      <c r="M790" s="145" t="s">
        <v>1</v>
      </c>
      <c r="N790" s="146" t="s">
        <v>46</v>
      </c>
      <c r="P790" s="147">
        <f>O790*H790</f>
        <v>0</v>
      </c>
      <c r="Q790" s="147">
        <v>0</v>
      </c>
      <c r="R790" s="147">
        <f>Q790*H790</f>
        <v>0</v>
      </c>
      <c r="S790" s="147">
        <v>0</v>
      </c>
      <c r="T790" s="148">
        <f>S790*H790</f>
        <v>0</v>
      </c>
      <c r="AR790" s="149" t="s">
        <v>277</v>
      </c>
      <c r="AT790" s="149" t="s">
        <v>272</v>
      </c>
      <c r="AU790" s="149" t="s">
        <v>90</v>
      </c>
      <c r="AY790" s="17" t="s">
        <v>270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21</v>
      </c>
      <c r="BK790" s="150">
        <f>ROUND(I790*H790,2)</f>
        <v>0</v>
      </c>
      <c r="BL790" s="17" t="s">
        <v>277</v>
      </c>
      <c r="BM790" s="149" t="s">
        <v>3272</v>
      </c>
    </row>
    <row r="791" spans="2:65" s="12" customFormat="1" ht="11.25">
      <c r="B791" s="151"/>
      <c r="D791" s="152" t="s">
        <v>279</v>
      </c>
      <c r="E791" s="153" t="s">
        <v>1</v>
      </c>
      <c r="F791" s="154" t="s">
        <v>1911</v>
      </c>
      <c r="H791" s="153" t="s">
        <v>1</v>
      </c>
      <c r="I791" s="155"/>
      <c r="L791" s="151"/>
      <c r="M791" s="156"/>
      <c r="T791" s="157"/>
      <c r="AT791" s="153" t="s">
        <v>279</v>
      </c>
      <c r="AU791" s="153" t="s">
        <v>90</v>
      </c>
      <c r="AV791" s="12" t="s">
        <v>21</v>
      </c>
      <c r="AW791" s="12" t="s">
        <v>35</v>
      </c>
      <c r="AX791" s="12" t="s">
        <v>81</v>
      </c>
      <c r="AY791" s="153" t="s">
        <v>270</v>
      </c>
    </row>
    <row r="792" spans="2:65" s="14" customFormat="1" ht="11.25">
      <c r="B792" s="165"/>
      <c r="D792" s="152" t="s">
        <v>279</v>
      </c>
      <c r="E792" s="166" t="s">
        <v>1</v>
      </c>
      <c r="F792" s="167" t="s">
        <v>3273</v>
      </c>
      <c r="H792" s="168">
        <v>0.67500000000000004</v>
      </c>
      <c r="I792" s="169"/>
      <c r="L792" s="165"/>
      <c r="M792" s="170"/>
      <c r="T792" s="171"/>
      <c r="AT792" s="166" t="s">
        <v>279</v>
      </c>
      <c r="AU792" s="166" t="s">
        <v>90</v>
      </c>
      <c r="AV792" s="14" t="s">
        <v>90</v>
      </c>
      <c r="AW792" s="14" t="s">
        <v>35</v>
      </c>
      <c r="AX792" s="14" t="s">
        <v>21</v>
      </c>
      <c r="AY792" s="166" t="s">
        <v>270</v>
      </c>
    </row>
    <row r="793" spans="2:65" s="1" customFormat="1" ht="24.2" customHeight="1">
      <c r="B793" s="32"/>
      <c r="C793" s="138" t="s">
        <v>1276</v>
      </c>
      <c r="D793" s="138" t="s">
        <v>272</v>
      </c>
      <c r="E793" s="139" t="s">
        <v>1223</v>
      </c>
      <c r="F793" s="140" t="s">
        <v>1224</v>
      </c>
      <c r="G793" s="141" t="s">
        <v>506</v>
      </c>
      <c r="H793" s="142">
        <v>128.71799999999999</v>
      </c>
      <c r="I793" s="143"/>
      <c r="J793" s="144">
        <f>ROUND(I793*H793,2)</f>
        <v>0</v>
      </c>
      <c r="K793" s="140" t="s">
        <v>276</v>
      </c>
      <c r="L793" s="32"/>
      <c r="M793" s="145" t="s">
        <v>1</v>
      </c>
      <c r="N793" s="146" t="s">
        <v>46</v>
      </c>
      <c r="P793" s="147">
        <f>O793*H793</f>
        <v>0</v>
      </c>
      <c r="Q793" s="147">
        <v>0</v>
      </c>
      <c r="R793" s="147">
        <f>Q793*H793</f>
        <v>0</v>
      </c>
      <c r="S793" s="147">
        <v>0</v>
      </c>
      <c r="T793" s="148">
        <f>S793*H793</f>
        <v>0</v>
      </c>
      <c r="AR793" s="149" t="s">
        <v>277</v>
      </c>
      <c r="AT793" s="149" t="s">
        <v>272</v>
      </c>
      <c r="AU793" s="149" t="s">
        <v>90</v>
      </c>
      <c r="AY793" s="17" t="s">
        <v>270</v>
      </c>
      <c r="BE793" s="150">
        <f>IF(N793="základní",J793,0)</f>
        <v>0</v>
      </c>
      <c r="BF793" s="150">
        <f>IF(N793="snížená",J793,0)</f>
        <v>0</v>
      </c>
      <c r="BG793" s="150">
        <f>IF(N793="zákl. přenesená",J793,0)</f>
        <v>0</v>
      </c>
      <c r="BH793" s="150">
        <f>IF(N793="sníž. přenesená",J793,0)</f>
        <v>0</v>
      </c>
      <c r="BI793" s="150">
        <f>IF(N793="nulová",J793,0)</f>
        <v>0</v>
      </c>
      <c r="BJ793" s="17" t="s">
        <v>21</v>
      </c>
      <c r="BK793" s="150">
        <f>ROUND(I793*H793,2)</f>
        <v>0</v>
      </c>
      <c r="BL793" s="17" t="s">
        <v>277</v>
      </c>
      <c r="BM793" s="149" t="s">
        <v>3274</v>
      </c>
    </row>
    <row r="794" spans="2:65" s="12" customFormat="1" ht="11.25">
      <c r="B794" s="151"/>
      <c r="D794" s="152" t="s">
        <v>279</v>
      </c>
      <c r="E794" s="153" t="s">
        <v>1</v>
      </c>
      <c r="F794" s="154" t="s">
        <v>1226</v>
      </c>
      <c r="H794" s="153" t="s">
        <v>1</v>
      </c>
      <c r="I794" s="155"/>
      <c r="L794" s="151"/>
      <c r="M794" s="156"/>
      <c r="T794" s="157"/>
      <c r="AT794" s="153" t="s">
        <v>279</v>
      </c>
      <c r="AU794" s="153" t="s">
        <v>90</v>
      </c>
      <c r="AV794" s="12" t="s">
        <v>21</v>
      </c>
      <c r="AW794" s="12" t="s">
        <v>35</v>
      </c>
      <c r="AX794" s="12" t="s">
        <v>81</v>
      </c>
      <c r="AY794" s="153" t="s">
        <v>270</v>
      </c>
    </row>
    <row r="795" spans="2:65" s="14" customFormat="1" ht="11.25">
      <c r="B795" s="165"/>
      <c r="D795" s="152" t="s">
        <v>279</v>
      </c>
      <c r="E795" s="166" t="s">
        <v>1</v>
      </c>
      <c r="F795" s="167" t="s">
        <v>2625</v>
      </c>
      <c r="H795" s="168">
        <v>128.286</v>
      </c>
      <c r="I795" s="169"/>
      <c r="L795" s="165"/>
      <c r="M795" s="170"/>
      <c r="T795" s="171"/>
      <c r="AT795" s="166" t="s">
        <v>279</v>
      </c>
      <c r="AU795" s="166" t="s">
        <v>90</v>
      </c>
      <c r="AV795" s="14" t="s">
        <v>90</v>
      </c>
      <c r="AW795" s="14" t="s">
        <v>35</v>
      </c>
      <c r="AX795" s="14" t="s">
        <v>81</v>
      </c>
      <c r="AY795" s="166" t="s">
        <v>270</v>
      </c>
    </row>
    <row r="796" spans="2:65" s="14" customFormat="1" ht="11.25">
      <c r="B796" s="165"/>
      <c r="D796" s="152" t="s">
        <v>279</v>
      </c>
      <c r="E796" s="166" t="s">
        <v>1</v>
      </c>
      <c r="F796" s="167" t="s">
        <v>2623</v>
      </c>
      <c r="H796" s="168">
        <v>0.432</v>
      </c>
      <c r="I796" s="169"/>
      <c r="L796" s="165"/>
      <c r="M796" s="170"/>
      <c r="T796" s="171"/>
      <c r="AT796" s="166" t="s">
        <v>279</v>
      </c>
      <c r="AU796" s="166" t="s">
        <v>90</v>
      </c>
      <c r="AV796" s="14" t="s">
        <v>90</v>
      </c>
      <c r="AW796" s="14" t="s">
        <v>35</v>
      </c>
      <c r="AX796" s="14" t="s">
        <v>81</v>
      </c>
      <c r="AY796" s="166" t="s">
        <v>270</v>
      </c>
    </row>
    <row r="797" spans="2:65" s="15" customFormat="1" ht="11.25">
      <c r="B797" s="172"/>
      <c r="D797" s="152" t="s">
        <v>279</v>
      </c>
      <c r="E797" s="173" t="s">
        <v>1</v>
      </c>
      <c r="F797" s="174" t="s">
        <v>310</v>
      </c>
      <c r="H797" s="175">
        <v>128.71799999999999</v>
      </c>
      <c r="I797" s="176"/>
      <c r="L797" s="172"/>
      <c r="M797" s="177"/>
      <c r="T797" s="178"/>
      <c r="AT797" s="173" t="s">
        <v>279</v>
      </c>
      <c r="AU797" s="173" t="s">
        <v>90</v>
      </c>
      <c r="AV797" s="15" t="s">
        <v>277</v>
      </c>
      <c r="AW797" s="15" t="s">
        <v>35</v>
      </c>
      <c r="AX797" s="15" t="s">
        <v>21</v>
      </c>
      <c r="AY797" s="173" t="s">
        <v>270</v>
      </c>
    </row>
    <row r="798" spans="2:65" s="1" customFormat="1" ht="24.2" customHeight="1">
      <c r="B798" s="32"/>
      <c r="C798" s="138" t="s">
        <v>1281</v>
      </c>
      <c r="D798" s="138" t="s">
        <v>272</v>
      </c>
      <c r="E798" s="139" t="s">
        <v>1908</v>
      </c>
      <c r="F798" s="140" t="s">
        <v>1909</v>
      </c>
      <c r="G798" s="141" t="s">
        <v>506</v>
      </c>
      <c r="H798" s="142">
        <v>39.262999999999998</v>
      </c>
      <c r="I798" s="143"/>
      <c r="J798" s="144">
        <f>ROUND(I798*H798,2)</f>
        <v>0</v>
      </c>
      <c r="K798" s="140" t="s">
        <v>341</v>
      </c>
      <c r="L798" s="32"/>
      <c r="M798" s="145" t="s">
        <v>1</v>
      </c>
      <c r="N798" s="146" t="s">
        <v>46</v>
      </c>
      <c r="P798" s="147">
        <f>O798*H798</f>
        <v>0</v>
      </c>
      <c r="Q798" s="147">
        <v>0</v>
      </c>
      <c r="R798" s="147">
        <f>Q798*H798</f>
        <v>0</v>
      </c>
      <c r="S798" s="147">
        <v>0</v>
      </c>
      <c r="T798" s="148">
        <f>S798*H798</f>
        <v>0</v>
      </c>
      <c r="AR798" s="149" t="s">
        <v>277</v>
      </c>
      <c r="AT798" s="149" t="s">
        <v>272</v>
      </c>
      <c r="AU798" s="149" t="s">
        <v>90</v>
      </c>
      <c r="AY798" s="17" t="s">
        <v>270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21</v>
      </c>
      <c r="BK798" s="150">
        <f>ROUND(I798*H798,2)</f>
        <v>0</v>
      </c>
      <c r="BL798" s="17" t="s">
        <v>277</v>
      </c>
      <c r="BM798" s="149" t="s">
        <v>3275</v>
      </c>
    </row>
    <row r="799" spans="2:65" s="12" customFormat="1" ht="11.25">
      <c r="B799" s="151"/>
      <c r="D799" s="152" t="s">
        <v>279</v>
      </c>
      <c r="E799" s="153" t="s">
        <v>1</v>
      </c>
      <c r="F799" s="154" t="s">
        <v>1202</v>
      </c>
      <c r="H799" s="153" t="s">
        <v>1</v>
      </c>
      <c r="I799" s="155"/>
      <c r="L799" s="151"/>
      <c r="M799" s="156"/>
      <c r="T799" s="157"/>
      <c r="AT799" s="153" t="s">
        <v>279</v>
      </c>
      <c r="AU799" s="153" t="s">
        <v>90</v>
      </c>
      <c r="AV799" s="12" t="s">
        <v>21</v>
      </c>
      <c r="AW799" s="12" t="s">
        <v>35</v>
      </c>
      <c r="AX799" s="12" t="s">
        <v>81</v>
      </c>
      <c r="AY799" s="153" t="s">
        <v>270</v>
      </c>
    </row>
    <row r="800" spans="2:65" s="14" customFormat="1" ht="11.25">
      <c r="B800" s="165"/>
      <c r="D800" s="152" t="s">
        <v>279</v>
      </c>
      <c r="E800" s="166" t="s">
        <v>1</v>
      </c>
      <c r="F800" s="167" t="s">
        <v>2621</v>
      </c>
      <c r="H800" s="168">
        <v>36.643000000000001</v>
      </c>
      <c r="I800" s="169"/>
      <c r="L800" s="165"/>
      <c r="M800" s="170"/>
      <c r="T800" s="171"/>
      <c r="AT800" s="166" t="s">
        <v>279</v>
      </c>
      <c r="AU800" s="166" t="s">
        <v>90</v>
      </c>
      <c r="AV800" s="14" t="s">
        <v>90</v>
      </c>
      <c r="AW800" s="14" t="s">
        <v>35</v>
      </c>
      <c r="AX800" s="14" t="s">
        <v>81</v>
      </c>
      <c r="AY800" s="166" t="s">
        <v>270</v>
      </c>
    </row>
    <row r="801" spans="2:65" s="14" customFormat="1" ht="11.25">
      <c r="B801" s="165"/>
      <c r="D801" s="152" t="s">
        <v>279</v>
      </c>
      <c r="E801" s="166" t="s">
        <v>1</v>
      </c>
      <c r="F801" s="167" t="s">
        <v>2627</v>
      </c>
      <c r="H801" s="168">
        <v>0.186</v>
      </c>
      <c r="I801" s="169"/>
      <c r="L801" s="165"/>
      <c r="M801" s="170"/>
      <c r="T801" s="171"/>
      <c r="AT801" s="166" t="s">
        <v>279</v>
      </c>
      <c r="AU801" s="166" t="s">
        <v>90</v>
      </c>
      <c r="AV801" s="14" t="s">
        <v>90</v>
      </c>
      <c r="AW801" s="14" t="s">
        <v>35</v>
      </c>
      <c r="AX801" s="14" t="s">
        <v>81</v>
      </c>
      <c r="AY801" s="166" t="s">
        <v>270</v>
      </c>
    </row>
    <row r="802" spans="2:65" s="12" customFormat="1" ht="11.25">
      <c r="B802" s="151"/>
      <c r="D802" s="152" t="s">
        <v>279</v>
      </c>
      <c r="E802" s="153" t="s">
        <v>1</v>
      </c>
      <c r="F802" s="154" t="s">
        <v>1203</v>
      </c>
      <c r="H802" s="153" t="s">
        <v>1</v>
      </c>
      <c r="I802" s="155"/>
      <c r="L802" s="151"/>
      <c r="M802" s="156"/>
      <c r="T802" s="157"/>
      <c r="AT802" s="153" t="s">
        <v>279</v>
      </c>
      <c r="AU802" s="153" t="s">
        <v>90</v>
      </c>
      <c r="AV802" s="12" t="s">
        <v>21</v>
      </c>
      <c r="AW802" s="12" t="s">
        <v>35</v>
      </c>
      <c r="AX802" s="12" t="s">
        <v>81</v>
      </c>
      <c r="AY802" s="153" t="s">
        <v>270</v>
      </c>
    </row>
    <row r="803" spans="2:65" s="14" customFormat="1" ht="11.25">
      <c r="B803" s="165"/>
      <c r="D803" s="152" t="s">
        <v>279</v>
      </c>
      <c r="E803" s="166" t="s">
        <v>1</v>
      </c>
      <c r="F803" s="167" t="s">
        <v>2566</v>
      </c>
      <c r="H803" s="168">
        <v>2</v>
      </c>
      <c r="I803" s="169"/>
      <c r="L803" s="165"/>
      <c r="M803" s="170"/>
      <c r="T803" s="171"/>
      <c r="AT803" s="166" t="s">
        <v>279</v>
      </c>
      <c r="AU803" s="166" t="s">
        <v>90</v>
      </c>
      <c r="AV803" s="14" t="s">
        <v>90</v>
      </c>
      <c r="AW803" s="14" t="s">
        <v>35</v>
      </c>
      <c r="AX803" s="14" t="s">
        <v>81</v>
      </c>
      <c r="AY803" s="166" t="s">
        <v>270</v>
      </c>
    </row>
    <row r="804" spans="2:65" s="14" customFormat="1" ht="11.25">
      <c r="B804" s="165"/>
      <c r="D804" s="152" t="s">
        <v>279</v>
      </c>
      <c r="E804" s="166" t="s">
        <v>1</v>
      </c>
      <c r="F804" s="167" t="s">
        <v>2577</v>
      </c>
      <c r="H804" s="168">
        <v>0.434</v>
      </c>
      <c r="I804" s="169"/>
      <c r="L804" s="165"/>
      <c r="M804" s="170"/>
      <c r="T804" s="171"/>
      <c r="AT804" s="166" t="s">
        <v>279</v>
      </c>
      <c r="AU804" s="166" t="s">
        <v>90</v>
      </c>
      <c r="AV804" s="14" t="s">
        <v>90</v>
      </c>
      <c r="AW804" s="14" t="s">
        <v>35</v>
      </c>
      <c r="AX804" s="14" t="s">
        <v>81</v>
      </c>
      <c r="AY804" s="166" t="s">
        <v>270</v>
      </c>
    </row>
    <row r="805" spans="2:65" s="15" customFormat="1" ht="11.25">
      <c r="B805" s="172"/>
      <c r="D805" s="152" t="s">
        <v>279</v>
      </c>
      <c r="E805" s="173" t="s">
        <v>1</v>
      </c>
      <c r="F805" s="174" t="s">
        <v>310</v>
      </c>
      <c r="H805" s="175">
        <v>39.262999999999998</v>
      </c>
      <c r="I805" s="176"/>
      <c r="L805" s="172"/>
      <c r="M805" s="177"/>
      <c r="T805" s="178"/>
      <c r="AT805" s="173" t="s">
        <v>279</v>
      </c>
      <c r="AU805" s="173" t="s">
        <v>90</v>
      </c>
      <c r="AV805" s="15" t="s">
        <v>277</v>
      </c>
      <c r="AW805" s="15" t="s">
        <v>35</v>
      </c>
      <c r="AX805" s="15" t="s">
        <v>21</v>
      </c>
      <c r="AY805" s="173" t="s">
        <v>270</v>
      </c>
    </row>
    <row r="806" spans="2:65" s="1" customFormat="1" ht="24.2" customHeight="1">
      <c r="B806" s="32"/>
      <c r="C806" s="138" t="s">
        <v>1286</v>
      </c>
      <c r="D806" s="138" t="s">
        <v>272</v>
      </c>
      <c r="E806" s="139" t="s">
        <v>1232</v>
      </c>
      <c r="F806" s="140" t="s">
        <v>1233</v>
      </c>
      <c r="G806" s="141" t="s">
        <v>506</v>
      </c>
      <c r="H806" s="142">
        <v>7.4999999999999997E-2</v>
      </c>
      <c r="I806" s="143"/>
      <c r="J806" s="144">
        <f>ROUND(I806*H806,2)</f>
        <v>0</v>
      </c>
      <c r="K806" s="140" t="s">
        <v>276</v>
      </c>
      <c r="L806" s="32"/>
      <c r="M806" s="145" t="s">
        <v>1</v>
      </c>
      <c r="N806" s="146" t="s">
        <v>46</v>
      </c>
      <c r="P806" s="147">
        <f>O806*H806</f>
        <v>0</v>
      </c>
      <c r="Q806" s="147">
        <v>0</v>
      </c>
      <c r="R806" s="147">
        <f>Q806*H806</f>
        <v>0</v>
      </c>
      <c r="S806" s="147">
        <v>0</v>
      </c>
      <c r="T806" s="148">
        <f>S806*H806</f>
        <v>0</v>
      </c>
      <c r="AR806" s="149" t="s">
        <v>277</v>
      </c>
      <c r="AT806" s="149" t="s">
        <v>272</v>
      </c>
      <c r="AU806" s="149" t="s">
        <v>90</v>
      </c>
      <c r="AY806" s="17" t="s">
        <v>270</v>
      </c>
      <c r="BE806" s="150">
        <f>IF(N806="základní",J806,0)</f>
        <v>0</v>
      </c>
      <c r="BF806" s="150">
        <f>IF(N806="snížená",J806,0)</f>
        <v>0</v>
      </c>
      <c r="BG806" s="150">
        <f>IF(N806="zákl. přenesená",J806,0)</f>
        <v>0</v>
      </c>
      <c r="BH806" s="150">
        <f>IF(N806="sníž. přenesená",J806,0)</f>
        <v>0</v>
      </c>
      <c r="BI806" s="150">
        <f>IF(N806="nulová",J806,0)</f>
        <v>0</v>
      </c>
      <c r="BJ806" s="17" t="s">
        <v>21</v>
      </c>
      <c r="BK806" s="150">
        <f>ROUND(I806*H806,2)</f>
        <v>0</v>
      </c>
      <c r="BL806" s="17" t="s">
        <v>277</v>
      </c>
      <c r="BM806" s="149" t="s">
        <v>3276</v>
      </c>
    </row>
    <row r="807" spans="2:65" s="12" customFormat="1" ht="11.25">
      <c r="B807" s="151"/>
      <c r="D807" s="152" t="s">
        <v>279</v>
      </c>
      <c r="E807" s="153" t="s">
        <v>1</v>
      </c>
      <c r="F807" s="154" t="s">
        <v>1911</v>
      </c>
      <c r="H807" s="153" t="s">
        <v>1</v>
      </c>
      <c r="I807" s="155"/>
      <c r="L807" s="151"/>
      <c r="M807" s="156"/>
      <c r="T807" s="157"/>
      <c r="AT807" s="153" t="s">
        <v>279</v>
      </c>
      <c r="AU807" s="153" t="s">
        <v>90</v>
      </c>
      <c r="AV807" s="12" t="s">
        <v>21</v>
      </c>
      <c r="AW807" s="12" t="s">
        <v>35</v>
      </c>
      <c r="AX807" s="12" t="s">
        <v>81</v>
      </c>
      <c r="AY807" s="153" t="s">
        <v>270</v>
      </c>
    </row>
    <row r="808" spans="2:65" s="14" customFormat="1" ht="11.25">
      <c r="B808" s="165"/>
      <c r="D808" s="152" t="s">
        <v>279</v>
      </c>
      <c r="E808" s="166" t="s">
        <v>1</v>
      </c>
      <c r="F808" s="167" t="s">
        <v>2561</v>
      </c>
      <c r="H808" s="168">
        <v>7.4999999999999997E-2</v>
      </c>
      <c r="I808" s="169"/>
      <c r="L808" s="165"/>
      <c r="M808" s="170"/>
      <c r="T808" s="171"/>
      <c r="AT808" s="166" t="s">
        <v>279</v>
      </c>
      <c r="AU808" s="166" t="s">
        <v>90</v>
      </c>
      <c r="AV808" s="14" t="s">
        <v>90</v>
      </c>
      <c r="AW808" s="14" t="s">
        <v>35</v>
      </c>
      <c r="AX808" s="14" t="s">
        <v>21</v>
      </c>
      <c r="AY808" s="166" t="s">
        <v>270</v>
      </c>
    </row>
    <row r="809" spans="2:65" s="1" customFormat="1" ht="24.2" customHeight="1">
      <c r="B809" s="32"/>
      <c r="C809" s="138" t="s">
        <v>1306</v>
      </c>
      <c r="D809" s="138" t="s">
        <v>272</v>
      </c>
      <c r="E809" s="139" t="s">
        <v>2501</v>
      </c>
      <c r="F809" s="140" t="s">
        <v>2502</v>
      </c>
      <c r="G809" s="141" t="s">
        <v>506</v>
      </c>
      <c r="H809" s="142">
        <v>7.4999999999999997E-2</v>
      </c>
      <c r="I809" s="143"/>
      <c r="J809" s="144">
        <f>ROUND(I809*H809,2)</f>
        <v>0</v>
      </c>
      <c r="K809" s="140" t="s">
        <v>276</v>
      </c>
      <c r="L809" s="32"/>
      <c r="M809" s="145" t="s">
        <v>1</v>
      </c>
      <c r="N809" s="146" t="s">
        <v>46</v>
      </c>
      <c r="P809" s="147">
        <f>O809*H809</f>
        <v>0</v>
      </c>
      <c r="Q809" s="147">
        <v>0</v>
      </c>
      <c r="R809" s="147">
        <f>Q809*H809</f>
        <v>0</v>
      </c>
      <c r="S809" s="147">
        <v>0</v>
      </c>
      <c r="T809" s="148">
        <f>S809*H809</f>
        <v>0</v>
      </c>
      <c r="AR809" s="149" t="s">
        <v>277</v>
      </c>
      <c r="AT809" s="149" t="s">
        <v>272</v>
      </c>
      <c r="AU809" s="149" t="s">
        <v>90</v>
      </c>
      <c r="AY809" s="17" t="s">
        <v>270</v>
      </c>
      <c r="BE809" s="150">
        <f>IF(N809="základní",J809,0)</f>
        <v>0</v>
      </c>
      <c r="BF809" s="150">
        <f>IF(N809="snížená",J809,0)</f>
        <v>0</v>
      </c>
      <c r="BG809" s="150">
        <f>IF(N809="zákl. přenesená",J809,0)</f>
        <v>0</v>
      </c>
      <c r="BH809" s="150">
        <f>IF(N809="sníž. přenesená",J809,0)</f>
        <v>0</v>
      </c>
      <c r="BI809" s="150">
        <f>IF(N809="nulová",J809,0)</f>
        <v>0</v>
      </c>
      <c r="BJ809" s="17" t="s">
        <v>21</v>
      </c>
      <c r="BK809" s="150">
        <f>ROUND(I809*H809,2)</f>
        <v>0</v>
      </c>
      <c r="BL809" s="17" t="s">
        <v>277</v>
      </c>
      <c r="BM809" s="149" t="s">
        <v>3277</v>
      </c>
    </row>
    <row r="810" spans="2:65" s="14" customFormat="1" ht="11.25">
      <c r="B810" s="165"/>
      <c r="D810" s="152" t="s">
        <v>279</v>
      </c>
      <c r="E810" s="166" t="s">
        <v>1</v>
      </c>
      <c r="F810" s="167" t="s">
        <v>3278</v>
      </c>
      <c r="H810" s="168">
        <v>7.4999999999999997E-2</v>
      </c>
      <c r="I810" s="169"/>
      <c r="L810" s="165"/>
      <c r="M810" s="170"/>
      <c r="T810" s="171"/>
      <c r="AT810" s="166" t="s">
        <v>279</v>
      </c>
      <c r="AU810" s="166" t="s">
        <v>90</v>
      </c>
      <c r="AV810" s="14" t="s">
        <v>90</v>
      </c>
      <c r="AW810" s="14" t="s">
        <v>35</v>
      </c>
      <c r="AX810" s="14" t="s">
        <v>81</v>
      </c>
      <c r="AY810" s="166" t="s">
        <v>270</v>
      </c>
    </row>
    <row r="811" spans="2:65" s="13" customFormat="1" ht="11.25">
      <c r="B811" s="158"/>
      <c r="D811" s="152" t="s">
        <v>279</v>
      </c>
      <c r="E811" s="159" t="s">
        <v>2561</v>
      </c>
      <c r="F811" s="160" t="s">
        <v>367</v>
      </c>
      <c r="H811" s="161">
        <v>7.4999999999999997E-2</v>
      </c>
      <c r="I811" s="162"/>
      <c r="L811" s="158"/>
      <c r="M811" s="163"/>
      <c r="T811" s="164"/>
      <c r="AT811" s="159" t="s">
        <v>279</v>
      </c>
      <c r="AU811" s="159" t="s">
        <v>90</v>
      </c>
      <c r="AV811" s="13" t="s">
        <v>179</v>
      </c>
      <c r="AW811" s="13" t="s">
        <v>35</v>
      </c>
      <c r="AX811" s="13" t="s">
        <v>21</v>
      </c>
      <c r="AY811" s="159" t="s">
        <v>270</v>
      </c>
    </row>
    <row r="812" spans="2:65" s="1" customFormat="1" ht="37.9" customHeight="1">
      <c r="B812" s="32"/>
      <c r="C812" s="138" t="s">
        <v>1318</v>
      </c>
      <c r="D812" s="138" t="s">
        <v>272</v>
      </c>
      <c r="E812" s="139" t="s">
        <v>510</v>
      </c>
      <c r="F812" s="140" t="s">
        <v>511</v>
      </c>
      <c r="G812" s="141" t="s">
        <v>506</v>
      </c>
      <c r="H812" s="142">
        <v>37.075000000000003</v>
      </c>
      <c r="I812" s="143"/>
      <c r="J812" s="144">
        <f>ROUND(I812*H812,2)</f>
        <v>0</v>
      </c>
      <c r="K812" s="140" t="s">
        <v>341</v>
      </c>
      <c r="L812" s="32"/>
      <c r="M812" s="145" t="s">
        <v>1</v>
      </c>
      <c r="N812" s="146" t="s">
        <v>46</v>
      </c>
      <c r="P812" s="147">
        <f>O812*H812</f>
        <v>0</v>
      </c>
      <c r="Q812" s="147">
        <v>0</v>
      </c>
      <c r="R812" s="147">
        <f>Q812*H812</f>
        <v>0</v>
      </c>
      <c r="S812" s="147">
        <v>0</v>
      </c>
      <c r="T812" s="148">
        <f>S812*H812</f>
        <v>0</v>
      </c>
      <c r="AR812" s="149" t="s">
        <v>277</v>
      </c>
      <c r="AT812" s="149" t="s">
        <v>272</v>
      </c>
      <c r="AU812" s="149" t="s">
        <v>90</v>
      </c>
      <c r="AY812" s="17" t="s">
        <v>270</v>
      </c>
      <c r="BE812" s="150">
        <f>IF(N812="základní",J812,0)</f>
        <v>0</v>
      </c>
      <c r="BF812" s="150">
        <f>IF(N812="snížená",J812,0)</f>
        <v>0</v>
      </c>
      <c r="BG812" s="150">
        <f>IF(N812="zákl. přenesená",J812,0)</f>
        <v>0</v>
      </c>
      <c r="BH812" s="150">
        <f>IF(N812="sníž. přenesená",J812,0)</f>
        <v>0</v>
      </c>
      <c r="BI812" s="150">
        <f>IF(N812="nulová",J812,0)</f>
        <v>0</v>
      </c>
      <c r="BJ812" s="17" t="s">
        <v>21</v>
      </c>
      <c r="BK812" s="150">
        <f>ROUND(I812*H812,2)</f>
        <v>0</v>
      </c>
      <c r="BL812" s="17" t="s">
        <v>277</v>
      </c>
      <c r="BM812" s="149" t="s">
        <v>3279</v>
      </c>
    </row>
    <row r="813" spans="2:65" s="12" customFormat="1" ht="11.25">
      <c r="B813" s="151"/>
      <c r="D813" s="152" t="s">
        <v>279</v>
      </c>
      <c r="E813" s="153" t="s">
        <v>1</v>
      </c>
      <c r="F813" s="154" t="s">
        <v>1247</v>
      </c>
      <c r="H813" s="153" t="s">
        <v>1</v>
      </c>
      <c r="I813" s="155"/>
      <c r="L813" s="151"/>
      <c r="M813" s="156"/>
      <c r="T813" s="157"/>
      <c r="AT813" s="153" t="s">
        <v>279</v>
      </c>
      <c r="AU813" s="153" t="s">
        <v>90</v>
      </c>
      <c r="AV813" s="12" t="s">
        <v>21</v>
      </c>
      <c r="AW813" s="12" t="s">
        <v>35</v>
      </c>
      <c r="AX813" s="12" t="s">
        <v>81</v>
      </c>
      <c r="AY813" s="153" t="s">
        <v>270</v>
      </c>
    </row>
    <row r="814" spans="2:65" s="14" customFormat="1" ht="22.5">
      <c r="B814" s="165"/>
      <c r="D814" s="152" t="s">
        <v>279</v>
      </c>
      <c r="E814" s="166" t="s">
        <v>1</v>
      </c>
      <c r="F814" s="167" t="s">
        <v>3280</v>
      </c>
      <c r="H814" s="168">
        <v>35.875</v>
      </c>
      <c r="I814" s="169"/>
      <c r="L814" s="165"/>
      <c r="M814" s="170"/>
      <c r="T814" s="171"/>
      <c r="AT814" s="166" t="s">
        <v>279</v>
      </c>
      <c r="AU814" s="166" t="s">
        <v>90</v>
      </c>
      <c r="AV814" s="14" t="s">
        <v>90</v>
      </c>
      <c r="AW814" s="14" t="s">
        <v>35</v>
      </c>
      <c r="AX814" s="14" t="s">
        <v>81</v>
      </c>
      <c r="AY814" s="166" t="s">
        <v>270</v>
      </c>
    </row>
    <row r="815" spans="2:65" s="14" customFormat="1" ht="22.5">
      <c r="B815" s="165"/>
      <c r="D815" s="152" t="s">
        <v>279</v>
      </c>
      <c r="E815" s="166" t="s">
        <v>1</v>
      </c>
      <c r="F815" s="167" t="s">
        <v>3281</v>
      </c>
      <c r="H815" s="168">
        <v>0.432</v>
      </c>
      <c r="I815" s="169"/>
      <c r="L815" s="165"/>
      <c r="M815" s="170"/>
      <c r="T815" s="171"/>
      <c r="AT815" s="166" t="s">
        <v>279</v>
      </c>
      <c r="AU815" s="166" t="s">
        <v>90</v>
      </c>
      <c r="AV815" s="14" t="s">
        <v>90</v>
      </c>
      <c r="AW815" s="14" t="s">
        <v>35</v>
      </c>
      <c r="AX815" s="14" t="s">
        <v>81</v>
      </c>
      <c r="AY815" s="166" t="s">
        <v>270</v>
      </c>
    </row>
    <row r="816" spans="2:65" s="14" customFormat="1" ht="11.25">
      <c r="B816" s="165"/>
      <c r="D816" s="152" t="s">
        <v>279</v>
      </c>
      <c r="E816" s="166" t="s">
        <v>1</v>
      </c>
      <c r="F816" s="167" t="s">
        <v>3282</v>
      </c>
      <c r="H816" s="168">
        <v>0.33600000000000002</v>
      </c>
      <c r="I816" s="169"/>
      <c r="L816" s="165"/>
      <c r="M816" s="170"/>
      <c r="T816" s="171"/>
      <c r="AT816" s="166" t="s">
        <v>279</v>
      </c>
      <c r="AU816" s="166" t="s">
        <v>90</v>
      </c>
      <c r="AV816" s="14" t="s">
        <v>90</v>
      </c>
      <c r="AW816" s="14" t="s">
        <v>35</v>
      </c>
      <c r="AX816" s="14" t="s">
        <v>81</v>
      </c>
      <c r="AY816" s="166" t="s">
        <v>270</v>
      </c>
    </row>
    <row r="817" spans="2:65" s="13" customFormat="1" ht="11.25">
      <c r="B817" s="158"/>
      <c r="D817" s="152" t="s">
        <v>279</v>
      </c>
      <c r="E817" s="159" t="s">
        <v>2621</v>
      </c>
      <c r="F817" s="160" t="s">
        <v>367</v>
      </c>
      <c r="H817" s="161">
        <v>36.643000000000001</v>
      </c>
      <c r="I817" s="162"/>
      <c r="L817" s="158"/>
      <c r="M817" s="163"/>
      <c r="T817" s="164"/>
      <c r="AT817" s="159" t="s">
        <v>279</v>
      </c>
      <c r="AU817" s="159" t="s">
        <v>90</v>
      </c>
      <c r="AV817" s="13" t="s">
        <v>179</v>
      </c>
      <c r="AW817" s="13" t="s">
        <v>35</v>
      </c>
      <c r="AX817" s="13" t="s">
        <v>81</v>
      </c>
      <c r="AY817" s="159" t="s">
        <v>270</v>
      </c>
    </row>
    <row r="818" spans="2:65" s="12" customFormat="1" ht="11.25">
      <c r="B818" s="151"/>
      <c r="D818" s="152" t="s">
        <v>279</v>
      </c>
      <c r="E818" s="153" t="s">
        <v>1</v>
      </c>
      <c r="F818" s="154" t="s">
        <v>1256</v>
      </c>
      <c r="H818" s="153" t="s">
        <v>1</v>
      </c>
      <c r="I818" s="155"/>
      <c r="L818" s="151"/>
      <c r="M818" s="156"/>
      <c r="T818" s="157"/>
      <c r="AT818" s="153" t="s">
        <v>279</v>
      </c>
      <c r="AU818" s="153" t="s">
        <v>90</v>
      </c>
      <c r="AV818" s="12" t="s">
        <v>21</v>
      </c>
      <c r="AW818" s="12" t="s">
        <v>35</v>
      </c>
      <c r="AX818" s="12" t="s">
        <v>81</v>
      </c>
      <c r="AY818" s="153" t="s">
        <v>270</v>
      </c>
    </row>
    <row r="819" spans="2:65" s="14" customFormat="1" ht="22.5">
      <c r="B819" s="165"/>
      <c r="D819" s="152" t="s">
        <v>279</v>
      </c>
      <c r="E819" s="166" t="s">
        <v>1</v>
      </c>
      <c r="F819" s="167" t="s">
        <v>1960</v>
      </c>
      <c r="H819" s="168">
        <v>7.5999999999999998E-2</v>
      </c>
      <c r="I819" s="169"/>
      <c r="L819" s="165"/>
      <c r="M819" s="170"/>
      <c r="T819" s="171"/>
      <c r="AT819" s="166" t="s">
        <v>279</v>
      </c>
      <c r="AU819" s="166" t="s">
        <v>90</v>
      </c>
      <c r="AV819" s="14" t="s">
        <v>90</v>
      </c>
      <c r="AW819" s="14" t="s">
        <v>35</v>
      </c>
      <c r="AX819" s="14" t="s">
        <v>81</v>
      </c>
      <c r="AY819" s="166" t="s">
        <v>270</v>
      </c>
    </row>
    <row r="820" spans="2:65" s="14" customFormat="1" ht="11.25">
      <c r="B820" s="165"/>
      <c r="D820" s="152" t="s">
        <v>279</v>
      </c>
      <c r="E820" s="166" t="s">
        <v>1</v>
      </c>
      <c r="F820" s="167" t="s">
        <v>3283</v>
      </c>
      <c r="H820" s="168">
        <v>0.35599999999999998</v>
      </c>
      <c r="I820" s="169"/>
      <c r="L820" s="165"/>
      <c r="M820" s="170"/>
      <c r="T820" s="171"/>
      <c r="AT820" s="166" t="s">
        <v>279</v>
      </c>
      <c r="AU820" s="166" t="s">
        <v>90</v>
      </c>
      <c r="AV820" s="14" t="s">
        <v>90</v>
      </c>
      <c r="AW820" s="14" t="s">
        <v>35</v>
      </c>
      <c r="AX820" s="14" t="s">
        <v>81</v>
      </c>
      <c r="AY820" s="166" t="s">
        <v>270</v>
      </c>
    </row>
    <row r="821" spans="2:65" s="13" customFormat="1" ht="11.25">
      <c r="B821" s="158"/>
      <c r="D821" s="152" t="s">
        <v>279</v>
      </c>
      <c r="E821" s="159" t="s">
        <v>2623</v>
      </c>
      <c r="F821" s="160" t="s">
        <v>367</v>
      </c>
      <c r="H821" s="161">
        <v>0.432</v>
      </c>
      <c r="I821" s="162"/>
      <c r="L821" s="158"/>
      <c r="M821" s="163"/>
      <c r="T821" s="164"/>
      <c r="AT821" s="159" t="s">
        <v>279</v>
      </c>
      <c r="AU821" s="159" t="s">
        <v>90</v>
      </c>
      <c r="AV821" s="13" t="s">
        <v>179</v>
      </c>
      <c r="AW821" s="13" t="s">
        <v>35</v>
      </c>
      <c r="AX821" s="13" t="s">
        <v>81</v>
      </c>
      <c r="AY821" s="159" t="s">
        <v>270</v>
      </c>
    </row>
    <row r="822" spans="2:65" s="15" customFormat="1" ht="11.25">
      <c r="B822" s="172"/>
      <c r="D822" s="152" t="s">
        <v>279</v>
      </c>
      <c r="E822" s="173" t="s">
        <v>1</v>
      </c>
      <c r="F822" s="174" t="s">
        <v>310</v>
      </c>
      <c r="H822" s="175">
        <v>37.075000000000003</v>
      </c>
      <c r="I822" s="176"/>
      <c r="L822" s="172"/>
      <c r="M822" s="177"/>
      <c r="T822" s="178"/>
      <c r="AT822" s="173" t="s">
        <v>279</v>
      </c>
      <c r="AU822" s="173" t="s">
        <v>90</v>
      </c>
      <c r="AV822" s="15" t="s">
        <v>277</v>
      </c>
      <c r="AW822" s="15" t="s">
        <v>35</v>
      </c>
      <c r="AX822" s="15" t="s">
        <v>21</v>
      </c>
      <c r="AY822" s="173" t="s">
        <v>270</v>
      </c>
    </row>
    <row r="823" spans="2:65" s="1" customFormat="1" ht="44.25" customHeight="1">
      <c r="B823" s="32"/>
      <c r="C823" s="138" t="s">
        <v>1937</v>
      </c>
      <c r="D823" s="138" t="s">
        <v>272</v>
      </c>
      <c r="E823" s="139" t="s">
        <v>1259</v>
      </c>
      <c r="F823" s="140" t="s">
        <v>1260</v>
      </c>
      <c r="G823" s="141" t="s">
        <v>506</v>
      </c>
      <c r="H823" s="142">
        <v>128.286</v>
      </c>
      <c r="I823" s="143"/>
      <c r="J823" s="144">
        <f>ROUND(I823*H823,2)</f>
        <v>0</v>
      </c>
      <c r="K823" s="140" t="s">
        <v>341</v>
      </c>
      <c r="L823" s="32"/>
      <c r="M823" s="145" t="s">
        <v>1</v>
      </c>
      <c r="N823" s="146" t="s">
        <v>46</v>
      </c>
      <c r="P823" s="147">
        <f>O823*H823</f>
        <v>0</v>
      </c>
      <c r="Q823" s="147">
        <v>0</v>
      </c>
      <c r="R823" s="147">
        <f>Q823*H823</f>
        <v>0</v>
      </c>
      <c r="S823" s="147">
        <v>0</v>
      </c>
      <c r="T823" s="148">
        <f>S823*H823</f>
        <v>0</v>
      </c>
      <c r="AR823" s="149" t="s">
        <v>277</v>
      </c>
      <c r="AT823" s="149" t="s">
        <v>272</v>
      </c>
      <c r="AU823" s="149" t="s">
        <v>90</v>
      </c>
      <c r="AY823" s="17" t="s">
        <v>270</v>
      </c>
      <c r="BE823" s="150">
        <f>IF(N823="základní",J823,0)</f>
        <v>0</v>
      </c>
      <c r="BF823" s="150">
        <f>IF(N823="snížená",J823,0)</f>
        <v>0</v>
      </c>
      <c r="BG823" s="150">
        <f>IF(N823="zákl. přenesená",J823,0)</f>
        <v>0</v>
      </c>
      <c r="BH823" s="150">
        <f>IF(N823="sníž. přenesená",J823,0)</f>
        <v>0</v>
      </c>
      <c r="BI823" s="150">
        <f>IF(N823="nulová",J823,0)</f>
        <v>0</v>
      </c>
      <c r="BJ823" s="17" t="s">
        <v>21</v>
      </c>
      <c r="BK823" s="150">
        <f>ROUND(I823*H823,2)</f>
        <v>0</v>
      </c>
      <c r="BL823" s="17" t="s">
        <v>277</v>
      </c>
      <c r="BM823" s="149" t="s">
        <v>3284</v>
      </c>
    </row>
    <row r="824" spans="2:65" s="14" customFormat="1" ht="11.25">
      <c r="B824" s="165"/>
      <c r="D824" s="152" t="s">
        <v>279</v>
      </c>
      <c r="E824" s="166" t="s">
        <v>1</v>
      </c>
      <c r="F824" s="167" t="s">
        <v>3285</v>
      </c>
      <c r="H824" s="168">
        <v>256.40600000000001</v>
      </c>
      <c r="I824" s="169"/>
      <c r="L824" s="165"/>
      <c r="M824" s="170"/>
      <c r="T824" s="171"/>
      <c r="AT824" s="166" t="s">
        <v>279</v>
      </c>
      <c r="AU824" s="166" t="s">
        <v>90</v>
      </c>
      <c r="AV824" s="14" t="s">
        <v>90</v>
      </c>
      <c r="AW824" s="14" t="s">
        <v>35</v>
      </c>
      <c r="AX824" s="14" t="s">
        <v>81</v>
      </c>
      <c r="AY824" s="166" t="s">
        <v>270</v>
      </c>
    </row>
    <row r="825" spans="2:65" s="13" customFormat="1" ht="11.25">
      <c r="B825" s="158"/>
      <c r="D825" s="152" t="s">
        <v>279</v>
      </c>
      <c r="E825" s="159" t="s">
        <v>1</v>
      </c>
      <c r="F825" s="160" t="s">
        <v>367</v>
      </c>
      <c r="H825" s="161">
        <v>256.40600000000001</v>
      </c>
      <c r="I825" s="162"/>
      <c r="L825" s="158"/>
      <c r="M825" s="163"/>
      <c r="T825" s="164"/>
      <c r="AT825" s="159" t="s">
        <v>279</v>
      </c>
      <c r="AU825" s="159" t="s">
        <v>90</v>
      </c>
      <c r="AV825" s="13" t="s">
        <v>179</v>
      </c>
      <c r="AW825" s="13" t="s">
        <v>35</v>
      </c>
      <c r="AX825" s="13" t="s">
        <v>81</v>
      </c>
      <c r="AY825" s="159" t="s">
        <v>270</v>
      </c>
    </row>
    <row r="826" spans="2:65" s="12" customFormat="1" ht="11.25">
      <c r="B826" s="151"/>
      <c r="D826" s="152" t="s">
        <v>279</v>
      </c>
      <c r="E826" s="153" t="s">
        <v>1</v>
      </c>
      <c r="F826" s="154" t="s">
        <v>1263</v>
      </c>
      <c r="H826" s="153" t="s">
        <v>1</v>
      </c>
      <c r="I826" s="155"/>
      <c r="L826" s="151"/>
      <c r="M826" s="156"/>
      <c r="T826" s="157"/>
      <c r="AT826" s="153" t="s">
        <v>279</v>
      </c>
      <c r="AU826" s="153" t="s">
        <v>90</v>
      </c>
      <c r="AV826" s="12" t="s">
        <v>21</v>
      </c>
      <c r="AW826" s="12" t="s">
        <v>35</v>
      </c>
      <c r="AX826" s="12" t="s">
        <v>81</v>
      </c>
      <c r="AY826" s="153" t="s">
        <v>270</v>
      </c>
    </row>
    <row r="827" spans="2:65" s="14" customFormat="1" ht="11.25">
      <c r="B827" s="165"/>
      <c r="D827" s="152" t="s">
        <v>279</v>
      </c>
      <c r="E827" s="166" t="s">
        <v>1</v>
      </c>
      <c r="F827" s="167" t="s">
        <v>3286</v>
      </c>
      <c r="H827" s="168">
        <v>-7.4999999999999997E-2</v>
      </c>
      <c r="I827" s="169"/>
      <c r="L827" s="165"/>
      <c r="M827" s="170"/>
      <c r="T827" s="171"/>
      <c r="AT827" s="166" t="s">
        <v>279</v>
      </c>
      <c r="AU827" s="166" t="s">
        <v>90</v>
      </c>
      <c r="AV827" s="14" t="s">
        <v>90</v>
      </c>
      <c r="AW827" s="14" t="s">
        <v>35</v>
      </c>
      <c r="AX827" s="14" t="s">
        <v>81</v>
      </c>
      <c r="AY827" s="166" t="s">
        <v>270</v>
      </c>
    </row>
    <row r="828" spans="2:65" s="14" customFormat="1" ht="11.25">
      <c r="B828" s="165"/>
      <c r="D828" s="152" t="s">
        <v>279</v>
      </c>
      <c r="E828" s="166" t="s">
        <v>1</v>
      </c>
      <c r="F828" s="167" t="s">
        <v>3287</v>
      </c>
      <c r="H828" s="168">
        <v>-36.643000000000001</v>
      </c>
      <c r="I828" s="169"/>
      <c r="L828" s="165"/>
      <c r="M828" s="170"/>
      <c r="T828" s="171"/>
      <c r="AT828" s="166" t="s">
        <v>279</v>
      </c>
      <c r="AU828" s="166" t="s">
        <v>90</v>
      </c>
      <c r="AV828" s="14" t="s">
        <v>90</v>
      </c>
      <c r="AW828" s="14" t="s">
        <v>35</v>
      </c>
      <c r="AX828" s="14" t="s">
        <v>81</v>
      </c>
      <c r="AY828" s="166" t="s">
        <v>270</v>
      </c>
    </row>
    <row r="829" spans="2:65" s="14" customFormat="1" ht="11.25">
      <c r="B829" s="165"/>
      <c r="D829" s="152" t="s">
        <v>279</v>
      </c>
      <c r="E829" s="166" t="s">
        <v>1</v>
      </c>
      <c r="F829" s="167" t="s">
        <v>3288</v>
      </c>
      <c r="H829" s="168">
        <v>-0.432</v>
      </c>
      <c r="I829" s="169"/>
      <c r="L829" s="165"/>
      <c r="M829" s="170"/>
      <c r="T829" s="171"/>
      <c r="AT829" s="166" t="s">
        <v>279</v>
      </c>
      <c r="AU829" s="166" t="s">
        <v>90</v>
      </c>
      <c r="AV829" s="14" t="s">
        <v>90</v>
      </c>
      <c r="AW829" s="14" t="s">
        <v>35</v>
      </c>
      <c r="AX829" s="14" t="s">
        <v>81</v>
      </c>
      <c r="AY829" s="166" t="s">
        <v>270</v>
      </c>
    </row>
    <row r="830" spans="2:65" s="14" customFormat="1" ht="11.25">
      <c r="B830" s="165"/>
      <c r="D830" s="152" t="s">
        <v>279</v>
      </c>
      <c r="E830" s="166" t="s">
        <v>1</v>
      </c>
      <c r="F830" s="167" t="s">
        <v>3289</v>
      </c>
      <c r="H830" s="168">
        <v>-88.35</v>
      </c>
      <c r="I830" s="169"/>
      <c r="L830" s="165"/>
      <c r="M830" s="170"/>
      <c r="T830" s="171"/>
      <c r="AT830" s="166" t="s">
        <v>279</v>
      </c>
      <c r="AU830" s="166" t="s">
        <v>90</v>
      </c>
      <c r="AV830" s="14" t="s">
        <v>90</v>
      </c>
      <c r="AW830" s="14" t="s">
        <v>35</v>
      </c>
      <c r="AX830" s="14" t="s">
        <v>81</v>
      </c>
      <c r="AY830" s="166" t="s">
        <v>270</v>
      </c>
    </row>
    <row r="831" spans="2:65" s="14" customFormat="1" ht="11.25">
      <c r="B831" s="165"/>
      <c r="D831" s="152" t="s">
        <v>279</v>
      </c>
      <c r="E831" s="166" t="s">
        <v>1</v>
      </c>
      <c r="F831" s="167" t="s">
        <v>3290</v>
      </c>
      <c r="H831" s="168">
        <v>-0.186</v>
      </c>
      <c r="I831" s="169"/>
      <c r="L831" s="165"/>
      <c r="M831" s="170"/>
      <c r="T831" s="171"/>
      <c r="AT831" s="166" t="s">
        <v>279</v>
      </c>
      <c r="AU831" s="166" t="s">
        <v>90</v>
      </c>
      <c r="AV831" s="14" t="s">
        <v>90</v>
      </c>
      <c r="AW831" s="14" t="s">
        <v>35</v>
      </c>
      <c r="AX831" s="14" t="s">
        <v>81</v>
      </c>
      <c r="AY831" s="166" t="s">
        <v>270</v>
      </c>
    </row>
    <row r="832" spans="2:65" s="13" customFormat="1" ht="11.25">
      <c r="B832" s="158"/>
      <c r="D832" s="152" t="s">
        <v>279</v>
      </c>
      <c r="E832" s="159" t="s">
        <v>1</v>
      </c>
      <c r="F832" s="160" t="s">
        <v>1270</v>
      </c>
      <c r="H832" s="161">
        <v>-125.68600000000001</v>
      </c>
      <c r="I832" s="162"/>
      <c r="L832" s="158"/>
      <c r="M832" s="163"/>
      <c r="T832" s="164"/>
      <c r="AT832" s="159" t="s">
        <v>279</v>
      </c>
      <c r="AU832" s="159" t="s">
        <v>90</v>
      </c>
      <c r="AV832" s="13" t="s">
        <v>179</v>
      </c>
      <c r="AW832" s="13" t="s">
        <v>35</v>
      </c>
      <c r="AX832" s="13" t="s">
        <v>81</v>
      </c>
      <c r="AY832" s="159" t="s">
        <v>270</v>
      </c>
    </row>
    <row r="833" spans="2:65" s="12" customFormat="1" ht="22.5">
      <c r="B833" s="151"/>
      <c r="D833" s="152" t="s">
        <v>279</v>
      </c>
      <c r="E833" s="153" t="s">
        <v>1</v>
      </c>
      <c r="F833" s="154" t="s">
        <v>1271</v>
      </c>
      <c r="H833" s="153" t="s">
        <v>1</v>
      </c>
      <c r="I833" s="155"/>
      <c r="L833" s="151"/>
      <c r="M833" s="156"/>
      <c r="T833" s="157"/>
      <c r="AT833" s="153" t="s">
        <v>279</v>
      </c>
      <c r="AU833" s="153" t="s">
        <v>90</v>
      </c>
      <c r="AV833" s="12" t="s">
        <v>21</v>
      </c>
      <c r="AW833" s="12" t="s">
        <v>35</v>
      </c>
      <c r="AX833" s="12" t="s">
        <v>81</v>
      </c>
      <c r="AY833" s="153" t="s">
        <v>270</v>
      </c>
    </row>
    <row r="834" spans="2:65" s="14" customFormat="1" ht="11.25">
      <c r="B834" s="165"/>
      <c r="D834" s="152" t="s">
        <v>279</v>
      </c>
      <c r="E834" s="166" t="s">
        <v>1</v>
      </c>
      <c r="F834" s="167" t="s">
        <v>3291</v>
      </c>
      <c r="H834" s="168">
        <v>-2</v>
      </c>
      <c r="I834" s="169"/>
      <c r="L834" s="165"/>
      <c r="M834" s="170"/>
      <c r="T834" s="171"/>
      <c r="AT834" s="166" t="s">
        <v>279</v>
      </c>
      <c r="AU834" s="166" t="s">
        <v>90</v>
      </c>
      <c r="AV834" s="14" t="s">
        <v>90</v>
      </c>
      <c r="AW834" s="14" t="s">
        <v>35</v>
      </c>
      <c r="AX834" s="14" t="s">
        <v>81</v>
      </c>
      <c r="AY834" s="166" t="s">
        <v>270</v>
      </c>
    </row>
    <row r="835" spans="2:65" s="14" customFormat="1" ht="11.25">
      <c r="B835" s="165"/>
      <c r="D835" s="152" t="s">
        <v>279</v>
      </c>
      <c r="E835" s="166" t="s">
        <v>1</v>
      </c>
      <c r="F835" s="167" t="s">
        <v>3292</v>
      </c>
      <c r="H835" s="168">
        <v>-0.434</v>
      </c>
      <c r="I835" s="169"/>
      <c r="L835" s="165"/>
      <c r="M835" s="170"/>
      <c r="T835" s="171"/>
      <c r="AT835" s="166" t="s">
        <v>279</v>
      </c>
      <c r="AU835" s="166" t="s">
        <v>90</v>
      </c>
      <c r="AV835" s="14" t="s">
        <v>90</v>
      </c>
      <c r="AW835" s="14" t="s">
        <v>35</v>
      </c>
      <c r="AX835" s="14" t="s">
        <v>81</v>
      </c>
      <c r="AY835" s="166" t="s">
        <v>270</v>
      </c>
    </row>
    <row r="836" spans="2:65" s="13" customFormat="1" ht="22.5">
      <c r="B836" s="158"/>
      <c r="D836" s="152" t="s">
        <v>279</v>
      </c>
      <c r="E836" s="159" t="s">
        <v>1</v>
      </c>
      <c r="F836" s="160" t="s">
        <v>1274</v>
      </c>
      <c r="H836" s="161">
        <v>-2.4340000000000002</v>
      </c>
      <c r="I836" s="162"/>
      <c r="L836" s="158"/>
      <c r="M836" s="163"/>
      <c r="T836" s="164"/>
      <c r="AT836" s="159" t="s">
        <v>279</v>
      </c>
      <c r="AU836" s="159" t="s">
        <v>90</v>
      </c>
      <c r="AV836" s="13" t="s">
        <v>179</v>
      </c>
      <c r="AW836" s="13" t="s">
        <v>35</v>
      </c>
      <c r="AX836" s="13" t="s">
        <v>81</v>
      </c>
      <c r="AY836" s="159" t="s">
        <v>270</v>
      </c>
    </row>
    <row r="837" spans="2:65" s="15" customFormat="1" ht="11.25">
      <c r="B837" s="172"/>
      <c r="D837" s="152" t="s">
        <v>279</v>
      </c>
      <c r="E837" s="173" t="s">
        <v>2625</v>
      </c>
      <c r="F837" s="174" t="s">
        <v>3293</v>
      </c>
      <c r="H837" s="175">
        <v>128.286</v>
      </c>
      <c r="I837" s="176"/>
      <c r="L837" s="172"/>
      <c r="M837" s="177"/>
      <c r="T837" s="178"/>
      <c r="AT837" s="173" t="s">
        <v>279</v>
      </c>
      <c r="AU837" s="173" t="s">
        <v>90</v>
      </c>
      <c r="AV837" s="15" t="s">
        <v>277</v>
      </c>
      <c r="AW837" s="15" t="s">
        <v>35</v>
      </c>
      <c r="AX837" s="15" t="s">
        <v>21</v>
      </c>
      <c r="AY837" s="173" t="s">
        <v>270</v>
      </c>
    </row>
    <row r="838" spans="2:65" s="1" customFormat="1" ht="49.15" customHeight="1">
      <c r="B838" s="32"/>
      <c r="C838" s="138" t="s">
        <v>1939</v>
      </c>
      <c r="D838" s="138" t="s">
        <v>272</v>
      </c>
      <c r="E838" s="139" t="s">
        <v>1282</v>
      </c>
      <c r="F838" s="140" t="s">
        <v>1283</v>
      </c>
      <c r="G838" s="141" t="s">
        <v>506</v>
      </c>
      <c r="H838" s="142">
        <v>88.35</v>
      </c>
      <c r="I838" s="143"/>
      <c r="J838" s="144">
        <f>ROUND(I838*H838,2)</f>
        <v>0</v>
      </c>
      <c r="K838" s="140" t="s">
        <v>341</v>
      </c>
      <c r="L838" s="32"/>
      <c r="M838" s="145" t="s">
        <v>1</v>
      </c>
      <c r="N838" s="146" t="s">
        <v>46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277</v>
      </c>
      <c r="AT838" s="149" t="s">
        <v>272</v>
      </c>
      <c r="AU838" s="149" t="s">
        <v>90</v>
      </c>
      <c r="AY838" s="17" t="s">
        <v>270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21</v>
      </c>
      <c r="BK838" s="150">
        <f>ROUND(I838*H838,2)</f>
        <v>0</v>
      </c>
      <c r="BL838" s="17" t="s">
        <v>277</v>
      </c>
      <c r="BM838" s="149" t="s">
        <v>3294</v>
      </c>
    </row>
    <row r="839" spans="2:65" s="14" customFormat="1" ht="22.5">
      <c r="B839" s="165"/>
      <c r="D839" s="152" t="s">
        <v>279</v>
      </c>
      <c r="E839" s="166" t="s">
        <v>1</v>
      </c>
      <c r="F839" s="167" t="s">
        <v>3295</v>
      </c>
      <c r="H839" s="168">
        <v>88.35</v>
      </c>
      <c r="I839" s="169"/>
      <c r="L839" s="165"/>
      <c r="M839" s="170"/>
      <c r="T839" s="171"/>
      <c r="AT839" s="166" t="s">
        <v>279</v>
      </c>
      <c r="AU839" s="166" t="s">
        <v>90</v>
      </c>
      <c r="AV839" s="14" t="s">
        <v>90</v>
      </c>
      <c r="AW839" s="14" t="s">
        <v>35</v>
      </c>
      <c r="AX839" s="14" t="s">
        <v>81</v>
      </c>
      <c r="AY839" s="166" t="s">
        <v>270</v>
      </c>
    </row>
    <row r="840" spans="2:65" s="13" customFormat="1" ht="11.25">
      <c r="B840" s="158"/>
      <c r="D840" s="152" t="s">
        <v>279</v>
      </c>
      <c r="E840" s="159" t="s">
        <v>2619</v>
      </c>
      <c r="F840" s="160" t="s">
        <v>367</v>
      </c>
      <c r="H840" s="161">
        <v>88.35</v>
      </c>
      <c r="I840" s="162"/>
      <c r="L840" s="158"/>
      <c r="M840" s="163"/>
      <c r="T840" s="164"/>
      <c r="AT840" s="159" t="s">
        <v>279</v>
      </c>
      <c r="AU840" s="159" t="s">
        <v>90</v>
      </c>
      <c r="AV840" s="13" t="s">
        <v>179</v>
      </c>
      <c r="AW840" s="13" t="s">
        <v>35</v>
      </c>
      <c r="AX840" s="13" t="s">
        <v>21</v>
      </c>
      <c r="AY840" s="159" t="s">
        <v>270</v>
      </c>
    </row>
    <row r="841" spans="2:65" s="1" customFormat="1" ht="44.25" customHeight="1">
      <c r="B841" s="32"/>
      <c r="C841" s="138" t="s">
        <v>1945</v>
      </c>
      <c r="D841" s="138" t="s">
        <v>272</v>
      </c>
      <c r="E841" s="139" t="s">
        <v>1287</v>
      </c>
      <c r="F841" s="140" t="s">
        <v>1288</v>
      </c>
      <c r="G841" s="141" t="s">
        <v>506</v>
      </c>
      <c r="H841" s="142">
        <v>2.4340000000000002</v>
      </c>
      <c r="I841" s="143"/>
      <c r="J841" s="144">
        <f>ROUND(I841*H841,2)</f>
        <v>0</v>
      </c>
      <c r="K841" s="140" t="s">
        <v>341</v>
      </c>
      <c r="L841" s="32"/>
      <c r="M841" s="145" t="s">
        <v>1</v>
      </c>
      <c r="N841" s="146" t="s">
        <v>46</v>
      </c>
      <c r="P841" s="147">
        <f>O841*H841</f>
        <v>0</v>
      </c>
      <c r="Q841" s="147">
        <v>0</v>
      </c>
      <c r="R841" s="147">
        <f>Q841*H841</f>
        <v>0</v>
      </c>
      <c r="S841" s="147">
        <v>0</v>
      </c>
      <c r="T841" s="148">
        <f>S841*H841</f>
        <v>0</v>
      </c>
      <c r="AR841" s="149" t="s">
        <v>277</v>
      </c>
      <c r="AT841" s="149" t="s">
        <v>272</v>
      </c>
      <c r="AU841" s="149" t="s">
        <v>90</v>
      </c>
      <c r="AY841" s="17" t="s">
        <v>270</v>
      </c>
      <c r="BE841" s="150">
        <f>IF(N841="základní",J841,0)</f>
        <v>0</v>
      </c>
      <c r="BF841" s="150">
        <f>IF(N841="snížená",J841,0)</f>
        <v>0</v>
      </c>
      <c r="BG841" s="150">
        <f>IF(N841="zákl. přenesená",J841,0)</f>
        <v>0</v>
      </c>
      <c r="BH841" s="150">
        <f>IF(N841="sníž. přenesená",J841,0)</f>
        <v>0</v>
      </c>
      <c r="BI841" s="150">
        <f>IF(N841="nulová",J841,0)</f>
        <v>0</v>
      </c>
      <c r="BJ841" s="17" t="s">
        <v>21</v>
      </c>
      <c r="BK841" s="150">
        <f>ROUND(I841*H841,2)</f>
        <v>0</v>
      </c>
      <c r="BL841" s="17" t="s">
        <v>277</v>
      </c>
      <c r="BM841" s="149" t="s">
        <v>3296</v>
      </c>
    </row>
    <row r="842" spans="2:65" s="12" customFormat="1" ht="33.75">
      <c r="B842" s="151"/>
      <c r="D842" s="152" t="s">
        <v>279</v>
      </c>
      <c r="E842" s="153" t="s">
        <v>1</v>
      </c>
      <c r="F842" s="154" t="s">
        <v>2523</v>
      </c>
      <c r="H842" s="153" t="s">
        <v>1</v>
      </c>
      <c r="I842" s="155"/>
      <c r="L842" s="151"/>
      <c r="M842" s="156"/>
      <c r="T842" s="157"/>
      <c r="AT842" s="153" t="s">
        <v>279</v>
      </c>
      <c r="AU842" s="153" t="s">
        <v>90</v>
      </c>
      <c r="AV842" s="12" t="s">
        <v>21</v>
      </c>
      <c r="AW842" s="12" t="s">
        <v>35</v>
      </c>
      <c r="AX842" s="12" t="s">
        <v>81</v>
      </c>
      <c r="AY842" s="153" t="s">
        <v>270</v>
      </c>
    </row>
    <row r="843" spans="2:65" s="12" customFormat="1" ht="22.5">
      <c r="B843" s="151"/>
      <c r="D843" s="152" t="s">
        <v>279</v>
      </c>
      <c r="E843" s="153" t="s">
        <v>1</v>
      </c>
      <c r="F843" s="154" t="s">
        <v>3297</v>
      </c>
      <c r="H843" s="153" t="s">
        <v>1</v>
      </c>
      <c r="I843" s="155"/>
      <c r="L843" s="151"/>
      <c r="M843" s="156"/>
      <c r="T843" s="157"/>
      <c r="AT843" s="153" t="s">
        <v>279</v>
      </c>
      <c r="AU843" s="153" t="s">
        <v>90</v>
      </c>
      <c r="AV843" s="12" t="s">
        <v>21</v>
      </c>
      <c r="AW843" s="12" t="s">
        <v>35</v>
      </c>
      <c r="AX843" s="12" t="s">
        <v>81</v>
      </c>
      <c r="AY843" s="153" t="s">
        <v>270</v>
      </c>
    </row>
    <row r="844" spans="2:65" s="12" customFormat="1" ht="22.5">
      <c r="B844" s="151"/>
      <c r="D844" s="152" t="s">
        <v>279</v>
      </c>
      <c r="E844" s="153" t="s">
        <v>1</v>
      </c>
      <c r="F844" s="154" t="s">
        <v>1291</v>
      </c>
      <c r="H844" s="153" t="s">
        <v>1</v>
      </c>
      <c r="I844" s="155"/>
      <c r="L844" s="151"/>
      <c r="M844" s="156"/>
      <c r="T844" s="157"/>
      <c r="AT844" s="153" t="s">
        <v>279</v>
      </c>
      <c r="AU844" s="153" t="s">
        <v>90</v>
      </c>
      <c r="AV844" s="12" t="s">
        <v>21</v>
      </c>
      <c r="AW844" s="12" t="s">
        <v>35</v>
      </c>
      <c r="AX844" s="12" t="s">
        <v>81</v>
      </c>
      <c r="AY844" s="153" t="s">
        <v>270</v>
      </c>
    </row>
    <row r="845" spans="2:65" s="12" customFormat="1" ht="11.25">
      <c r="B845" s="151"/>
      <c r="D845" s="152" t="s">
        <v>279</v>
      </c>
      <c r="E845" s="153" t="s">
        <v>1</v>
      </c>
      <c r="F845" s="154" t="s">
        <v>1292</v>
      </c>
      <c r="H845" s="153" t="s">
        <v>1</v>
      </c>
      <c r="I845" s="155"/>
      <c r="L845" s="151"/>
      <c r="M845" s="156"/>
      <c r="T845" s="157"/>
      <c r="AT845" s="153" t="s">
        <v>279</v>
      </c>
      <c r="AU845" s="153" t="s">
        <v>90</v>
      </c>
      <c r="AV845" s="12" t="s">
        <v>21</v>
      </c>
      <c r="AW845" s="12" t="s">
        <v>35</v>
      </c>
      <c r="AX845" s="12" t="s">
        <v>81</v>
      </c>
      <c r="AY845" s="153" t="s">
        <v>270</v>
      </c>
    </row>
    <row r="846" spans="2:65" s="12" customFormat="1" ht="11.25">
      <c r="B846" s="151"/>
      <c r="D846" s="152" t="s">
        <v>279</v>
      </c>
      <c r="E846" s="153" t="s">
        <v>1</v>
      </c>
      <c r="F846" s="154" t="s">
        <v>1293</v>
      </c>
      <c r="H846" s="153" t="s">
        <v>1</v>
      </c>
      <c r="I846" s="155"/>
      <c r="L846" s="151"/>
      <c r="M846" s="156"/>
      <c r="T846" s="157"/>
      <c r="AT846" s="153" t="s">
        <v>279</v>
      </c>
      <c r="AU846" s="153" t="s">
        <v>90</v>
      </c>
      <c r="AV846" s="12" t="s">
        <v>21</v>
      </c>
      <c r="AW846" s="12" t="s">
        <v>35</v>
      </c>
      <c r="AX846" s="12" t="s">
        <v>81</v>
      </c>
      <c r="AY846" s="153" t="s">
        <v>270</v>
      </c>
    </row>
    <row r="847" spans="2:65" s="12" customFormat="1" ht="22.5">
      <c r="B847" s="151"/>
      <c r="D847" s="152" t="s">
        <v>279</v>
      </c>
      <c r="E847" s="153" t="s">
        <v>1</v>
      </c>
      <c r="F847" s="154" t="s">
        <v>1294</v>
      </c>
      <c r="H847" s="153" t="s">
        <v>1</v>
      </c>
      <c r="I847" s="155"/>
      <c r="L847" s="151"/>
      <c r="M847" s="156"/>
      <c r="T847" s="157"/>
      <c r="AT847" s="153" t="s">
        <v>279</v>
      </c>
      <c r="AU847" s="153" t="s">
        <v>90</v>
      </c>
      <c r="AV847" s="12" t="s">
        <v>21</v>
      </c>
      <c r="AW847" s="12" t="s">
        <v>35</v>
      </c>
      <c r="AX847" s="12" t="s">
        <v>81</v>
      </c>
      <c r="AY847" s="153" t="s">
        <v>270</v>
      </c>
    </row>
    <row r="848" spans="2:65" s="12" customFormat="1" ht="11.25">
      <c r="B848" s="151"/>
      <c r="D848" s="152" t="s">
        <v>279</v>
      </c>
      <c r="E848" s="153" t="s">
        <v>1</v>
      </c>
      <c r="F848" s="154" t="s">
        <v>1295</v>
      </c>
      <c r="H848" s="153" t="s">
        <v>1</v>
      </c>
      <c r="I848" s="155"/>
      <c r="L848" s="151"/>
      <c r="M848" s="156"/>
      <c r="T848" s="157"/>
      <c r="AT848" s="153" t="s">
        <v>279</v>
      </c>
      <c r="AU848" s="153" t="s">
        <v>90</v>
      </c>
      <c r="AV848" s="12" t="s">
        <v>21</v>
      </c>
      <c r="AW848" s="12" t="s">
        <v>35</v>
      </c>
      <c r="AX848" s="12" t="s">
        <v>81</v>
      </c>
      <c r="AY848" s="153" t="s">
        <v>270</v>
      </c>
    </row>
    <row r="849" spans="2:65" s="13" customFormat="1" ht="11.25">
      <c r="B849" s="158"/>
      <c r="D849" s="152" t="s">
        <v>279</v>
      </c>
      <c r="E849" s="159" t="s">
        <v>1</v>
      </c>
      <c r="F849" s="160" t="s">
        <v>367</v>
      </c>
      <c r="H849" s="161">
        <v>0</v>
      </c>
      <c r="I849" s="162"/>
      <c r="L849" s="158"/>
      <c r="M849" s="163"/>
      <c r="T849" s="164"/>
      <c r="AT849" s="159" t="s">
        <v>279</v>
      </c>
      <c r="AU849" s="159" t="s">
        <v>90</v>
      </c>
      <c r="AV849" s="13" t="s">
        <v>179</v>
      </c>
      <c r="AW849" s="13" t="s">
        <v>35</v>
      </c>
      <c r="AX849" s="13" t="s">
        <v>81</v>
      </c>
      <c r="AY849" s="159" t="s">
        <v>270</v>
      </c>
    </row>
    <row r="850" spans="2:65" s="14" customFormat="1" ht="22.5">
      <c r="B850" s="165"/>
      <c r="D850" s="152" t="s">
        <v>279</v>
      </c>
      <c r="E850" s="166" t="s">
        <v>1</v>
      </c>
      <c r="F850" s="167" t="s">
        <v>3298</v>
      </c>
      <c r="H850" s="168">
        <v>2</v>
      </c>
      <c r="I850" s="169"/>
      <c r="L850" s="165"/>
      <c r="M850" s="170"/>
      <c r="T850" s="171"/>
      <c r="AT850" s="166" t="s">
        <v>279</v>
      </c>
      <c r="AU850" s="166" t="s">
        <v>90</v>
      </c>
      <c r="AV850" s="14" t="s">
        <v>90</v>
      </c>
      <c r="AW850" s="14" t="s">
        <v>35</v>
      </c>
      <c r="AX850" s="14" t="s">
        <v>81</v>
      </c>
      <c r="AY850" s="166" t="s">
        <v>270</v>
      </c>
    </row>
    <row r="851" spans="2:65" s="13" customFormat="1" ht="11.25">
      <c r="B851" s="158"/>
      <c r="D851" s="152" t="s">
        <v>279</v>
      </c>
      <c r="E851" s="159" t="s">
        <v>2566</v>
      </c>
      <c r="F851" s="160" t="s">
        <v>367</v>
      </c>
      <c r="H851" s="161">
        <v>2</v>
      </c>
      <c r="I851" s="162"/>
      <c r="L851" s="158"/>
      <c r="M851" s="163"/>
      <c r="T851" s="164"/>
      <c r="AT851" s="159" t="s">
        <v>279</v>
      </c>
      <c r="AU851" s="159" t="s">
        <v>90</v>
      </c>
      <c r="AV851" s="13" t="s">
        <v>179</v>
      </c>
      <c r="AW851" s="13" t="s">
        <v>35</v>
      </c>
      <c r="AX851" s="13" t="s">
        <v>81</v>
      </c>
      <c r="AY851" s="159" t="s">
        <v>270</v>
      </c>
    </row>
    <row r="852" spans="2:65" s="12" customFormat="1" ht="11.25">
      <c r="B852" s="151"/>
      <c r="D852" s="152" t="s">
        <v>279</v>
      </c>
      <c r="E852" s="153" t="s">
        <v>1</v>
      </c>
      <c r="F852" s="154" t="s">
        <v>1302</v>
      </c>
      <c r="H852" s="153" t="s">
        <v>1</v>
      </c>
      <c r="I852" s="155"/>
      <c r="L852" s="151"/>
      <c r="M852" s="156"/>
      <c r="T852" s="157"/>
      <c r="AT852" s="153" t="s">
        <v>279</v>
      </c>
      <c r="AU852" s="153" t="s">
        <v>90</v>
      </c>
      <c r="AV852" s="12" t="s">
        <v>21</v>
      </c>
      <c r="AW852" s="12" t="s">
        <v>35</v>
      </c>
      <c r="AX852" s="12" t="s">
        <v>81</v>
      </c>
      <c r="AY852" s="153" t="s">
        <v>270</v>
      </c>
    </row>
    <row r="853" spans="2:65" s="14" customFormat="1" ht="22.5">
      <c r="B853" s="165"/>
      <c r="D853" s="152" t="s">
        <v>279</v>
      </c>
      <c r="E853" s="166" t="s">
        <v>1</v>
      </c>
      <c r="F853" s="167" t="s">
        <v>3299</v>
      </c>
      <c r="H853" s="168">
        <v>4.0000000000000001E-3</v>
      </c>
      <c r="I853" s="169"/>
      <c r="L853" s="165"/>
      <c r="M853" s="170"/>
      <c r="T853" s="171"/>
      <c r="AT853" s="166" t="s">
        <v>279</v>
      </c>
      <c r="AU853" s="166" t="s">
        <v>90</v>
      </c>
      <c r="AV853" s="14" t="s">
        <v>90</v>
      </c>
      <c r="AW853" s="14" t="s">
        <v>35</v>
      </c>
      <c r="AX853" s="14" t="s">
        <v>81</v>
      </c>
      <c r="AY853" s="166" t="s">
        <v>270</v>
      </c>
    </row>
    <row r="854" spans="2:65" s="14" customFormat="1" ht="22.5">
      <c r="B854" s="165"/>
      <c r="D854" s="152" t="s">
        <v>279</v>
      </c>
      <c r="E854" s="166" t="s">
        <v>1</v>
      </c>
      <c r="F854" s="167" t="s">
        <v>3300</v>
      </c>
      <c r="H854" s="168">
        <v>2E-3</v>
      </c>
      <c r="I854" s="169"/>
      <c r="L854" s="165"/>
      <c r="M854" s="170"/>
      <c r="T854" s="171"/>
      <c r="AT854" s="166" t="s">
        <v>279</v>
      </c>
      <c r="AU854" s="166" t="s">
        <v>90</v>
      </c>
      <c r="AV854" s="14" t="s">
        <v>90</v>
      </c>
      <c r="AW854" s="14" t="s">
        <v>35</v>
      </c>
      <c r="AX854" s="14" t="s">
        <v>81</v>
      </c>
      <c r="AY854" s="166" t="s">
        <v>270</v>
      </c>
    </row>
    <row r="855" spans="2:65" s="14" customFormat="1" ht="22.5">
      <c r="B855" s="165"/>
      <c r="D855" s="152" t="s">
        <v>279</v>
      </c>
      <c r="E855" s="166" t="s">
        <v>1</v>
      </c>
      <c r="F855" s="167" t="s">
        <v>3301</v>
      </c>
      <c r="H855" s="168">
        <v>6.0000000000000001E-3</v>
      </c>
      <c r="I855" s="169"/>
      <c r="L855" s="165"/>
      <c r="M855" s="170"/>
      <c r="T855" s="171"/>
      <c r="AT855" s="166" t="s">
        <v>279</v>
      </c>
      <c r="AU855" s="166" t="s">
        <v>90</v>
      </c>
      <c r="AV855" s="14" t="s">
        <v>90</v>
      </c>
      <c r="AW855" s="14" t="s">
        <v>35</v>
      </c>
      <c r="AX855" s="14" t="s">
        <v>81</v>
      </c>
      <c r="AY855" s="166" t="s">
        <v>270</v>
      </c>
    </row>
    <row r="856" spans="2:65" s="14" customFormat="1" ht="22.5">
      <c r="B856" s="165"/>
      <c r="D856" s="152" t="s">
        <v>279</v>
      </c>
      <c r="E856" s="166" t="s">
        <v>1</v>
      </c>
      <c r="F856" s="167" t="s">
        <v>3302</v>
      </c>
      <c r="H856" s="168">
        <v>0.373</v>
      </c>
      <c r="I856" s="169"/>
      <c r="L856" s="165"/>
      <c r="M856" s="170"/>
      <c r="T856" s="171"/>
      <c r="AT856" s="166" t="s">
        <v>279</v>
      </c>
      <c r="AU856" s="166" t="s">
        <v>90</v>
      </c>
      <c r="AV856" s="14" t="s">
        <v>90</v>
      </c>
      <c r="AW856" s="14" t="s">
        <v>35</v>
      </c>
      <c r="AX856" s="14" t="s">
        <v>81</v>
      </c>
      <c r="AY856" s="166" t="s">
        <v>270</v>
      </c>
    </row>
    <row r="857" spans="2:65" s="14" customFormat="1" ht="22.5">
      <c r="B857" s="165"/>
      <c r="D857" s="152" t="s">
        <v>279</v>
      </c>
      <c r="E857" s="166" t="s">
        <v>1</v>
      </c>
      <c r="F857" s="167" t="s">
        <v>3303</v>
      </c>
      <c r="H857" s="168">
        <v>4.9000000000000002E-2</v>
      </c>
      <c r="I857" s="169"/>
      <c r="L857" s="165"/>
      <c r="M857" s="170"/>
      <c r="T857" s="171"/>
      <c r="AT857" s="166" t="s">
        <v>279</v>
      </c>
      <c r="AU857" s="166" t="s">
        <v>90</v>
      </c>
      <c r="AV857" s="14" t="s">
        <v>90</v>
      </c>
      <c r="AW857" s="14" t="s">
        <v>35</v>
      </c>
      <c r="AX857" s="14" t="s">
        <v>81</v>
      </c>
      <c r="AY857" s="166" t="s">
        <v>270</v>
      </c>
    </row>
    <row r="858" spans="2:65" s="13" customFormat="1" ht="11.25">
      <c r="B858" s="158"/>
      <c r="D858" s="152" t="s">
        <v>279</v>
      </c>
      <c r="E858" s="159" t="s">
        <v>2577</v>
      </c>
      <c r="F858" s="160" t="s">
        <v>367</v>
      </c>
      <c r="H858" s="161">
        <v>0.434</v>
      </c>
      <c r="I858" s="162"/>
      <c r="L858" s="158"/>
      <c r="M858" s="163"/>
      <c r="T858" s="164"/>
      <c r="AT858" s="159" t="s">
        <v>279</v>
      </c>
      <c r="AU858" s="159" t="s">
        <v>90</v>
      </c>
      <c r="AV858" s="13" t="s">
        <v>179</v>
      </c>
      <c r="AW858" s="13" t="s">
        <v>35</v>
      </c>
      <c r="AX858" s="13" t="s">
        <v>81</v>
      </c>
      <c r="AY858" s="159" t="s">
        <v>270</v>
      </c>
    </row>
    <row r="859" spans="2:65" s="15" customFormat="1" ht="11.25">
      <c r="B859" s="172"/>
      <c r="D859" s="152" t="s">
        <v>279</v>
      </c>
      <c r="E859" s="173" t="s">
        <v>1</v>
      </c>
      <c r="F859" s="174" t="s">
        <v>310</v>
      </c>
      <c r="H859" s="175">
        <v>2.4340000000000002</v>
      </c>
      <c r="I859" s="176"/>
      <c r="L859" s="172"/>
      <c r="M859" s="177"/>
      <c r="T859" s="178"/>
      <c r="AT859" s="173" t="s">
        <v>279</v>
      </c>
      <c r="AU859" s="173" t="s">
        <v>90</v>
      </c>
      <c r="AV859" s="15" t="s">
        <v>277</v>
      </c>
      <c r="AW859" s="15" t="s">
        <v>35</v>
      </c>
      <c r="AX859" s="15" t="s">
        <v>21</v>
      </c>
      <c r="AY859" s="173" t="s">
        <v>270</v>
      </c>
    </row>
    <row r="860" spans="2:65" s="1" customFormat="1" ht="24.2" customHeight="1">
      <c r="B860" s="32"/>
      <c r="C860" s="138" t="s">
        <v>1947</v>
      </c>
      <c r="D860" s="138" t="s">
        <v>272</v>
      </c>
      <c r="E860" s="139" t="s">
        <v>1307</v>
      </c>
      <c r="F860" s="140" t="s">
        <v>1308</v>
      </c>
      <c r="G860" s="141" t="s">
        <v>506</v>
      </c>
      <c r="H860" s="142">
        <v>-0.186</v>
      </c>
      <c r="I860" s="143"/>
      <c r="J860" s="144">
        <f>ROUND(I860*H860,2)</f>
        <v>0</v>
      </c>
      <c r="K860" s="140" t="s">
        <v>341</v>
      </c>
      <c r="L860" s="32"/>
      <c r="M860" s="145" t="s">
        <v>1</v>
      </c>
      <c r="N860" s="146" t="s">
        <v>46</v>
      </c>
      <c r="P860" s="147">
        <f>O860*H860</f>
        <v>0</v>
      </c>
      <c r="Q860" s="147">
        <v>0</v>
      </c>
      <c r="R860" s="147">
        <f>Q860*H860</f>
        <v>0</v>
      </c>
      <c r="S860" s="147">
        <v>0</v>
      </c>
      <c r="T860" s="148">
        <f>S860*H860</f>
        <v>0</v>
      </c>
      <c r="AR860" s="149" t="s">
        <v>277</v>
      </c>
      <c r="AT860" s="149" t="s">
        <v>272</v>
      </c>
      <c r="AU860" s="149" t="s">
        <v>90</v>
      </c>
      <c r="AY860" s="17" t="s">
        <v>270</v>
      </c>
      <c r="BE860" s="150">
        <f>IF(N860="základní",J860,0)</f>
        <v>0</v>
      </c>
      <c r="BF860" s="150">
        <f>IF(N860="snížená",J860,0)</f>
        <v>0</v>
      </c>
      <c r="BG860" s="150">
        <f>IF(N860="zákl. přenesená",J860,0)</f>
        <v>0</v>
      </c>
      <c r="BH860" s="150">
        <f>IF(N860="sníž. přenesená",J860,0)</f>
        <v>0</v>
      </c>
      <c r="BI860" s="150">
        <f>IF(N860="nulová",J860,0)</f>
        <v>0</v>
      </c>
      <c r="BJ860" s="17" t="s">
        <v>21</v>
      </c>
      <c r="BK860" s="150">
        <f>ROUND(I860*H860,2)</f>
        <v>0</v>
      </c>
      <c r="BL860" s="17" t="s">
        <v>277</v>
      </c>
      <c r="BM860" s="149" t="s">
        <v>3304</v>
      </c>
    </row>
    <row r="861" spans="2:65" s="12" customFormat="1" ht="11.25">
      <c r="B861" s="151"/>
      <c r="D861" s="152" t="s">
        <v>279</v>
      </c>
      <c r="E861" s="153" t="s">
        <v>1</v>
      </c>
      <c r="F861" s="154" t="s">
        <v>1310</v>
      </c>
      <c r="H861" s="153" t="s">
        <v>1</v>
      </c>
      <c r="I861" s="155"/>
      <c r="L861" s="151"/>
      <c r="M861" s="156"/>
      <c r="T861" s="157"/>
      <c r="AT861" s="153" t="s">
        <v>279</v>
      </c>
      <c r="AU861" s="153" t="s">
        <v>90</v>
      </c>
      <c r="AV861" s="12" t="s">
        <v>21</v>
      </c>
      <c r="AW861" s="12" t="s">
        <v>35</v>
      </c>
      <c r="AX861" s="12" t="s">
        <v>81</v>
      </c>
      <c r="AY861" s="153" t="s">
        <v>270</v>
      </c>
    </row>
    <row r="862" spans="2:65" s="12" customFormat="1" ht="11.25">
      <c r="B862" s="151"/>
      <c r="D862" s="152" t="s">
        <v>279</v>
      </c>
      <c r="E862" s="153" t="s">
        <v>1</v>
      </c>
      <c r="F862" s="154" t="s">
        <v>1302</v>
      </c>
      <c r="H862" s="153" t="s">
        <v>1</v>
      </c>
      <c r="I862" s="155"/>
      <c r="L862" s="151"/>
      <c r="M862" s="156"/>
      <c r="T862" s="157"/>
      <c r="AT862" s="153" t="s">
        <v>279</v>
      </c>
      <c r="AU862" s="153" t="s">
        <v>90</v>
      </c>
      <c r="AV862" s="12" t="s">
        <v>21</v>
      </c>
      <c r="AW862" s="12" t="s">
        <v>35</v>
      </c>
      <c r="AX862" s="12" t="s">
        <v>81</v>
      </c>
      <c r="AY862" s="153" t="s">
        <v>270</v>
      </c>
    </row>
    <row r="863" spans="2:65" s="14" customFormat="1" ht="22.5">
      <c r="B863" s="165"/>
      <c r="D863" s="152" t="s">
        <v>279</v>
      </c>
      <c r="E863" s="166" t="s">
        <v>1</v>
      </c>
      <c r="F863" s="167" t="s">
        <v>3305</v>
      </c>
      <c r="H863" s="168">
        <v>2E-3</v>
      </c>
      <c r="I863" s="169"/>
      <c r="L863" s="165"/>
      <c r="M863" s="170"/>
      <c r="T863" s="171"/>
      <c r="AT863" s="166" t="s">
        <v>279</v>
      </c>
      <c r="AU863" s="166" t="s">
        <v>90</v>
      </c>
      <c r="AV863" s="14" t="s">
        <v>90</v>
      </c>
      <c r="AW863" s="14" t="s">
        <v>35</v>
      </c>
      <c r="AX863" s="14" t="s">
        <v>81</v>
      </c>
      <c r="AY863" s="166" t="s">
        <v>270</v>
      </c>
    </row>
    <row r="864" spans="2:65" s="14" customFormat="1" ht="22.5">
      <c r="B864" s="165"/>
      <c r="D864" s="152" t="s">
        <v>279</v>
      </c>
      <c r="E864" s="166" t="s">
        <v>1</v>
      </c>
      <c r="F864" s="167" t="s">
        <v>3306</v>
      </c>
      <c r="H864" s="168">
        <v>1E-3</v>
      </c>
      <c r="I864" s="169"/>
      <c r="L864" s="165"/>
      <c r="M864" s="170"/>
      <c r="T864" s="171"/>
      <c r="AT864" s="166" t="s">
        <v>279</v>
      </c>
      <c r="AU864" s="166" t="s">
        <v>90</v>
      </c>
      <c r="AV864" s="14" t="s">
        <v>90</v>
      </c>
      <c r="AW864" s="14" t="s">
        <v>35</v>
      </c>
      <c r="AX864" s="14" t="s">
        <v>81</v>
      </c>
      <c r="AY864" s="166" t="s">
        <v>270</v>
      </c>
    </row>
    <row r="865" spans="2:65" s="14" customFormat="1" ht="22.5">
      <c r="B865" s="165"/>
      <c r="D865" s="152" t="s">
        <v>279</v>
      </c>
      <c r="E865" s="166" t="s">
        <v>1</v>
      </c>
      <c r="F865" s="167" t="s">
        <v>3307</v>
      </c>
      <c r="H865" s="168">
        <v>2E-3</v>
      </c>
      <c r="I865" s="169"/>
      <c r="L865" s="165"/>
      <c r="M865" s="170"/>
      <c r="T865" s="171"/>
      <c r="AT865" s="166" t="s">
        <v>279</v>
      </c>
      <c r="AU865" s="166" t="s">
        <v>90</v>
      </c>
      <c r="AV865" s="14" t="s">
        <v>90</v>
      </c>
      <c r="AW865" s="14" t="s">
        <v>35</v>
      </c>
      <c r="AX865" s="14" t="s">
        <v>81</v>
      </c>
      <c r="AY865" s="166" t="s">
        <v>270</v>
      </c>
    </row>
    <row r="866" spans="2:65" s="14" customFormat="1" ht="22.5">
      <c r="B866" s="165"/>
      <c r="D866" s="152" t="s">
        <v>279</v>
      </c>
      <c r="E866" s="166" t="s">
        <v>1</v>
      </c>
      <c r="F866" s="167" t="s">
        <v>3308</v>
      </c>
      <c r="H866" s="168">
        <v>0.16</v>
      </c>
      <c r="I866" s="169"/>
      <c r="L866" s="165"/>
      <c r="M866" s="170"/>
      <c r="T866" s="171"/>
      <c r="AT866" s="166" t="s">
        <v>279</v>
      </c>
      <c r="AU866" s="166" t="s">
        <v>90</v>
      </c>
      <c r="AV866" s="14" t="s">
        <v>90</v>
      </c>
      <c r="AW866" s="14" t="s">
        <v>35</v>
      </c>
      <c r="AX866" s="14" t="s">
        <v>81</v>
      </c>
      <c r="AY866" s="166" t="s">
        <v>270</v>
      </c>
    </row>
    <row r="867" spans="2:65" s="14" customFormat="1" ht="22.5">
      <c r="B867" s="165"/>
      <c r="D867" s="152" t="s">
        <v>279</v>
      </c>
      <c r="E867" s="166" t="s">
        <v>1</v>
      </c>
      <c r="F867" s="167" t="s">
        <v>3309</v>
      </c>
      <c r="H867" s="168">
        <v>2.1000000000000001E-2</v>
      </c>
      <c r="I867" s="169"/>
      <c r="L867" s="165"/>
      <c r="M867" s="170"/>
      <c r="T867" s="171"/>
      <c r="AT867" s="166" t="s">
        <v>279</v>
      </c>
      <c r="AU867" s="166" t="s">
        <v>90</v>
      </c>
      <c r="AV867" s="14" t="s">
        <v>90</v>
      </c>
      <c r="AW867" s="14" t="s">
        <v>35</v>
      </c>
      <c r="AX867" s="14" t="s">
        <v>81</v>
      </c>
      <c r="AY867" s="166" t="s">
        <v>270</v>
      </c>
    </row>
    <row r="868" spans="2:65" s="13" customFormat="1" ht="11.25">
      <c r="B868" s="158"/>
      <c r="D868" s="152" t="s">
        <v>279</v>
      </c>
      <c r="E868" s="159" t="s">
        <v>2627</v>
      </c>
      <c r="F868" s="160" t="s">
        <v>1313</v>
      </c>
      <c r="H868" s="161">
        <v>0.186</v>
      </c>
      <c r="I868" s="162"/>
      <c r="L868" s="158"/>
      <c r="M868" s="163"/>
      <c r="T868" s="164"/>
      <c r="AT868" s="159" t="s">
        <v>279</v>
      </c>
      <c r="AU868" s="159" t="s">
        <v>90</v>
      </c>
      <c r="AV868" s="13" t="s">
        <v>179</v>
      </c>
      <c r="AW868" s="13" t="s">
        <v>35</v>
      </c>
      <c r="AX868" s="13" t="s">
        <v>81</v>
      </c>
      <c r="AY868" s="159" t="s">
        <v>270</v>
      </c>
    </row>
    <row r="869" spans="2:65" s="12" customFormat="1" ht="11.25">
      <c r="B869" s="151"/>
      <c r="D869" s="152" t="s">
        <v>279</v>
      </c>
      <c r="E869" s="153" t="s">
        <v>1</v>
      </c>
      <c r="F869" s="154" t="s">
        <v>1314</v>
      </c>
      <c r="H869" s="153" t="s">
        <v>1</v>
      </c>
      <c r="I869" s="155"/>
      <c r="L869" s="151"/>
      <c r="M869" s="156"/>
      <c r="T869" s="157"/>
      <c r="AT869" s="153" t="s">
        <v>279</v>
      </c>
      <c r="AU869" s="153" t="s">
        <v>90</v>
      </c>
      <c r="AV869" s="12" t="s">
        <v>21</v>
      </c>
      <c r="AW869" s="12" t="s">
        <v>35</v>
      </c>
      <c r="AX869" s="12" t="s">
        <v>81</v>
      </c>
      <c r="AY869" s="153" t="s">
        <v>270</v>
      </c>
    </row>
    <row r="870" spans="2:65" s="14" customFormat="1" ht="11.25">
      <c r="B870" s="165"/>
      <c r="D870" s="152" t="s">
        <v>279</v>
      </c>
      <c r="E870" s="166" t="s">
        <v>1</v>
      </c>
      <c r="F870" s="167" t="s">
        <v>3310</v>
      </c>
      <c r="H870" s="168">
        <v>-0.186</v>
      </c>
      <c r="I870" s="169"/>
      <c r="L870" s="165"/>
      <c r="M870" s="170"/>
      <c r="T870" s="171"/>
      <c r="AT870" s="166" t="s">
        <v>279</v>
      </c>
      <c r="AU870" s="166" t="s">
        <v>90</v>
      </c>
      <c r="AV870" s="14" t="s">
        <v>90</v>
      </c>
      <c r="AW870" s="14" t="s">
        <v>35</v>
      </c>
      <c r="AX870" s="14" t="s">
        <v>21</v>
      </c>
      <c r="AY870" s="166" t="s">
        <v>270</v>
      </c>
    </row>
    <row r="871" spans="2:65" s="11" customFormat="1" ht="22.9" customHeight="1">
      <c r="B871" s="126"/>
      <c r="D871" s="127" t="s">
        <v>80</v>
      </c>
      <c r="E871" s="136" t="s">
        <v>1316</v>
      </c>
      <c r="F871" s="136" t="s">
        <v>1317</v>
      </c>
      <c r="I871" s="129"/>
      <c r="J871" s="137">
        <f>BK871</f>
        <v>0</v>
      </c>
      <c r="L871" s="126"/>
      <c r="M871" s="131"/>
      <c r="P871" s="132">
        <f>SUM(P872:P880)</f>
        <v>0</v>
      </c>
      <c r="R871" s="132">
        <f>SUM(R872:R880)</f>
        <v>0</v>
      </c>
      <c r="T871" s="133">
        <f>SUM(T872:T880)</f>
        <v>0</v>
      </c>
      <c r="AR871" s="127" t="s">
        <v>21</v>
      </c>
      <c r="AT871" s="134" t="s">
        <v>80</v>
      </c>
      <c r="AU871" s="134" t="s">
        <v>21</v>
      </c>
      <c r="AY871" s="127" t="s">
        <v>270</v>
      </c>
      <c r="BK871" s="135">
        <f>SUM(BK872:BK880)</f>
        <v>0</v>
      </c>
    </row>
    <row r="872" spans="2:65" s="1" customFormat="1" ht="24.2" customHeight="1">
      <c r="B872" s="32"/>
      <c r="C872" s="138" t="s">
        <v>1950</v>
      </c>
      <c r="D872" s="138" t="s">
        <v>272</v>
      </c>
      <c r="E872" s="139" t="s">
        <v>1319</v>
      </c>
      <c r="F872" s="140" t="s">
        <v>1320</v>
      </c>
      <c r="G872" s="141" t="s">
        <v>506</v>
      </c>
      <c r="H872" s="142">
        <v>198.02500000000001</v>
      </c>
      <c r="I872" s="143"/>
      <c r="J872" s="144">
        <f>ROUND(I872*H872,2)</f>
        <v>0</v>
      </c>
      <c r="K872" s="140" t="s">
        <v>276</v>
      </c>
      <c r="L872" s="32"/>
      <c r="M872" s="145" t="s">
        <v>1</v>
      </c>
      <c r="N872" s="146" t="s">
        <v>46</v>
      </c>
      <c r="P872" s="147">
        <f>O872*H872</f>
        <v>0</v>
      </c>
      <c r="Q872" s="147">
        <v>0</v>
      </c>
      <c r="R872" s="147">
        <f>Q872*H872</f>
        <v>0</v>
      </c>
      <c r="S872" s="147">
        <v>0</v>
      </c>
      <c r="T872" s="148">
        <f>S872*H872</f>
        <v>0</v>
      </c>
      <c r="AR872" s="149" t="s">
        <v>277</v>
      </c>
      <c r="AT872" s="149" t="s">
        <v>272</v>
      </c>
      <c r="AU872" s="149" t="s">
        <v>90</v>
      </c>
      <c r="AY872" s="17" t="s">
        <v>270</v>
      </c>
      <c r="BE872" s="150">
        <f>IF(N872="základní",J872,0)</f>
        <v>0</v>
      </c>
      <c r="BF872" s="150">
        <f>IF(N872="snížená",J872,0)</f>
        <v>0</v>
      </c>
      <c r="BG872" s="150">
        <f>IF(N872="zákl. přenesená",J872,0)</f>
        <v>0</v>
      </c>
      <c r="BH872" s="150">
        <f>IF(N872="sníž. přenesená",J872,0)</f>
        <v>0</v>
      </c>
      <c r="BI872" s="150">
        <f>IF(N872="nulová",J872,0)</f>
        <v>0</v>
      </c>
      <c r="BJ872" s="17" t="s">
        <v>21</v>
      </c>
      <c r="BK872" s="150">
        <f>ROUND(I872*H872,2)</f>
        <v>0</v>
      </c>
      <c r="BL872" s="17" t="s">
        <v>277</v>
      </c>
      <c r="BM872" s="149" t="s">
        <v>3311</v>
      </c>
    </row>
    <row r="873" spans="2:65" s="14" customFormat="1" ht="11.25">
      <c r="B873" s="165"/>
      <c r="D873" s="152" t="s">
        <v>279</v>
      </c>
      <c r="E873" s="166" t="s">
        <v>1</v>
      </c>
      <c r="F873" s="167" t="s">
        <v>3312</v>
      </c>
      <c r="H873" s="168">
        <v>211.006</v>
      </c>
      <c r="I873" s="169"/>
      <c r="L873" s="165"/>
      <c r="M873" s="170"/>
      <c r="T873" s="171"/>
      <c r="AT873" s="166" t="s">
        <v>279</v>
      </c>
      <c r="AU873" s="166" t="s">
        <v>90</v>
      </c>
      <c r="AV873" s="14" t="s">
        <v>90</v>
      </c>
      <c r="AW873" s="14" t="s">
        <v>35</v>
      </c>
      <c r="AX873" s="14" t="s">
        <v>81</v>
      </c>
      <c r="AY873" s="166" t="s">
        <v>270</v>
      </c>
    </row>
    <row r="874" spans="2:65" s="12" customFormat="1" ht="11.25">
      <c r="B874" s="151"/>
      <c r="D874" s="152" t="s">
        <v>279</v>
      </c>
      <c r="E874" s="153" t="s">
        <v>1</v>
      </c>
      <c r="F874" s="154" t="s">
        <v>3313</v>
      </c>
      <c r="H874" s="153" t="s">
        <v>1</v>
      </c>
      <c r="I874" s="155"/>
      <c r="L874" s="151"/>
      <c r="M874" s="156"/>
      <c r="T874" s="157"/>
      <c r="AT874" s="153" t="s">
        <v>279</v>
      </c>
      <c r="AU874" s="153" t="s">
        <v>90</v>
      </c>
      <c r="AV874" s="12" t="s">
        <v>21</v>
      </c>
      <c r="AW874" s="12" t="s">
        <v>35</v>
      </c>
      <c r="AX874" s="12" t="s">
        <v>81</v>
      </c>
      <c r="AY874" s="153" t="s">
        <v>270</v>
      </c>
    </row>
    <row r="875" spans="2:65" s="14" customFormat="1" ht="11.25">
      <c r="B875" s="165"/>
      <c r="D875" s="152" t="s">
        <v>279</v>
      </c>
      <c r="E875" s="166" t="s">
        <v>1</v>
      </c>
      <c r="F875" s="167" t="s">
        <v>3314</v>
      </c>
      <c r="H875" s="168">
        <v>-12.981</v>
      </c>
      <c r="I875" s="169"/>
      <c r="L875" s="165"/>
      <c r="M875" s="170"/>
      <c r="T875" s="171"/>
      <c r="AT875" s="166" t="s">
        <v>279</v>
      </c>
      <c r="AU875" s="166" t="s">
        <v>90</v>
      </c>
      <c r="AV875" s="14" t="s">
        <v>90</v>
      </c>
      <c r="AW875" s="14" t="s">
        <v>35</v>
      </c>
      <c r="AX875" s="14" t="s">
        <v>81</v>
      </c>
      <c r="AY875" s="166" t="s">
        <v>270</v>
      </c>
    </row>
    <row r="876" spans="2:65" s="15" customFormat="1" ht="11.25">
      <c r="B876" s="172"/>
      <c r="D876" s="152" t="s">
        <v>279</v>
      </c>
      <c r="E876" s="173" t="s">
        <v>1</v>
      </c>
      <c r="F876" s="174" t="s">
        <v>310</v>
      </c>
      <c r="H876" s="175">
        <v>198.02500000000001</v>
      </c>
      <c r="I876" s="176"/>
      <c r="L876" s="172"/>
      <c r="M876" s="177"/>
      <c r="T876" s="178"/>
      <c r="AT876" s="173" t="s">
        <v>279</v>
      </c>
      <c r="AU876" s="173" t="s">
        <v>90</v>
      </c>
      <c r="AV876" s="15" t="s">
        <v>277</v>
      </c>
      <c r="AW876" s="15" t="s">
        <v>35</v>
      </c>
      <c r="AX876" s="15" t="s">
        <v>21</v>
      </c>
      <c r="AY876" s="173" t="s">
        <v>270</v>
      </c>
    </row>
    <row r="877" spans="2:65" s="1" customFormat="1" ht="24.2" customHeight="1">
      <c r="B877" s="32"/>
      <c r="C877" s="138" t="s">
        <v>1951</v>
      </c>
      <c r="D877" s="138" t="s">
        <v>272</v>
      </c>
      <c r="E877" s="139" t="s">
        <v>3315</v>
      </c>
      <c r="F877" s="140" t="s">
        <v>3316</v>
      </c>
      <c r="G877" s="141" t="s">
        <v>506</v>
      </c>
      <c r="H877" s="142">
        <v>12.981</v>
      </c>
      <c r="I877" s="143"/>
      <c r="J877" s="144">
        <f>ROUND(I877*H877,2)</f>
        <v>0</v>
      </c>
      <c r="K877" s="140" t="s">
        <v>276</v>
      </c>
      <c r="L877" s="32"/>
      <c r="M877" s="145" t="s">
        <v>1</v>
      </c>
      <c r="N877" s="146" t="s">
        <v>46</v>
      </c>
      <c r="P877" s="147">
        <f>O877*H877</f>
        <v>0</v>
      </c>
      <c r="Q877" s="147">
        <v>0</v>
      </c>
      <c r="R877" s="147">
        <f>Q877*H877</f>
        <v>0</v>
      </c>
      <c r="S877" s="147">
        <v>0</v>
      </c>
      <c r="T877" s="148">
        <f>S877*H877</f>
        <v>0</v>
      </c>
      <c r="AR877" s="149" t="s">
        <v>277</v>
      </c>
      <c r="AT877" s="149" t="s">
        <v>272</v>
      </c>
      <c r="AU877" s="149" t="s">
        <v>90</v>
      </c>
      <c r="AY877" s="17" t="s">
        <v>270</v>
      </c>
      <c r="BE877" s="150">
        <f>IF(N877="základní",J877,0)</f>
        <v>0</v>
      </c>
      <c r="BF877" s="150">
        <f>IF(N877="snížená",J877,0)</f>
        <v>0</v>
      </c>
      <c r="BG877" s="150">
        <f>IF(N877="zákl. přenesená",J877,0)</f>
        <v>0</v>
      </c>
      <c r="BH877" s="150">
        <f>IF(N877="sníž. přenesená",J877,0)</f>
        <v>0</v>
      </c>
      <c r="BI877" s="150">
        <f>IF(N877="nulová",J877,0)</f>
        <v>0</v>
      </c>
      <c r="BJ877" s="17" t="s">
        <v>21</v>
      </c>
      <c r="BK877" s="150">
        <f>ROUND(I877*H877,2)</f>
        <v>0</v>
      </c>
      <c r="BL877" s="17" t="s">
        <v>277</v>
      </c>
      <c r="BM877" s="149" t="s">
        <v>3317</v>
      </c>
    </row>
    <row r="878" spans="2:65" s="14" customFormat="1" ht="11.25">
      <c r="B878" s="165"/>
      <c r="D878" s="152" t="s">
        <v>279</v>
      </c>
      <c r="E878" s="166" t="s">
        <v>1</v>
      </c>
      <c r="F878" s="167" t="s">
        <v>3318</v>
      </c>
      <c r="H878" s="168">
        <v>12.407999999999999</v>
      </c>
      <c r="I878" s="169"/>
      <c r="L878" s="165"/>
      <c r="M878" s="170"/>
      <c r="T878" s="171"/>
      <c r="AT878" s="166" t="s">
        <v>279</v>
      </c>
      <c r="AU878" s="166" t="s">
        <v>90</v>
      </c>
      <c r="AV878" s="14" t="s">
        <v>90</v>
      </c>
      <c r="AW878" s="14" t="s">
        <v>35</v>
      </c>
      <c r="AX878" s="14" t="s">
        <v>81</v>
      </c>
      <c r="AY878" s="166" t="s">
        <v>270</v>
      </c>
    </row>
    <row r="879" spans="2:65" s="14" customFormat="1" ht="22.5">
      <c r="B879" s="165"/>
      <c r="D879" s="152" t="s">
        <v>279</v>
      </c>
      <c r="E879" s="166" t="s">
        <v>1</v>
      </c>
      <c r="F879" s="167" t="s">
        <v>3319</v>
      </c>
      <c r="H879" s="168">
        <v>0.57299999999999995</v>
      </c>
      <c r="I879" s="169"/>
      <c r="L879" s="165"/>
      <c r="M879" s="170"/>
      <c r="T879" s="171"/>
      <c r="AT879" s="166" t="s">
        <v>279</v>
      </c>
      <c r="AU879" s="166" t="s">
        <v>90</v>
      </c>
      <c r="AV879" s="14" t="s">
        <v>90</v>
      </c>
      <c r="AW879" s="14" t="s">
        <v>35</v>
      </c>
      <c r="AX879" s="14" t="s">
        <v>81</v>
      </c>
      <c r="AY879" s="166" t="s">
        <v>270</v>
      </c>
    </row>
    <row r="880" spans="2:65" s="15" customFormat="1" ht="11.25">
      <c r="B880" s="172"/>
      <c r="D880" s="152" t="s">
        <v>279</v>
      </c>
      <c r="E880" s="173" t="s">
        <v>2591</v>
      </c>
      <c r="F880" s="174" t="s">
        <v>310</v>
      </c>
      <c r="H880" s="175">
        <v>12.981</v>
      </c>
      <c r="I880" s="176"/>
      <c r="L880" s="172"/>
      <c r="M880" s="177"/>
      <c r="T880" s="178"/>
      <c r="AT880" s="173" t="s">
        <v>279</v>
      </c>
      <c r="AU880" s="173" t="s">
        <v>90</v>
      </c>
      <c r="AV880" s="15" t="s">
        <v>277</v>
      </c>
      <c r="AW880" s="15" t="s">
        <v>35</v>
      </c>
      <c r="AX880" s="15" t="s">
        <v>21</v>
      </c>
      <c r="AY880" s="173" t="s">
        <v>270</v>
      </c>
    </row>
    <row r="881" spans="2:65" s="11" customFormat="1" ht="25.9" customHeight="1">
      <c r="B881" s="126"/>
      <c r="D881" s="127" t="s">
        <v>80</v>
      </c>
      <c r="E881" s="128" t="s">
        <v>532</v>
      </c>
      <c r="F881" s="128" t="s">
        <v>3320</v>
      </c>
      <c r="I881" s="129"/>
      <c r="J881" s="130">
        <f>BK881</f>
        <v>0</v>
      </c>
      <c r="L881" s="126"/>
      <c r="M881" s="131"/>
      <c r="P881" s="132">
        <f>P882</f>
        <v>0</v>
      </c>
      <c r="R881" s="132">
        <f>R882</f>
        <v>0.58248600000000006</v>
      </c>
      <c r="T881" s="133">
        <f>T882</f>
        <v>0</v>
      </c>
      <c r="AR881" s="127" t="s">
        <v>179</v>
      </c>
      <c r="AT881" s="134" t="s">
        <v>80</v>
      </c>
      <c r="AU881" s="134" t="s">
        <v>81</v>
      </c>
      <c r="AY881" s="127" t="s">
        <v>270</v>
      </c>
      <c r="BK881" s="135">
        <f>BK882</f>
        <v>0</v>
      </c>
    </row>
    <row r="882" spans="2:65" s="11" customFormat="1" ht="22.9" customHeight="1">
      <c r="B882" s="126"/>
      <c r="D882" s="127" t="s">
        <v>80</v>
      </c>
      <c r="E882" s="136" t="s">
        <v>3321</v>
      </c>
      <c r="F882" s="136" t="s">
        <v>3322</v>
      </c>
      <c r="I882" s="129"/>
      <c r="J882" s="137">
        <f>BK882</f>
        <v>0</v>
      </c>
      <c r="L882" s="126"/>
      <c r="M882" s="131"/>
      <c r="P882" s="132">
        <f>SUM(P883:P888)</f>
        <v>0</v>
      </c>
      <c r="R882" s="132">
        <f>SUM(R883:R888)</f>
        <v>0.58248600000000006</v>
      </c>
      <c r="T882" s="133">
        <f>SUM(T883:T888)</f>
        <v>0</v>
      </c>
      <c r="AR882" s="127" t="s">
        <v>179</v>
      </c>
      <c r="AT882" s="134" t="s">
        <v>80</v>
      </c>
      <c r="AU882" s="134" t="s">
        <v>21</v>
      </c>
      <c r="AY882" s="127" t="s">
        <v>270</v>
      </c>
      <c r="BK882" s="135">
        <f>SUM(BK883:BK888)</f>
        <v>0</v>
      </c>
    </row>
    <row r="883" spans="2:65" s="1" customFormat="1" ht="24.2" customHeight="1">
      <c r="B883" s="32"/>
      <c r="C883" s="138" t="s">
        <v>1952</v>
      </c>
      <c r="D883" s="138" t="s">
        <v>272</v>
      </c>
      <c r="E883" s="139" t="s">
        <v>3323</v>
      </c>
      <c r="F883" s="140" t="s">
        <v>3324</v>
      </c>
      <c r="G883" s="141" t="s">
        <v>876</v>
      </c>
      <c r="H883" s="142">
        <v>3</v>
      </c>
      <c r="I883" s="143"/>
      <c r="J883" s="144">
        <f>ROUND(I883*H883,2)</f>
        <v>0</v>
      </c>
      <c r="K883" s="140" t="s">
        <v>276</v>
      </c>
      <c r="L883" s="32"/>
      <c r="M883" s="145" t="s">
        <v>1</v>
      </c>
      <c r="N883" s="146" t="s">
        <v>46</v>
      </c>
      <c r="P883" s="147">
        <f>O883*H883</f>
        <v>0</v>
      </c>
      <c r="Q883" s="147">
        <v>0.19400000000000001</v>
      </c>
      <c r="R883" s="147">
        <f>Q883*H883</f>
        <v>0.58200000000000007</v>
      </c>
      <c r="S883" s="147">
        <v>0</v>
      </c>
      <c r="T883" s="148">
        <f>S883*H883</f>
        <v>0</v>
      </c>
      <c r="AR883" s="149" t="s">
        <v>716</v>
      </c>
      <c r="AT883" s="149" t="s">
        <v>272</v>
      </c>
      <c r="AU883" s="149" t="s">
        <v>90</v>
      </c>
      <c r="AY883" s="17" t="s">
        <v>270</v>
      </c>
      <c r="BE883" s="150">
        <f>IF(N883="základní",J883,0)</f>
        <v>0</v>
      </c>
      <c r="BF883" s="150">
        <f>IF(N883="snížená",J883,0)</f>
        <v>0</v>
      </c>
      <c r="BG883" s="150">
        <f>IF(N883="zákl. přenesená",J883,0)</f>
        <v>0</v>
      </c>
      <c r="BH883" s="150">
        <f>IF(N883="sníž. přenesená",J883,0)</f>
        <v>0</v>
      </c>
      <c r="BI883" s="150">
        <f>IF(N883="nulová",J883,0)</f>
        <v>0</v>
      </c>
      <c r="BJ883" s="17" t="s">
        <v>21</v>
      </c>
      <c r="BK883" s="150">
        <f>ROUND(I883*H883,2)</f>
        <v>0</v>
      </c>
      <c r="BL883" s="17" t="s">
        <v>716</v>
      </c>
      <c r="BM883" s="149" t="s">
        <v>3325</v>
      </c>
    </row>
    <row r="884" spans="2:65" s="12" customFormat="1" ht="11.25">
      <c r="B884" s="151"/>
      <c r="D884" s="152" t="s">
        <v>279</v>
      </c>
      <c r="E884" s="153" t="s">
        <v>1</v>
      </c>
      <c r="F884" s="154" t="s">
        <v>3326</v>
      </c>
      <c r="H884" s="153" t="s">
        <v>1</v>
      </c>
      <c r="I884" s="155"/>
      <c r="L884" s="151"/>
      <c r="M884" s="156"/>
      <c r="T884" s="157"/>
      <c r="AT884" s="153" t="s">
        <v>279</v>
      </c>
      <c r="AU884" s="153" t="s">
        <v>90</v>
      </c>
      <c r="AV884" s="12" t="s">
        <v>21</v>
      </c>
      <c r="AW884" s="12" t="s">
        <v>35</v>
      </c>
      <c r="AX884" s="12" t="s">
        <v>81</v>
      </c>
      <c r="AY884" s="153" t="s">
        <v>270</v>
      </c>
    </row>
    <row r="885" spans="2:65" s="14" customFormat="1" ht="11.25">
      <c r="B885" s="165"/>
      <c r="D885" s="152" t="s">
        <v>279</v>
      </c>
      <c r="E885" s="166" t="s">
        <v>1</v>
      </c>
      <c r="F885" s="167" t="s">
        <v>3327</v>
      </c>
      <c r="H885" s="168">
        <v>3</v>
      </c>
      <c r="I885" s="169"/>
      <c r="L885" s="165"/>
      <c r="M885" s="170"/>
      <c r="T885" s="171"/>
      <c r="AT885" s="166" t="s">
        <v>279</v>
      </c>
      <c r="AU885" s="166" t="s">
        <v>90</v>
      </c>
      <c r="AV885" s="14" t="s">
        <v>90</v>
      </c>
      <c r="AW885" s="14" t="s">
        <v>35</v>
      </c>
      <c r="AX885" s="14" t="s">
        <v>21</v>
      </c>
      <c r="AY885" s="166" t="s">
        <v>270</v>
      </c>
    </row>
    <row r="886" spans="2:65" s="1" customFormat="1" ht="21.75" customHeight="1">
      <c r="B886" s="32"/>
      <c r="C886" s="138" t="s">
        <v>1953</v>
      </c>
      <c r="D886" s="138" t="s">
        <v>272</v>
      </c>
      <c r="E886" s="139" t="s">
        <v>3328</v>
      </c>
      <c r="F886" s="140" t="s">
        <v>3329</v>
      </c>
      <c r="G886" s="141" t="s">
        <v>335</v>
      </c>
      <c r="H886" s="142">
        <v>5.4</v>
      </c>
      <c r="I886" s="143"/>
      <c r="J886" s="144">
        <f>ROUND(I886*H886,2)</f>
        <v>0</v>
      </c>
      <c r="K886" s="140" t="s">
        <v>276</v>
      </c>
      <c r="L886" s="32"/>
      <c r="M886" s="145" t="s">
        <v>1</v>
      </c>
      <c r="N886" s="146" t="s">
        <v>46</v>
      </c>
      <c r="P886" s="147">
        <f>O886*H886</f>
        <v>0</v>
      </c>
      <c r="Q886" s="147">
        <v>9.0000000000000006E-5</v>
      </c>
      <c r="R886" s="147">
        <f>Q886*H886</f>
        <v>4.8600000000000005E-4</v>
      </c>
      <c r="S886" s="147">
        <v>0</v>
      </c>
      <c r="T886" s="148">
        <f>S886*H886</f>
        <v>0</v>
      </c>
      <c r="AR886" s="149" t="s">
        <v>716</v>
      </c>
      <c r="AT886" s="149" t="s">
        <v>272</v>
      </c>
      <c r="AU886" s="149" t="s">
        <v>90</v>
      </c>
      <c r="AY886" s="17" t="s">
        <v>270</v>
      </c>
      <c r="BE886" s="150">
        <f>IF(N886="základní",J886,0)</f>
        <v>0</v>
      </c>
      <c r="BF886" s="150">
        <f>IF(N886="snížená",J886,0)</f>
        <v>0</v>
      </c>
      <c r="BG886" s="150">
        <f>IF(N886="zákl. přenesená",J886,0)</f>
        <v>0</v>
      </c>
      <c r="BH886" s="150">
        <f>IF(N886="sníž. přenesená",J886,0)</f>
        <v>0</v>
      </c>
      <c r="BI886" s="150">
        <f>IF(N886="nulová",J886,0)</f>
        <v>0</v>
      </c>
      <c r="BJ886" s="17" t="s">
        <v>21</v>
      </c>
      <c r="BK886" s="150">
        <f>ROUND(I886*H886,2)</f>
        <v>0</v>
      </c>
      <c r="BL886" s="17" t="s">
        <v>716</v>
      </c>
      <c r="BM886" s="149" t="s">
        <v>3330</v>
      </c>
    </row>
    <row r="887" spans="2:65" s="12" customFormat="1" ht="11.25">
      <c r="B887" s="151"/>
      <c r="D887" s="152" t="s">
        <v>279</v>
      </c>
      <c r="E887" s="153" t="s">
        <v>1</v>
      </c>
      <c r="F887" s="154" t="s">
        <v>3331</v>
      </c>
      <c r="H887" s="153" t="s">
        <v>1</v>
      </c>
      <c r="I887" s="155"/>
      <c r="L887" s="151"/>
      <c r="M887" s="156"/>
      <c r="T887" s="157"/>
      <c r="AT887" s="153" t="s">
        <v>279</v>
      </c>
      <c r="AU887" s="153" t="s">
        <v>90</v>
      </c>
      <c r="AV887" s="12" t="s">
        <v>21</v>
      </c>
      <c r="AW887" s="12" t="s">
        <v>35</v>
      </c>
      <c r="AX887" s="12" t="s">
        <v>81</v>
      </c>
      <c r="AY887" s="153" t="s">
        <v>270</v>
      </c>
    </row>
    <row r="888" spans="2:65" s="14" customFormat="1" ht="11.25">
      <c r="B888" s="165"/>
      <c r="D888" s="152" t="s">
        <v>279</v>
      </c>
      <c r="E888" s="166" t="s">
        <v>1</v>
      </c>
      <c r="F888" s="167" t="s">
        <v>3332</v>
      </c>
      <c r="H888" s="168">
        <v>5.4</v>
      </c>
      <c r="I888" s="169"/>
      <c r="L888" s="165"/>
      <c r="M888" s="197"/>
      <c r="N888" s="198"/>
      <c r="O888" s="198"/>
      <c r="P888" s="198"/>
      <c r="Q888" s="198"/>
      <c r="R888" s="198"/>
      <c r="S888" s="198"/>
      <c r="T888" s="199"/>
      <c r="AT888" s="166" t="s">
        <v>279</v>
      </c>
      <c r="AU888" s="166" t="s">
        <v>90</v>
      </c>
      <c r="AV888" s="14" t="s">
        <v>90</v>
      </c>
      <c r="AW888" s="14" t="s">
        <v>35</v>
      </c>
      <c r="AX888" s="14" t="s">
        <v>21</v>
      </c>
      <c r="AY888" s="166" t="s">
        <v>270</v>
      </c>
    </row>
    <row r="889" spans="2:65" s="1" customFormat="1" ht="6.95" customHeight="1">
      <c r="B889" s="44"/>
      <c r="C889" s="45"/>
      <c r="D889" s="45"/>
      <c r="E889" s="45"/>
      <c r="F889" s="45"/>
      <c r="G889" s="45"/>
      <c r="H889" s="45"/>
      <c r="I889" s="45"/>
      <c r="J889" s="45"/>
      <c r="K889" s="45"/>
      <c r="L889" s="32"/>
    </row>
  </sheetData>
  <sheetProtection algorithmName="SHA-512" hashValue="1+MBV0ijLNq5HiHKF15RpYo+edwWoIFfzhWH2hL+e3xs1B4he7E069DVlnPio17ksdQ4Y/MyY5TTrgs+gWSWMw==" saltValue="fetBiEtR6RBGkTVvY4QdY7DZivNgIGY+WMumyyQfioEaUVKeEMd16haAh30PoUqbxAemAyN0iaRZ6yPTGKmC/Q==" spinCount="100000" sheet="1" objects="1" scenarios="1" formatColumns="0" formatRows="0" autoFilter="0"/>
  <autoFilter ref="C131:K888" xr:uid="{00000000-0009-0000-0000-000004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B2:BM4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107</v>
      </c>
      <c r="AZ2" s="93" t="s">
        <v>3333</v>
      </c>
      <c r="BA2" s="93" t="s">
        <v>1</v>
      </c>
      <c r="BB2" s="93" t="s">
        <v>1</v>
      </c>
      <c r="BC2" s="93" t="s">
        <v>3334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3335</v>
      </c>
      <c r="BA3" s="93" t="s">
        <v>1</v>
      </c>
      <c r="BB3" s="93" t="s">
        <v>1</v>
      </c>
      <c r="BC3" s="93" t="s">
        <v>3336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3337</v>
      </c>
      <c r="BA4" s="93" t="s">
        <v>1</v>
      </c>
      <c r="BB4" s="93" t="s">
        <v>1</v>
      </c>
      <c r="BC4" s="93" t="s">
        <v>3338</v>
      </c>
      <c r="BD4" s="93" t="s">
        <v>90</v>
      </c>
    </row>
    <row r="5" spans="2:56" ht="6.95" customHeight="1">
      <c r="B5" s="20"/>
      <c r="L5" s="20"/>
      <c r="AZ5" s="93" t="s">
        <v>3339</v>
      </c>
      <c r="BA5" s="93" t="s">
        <v>1</v>
      </c>
      <c r="BB5" s="93" t="s">
        <v>1</v>
      </c>
      <c r="BC5" s="93" t="s">
        <v>3340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3341</v>
      </c>
      <c r="BA6" s="93" t="s">
        <v>1</v>
      </c>
      <c r="BB6" s="93" t="s">
        <v>1</v>
      </c>
      <c r="BC6" s="93" t="s">
        <v>3342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3343</v>
      </c>
      <c r="BA7" s="93" t="s">
        <v>1</v>
      </c>
      <c r="BB7" s="93" t="s">
        <v>1</v>
      </c>
      <c r="BC7" s="93" t="s">
        <v>3344</v>
      </c>
      <c r="BD7" s="93" t="s">
        <v>90</v>
      </c>
    </row>
    <row r="8" spans="2:56" ht="12" customHeight="1">
      <c r="B8" s="20"/>
      <c r="D8" s="27" t="s">
        <v>164</v>
      </c>
      <c r="L8" s="20"/>
      <c r="AZ8" s="93" t="s">
        <v>3345</v>
      </c>
      <c r="BA8" s="93" t="s">
        <v>1</v>
      </c>
      <c r="BB8" s="93" t="s">
        <v>1</v>
      </c>
      <c r="BC8" s="93" t="s">
        <v>3346</v>
      </c>
      <c r="BD8" s="93" t="s">
        <v>90</v>
      </c>
    </row>
    <row r="9" spans="2:56" s="1" customFormat="1" ht="16.5" customHeight="1">
      <c r="B9" s="32"/>
      <c r="E9" s="246" t="s">
        <v>167</v>
      </c>
      <c r="F9" s="248"/>
      <c r="G9" s="248"/>
      <c r="H9" s="248"/>
      <c r="L9" s="32"/>
      <c r="AZ9" s="93" t="s">
        <v>3347</v>
      </c>
      <c r="BA9" s="93" t="s">
        <v>1</v>
      </c>
      <c r="BB9" s="93" t="s">
        <v>1</v>
      </c>
      <c r="BC9" s="93" t="s">
        <v>3348</v>
      </c>
      <c r="BD9" s="93" t="s">
        <v>90</v>
      </c>
    </row>
    <row r="10" spans="2:56" s="1" customFormat="1" ht="12" customHeight="1">
      <c r="B10" s="32"/>
      <c r="D10" s="27" t="s">
        <v>170</v>
      </c>
      <c r="L10" s="32"/>
      <c r="AZ10" s="93" t="s">
        <v>3349</v>
      </c>
      <c r="BA10" s="93" t="s">
        <v>1</v>
      </c>
      <c r="BB10" s="93" t="s">
        <v>1</v>
      </c>
      <c r="BC10" s="93" t="s">
        <v>3350</v>
      </c>
      <c r="BD10" s="93" t="s">
        <v>90</v>
      </c>
    </row>
    <row r="11" spans="2:56" s="1" customFormat="1" ht="16.5" customHeight="1">
      <c r="B11" s="32"/>
      <c r="E11" s="209" t="s">
        <v>3351</v>
      </c>
      <c r="F11" s="248"/>
      <c r="G11" s="248"/>
      <c r="H11" s="248"/>
      <c r="L11" s="32"/>
      <c r="AZ11" s="93" t="s">
        <v>3352</v>
      </c>
      <c r="BA11" s="93" t="s">
        <v>1</v>
      </c>
      <c r="BB11" s="93" t="s">
        <v>1</v>
      </c>
      <c r="BC11" s="93" t="s">
        <v>26</v>
      </c>
      <c r="BD11" s="93" t="s">
        <v>90</v>
      </c>
    </row>
    <row r="12" spans="2:56" s="1" customFormat="1" ht="11.25">
      <c r="B12" s="32"/>
      <c r="L12" s="32"/>
      <c r="AZ12" s="93" t="s">
        <v>3353</v>
      </c>
      <c r="BA12" s="93" t="s">
        <v>1</v>
      </c>
      <c r="BB12" s="93" t="s">
        <v>1</v>
      </c>
      <c r="BC12" s="93" t="s">
        <v>3354</v>
      </c>
      <c r="BD12" s="93" t="s">
        <v>90</v>
      </c>
    </row>
    <row r="13" spans="2:5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  <c r="AZ13" s="93" t="s">
        <v>3355</v>
      </c>
      <c r="BA13" s="93" t="s">
        <v>1</v>
      </c>
      <c r="BB13" s="93" t="s">
        <v>1</v>
      </c>
      <c r="BC13" s="93" t="s">
        <v>3356</v>
      </c>
      <c r="BD13" s="93" t="s">
        <v>90</v>
      </c>
    </row>
    <row r="14" spans="2:5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  <c r="AZ14" s="93" t="s">
        <v>3357</v>
      </c>
      <c r="BA14" s="93" t="s">
        <v>1</v>
      </c>
      <c r="BB14" s="93" t="s">
        <v>1</v>
      </c>
      <c r="BC14" s="93" t="s">
        <v>3358</v>
      </c>
      <c r="BD14" s="93" t="s">
        <v>90</v>
      </c>
    </row>
    <row r="15" spans="2:56" s="1" customFormat="1" ht="10.9" customHeight="1">
      <c r="B15" s="32"/>
      <c r="L15" s="32"/>
      <c r="AZ15" s="93" t="s">
        <v>3359</v>
      </c>
      <c r="BA15" s="93" t="s">
        <v>1</v>
      </c>
      <c r="BB15" s="93" t="s">
        <v>1</v>
      </c>
      <c r="BC15" s="93" t="s">
        <v>3360</v>
      </c>
      <c r="BD15" s="93" t="s">
        <v>90</v>
      </c>
    </row>
    <row r="16" spans="2:5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  <c r="AZ16" s="93" t="s">
        <v>3361</v>
      </c>
      <c r="BA16" s="93" t="s">
        <v>1</v>
      </c>
      <c r="BB16" s="93" t="s">
        <v>1</v>
      </c>
      <c r="BC16" s="93" t="s">
        <v>3362</v>
      </c>
      <c r="BD16" s="93" t="s">
        <v>90</v>
      </c>
    </row>
    <row r="17" spans="2:56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  <c r="AZ17" s="93" t="s">
        <v>3363</v>
      </c>
      <c r="BA17" s="93" t="s">
        <v>1</v>
      </c>
      <c r="BB17" s="93" t="s">
        <v>1</v>
      </c>
      <c r="BC17" s="93" t="s">
        <v>3364</v>
      </c>
      <c r="BD17" s="93" t="s">
        <v>90</v>
      </c>
    </row>
    <row r="18" spans="2:56" s="1" customFormat="1" ht="6.95" customHeight="1">
      <c r="B18" s="32"/>
      <c r="L18" s="32"/>
    </row>
    <row r="19" spans="2:56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56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56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37</v>
      </c>
      <c r="I25" s="27" t="s">
        <v>29</v>
      </c>
      <c r="J25" s="25" t="s">
        <v>1</v>
      </c>
      <c r="L25" s="32"/>
    </row>
    <row r="26" spans="2:56" s="1" customFormat="1" ht="18" customHeight="1">
      <c r="B26" s="32"/>
      <c r="E26" s="25" t="s">
        <v>202</v>
      </c>
      <c r="I26" s="27" t="s">
        <v>31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39</v>
      </c>
      <c r="L28" s="32"/>
    </row>
    <row r="29" spans="2:56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7" t="s">
        <v>41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ROUND((SUM(BE127:BE400)),  2)</f>
        <v>0</v>
      </c>
      <c r="I35" s="98">
        <v>0.21</v>
      </c>
      <c r="J35" s="86">
        <f>ROUND(((SUM(BE127:BE400))*I35),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ROUND((SUM(BF127:BF400)),  2)</f>
        <v>0</v>
      </c>
      <c r="I36" s="98">
        <v>0.12</v>
      </c>
      <c r="J36" s="86">
        <f>ROUND(((SUM(BF127:BF400))*I36),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ROUND((SUM(BG127:BG400)),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ROUND((SUM(BH127:BH400)),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ROUND((SUM(BI127:BI400)),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167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103.1 - tramvajová zastávka Výstaviště - vstup G2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Obrtelová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J127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247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250</v>
      </c>
      <c r="E101" s="116"/>
      <c r="F101" s="116"/>
      <c r="G101" s="116"/>
      <c r="H101" s="116"/>
      <c r="I101" s="116"/>
      <c r="J101" s="117">
        <f>J273</f>
        <v>0</v>
      </c>
      <c r="L101" s="114"/>
    </row>
    <row r="102" spans="2:47" s="9" customFormat="1" ht="19.899999999999999" customHeight="1">
      <c r="B102" s="114"/>
      <c r="D102" s="115" t="s">
        <v>251</v>
      </c>
      <c r="E102" s="116"/>
      <c r="F102" s="116"/>
      <c r="G102" s="116"/>
      <c r="H102" s="116"/>
      <c r="I102" s="116"/>
      <c r="J102" s="117">
        <f>J284</f>
        <v>0</v>
      </c>
      <c r="L102" s="114"/>
    </row>
    <row r="103" spans="2:47" s="9" customFormat="1" ht="19.899999999999999" customHeight="1">
      <c r="B103" s="114"/>
      <c r="D103" s="115" t="s">
        <v>252</v>
      </c>
      <c r="E103" s="116"/>
      <c r="F103" s="116"/>
      <c r="G103" s="116"/>
      <c r="H103" s="116"/>
      <c r="I103" s="116"/>
      <c r="J103" s="117">
        <f>J307</f>
        <v>0</v>
      </c>
      <c r="L103" s="114"/>
    </row>
    <row r="104" spans="2:47" s="9" customFormat="1" ht="19.899999999999999" customHeight="1">
      <c r="B104" s="114"/>
      <c r="D104" s="115" t="s">
        <v>253</v>
      </c>
      <c r="E104" s="116"/>
      <c r="F104" s="116"/>
      <c r="G104" s="116"/>
      <c r="H104" s="116"/>
      <c r="I104" s="116"/>
      <c r="J104" s="117">
        <f>J330</f>
        <v>0</v>
      </c>
      <c r="L104" s="114"/>
    </row>
    <row r="105" spans="2:47" s="9" customFormat="1" ht="19.899999999999999" customHeight="1">
      <c r="B105" s="114"/>
      <c r="D105" s="115" t="s">
        <v>254</v>
      </c>
      <c r="E105" s="116"/>
      <c r="F105" s="116"/>
      <c r="G105" s="116"/>
      <c r="H105" s="116"/>
      <c r="I105" s="116"/>
      <c r="J105" s="117">
        <f>J399</f>
        <v>0</v>
      </c>
      <c r="L105" s="114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255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26.25" customHeight="1">
      <c r="B115" s="32"/>
      <c r="E115" s="246" t="str">
        <f>E7</f>
        <v>BRNO, HLINKY - REKONSTRUKCE VODOVODU, AKTUALIZACE PROJEKTOVÉ DOKUMENTACE</v>
      </c>
      <c r="F115" s="247"/>
      <c r="G115" s="247"/>
      <c r="H115" s="247"/>
      <c r="L115" s="32"/>
    </row>
    <row r="116" spans="2:63" ht="12" customHeight="1">
      <c r="B116" s="20"/>
      <c r="C116" s="27" t="s">
        <v>164</v>
      </c>
      <c r="L116" s="20"/>
    </row>
    <row r="117" spans="2:63" s="1" customFormat="1" ht="16.5" customHeight="1">
      <c r="B117" s="32"/>
      <c r="E117" s="246" t="s">
        <v>167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170</v>
      </c>
      <c r="L118" s="32"/>
    </row>
    <row r="119" spans="2:63" s="1" customFormat="1" ht="16.5" customHeight="1">
      <c r="B119" s="32"/>
      <c r="E119" s="209" t="str">
        <f>E11</f>
        <v>SO 103.1 - tramvajová zastávka Výstaviště - vstup G2</v>
      </c>
      <c r="F119" s="248"/>
      <c r="G119" s="248"/>
      <c r="H119" s="248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22</v>
      </c>
      <c r="F121" s="25" t="str">
        <f>F14</f>
        <v>BRNO</v>
      </c>
      <c r="I121" s="27" t="s">
        <v>24</v>
      </c>
      <c r="J121" s="52" t="str">
        <f>IF(J14="","",J14)</f>
        <v>3. 12. 2024</v>
      </c>
      <c r="L121" s="32"/>
    </row>
    <row r="122" spans="2:63" s="1" customFormat="1" ht="6.95" customHeight="1">
      <c r="B122" s="32"/>
      <c r="L122" s="32"/>
    </row>
    <row r="123" spans="2:63" s="1" customFormat="1" ht="40.15" customHeight="1">
      <c r="B123" s="32"/>
      <c r="C123" s="27" t="s">
        <v>28</v>
      </c>
      <c r="F123" s="25" t="str">
        <f>E17</f>
        <v>Statutární město Brno</v>
      </c>
      <c r="I123" s="27" t="s">
        <v>34</v>
      </c>
      <c r="J123" s="30" t="str">
        <f>E23</f>
        <v>AQUA PROCON s.r.o.Palackého tř. 12, 612 00 Brno</v>
      </c>
      <c r="L123" s="32"/>
    </row>
    <row r="124" spans="2:63" s="1" customFormat="1" ht="15.2" customHeight="1">
      <c r="B124" s="32"/>
      <c r="C124" s="27" t="s">
        <v>32</v>
      </c>
      <c r="F124" s="25" t="str">
        <f>IF(E20="","",E20)</f>
        <v>Vyplň údaj</v>
      </c>
      <c r="I124" s="27" t="s">
        <v>37</v>
      </c>
      <c r="J124" s="30" t="str">
        <f>E26</f>
        <v>Obrtelová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8"/>
      <c r="C126" s="119" t="s">
        <v>256</v>
      </c>
      <c r="D126" s="120" t="s">
        <v>66</v>
      </c>
      <c r="E126" s="120" t="s">
        <v>62</v>
      </c>
      <c r="F126" s="120" t="s">
        <v>63</v>
      </c>
      <c r="G126" s="120" t="s">
        <v>257</v>
      </c>
      <c r="H126" s="120" t="s">
        <v>258</v>
      </c>
      <c r="I126" s="120" t="s">
        <v>259</v>
      </c>
      <c r="J126" s="120" t="s">
        <v>243</v>
      </c>
      <c r="K126" s="121" t="s">
        <v>260</v>
      </c>
      <c r="L126" s="118"/>
      <c r="M126" s="59" t="s">
        <v>1</v>
      </c>
      <c r="N126" s="60" t="s">
        <v>45</v>
      </c>
      <c r="O126" s="60" t="s">
        <v>261</v>
      </c>
      <c r="P126" s="60" t="s">
        <v>262</v>
      </c>
      <c r="Q126" s="60" t="s">
        <v>263</v>
      </c>
      <c r="R126" s="60" t="s">
        <v>264</v>
      </c>
      <c r="S126" s="60" t="s">
        <v>265</v>
      </c>
      <c r="T126" s="61" t="s">
        <v>266</v>
      </c>
    </row>
    <row r="127" spans="2:63" s="1" customFormat="1" ht="22.9" customHeight="1">
      <c r="B127" s="32"/>
      <c r="C127" s="64" t="s">
        <v>267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52.297763539999998</v>
      </c>
      <c r="S127" s="53"/>
      <c r="T127" s="124">
        <f>T128</f>
        <v>18.849999999999998</v>
      </c>
      <c r="AT127" s="17" t="s">
        <v>80</v>
      </c>
      <c r="AU127" s="17" t="s">
        <v>245</v>
      </c>
      <c r="BK127" s="125">
        <f>BK128</f>
        <v>0</v>
      </c>
    </row>
    <row r="128" spans="2:63" s="11" customFormat="1" ht="25.9" customHeight="1">
      <c r="B128" s="126"/>
      <c r="D128" s="127" t="s">
        <v>80</v>
      </c>
      <c r="E128" s="128" t="s">
        <v>268</v>
      </c>
      <c r="F128" s="128" t="s">
        <v>269</v>
      </c>
      <c r="I128" s="129"/>
      <c r="J128" s="130">
        <f>BK128</f>
        <v>0</v>
      </c>
      <c r="L128" s="126"/>
      <c r="M128" s="131"/>
      <c r="P128" s="132">
        <f>P129+P273+P284+P307+P330+P399</f>
        <v>0</v>
      </c>
      <c r="R128" s="132">
        <f>R129+R273+R284+R307+R330+R399</f>
        <v>52.297763539999998</v>
      </c>
      <c r="T128" s="133">
        <f>T129+T273+T284+T307+T330+T399</f>
        <v>18.849999999999998</v>
      </c>
      <c r="AR128" s="127" t="s">
        <v>21</v>
      </c>
      <c r="AT128" s="134" t="s">
        <v>80</v>
      </c>
      <c r="AU128" s="134" t="s">
        <v>81</v>
      </c>
      <c r="AY128" s="127" t="s">
        <v>270</v>
      </c>
      <c r="BK128" s="135">
        <f>BK129+BK273+BK284+BK307+BK330+BK399</f>
        <v>0</v>
      </c>
    </row>
    <row r="129" spans="2:65" s="11" customFormat="1" ht="22.9" customHeight="1">
      <c r="B129" s="126"/>
      <c r="D129" s="127" t="s">
        <v>80</v>
      </c>
      <c r="E129" s="136" t="s">
        <v>21</v>
      </c>
      <c r="F129" s="136" t="s">
        <v>271</v>
      </c>
      <c r="I129" s="129"/>
      <c r="J129" s="137">
        <f>BK129</f>
        <v>0</v>
      </c>
      <c r="L129" s="126"/>
      <c r="M129" s="131"/>
      <c r="P129" s="132">
        <f>SUM(P130:P272)</f>
        <v>0</v>
      </c>
      <c r="R129" s="132">
        <f>SUM(R130:R272)</f>
        <v>0</v>
      </c>
      <c r="T129" s="133">
        <f>SUM(T130:T272)</f>
        <v>18.29</v>
      </c>
      <c r="AR129" s="127" t="s">
        <v>21</v>
      </c>
      <c r="AT129" s="134" t="s">
        <v>80</v>
      </c>
      <c r="AU129" s="134" t="s">
        <v>21</v>
      </c>
      <c r="AY129" s="127" t="s">
        <v>270</v>
      </c>
      <c r="BK129" s="135">
        <f>SUM(BK130:BK272)</f>
        <v>0</v>
      </c>
    </row>
    <row r="130" spans="2:65" s="1" customFormat="1" ht="24.2" customHeight="1">
      <c r="B130" s="32"/>
      <c r="C130" s="138" t="s">
        <v>21</v>
      </c>
      <c r="D130" s="138" t="s">
        <v>272</v>
      </c>
      <c r="E130" s="139" t="s">
        <v>273</v>
      </c>
      <c r="F130" s="140" t="s">
        <v>274</v>
      </c>
      <c r="G130" s="141" t="s">
        <v>275</v>
      </c>
      <c r="H130" s="142">
        <v>53</v>
      </c>
      <c r="I130" s="143"/>
      <c r="J130" s="144">
        <f>ROUND(I130*H130,2)</f>
        <v>0</v>
      </c>
      <c r="K130" s="140" t="s">
        <v>276</v>
      </c>
      <c r="L130" s="32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0.26</v>
      </c>
      <c r="T130" s="148">
        <f>S130*H130</f>
        <v>13.780000000000001</v>
      </c>
      <c r="AR130" s="149" t="s">
        <v>277</v>
      </c>
      <c r="AT130" s="149" t="s">
        <v>272</v>
      </c>
      <c r="AU130" s="149" t="s">
        <v>90</v>
      </c>
      <c r="AY130" s="17" t="s">
        <v>270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21</v>
      </c>
      <c r="BK130" s="150">
        <f>ROUND(I130*H130,2)</f>
        <v>0</v>
      </c>
      <c r="BL130" s="17" t="s">
        <v>277</v>
      </c>
      <c r="BM130" s="149" t="s">
        <v>3365</v>
      </c>
    </row>
    <row r="131" spans="2:65" s="12" customFormat="1" ht="11.25">
      <c r="B131" s="151"/>
      <c r="D131" s="152" t="s">
        <v>279</v>
      </c>
      <c r="E131" s="153" t="s">
        <v>1</v>
      </c>
      <c r="F131" s="154" t="s">
        <v>280</v>
      </c>
      <c r="H131" s="153" t="s">
        <v>1</v>
      </c>
      <c r="I131" s="155"/>
      <c r="L131" s="151"/>
      <c r="M131" s="156"/>
      <c r="T131" s="157"/>
      <c r="AT131" s="153" t="s">
        <v>279</v>
      </c>
      <c r="AU131" s="153" t="s">
        <v>90</v>
      </c>
      <c r="AV131" s="12" t="s">
        <v>21</v>
      </c>
      <c r="AW131" s="12" t="s">
        <v>35</v>
      </c>
      <c r="AX131" s="12" t="s">
        <v>81</v>
      </c>
      <c r="AY131" s="153" t="s">
        <v>270</v>
      </c>
    </row>
    <row r="132" spans="2:65" s="12" customFormat="1" ht="11.25">
      <c r="B132" s="151"/>
      <c r="D132" s="152" t="s">
        <v>279</v>
      </c>
      <c r="E132" s="153" t="s">
        <v>1</v>
      </c>
      <c r="F132" s="154" t="s">
        <v>281</v>
      </c>
      <c r="H132" s="153" t="s">
        <v>1</v>
      </c>
      <c r="I132" s="155"/>
      <c r="L132" s="151"/>
      <c r="M132" s="156"/>
      <c r="T132" s="157"/>
      <c r="AT132" s="153" t="s">
        <v>279</v>
      </c>
      <c r="AU132" s="153" t="s">
        <v>90</v>
      </c>
      <c r="AV132" s="12" t="s">
        <v>21</v>
      </c>
      <c r="AW132" s="12" t="s">
        <v>35</v>
      </c>
      <c r="AX132" s="12" t="s">
        <v>81</v>
      </c>
      <c r="AY132" s="153" t="s">
        <v>270</v>
      </c>
    </row>
    <row r="133" spans="2:65" s="12" customFormat="1" ht="22.5">
      <c r="B133" s="151"/>
      <c r="D133" s="152" t="s">
        <v>279</v>
      </c>
      <c r="E133" s="153" t="s">
        <v>1</v>
      </c>
      <c r="F133" s="154" t="s">
        <v>3366</v>
      </c>
      <c r="H133" s="153" t="s">
        <v>1</v>
      </c>
      <c r="I133" s="155"/>
      <c r="L133" s="151"/>
      <c r="M133" s="156"/>
      <c r="T133" s="157"/>
      <c r="AT133" s="153" t="s">
        <v>279</v>
      </c>
      <c r="AU133" s="153" t="s">
        <v>90</v>
      </c>
      <c r="AV133" s="12" t="s">
        <v>21</v>
      </c>
      <c r="AW133" s="12" t="s">
        <v>35</v>
      </c>
      <c r="AX133" s="12" t="s">
        <v>81</v>
      </c>
      <c r="AY133" s="153" t="s">
        <v>270</v>
      </c>
    </row>
    <row r="134" spans="2:65" s="12" customFormat="1" ht="22.5">
      <c r="B134" s="151"/>
      <c r="D134" s="152" t="s">
        <v>279</v>
      </c>
      <c r="E134" s="153" t="s">
        <v>1</v>
      </c>
      <c r="F134" s="154" t="s">
        <v>3367</v>
      </c>
      <c r="H134" s="153" t="s">
        <v>1</v>
      </c>
      <c r="I134" s="155"/>
      <c r="L134" s="151"/>
      <c r="M134" s="156"/>
      <c r="T134" s="157"/>
      <c r="AT134" s="153" t="s">
        <v>279</v>
      </c>
      <c r="AU134" s="153" t="s">
        <v>90</v>
      </c>
      <c r="AV134" s="12" t="s">
        <v>21</v>
      </c>
      <c r="AW134" s="12" t="s">
        <v>35</v>
      </c>
      <c r="AX134" s="12" t="s">
        <v>81</v>
      </c>
      <c r="AY134" s="153" t="s">
        <v>270</v>
      </c>
    </row>
    <row r="135" spans="2:65" s="12" customFormat="1" ht="11.25">
      <c r="B135" s="151"/>
      <c r="D135" s="152" t="s">
        <v>279</v>
      </c>
      <c r="E135" s="153" t="s">
        <v>1</v>
      </c>
      <c r="F135" s="154" t="s">
        <v>3368</v>
      </c>
      <c r="H135" s="153" t="s">
        <v>1</v>
      </c>
      <c r="I135" s="155"/>
      <c r="L135" s="151"/>
      <c r="M135" s="156"/>
      <c r="T135" s="157"/>
      <c r="AT135" s="153" t="s">
        <v>279</v>
      </c>
      <c r="AU135" s="153" t="s">
        <v>90</v>
      </c>
      <c r="AV135" s="12" t="s">
        <v>21</v>
      </c>
      <c r="AW135" s="12" t="s">
        <v>35</v>
      </c>
      <c r="AX135" s="12" t="s">
        <v>81</v>
      </c>
      <c r="AY135" s="153" t="s">
        <v>270</v>
      </c>
    </row>
    <row r="136" spans="2:65" s="12" customFormat="1" ht="22.5">
      <c r="B136" s="151"/>
      <c r="D136" s="152" t="s">
        <v>279</v>
      </c>
      <c r="E136" s="153" t="s">
        <v>1</v>
      </c>
      <c r="F136" s="154" t="s">
        <v>286</v>
      </c>
      <c r="H136" s="153" t="s">
        <v>1</v>
      </c>
      <c r="I136" s="155"/>
      <c r="L136" s="151"/>
      <c r="M136" s="156"/>
      <c r="T136" s="157"/>
      <c r="AT136" s="153" t="s">
        <v>279</v>
      </c>
      <c r="AU136" s="153" t="s">
        <v>90</v>
      </c>
      <c r="AV136" s="12" t="s">
        <v>21</v>
      </c>
      <c r="AW136" s="12" t="s">
        <v>35</v>
      </c>
      <c r="AX136" s="12" t="s">
        <v>81</v>
      </c>
      <c r="AY136" s="153" t="s">
        <v>270</v>
      </c>
    </row>
    <row r="137" spans="2:65" s="13" customFormat="1" ht="11.25">
      <c r="B137" s="158"/>
      <c r="D137" s="152" t="s">
        <v>279</v>
      </c>
      <c r="E137" s="159" t="s">
        <v>1</v>
      </c>
      <c r="F137" s="160" t="s">
        <v>287</v>
      </c>
      <c r="H137" s="161">
        <v>0</v>
      </c>
      <c r="I137" s="162"/>
      <c r="L137" s="158"/>
      <c r="M137" s="163"/>
      <c r="T137" s="164"/>
      <c r="AT137" s="159" t="s">
        <v>279</v>
      </c>
      <c r="AU137" s="159" t="s">
        <v>90</v>
      </c>
      <c r="AV137" s="13" t="s">
        <v>179</v>
      </c>
      <c r="AW137" s="13" t="s">
        <v>35</v>
      </c>
      <c r="AX137" s="13" t="s">
        <v>81</v>
      </c>
      <c r="AY137" s="159" t="s">
        <v>270</v>
      </c>
    </row>
    <row r="138" spans="2:65" s="12" customFormat="1" ht="33.75">
      <c r="B138" s="151"/>
      <c r="D138" s="152" t="s">
        <v>279</v>
      </c>
      <c r="E138" s="153" t="s">
        <v>1</v>
      </c>
      <c r="F138" s="154" t="s">
        <v>288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90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2" customFormat="1" ht="22.5">
      <c r="B139" s="151"/>
      <c r="D139" s="152" t="s">
        <v>279</v>
      </c>
      <c r="E139" s="153" t="s">
        <v>1</v>
      </c>
      <c r="F139" s="154" t="s">
        <v>3369</v>
      </c>
      <c r="H139" s="153" t="s">
        <v>1</v>
      </c>
      <c r="I139" s="155"/>
      <c r="L139" s="151"/>
      <c r="M139" s="156"/>
      <c r="T139" s="157"/>
      <c r="AT139" s="153" t="s">
        <v>279</v>
      </c>
      <c r="AU139" s="153" t="s">
        <v>90</v>
      </c>
      <c r="AV139" s="12" t="s">
        <v>21</v>
      </c>
      <c r="AW139" s="12" t="s">
        <v>35</v>
      </c>
      <c r="AX139" s="12" t="s">
        <v>81</v>
      </c>
      <c r="AY139" s="153" t="s">
        <v>270</v>
      </c>
    </row>
    <row r="140" spans="2:65" s="12" customFormat="1" ht="22.5">
      <c r="B140" s="151"/>
      <c r="D140" s="152" t="s">
        <v>279</v>
      </c>
      <c r="E140" s="153" t="s">
        <v>1</v>
      </c>
      <c r="F140" s="154" t="s">
        <v>290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90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3" customFormat="1" ht="22.5">
      <c r="B141" s="158"/>
      <c r="D141" s="152" t="s">
        <v>279</v>
      </c>
      <c r="E141" s="159" t="s">
        <v>1</v>
      </c>
      <c r="F141" s="160" t="s">
        <v>291</v>
      </c>
      <c r="H141" s="161">
        <v>0</v>
      </c>
      <c r="I141" s="162"/>
      <c r="L141" s="158"/>
      <c r="M141" s="163"/>
      <c r="T141" s="164"/>
      <c r="AT141" s="159" t="s">
        <v>279</v>
      </c>
      <c r="AU141" s="159" t="s">
        <v>90</v>
      </c>
      <c r="AV141" s="13" t="s">
        <v>179</v>
      </c>
      <c r="AW141" s="13" t="s">
        <v>35</v>
      </c>
      <c r="AX141" s="13" t="s">
        <v>81</v>
      </c>
      <c r="AY141" s="159" t="s">
        <v>270</v>
      </c>
    </row>
    <row r="142" spans="2:65" s="12" customFormat="1" ht="22.5">
      <c r="B142" s="151"/>
      <c r="D142" s="152" t="s">
        <v>279</v>
      </c>
      <c r="E142" s="153" t="s">
        <v>1</v>
      </c>
      <c r="F142" s="154" t="s">
        <v>3370</v>
      </c>
      <c r="H142" s="153" t="s">
        <v>1</v>
      </c>
      <c r="I142" s="155"/>
      <c r="L142" s="151"/>
      <c r="M142" s="156"/>
      <c r="T142" s="157"/>
      <c r="AT142" s="153" t="s">
        <v>279</v>
      </c>
      <c r="AU142" s="153" t="s">
        <v>90</v>
      </c>
      <c r="AV142" s="12" t="s">
        <v>21</v>
      </c>
      <c r="AW142" s="12" t="s">
        <v>35</v>
      </c>
      <c r="AX142" s="12" t="s">
        <v>81</v>
      </c>
      <c r="AY142" s="153" t="s">
        <v>270</v>
      </c>
    </row>
    <row r="143" spans="2:65" s="12" customFormat="1" ht="22.5">
      <c r="B143" s="151"/>
      <c r="D143" s="152" t="s">
        <v>279</v>
      </c>
      <c r="E143" s="153" t="s">
        <v>1</v>
      </c>
      <c r="F143" s="154" t="s">
        <v>293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90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4" customFormat="1" ht="11.25">
      <c r="B144" s="165"/>
      <c r="D144" s="152" t="s">
        <v>279</v>
      </c>
      <c r="E144" s="166" t="s">
        <v>1</v>
      </c>
      <c r="F144" s="167" t="s">
        <v>3371</v>
      </c>
      <c r="H144" s="168">
        <v>53</v>
      </c>
      <c r="I144" s="169"/>
      <c r="L144" s="165"/>
      <c r="M144" s="170"/>
      <c r="T144" s="171"/>
      <c r="AT144" s="166" t="s">
        <v>279</v>
      </c>
      <c r="AU144" s="166" t="s">
        <v>90</v>
      </c>
      <c r="AV144" s="14" t="s">
        <v>90</v>
      </c>
      <c r="AW144" s="14" t="s">
        <v>35</v>
      </c>
      <c r="AX144" s="14" t="s">
        <v>81</v>
      </c>
      <c r="AY144" s="166" t="s">
        <v>270</v>
      </c>
    </row>
    <row r="145" spans="2:65" s="15" customFormat="1" ht="11.25">
      <c r="B145" s="172"/>
      <c r="D145" s="152" t="s">
        <v>279</v>
      </c>
      <c r="E145" s="173" t="s">
        <v>1</v>
      </c>
      <c r="F145" s="174" t="s">
        <v>310</v>
      </c>
      <c r="H145" s="175">
        <v>53</v>
      </c>
      <c r="I145" s="176"/>
      <c r="L145" s="172"/>
      <c r="M145" s="177"/>
      <c r="T145" s="178"/>
      <c r="AT145" s="173" t="s">
        <v>279</v>
      </c>
      <c r="AU145" s="173" t="s">
        <v>90</v>
      </c>
      <c r="AV145" s="15" t="s">
        <v>277</v>
      </c>
      <c r="AW145" s="15" t="s">
        <v>35</v>
      </c>
      <c r="AX145" s="15" t="s">
        <v>21</v>
      </c>
      <c r="AY145" s="173" t="s">
        <v>270</v>
      </c>
    </row>
    <row r="146" spans="2:65" s="1" customFormat="1" ht="16.5" customHeight="1">
      <c r="B146" s="32"/>
      <c r="C146" s="138" t="s">
        <v>90</v>
      </c>
      <c r="D146" s="138" t="s">
        <v>272</v>
      </c>
      <c r="E146" s="139" t="s">
        <v>351</v>
      </c>
      <c r="F146" s="140" t="s">
        <v>352</v>
      </c>
      <c r="G146" s="141" t="s">
        <v>335</v>
      </c>
      <c r="H146" s="142">
        <v>22</v>
      </c>
      <c r="I146" s="143"/>
      <c r="J146" s="144">
        <f>ROUND(I146*H146,2)</f>
        <v>0</v>
      </c>
      <c r="K146" s="140" t="s">
        <v>276</v>
      </c>
      <c r="L146" s="32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0.20499999999999999</v>
      </c>
      <c r="T146" s="148">
        <f>S146*H146</f>
        <v>4.51</v>
      </c>
      <c r="AR146" s="149" t="s">
        <v>277</v>
      </c>
      <c r="AT146" s="149" t="s">
        <v>272</v>
      </c>
      <c r="AU146" s="149" t="s">
        <v>90</v>
      </c>
      <c r="AY146" s="17" t="s">
        <v>270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21</v>
      </c>
      <c r="BK146" s="150">
        <f>ROUND(I146*H146,2)</f>
        <v>0</v>
      </c>
      <c r="BL146" s="17" t="s">
        <v>277</v>
      </c>
      <c r="BM146" s="149" t="s">
        <v>3372</v>
      </c>
    </row>
    <row r="147" spans="2:65" s="14" customFormat="1" ht="22.5">
      <c r="B147" s="165"/>
      <c r="D147" s="152" t="s">
        <v>279</v>
      </c>
      <c r="E147" s="166" t="s">
        <v>1</v>
      </c>
      <c r="F147" s="167" t="s">
        <v>3373</v>
      </c>
      <c r="H147" s="168">
        <v>22</v>
      </c>
      <c r="I147" s="169"/>
      <c r="L147" s="165"/>
      <c r="M147" s="170"/>
      <c r="T147" s="171"/>
      <c r="AT147" s="166" t="s">
        <v>279</v>
      </c>
      <c r="AU147" s="166" t="s">
        <v>90</v>
      </c>
      <c r="AV147" s="14" t="s">
        <v>90</v>
      </c>
      <c r="AW147" s="14" t="s">
        <v>35</v>
      </c>
      <c r="AX147" s="14" t="s">
        <v>21</v>
      </c>
      <c r="AY147" s="166" t="s">
        <v>270</v>
      </c>
    </row>
    <row r="148" spans="2:65" s="1" customFormat="1" ht="24.2" customHeight="1">
      <c r="B148" s="32"/>
      <c r="C148" s="138" t="s">
        <v>179</v>
      </c>
      <c r="D148" s="138" t="s">
        <v>272</v>
      </c>
      <c r="E148" s="139" t="s">
        <v>382</v>
      </c>
      <c r="F148" s="140" t="s">
        <v>383</v>
      </c>
      <c r="G148" s="141" t="s">
        <v>371</v>
      </c>
      <c r="H148" s="142">
        <v>0.55300000000000005</v>
      </c>
      <c r="I148" s="143"/>
      <c r="J148" s="144">
        <f>ROUND(I148*H148,2)</f>
        <v>0</v>
      </c>
      <c r="K148" s="140" t="s">
        <v>276</v>
      </c>
      <c r="L148" s="32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277</v>
      </c>
      <c r="AT148" s="149" t="s">
        <v>272</v>
      </c>
      <c r="AU148" s="149" t="s">
        <v>90</v>
      </c>
      <c r="AY148" s="17" t="s">
        <v>270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21</v>
      </c>
      <c r="BK148" s="150">
        <f>ROUND(I148*H148,2)</f>
        <v>0</v>
      </c>
      <c r="BL148" s="17" t="s">
        <v>277</v>
      </c>
      <c r="BM148" s="149" t="s">
        <v>3374</v>
      </c>
    </row>
    <row r="149" spans="2:65" s="12" customFormat="1" ht="11.25">
      <c r="B149" s="151"/>
      <c r="D149" s="152" t="s">
        <v>279</v>
      </c>
      <c r="E149" s="153" t="s">
        <v>1</v>
      </c>
      <c r="F149" s="154" t="s">
        <v>385</v>
      </c>
      <c r="H149" s="153" t="s">
        <v>1</v>
      </c>
      <c r="I149" s="155"/>
      <c r="L149" s="151"/>
      <c r="M149" s="156"/>
      <c r="T149" s="157"/>
      <c r="AT149" s="153" t="s">
        <v>279</v>
      </c>
      <c r="AU149" s="153" t="s">
        <v>90</v>
      </c>
      <c r="AV149" s="12" t="s">
        <v>21</v>
      </c>
      <c r="AW149" s="12" t="s">
        <v>35</v>
      </c>
      <c r="AX149" s="12" t="s">
        <v>81</v>
      </c>
      <c r="AY149" s="153" t="s">
        <v>270</v>
      </c>
    </row>
    <row r="150" spans="2:65" s="12" customFormat="1" ht="22.5">
      <c r="B150" s="151"/>
      <c r="D150" s="152" t="s">
        <v>279</v>
      </c>
      <c r="E150" s="153" t="s">
        <v>1</v>
      </c>
      <c r="F150" s="154" t="s">
        <v>2671</v>
      </c>
      <c r="H150" s="153" t="s">
        <v>1</v>
      </c>
      <c r="I150" s="155"/>
      <c r="L150" s="151"/>
      <c r="M150" s="156"/>
      <c r="T150" s="157"/>
      <c r="AT150" s="153" t="s">
        <v>279</v>
      </c>
      <c r="AU150" s="153" t="s">
        <v>90</v>
      </c>
      <c r="AV150" s="12" t="s">
        <v>21</v>
      </c>
      <c r="AW150" s="12" t="s">
        <v>35</v>
      </c>
      <c r="AX150" s="12" t="s">
        <v>81</v>
      </c>
      <c r="AY150" s="153" t="s">
        <v>270</v>
      </c>
    </row>
    <row r="151" spans="2:65" s="12" customFormat="1" ht="22.5">
      <c r="B151" s="151"/>
      <c r="D151" s="152" t="s">
        <v>279</v>
      </c>
      <c r="E151" s="153" t="s">
        <v>1</v>
      </c>
      <c r="F151" s="154" t="s">
        <v>2672</v>
      </c>
      <c r="H151" s="153" t="s">
        <v>1</v>
      </c>
      <c r="I151" s="155"/>
      <c r="L151" s="151"/>
      <c r="M151" s="156"/>
      <c r="T151" s="157"/>
      <c r="AT151" s="153" t="s">
        <v>279</v>
      </c>
      <c r="AU151" s="153" t="s">
        <v>90</v>
      </c>
      <c r="AV151" s="12" t="s">
        <v>21</v>
      </c>
      <c r="AW151" s="12" t="s">
        <v>35</v>
      </c>
      <c r="AX151" s="12" t="s">
        <v>81</v>
      </c>
      <c r="AY151" s="153" t="s">
        <v>270</v>
      </c>
    </row>
    <row r="152" spans="2:65" s="12" customFormat="1" ht="22.5">
      <c r="B152" s="151"/>
      <c r="D152" s="152" t="s">
        <v>279</v>
      </c>
      <c r="E152" s="153" t="s">
        <v>1</v>
      </c>
      <c r="F152" s="154" t="s">
        <v>3375</v>
      </c>
      <c r="H152" s="153" t="s">
        <v>1</v>
      </c>
      <c r="I152" s="155"/>
      <c r="L152" s="151"/>
      <c r="M152" s="156"/>
      <c r="T152" s="157"/>
      <c r="AT152" s="153" t="s">
        <v>279</v>
      </c>
      <c r="AU152" s="153" t="s">
        <v>90</v>
      </c>
      <c r="AV152" s="12" t="s">
        <v>21</v>
      </c>
      <c r="AW152" s="12" t="s">
        <v>35</v>
      </c>
      <c r="AX152" s="12" t="s">
        <v>81</v>
      </c>
      <c r="AY152" s="153" t="s">
        <v>270</v>
      </c>
    </row>
    <row r="153" spans="2:65" s="14" customFormat="1" ht="11.25">
      <c r="B153" s="165"/>
      <c r="D153" s="152" t="s">
        <v>279</v>
      </c>
      <c r="E153" s="166" t="s">
        <v>1</v>
      </c>
      <c r="F153" s="167" t="s">
        <v>3376</v>
      </c>
      <c r="H153" s="168">
        <v>0.55300000000000005</v>
      </c>
      <c r="I153" s="169"/>
      <c r="L153" s="165"/>
      <c r="M153" s="170"/>
      <c r="T153" s="171"/>
      <c r="AT153" s="166" t="s">
        <v>279</v>
      </c>
      <c r="AU153" s="166" t="s">
        <v>90</v>
      </c>
      <c r="AV153" s="14" t="s">
        <v>90</v>
      </c>
      <c r="AW153" s="14" t="s">
        <v>35</v>
      </c>
      <c r="AX153" s="14" t="s">
        <v>81</v>
      </c>
      <c r="AY153" s="166" t="s">
        <v>270</v>
      </c>
    </row>
    <row r="154" spans="2:65" s="15" customFormat="1" ht="11.25">
      <c r="B154" s="172"/>
      <c r="D154" s="152" t="s">
        <v>279</v>
      </c>
      <c r="E154" s="173" t="s">
        <v>3349</v>
      </c>
      <c r="F154" s="174" t="s">
        <v>310</v>
      </c>
      <c r="H154" s="175">
        <v>0.55300000000000005</v>
      </c>
      <c r="I154" s="176"/>
      <c r="L154" s="172"/>
      <c r="M154" s="177"/>
      <c r="T154" s="178"/>
      <c r="AT154" s="173" t="s">
        <v>279</v>
      </c>
      <c r="AU154" s="173" t="s">
        <v>90</v>
      </c>
      <c r="AV154" s="15" t="s">
        <v>277</v>
      </c>
      <c r="AW154" s="15" t="s">
        <v>35</v>
      </c>
      <c r="AX154" s="15" t="s">
        <v>21</v>
      </c>
      <c r="AY154" s="173" t="s">
        <v>270</v>
      </c>
    </row>
    <row r="155" spans="2:65" s="1" customFormat="1" ht="37.9" customHeight="1">
      <c r="B155" s="32"/>
      <c r="C155" s="138" t="s">
        <v>277</v>
      </c>
      <c r="D155" s="138" t="s">
        <v>272</v>
      </c>
      <c r="E155" s="139" t="s">
        <v>571</v>
      </c>
      <c r="F155" s="140" t="s">
        <v>572</v>
      </c>
      <c r="G155" s="141" t="s">
        <v>371</v>
      </c>
      <c r="H155" s="142">
        <v>4.9470000000000001</v>
      </c>
      <c r="I155" s="143"/>
      <c r="J155" s="144">
        <f>ROUND(I155*H155,2)</f>
        <v>0</v>
      </c>
      <c r="K155" s="140" t="s">
        <v>276</v>
      </c>
      <c r="L155" s="32"/>
      <c r="M155" s="145" t="s">
        <v>1</v>
      </c>
      <c r="N155" s="146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277</v>
      </c>
      <c r="AT155" s="149" t="s">
        <v>272</v>
      </c>
      <c r="AU155" s="149" t="s">
        <v>90</v>
      </c>
      <c r="AY155" s="17" t="s">
        <v>270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21</v>
      </c>
      <c r="BK155" s="150">
        <f>ROUND(I155*H155,2)</f>
        <v>0</v>
      </c>
      <c r="BL155" s="17" t="s">
        <v>277</v>
      </c>
      <c r="BM155" s="149" t="s">
        <v>3377</v>
      </c>
    </row>
    <row r="156" spans="2:65" s="12" customFormat="1" ht="22.5">
      <c r="B156" s="151"/>
      <c r="D156" s="152" t="s">
        <v>279</v>
      </c>
      <c r="E156" s="153" t="s">
        <v>1</v>
      </c>
      <c r="F156" s="154" t="s">
        <v>396</v>
      </c>
      <c r="H156" s="153" t="s">
        <v>1</v>
      </c>
      <c r="I156" s="155"/>
      <c r="L156" s="151"/>
      <c r="M156" s="156"/>
      <c r="T156" s="157"/>
      <c r="AT156" s="153" t="s">
        <v>279</v>
      </c>
      <c r="AU156" s="153" t="s">
        <v>90</v>
      </c>
      <c r="AV156" s="12" t="s">
        <v>21</v>
      </c>
      <c r="AW156" s="12" t="s">
        <v>35</v>
      </c>
      <c r="AX156" s="12" t="s">
        <v>81</v>
      </c>
      <c r="AY156" s="153" t="s">
        <v>270</v>
      </c>
    </row>
    <row r="157" spans="2:65" s="14" customFormat="1" ht="11.25">
      <c r="B157" s="165"/>
      <c r="D157" s="152" t="s">
        <v>279</v>
      </c>
      <c r="E157" s="166" t="s">
        <v>1</v>
      </c>
      <c r="F157" s="167" t="s">
        <v>3378</v>
      </c>
      <c r="H157" s="168">
        <v>5.5</v>
      </c>
      <c r="I157" s="169"/>
      <c r="L157" s="165"/>
      <c r="M157" s="170"/>
      <c r="T157" s="171"/>
      <c r="AT157" s="166" t="s">
        <v>279</v>
      </c>
      <c r="AU157" s="166" t="s">
        <v>90</v>
      </c>
      <c r="AV157" s="14" t="s">
        <v>90</v>
      </c>
      <c r="AW157" s="14" t="s">
        <v>35</v>
      </c>
      <c r="AX157" s="14" t="s">
        <v>81</v>
      </c>
      <c r="AY157" s="166" t="s">
        <v>270</v>
      </c>
    </row>
    <row r="158" spans="2:65" s="13" customFormat="1" ht="11.25">
      <c r="B158" s="158"/>
      <c r="D158" s="152" t="s">
        <v>279</v>
      </c>
      <c r="E158" s="159" t="s">
        <v>1</v>
      </c>
      <c r="F158" s="160" t="s">
        <v>367</v>
      </c>
      <c r="H158" s="161">
        <v>5.5</v>
      </c>
      <c r="I158" s="162"/>
      <c r="L158" s="158"/>
      <c r="M158" s="163"/>
      <c r="T158" s="164"/>
      <c r="AT158" s="159" t="s">
        <v>279</v>
      </c>
      <c r="AU158" s="159" t="s">
        <v>90</v>
      </c>
      <c r="AV158" s="13" t="s">
        <v>179</v>
      </c>
      <c r="AW158" s="13" t="s">
        <v>35</v>
      </c>
      <c r="AX158" s="13" t="s">
        <v>81</v>
      </c>
      <c r="AY158" s="159" t="s">
        <v>270</v>
      </c>
    </row>
    <row r="159" spans="2:65" s="12" customFormat="1" ht="11.25">
      <c r="B159" s="151"/>
      <c r="D159" s="152" t="s">
        <v>279</v>
      </c>
      <c r="E159" s="153" t="s">
        <v>1</v>
      </c>
      <c r="F159" s="154" t="s">
        <v>398</v>
      </c>
      <c r="H159" s="153" t="s">
        <v>1</v>
      </c>
      <c r="I159" s="155"/>
      <c r="L159" s="151"/>
      <c r="M159" s="156"/>
      <c r="T159" s="157"/>
      <c r="AT159" s="153" t="s">
        <v>279</v>
      </c>
      <c r="AU159" s="153" t="s">
        <v>90</v>
      </c>
      <c r="AV159" s="12" t="s">
        <v>21</v>
      </c>
      <c r="AW159" s="12" t="s">
        <v>35</v>
      </c>
      <c r="AX159" s="12" t="s">
        <v>81</v>
      </c>
      <c r="AY159" s="153" t="s">
        <v>270</v>
      </c>
    </row>
    <row r="160" spans="2:65" s="14" customFormat="1" ht="11.25">
      <c r="B160" s="165"/>
      <c r="D160" s="152" t="s">
        <v>279</v>
      </c>
      <c r="E160" s="166" t="s">
        <v>1</v>
      </c>
      <c r="F160" s="167" t="s">
        <v>3379</v>
      </c>
      <c r="H160" s="168">
        <v>-0.55300000000000005</v>
      </c>
      <c r="I160" s="169"/>
      <c r="L160" s="165"/>
      <c r="M160" s="170"/>
      <c r="T160" s="171"/>
      <c r="AT160" s="166" t="s">
        <v>279</v>
      </c>
      <c r="AU160" s="166" t="s">
        <v>90</v>
      </c>
      <c r="AV160" s="14" t="s">
        <v>90</v>
      </c>
      <c r="AW160" s="14" t="s">
        <v>35</v>
      </c>
      <c r="AX160" s="14" t="s">
        <v>81</v>
      </c>
      <c r="AY160" s="166" t="s">
        <v>270</v>
      </c>
    </row>
    <row r="161" spans="2:65" s="15" customFormat="1" ht="11.25">
      <c r="B161" s="172"/>
      <c r="D161" s="152" t="s">
        <v>279</v>
      </c>
      <c r="E161" s="173" t="s">
        <v>3359</v>
      </c>
      <c r="F161" s="174" t="s">
        <v>401</v>
      </c>
      <c r="H161" s="175">
        <v>4.9470000000000001</v>
      </c>
      <c r="I161" s="176"/>
      <c r="L161" s="172"/>
      <c r="M161" s="177"/>
      <c r="T161" s="178"/>
      <c r="AT161" s="173" t="s">
        <v>279</v>
      </c>
      <c r="AU161" s="173" t="s">
        <v>90</v>
      </c>
      <c r="AV161" s="15" t="s">
        <v>277</v>
      </c>
      <c r="AW161" s="15" t="s">
        <v>35</v>
      </c>
      <c r="AX161" s="15" t="s">
        <v>21</v>
      </c>
      <c r="AY161" s="173" t="s">
        <v>270</v>
      </c>
    </row>
    <row r="162" spans="2:65" s="1" customFormat="1" ht="24.2" customHeight="1">
      <c r="B162" s="32"/>
      <c r="C162" s="138" t="s">
        <v>317</v>
      </c>
      <c r="D162" s="138" t="s">
        <v>272</v>
      </c>
      <c r="E162" s="139" t="s">
        <v>403</v>
      </c>
      <c r="F162" s="140" t="s">
        <v>404</v>
      </c>
      <c r="G162" s="141" t="s">
        <v>371</v>
      </c>
      <c r="H162" s="142">
        <v>3.05</v>
      </c>
      <c r="I162" s="143"/>
      <c r="J162" s="144">
        <f>ROUND(I162*H162,2)</f>
        <v>0</v>
      </c>
      <c r="K162" s="140" t="s">
        <v>276</v>
      </c>
      <c r="L162" s="32"/>
      <c r="M162" s="145" t="s">
        <v>1</v>
      </c>
      <c r="N162" s="146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277</v>
      </c>
      <c r="AT162" s="149" t="s">
        <v>272</v>
      </c>
      <c r="AU162" s="149" t="s">
        <v>90</v>
      </c>
      <c r="AY162" s="17" t="s">
        <v>270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21</v>
      </c>
      <c r="BK162" s="150">
        <f>ROUND(I162*H162,2)</f>
        <v>0</v>
      </c>
      <c r="BL162" s="17" t="s">
        <v>277</v>
      </c>
      <c r="BM162" s="149" t="s">
        <v>3380</v>
      </c>
    </row>
    <row r="163" spans="2:65" s="12" customFormat="1" ht="22.5">
      <c r="B163" s="151"/>
      <c r="D163" s="152" t="s">
        <v>279</v>
      </c>
      <c r="E163" s="153" t="s">
        <v>1</v>
      </c>
      <c r="F163" s="154" t="s">
        <v>3381</v>
      </c>
      <c r="H163" s="153" t="s">
        <v>1</v>
      </c>
      <c r="I163" s="155"/>
      <c r="L163" s="151"/>
      <c r="M163" s="156"/>
      <c r="T163" s="157"/>
      <c r="AT163" s="153" t="s">
        <v>279</v>
      </c>
      <c r="AU163" s="153" t="s">
        <v>90</v>
      </c>
      <c r="AV163" s="12" t="s">
        <v>21</v>
      </c>
      <c r="AW163" s="12" t="s">
        <v>35</v>
      </c>
      <c r="AX163" s="12" t="s">
        <v>81</v>
      </c>
      <c r="AY163" s="153" t="s">
        <v>270</v>
      </c>
    </row>
    <row r="164" spans="2:65" s="12" customFormat="1" ht="22.5">
      <c r="B164" s="151"/>
      <c r="D164" s="152" t="s">
        <v>279</v>
      </c>
      <c r="E164" s="153" t="s">
        <v>1</v>
      </c>
      <c r="F164" s="154" t="s">
        <v>407</v>
      </c>
      <c r="H164" s="153" t="s">
        <v>1</v>
      </c>
      <c r="I164" s="155"/>
      <c r="L164" s="151"/>
      <c r="M164" s="156"/>
      <c r="T164" s="157"/>
      <c r="AT164" s="153" t="s">
        <v>279</v>
      </c>
      <c r="AU164" s="153" t="s">
        <v>90</v>
      </c>
      <c r="AV164" s="12" t="s">
        <v>21</v>
      </c>
      <c r="AW164" s="12" t="s">
        <v>35</v>
      </c>
      <c r="AX164" s="12" t="s">
        <v>81</v>
      </c>
      <c r="AY164" s="153" t="s">
        <v>270</v>
      </c>
    </row>
    <row r="165" spans="2:65" s="12" customFormat="1" ht="22.5">
      <c r="B165" s="151"/>
      <c r="D165" s="152" t="s">
        <v>279</v>
      </c>
      <c r="E165" s="153" t="s">
        <v>1</v>
      </c>
      <c r="F165" s="154" t="s">
        <v>2672</v>
      </c>
      <c r="H165" s="153" t="s">
        <v>1</v>
      </c>
      <c r="I165" s="155"/>
      <c r="L165" s="151"/>
      <c r="M165" s="156"/>
      <c r="T165" s="157"/>
      <c r="AT165" s="153" t="s">
        <v>279</v>
      </c>
      <c r="AU165" s="153" t="s">
        <v>90</v>
      </c>
      <c r="AV165" s="12" t="s">
        <v>21</v>
      </c>
      <c r="AW165" s="12" t="s">
        <v>35</v>
      </c>
      <c r="AX165" s="12" t="s">
        <v>81</v>
      </c>
      <c r="AY165" s="153" t="s">
        <v>270</v>
      </c>
    </row>
    <row r="166" spans="2:65" s="14" customFormat="1" ht="11.25">
      <c r="B166" s="165"/>
      <c r="D166" s="152" t="s">
        <v>279</v>
      </c>
      <c r="E166" s="166" t="s">
        <v>1</v>
      </c>
      <c r="F166" s="167" t="s">
        <v>3382</v>
      </c>
      <c r="H166" s="168">
        <v>1.6579999999999999</v>
      </c>
      <c r="I166" s="169"/>
      <c r="L166" s="165"/>
      <c r="M166" s="170"/>
      <c r="T166" s="171"/>
      <c r="AT166" s="166" t="s">
        <v>279</v>
      </c>
      <c r="AU166" s="166" t="s">
        <v>90</v>
      </c>
      <c r="AV166" s="14" t="s">
        <v>90</v>
      </c>
      <c r="AW166" s="14" t="s">
        <v>35</v>
      </c>
      <c r="AX166" s="14" t="s">
        <v>81</v>
      </c>
      <c r="AY166" s="166" t="s">
        <v>270</v>
      </c>
    </row>
    <row r="167" spans="2:65" s="12" customFormat="1" ht="11.25">
      <c r="B167" s="151"/>
      <c r="D167" s="152" t="s">
        <v>279</v>
      </c>
      <c r="E167" s="153" t="s">
        <v>1</v>
      </c>
      <c r="F167" s="154" t="s">
        <v>3383</v>
      </c>
      <c r="H167" s="153" t="s">
        <v>1</v>
      </c>
      <c r="I167" s="155"/>
      <c r="L167" s="151"/>
      <c r="M167" s="156"/>
      <c r="T167" s="157"/>
      <c r="AT167" s="153" t="s">
        <v>279</v>
      </c>
      <c r="AU167" s="153" t="s">
        <v>90</v>
      </c>
      <c r="AV167" s="12" t="s">
        <v>21</v>
      </c>
      <c r="AW167" s="12" t="s">
        <v>35</v>
      </c>
      <c r="AX167" s="12" t="s">
        <v>81</v>
      </c>
      <c r="AY167" s="153" t="s">
        <v>270</v>
      </c>
    </row>
    <row r="168" spans="2:65" s="14" customFormat="1" ht="11.25">
      <c r="B168" s="165"/>
      <c r="D168" s="152" t="s">
        <v>279</v>
      </c>
      <c r="E168" s="166" t="s">
        <v>1</v>
      </c>
      <c r="F168" s="167" t="s">
        <v>3384</v>
      </c>
      <c r="H168" s="168">
        <v>1.3919999999999999</v>
      </c>
      <c r="I168" s="169"/>
      <c r="L168" s="165"/>
      <c r="M168" s="170"/>
      <c r="T168" s="171"/>
      <c r="AT168" s="166" t="s">
        <v>279</v>
      </c>
      <c r="AU168" s="166" t="s">
        <v>90</v>
      </c>
      <c r="AV168" s="14" t="s">
        <v>90</v>
      </c>
      <c r="AW168" s="14" t="s">
        <v>35</v>
      </c>
      <c r="AX168" s="14" t="s">
        <v>81</v>
      </c>
      <c r="AY168" s="166" t="s">
        <v>270</v>
      </c>
    </row>
    <row r="169" spans="2:65" s="15" customFormat="1" ht="11.25">
      <c r="B169" s="172"/>
      <c r="D169" s="152" t="s">
        <v>279</v>
      </c>
      <c r="E169" s="173" t="s">
        <v>3347</v>
      </c>
      <c r="F169" s="174" t="s">
        <v>310</v>
      </c>
      <c r="H169" s="175">
        <v>3.05</v>
      </c>
      <c r="I169" s="176"/>
      <c r="L169" s="172"/>
      <c r="M169" s="177"/>
      <c r="T169" s="178"/>
      <c r="AT169" s="173" t="s">
        <v>279</v>
      </c>
      <c r="AU169" s="173" t="s">
        <v>90</v>
      </c>
      <c r="AV169" s="15" t="s">
        <v>277</v>
      </c>
      <c r="AW169" s="15" t="s">
        <v>35</v>
      </c>
      <c r="AX169" s="15" t="s">
        <v>21</v>
      </c>
      <c r="AY169" s="173" t="s">
        <v>270</v>
      </c>
    </row>
    <row r="170" spans="2:65" s="1" customFormat="1" ht="37.9" customHeight="1">
      <c r="B170" s="32"/>
      <c r="C170" s="138" t="s">
        <v>324</v>
      </c>
      <c r="D170" s="138" t="s">
        <v>272</v>
      </c>
      <c r="E170" s="139" t="s">
        <v>2682</v>
      </c>
      <c r="F170" s="140" t="s">
        <v>2683</v>
      </c>
      <c r="G170" s="141" t="s">
        <v>371</v>
      </c>
      <c r="H170" s="142">
        <v>12.85</v>
      </c>
      <c r="I170" s="143"/>
      <c r="J170" s="144">
        <f>ROUND(I170*H170,2)</f>
        <v>0</v>
      </c>
      <c r="K170" s="140" t="s">
        <v>341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277</v>
      </c>
      <c r="AT170" s="149" t="s">
        <v>272</v>
      </c>
      <c r="AU170" s="149" t="s">
        <v>90</v>
      </c>
      <c r="AY170" s="17" t="s">
        <v>270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277</v>
      </c>
      <c r="BM170" s="149" t="s">
        <v>3385</v>
      </c>
    </row>
    <row r="171" spans="2:65" s="12" customFormat="1" ht="22.5">
      <c r="B171" s="151"/>
      <c r="D171" s="152" t="s">
        <v>279</v>
      </c>
      <c r="E171" s="153" t="s">
        <v>1</v>
      </c>
      <c r="F171" s="154" t="s">
        <v>3386</v>
      </c>
      <c r="H171" s="153" t="s">
        <v>1</v>
      </c>
      <c r="I171" s="155"/>
      <c r="L171" s="151"/>
      <c r="M171" s="156"/>
      <c r="T171" s="157"/>
      <c r="AT171" s="153" t="s">
        <v>279</v>
      </c>
      <c r="AU171" s="153" t="s">
        <v>90</v>
      </c>
      <c r="AV171" s="12" t="s">
        <v>21</v>
      </c>
      <c r="AW171" s="12" t="s">
        <v>35</v>
      </c>
      <c r="AX171" s="12" t="s">
        <v>81</v>
      </c>
      <c r="AY171" s="153" t="s">
        <v>270</v>
      </c>
    </row>
    <row r="172" spans="2:65" s="14" customFormat="1" ht="11.25">
      <c r="B172" s="165"/>
      <c r="D172" s="152" t="s">
        <v>279</v>
      </c>
      <c r="E172" s="166" t="s">
        <v>1</v>
      </c>
      <c r="F172" s="167" t="s">
        <v>3387</v>
      </c>
      <c r="H172" s="168">
        <v>15.9</v>
      </c>
      <c r="I172" s="169"/>
      <c r="L172" s="165"/>
      <c r="M172" s="170"/>
      <c r="T172" s="171"/>
      <c r="AT172" s="166" t="s">
        <v>279</v>
      </c>
      <c r="AU172" s="166" t="s">
        <v>90</v>
      </c>
      <c r="AV172" s="14" t="s">
        <v>90</v>
      </c>
      <c r="AW172" s="14" t="s">
        <v>35</v>
      </c>
      <c r="AX172" s="14" t="s">
        <v>81</v>
      </c>
      <c r="AY172" s="166" t="s">
        <v>270</v>
      </c>
    </row>
    <row r="173" spans="2:65" s="13" customFormat="1" ht="11.25">
      <c r="B173" s="158"/>
      <c r="D173" s="152" t="s">
        <v>279</v>
      </c>
      <c r="E173" s="159" t="s">
        <v>3388</v>
      </c>
      <c r="F173" s="160" t="s">
        <v>420</v>
      </c>
      <c r="H173" s="161">
        <v>15.9</v>
      </c>
      <c r="I173" s="162"/>
      <c r="L173" s="158"/>
      <c r="M173" s="163"/>
      <c r="T173" s="164"/>
      <c r="AT173" s="159" t="s">
        <v>279</v>
      </c>
      <c r="AU173" s="159" t="s">
        <v>90</v>
      </c>
      <c r="AV173" s="13" t="s">
        <v>179</v>
      </c>
      <c r="AW173" s="13" t="s">
        <v>35</v>
      </c>
      <c r="AX173" s="13" t="s">
        <v>81</v>
      </c>
      <c r="AY173" s="159" t="s">
        <v>270</v>
      </c>
    </row>
    <row r="174" spans="2:65" s="12" customFormat="1" ht="11.25">
      <c r="B174" s="151"/>
      <c r="D174" s="152" t="s">
        <v>279</v>
      </c>
      <c r="E174" s="153" t="s">
        <v>1</v>
      </c>
      <c r="F174" s="154" t="s">
        <v>421</v>
      </c>
      <c r="H174" s="153" t="s">
        <v>1</v>
      </c>
      <c r="I174" s="155"/>
      <c r="L174" s="151"/>
      <c r="M174" s="156"/>
      <c r="T174" s="157"/>
      <c r="AT174" s="153" t="s">
        <v>279</v>
      </c>
      <c r="AU174" s="153" t="s">
        <v>90</v>
      </c>
      <c r="AV174" s="12" t="s">
        <v>21</v>
      </c>
      <c r="AW174" s="12" t="s">
        <v>35</v>
      </c>
      <c r="AX174" s="12" t="s">
        <v>81</v>
      </c>
      <c r="AY174" s="153" t="s">
        <v>270</v>
      </c>
    </row>
    <row r="175" spans="2:65" s="14" customFormat="1" ht="11.25">
      <c r="B175" s="165"/>
      <c r="D175" s="152" t="s">
        <v>279</v>
      </c>
      <c r="E175" s="166" t="s">
        <v>1</v>
      </c>
      <c r="F175" s="167" t="s">
        <v>3389</v>
      </c>
      <c r="H175" s="168">
        <v>-3.05</v>
      </c>
      <c r="I175" s="169"/>
      <c r="L175" s="165"/>
      <c r="M175" s="170"/>
      <c r="T175" s="171"/>
      <c r="AT175" s="166" t="s">
        <v>279</v>
      </c>
      <c r="AU175" s="166" t="s">
        <v>90</v>
      </c>
      <c r="AV175" s="14" t="s">
        <v>90</v>
      </c>
      <c r="AW175" s="14" t="s">
        <v>35</v>
      </c>
      <c r="AX175" s="14" t="s">
        <v>81</v>
      </c>
      <c r="AY175" s="166" t="s">
        <v>270</v>
      </c>
    </row>
    <row r="176" spans="2:65" s="15" customFormat="1" ht="11.25">
      <c r="B176" s="172"/>
      <c r="D176" s="152" t="s">
        <v>279</v>
      </c>
      <c r="E176" s="173" t="s">
        <v>3357</v>
      </c>
      <c r="F176" s="174" t="s">
        <v>391</v>
      </c>
      <c r="H176" s="175">
        <v>12.85</v>
      </c>
      <c r="I176" s="176"/>
      <c r="L176" s="172"/>
      <c r="M176" s="177"/>
      <c r="T176" s="178"/>
      <c r="AT176" s="173" t="s">
        <v>279</v>
      </c>
      <c r="AU176" s="173" t="s">
        <v>90</v>
      </c>
      <c r="AV176" s="15" t="s">
        <v>277</v>
      </c>
      <c r="AW176" s="15" t="s">
        <v>35</v>
      </c>
      <c r="AX176" s="15" t="s">
        <v>21</v>
      </c>
      <c r="AY176" s="173" t="s">
        <v>270</v>
      </c>
    </row>
    <row r="177" spans="2:65" s="1" customFormat="1" ht="24.2" customHeight="1">
      <c r="B177" s="32"/>
      <c r="C177" s="138" t="s">
        <v>332</v>
      </c>
      <c r="D177" s="138" t="s">
        <v>272</v>
      </c>
      <c r="E177" s="139" t="s">
        <v>433</v>
      </c>
      <c r="F177" s="140" t="s">
        <v>434</v>
      </c>
      <c r="G177" s="141" t="s">
        <v>371</v>
      </c>
      <c r="H177" s="142">
        <v>7.3689999999999998</v>
      </c>
      <c r="I177" s="143"/>
      <c r="J177" s="144">
        <f>ROUND(I177*H177,2)</f>
        <v>0</v>
      </c>
      <c r="K177" s="140" t="s">
        <v>276</v>
      </c>
      <c r="L177" s="32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277</v>
      </c>
      <c r="AT177" s="149" t="s">
        <v>272</v>
      </c>
      <c r="AU177" s="149" t="s">
        <v>90</v>
      </c>
      <c r="AY177" s="17" t="s">
        <v>270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21</v>
      </c>
      <c r="BK177" s="150">
        <f>ROUND(I177*H177,2)</f>
        <v>0</v>
      </c>
      <c r="BL177" s="17" t="s">
        <v>277</v>
      </c>
      <c r="BM177" s="149" t="s">
        <v>3390</v>
      </c>
    </row>
    <row r="178" spans="2:65" s="12" customFormat="1" ht="22.5">
      <c r="B178" s="151"/>
      <c r="D178" s="152" t="s">
        <v>279</v>
      </c>
      <c r="E178" s="153" t="s">
        <v>1</v>
      </c>
      <c r="F178" s="154" t="s">
        <v>3391</v>
      </c>
      <c r="H178" s="153" t="s">
        <v>1</v>
      </c>
      <c r="I178" s="155"/>
      <c r="L178" s="151"/>
      <c r="M178" s="156"/>
      <c r="T178" s="157"/>
      <c r="AT178" s="153" t="s">
        <v>279</v>
      </c>
      <c r="AU178" s="153" t="s">
        <v>90</v>
      </c>
      <c r="AV178" s="12" t="s">
        <v>21</v>
      </c>
      <c r="AW178" s="12" t="s">
        <v>35</v>
      </c>
      <c r="AX178" s="12" t="s">
        <v>81</v>
      </c>
      <c r="AY178" s="153" t="s">
        <v>270</v>
      </c>
    </row>
    <row r="179" spans="2:65" s="12" customFormat="1" ht="22.5">
      <c r="B179" s="151"/>
      <c r="D179" s="152" t="s">
        <v>279</v>
      </c>
      <c r="E179" s="153" t="s">
        <v>1</v>
      </c>
      <c r="F179" s="154" t="s">
        <v>2693</v>
      </c>
      <c r="H179" s="153" t="s">
        <v>1</v>
      </c>
      <c r="I179" s="155"/>
      <c r="L179" s="151"/>
      <c r="M179" s="156"/>
      <c r="T179" s="157"/>
      <c r="AT179" s="153" t="s">
        <v>279</v>
      </c>
      <c r="AU179" s="153" t="s">
        <v>90</v>
      </c>
      <c r="AV179" s="12" t="s">
        <v>21</v>
      </c>
      <c r="AW179" s="12" t="s">
        <v>35</v>
      </c>
      <c r="AX179" s="12" t="s">
        <v>81</v>
      </c>
      <c r="AY179" s="153" t="s">
        <v>270</v>
      </c>
    </row>
    <row r="180" spans="2:65" s="12" customFormat="1" ht="11.25">
      <c r="B180" s="151"/>
      <c r="D180" s="152" t="s">
        <v>279</v>
      </c>
      <c r="E180" s="153" t="s">
        <v>1</v>
      </c>
      <c r="F180" s="154" t="s">
        <v>3392</v>
      </c>
      <c r="H180" s="153" t="s">
        <v>1</v>
      </c>
      <c r="I180" s="155"/>
      <c r="L180" s="151"/>
      <c r="M180" s="156"/>
      <c r="T180" s="157"/>
      <c r="AT180" s="153" t="s">
        <v>279</v>
      </c>
      <c r="AU180" s="153" t="s">
        <v>90</v>
      </c>
      <c r="AV180" s="12" t="s">
        <v>21</v>
      </c>
      <c r="AW180" s="12" t="s">
        <v>35</v>
      </c>
      <c r="AX180" s="12" t="s">
        <v>81</v>
      </c>
      <c r="AY180" s="153" t="s">
        <v>270</v>
      </c>
    </row>
    <row r="181" spans="2:65" s="14" customFormat="1" ht="11.25">
      <c r="B181" s="165"/>
      <c r="D181" s="152" t="s">
        <v>279</v>
      </c>
      <c r="E181" s="166" t="s">
        <v>1</v>
      </c>
      <c r="F181" s="167" t="s">
        <v>3393</v>
      </c>
      <c r="H181" s="168">
        <v>3.915</v>
      </c>
      <c r="I181" s="169"/>
      <c r="L181" s="165"/>
      <c r="M181" s="170"/>
      <c r="T181" s="171"/>
      <c r="AT181" s="166" t="s">
        <v>279</v>
      </c>
      <c r="AU181" s="166" t="s">
        <v>90</v>
      </c>
      <c r="AV181" s="14" t="s">
        <v>90</v>
      </c>
      <c r="AW181" s="14" t="s">
        <v>35</v>
      </c>
      <c r="AX181" s="14" t="s">
        <v>81</v>
      </c>
      <c r="AY181" s="166" t="s">
        <v>270</v>
      </c>
    </row>
    <row r="182" spans="2:65" s="14" customFormat="1" ht="22.5">
      <c r="B182" s="165"/>
      <c r="D182" s="152" t="s">
        <v>279</v>
      </c>
      <c r="E182" s="166" t="s">
        <v>1</v>
      </c>
      <c r="F182" s="167" t="s">
        <v>3394</v>
      </c>
      <c r="H182" s="168">
        <v>2.7839999999999998</v>
      </c>
      <c r="I182" s="169"/>
      <c r="L182" s="165"/>
      <c r="M182" s="170"/>
      <c r="T182" s="171"/>
      <c r="AT182" s="166" t="s">
        <v>279</v>
      </c>
      <c r="AU182" s="166" t="s">
        <v>90</v>
      </c>
      <c r="AV182" s="14" t="s">
        <v>90</v>
      </c>
      <c r="AW182" s="14" t="s">
        <v>35</v>
      </c>
      <c r="AX182" s="14" t="s">
        <v>81</v>
      </c>
      <c r="AY182" s="166" t="s">
        <v>270</v>
      </c>
    </row>
    <row r="183" spans="2:65" s="13" customFormat="1" ht="11.25">
      <c r="B183" s="158"/>
      <c r="D183" s="152" t="s">
        <v>279</v>
      </c>
      <c r="E183" s="159" t="s">
        <v>3345</v>
      </c>
      <c r="F183" s="160" t="s">
        <v>448</v>
      </c>
      <c r="H183" s="161">
        <v>6.6989999999999998</v>
      </c>
      <c r="I183" s="162"/>
      <c r="L183" s="158"/>
      <c r="M183" s="163"/>
      <c r="T183" s="164"/>
      <c r="AT183" s="159" t="s">
        <v>279</v>
      </c>
      <c r="AU183" s="159" t="s">
        <v>90</v>
      </c>
      <c r="AV183" s="13" t="s">
        <v>179</v>
      </c>
      <c r="AW183" s="13" t="s">
        <v>35</v>
      </c>
      <c r="AX183" s="13" t="s">
        <v>81</v>
      </c>
      <c r="AY183" s="159" t="s">
        <v>270</v>
      </c>
    </row>
    <row r="184" spans="2:65" s="14" customFormat="1" ht="11.25">
      <c r="B184" s="165"/>
      <c r="D184" s="152" t="s">
        <v>279</v>
      </c>
      <c r="E184" s="166" t="s">
        <v>1</v>
      </c>
      <c r="F184" s="167" t="s">
        <v>3395</v>
      </c>
      <c r="H184" s="168">
        <v>0.67</v>
      </c>
      <c r="I184" s="169"/>
      <c r="L184" s="165"/>
      <c r="M184" s="170"/>
      <c r="T184" s="171"/>
      <c r="AT184" s="166" t="s">
        <v>279</v>
      </c>
      <c r="AU184" s="166" t="s">
        <v>90</v>
      </c>
      <c r="AV184" s="14" t="s">
        <v>90</v>
      </c>
      <c r="AW184" s="14" t="s">
        <v>35</v>
      </c>
      <c r="AX184" s="14" t="s">
        <v>81</v>
      </c>
      <c r="AY184" s="166" t="s">
        <v>270</v>
      </c>
    </row>
    <row r="185" spans="2:65" s="15" customFormat="1" ht="11.25">
      <c r="B185" s="172"/>
      <c r="D185" s="152" t="s">
        <v>279</v>
      </c>
      <c r="E185" s="173" t="s">
        <v>3333</v>
      </c>
      <c r="F185" s="174" t="s">
        <v>450</v>
      </c>
      <c r="H185" s="175">
        <v>7.3689999999999998</v>
      </c>
      <c r="I185" s="176"/>
      <c r="L185" s="172"/>
      <c r="M185" s="177"/>
      <c r="T185" s="178"/>
      <c r="AT185" s="173" t="s">
        <v>279</v>
      </c>
      <c r="AU185" s="173" t="s">
        <v>90</v>
      </c>
      <c r="AV185" s="15" t="s">
        <v>277</v>
      </c>
      <c r="AW185" s="15" t="s">
        <v>35</v>
      </c>
      <c r="AX185" s="15" t="s">
        <v>21</v>
      </c>
      <c r="AY185" s="173" t="s">
        <v>270</v>
      </c>
    </row>
    <row r="186" spans="2:65" s="1" customFormat="1" ht="24.2" customHeight="1">
      <c r="B186" s="32"/>
      <c r="C186" s="138" t="s">
        <v>338</v>
      </c>
      <c r="D186" s="138" t="s">
        <v>272</v>
      </c>
      <c r="E186" s="139" t="s">
        <v>451</v>
      </c>
      <c r="F186" s="140" t="s">
        <v>452</v>
      </c>
      <c r="G186" s="141" t="s">
        <v>371</v>
      </c>
      <c r="H186" s="142">
        <v>2.5840000000000001</v>
      </c>
      <c r="I186" s="143"/>
      <c r="J186" s="144">
        <f>ROUND(I186*H186,2)</f>
        <v>0</v>
      </c>
      <c r="K186" s="140" t="s">
        <v>276</v>
      </c>
      <c r="L186" s="32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277</v>
      </c>
      <c r="AT186" s="149" t="s">
        <v>272</v>
      </c>
      <c r="AU186" s="149" t="s">
        <v>90</v>
      </c>
      <c r="AY186" s="17" t="s">
        <v>270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21</v>
      </c>
      <c r="BK186" s="150">
        <f>ROUND(I186*H186,2)</f>
        <v>0</v>
      </c>
      <c r="BL186" s="17" t="s">
        <v>277</v>
      </c>
      <c r="BM186" s="149" t="s">
        <v>3396</v>
      </c>
    </row>
    <row r="187" spans="2:65" s="12" customFormat="1" ht="11.25">
      <c r="B187" s="151"/>
      <c r="D187" s="152" t="s">
        <v>279</v>
      </c>
      <c r="E187" s="153" t="s">
        <v>1</v>
      </c>
      <c r="F187" s="154" t="s">
        <v>3397</v>
      </c>
      <c r="H187" s="153" t="s">
        <v>1</v>
      </c>
      <c r="I187" s="155"/>
      <c r="L187" s="151"/>
      <c r="M187" s="156"/>
      <c r="T187" s="157"/>
      <c r="AT187" s="153" t="s">
        <v>279</v>
      </c>
      <c r="AU187" s="153" t="s">
        <v>90</v>
      </c>
      <c r="AV187" s="12" t="s">
        <v>21</v>
      </c>
      <c r="AW187" s="12" t="s">
        <v>35</v>
      </c>
      <c r="AX187" s="12" t="s">
        <v>81</v>
      </c>
      <c r="AY187" s="153" t="s">
        <v>270</v>
      </c>
    </row>
    <row r="188" spans="2:65" s="14" customFormat="1" ht="11.25">
      <c r="B188" s="165"/>
      <c r="D188" s="152" t="s">
        <v>279</v>
      </c>
      <c r="E188" s="166" t="s">
        <v>1</v>
      </c>
      <c r="F188" s="167" t="s">
        <v>3398</v>
      </c>
      <c r="H188" s="168">
        <v>1</v>
      </c>
      <c r="I188" s="169"/>
      <c r="L188" s="165"/>
      <c r="M188" s="170"/>
      <c r="T188" s="171"/>
      <c r="AT188" s="166" t="s">
        <v>279</v>
      </c>
      <c r="AU188" s="166" t="s">
        <v>90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3" customFormat="1" ht="11.25">
      <c r="B189" s="158"/>
      <c r="D189" s="152" t="s">
        <v>279</v>
      </c>
      <c r="E189" s="159" t="s">
        <v>1</v>
      </c>
      <c r="F189" s="160" t="s">
        <v>367</v>
      </c>
      <c r="H189" s="161">
        <v>1</v>
      </c>
      <c r="I189" s="162"/>
      <c r="L189" s="158"/>
      <c r="M189" s="163"/>
      <c r="T189" s="164"/>
      <c r="AT189" s="159" t="s">
        <v>279</v>
      </c>
      <c r="AU189" s="159" t="s">
        <v>90</v>
      </c>
      <c r="AV189" s="13" t="s">
        <v>179</v>
      </c>
      <c r="AW189" s="13" t="s">
        <v>35</v>
      </c>
      <c r="AX189" s="13" t="s">
        <v>81</v>
      </c>
      <c r="AY189" s="159" t="s">
        <v>270</v>
      </c>
    </row>
    <row r="190" spans="2:65" s="12" customFormat="1" ht="22.5">
      <c r="B190" s="151"/>
      <c r="D190" s="152" t="s">
        <v>279</v>
      </c>
      <c r="E190" s="153" t="s">
        <v>1</v>
      </c>
      <c r="F190" s="154" t="s">
        <v>2703</v>
      </c>
      <c r="H190" s="153" t="s">
        <v>1</v>
      </c>
      <c r="I190" s="155"/>
      <c r="L190" s="151"/>
      <c r="M190" s="156"/>
      <c r="T190" s="157"/>
      <c r="AT190" s="153" t="s">
        <v>279</v>
      </c>
      <c r="AU190" s="153" t="s">
        <v>90</v>
      </c>
      <c r="AV190" s="12" t="s">
        <v>21</v>
      </c>
      <c r="AW190" s="12" t="s">
        <v>35</v>
      </c>
      <c r="AX190" s="12" t="s">
        <v>81</v>
      </c>
      <c r="AY190" s="153" t="s">
        <v>270</v>
      </c>
    </row>
    <row r="191" spans="2:65" s="12" customFormat="1" ht="22.5">
      <c r="B191" s="151"/>
      <c r="D191" s="152" t="s">
        <v>279</v>
      </c>
      <c r="E191" s="153" t="s">
        <v>1</v>
      </c>
      <c r="F191" s="154" t="s">
        <v>3399</v>
      </c>
      <c r="H191" s="153" t="s">
        <v>1</v>
      </c>
      <c r="I191" s="155"/>
      <c r="L191" s="151"/>
      <c r="M191" s="156"/>
      <c r="T191" s="157"/>
      <c r="AT191" s="153" t="s">
        <v>279</v>
      </c>
      <c r="AU191" s="153" t="s">
        <v>90</v>
      </c>
      <c r="AV191" s="12" t="s">
        <v>21</v>
      </c>
      <c r="AW191" s="12" t="s">
        <v>35</v>
      </c>
      <c r="AX191" s="12" t="s">
        <v>81</v>
      </c>
      <c r="AY191" s="153" t="s">
        <v>270</v>
      </c>
    </row>
    <row r="192" spans="2:65" s="12" customFormat="1" ht="22.5">
      <c r="B192" s="151"/>
      <c r="D192" s="152" t="s">
        <v>279</v>
      </c>
      <c r="E192" s="153" t="s">
        <v>1</v>
      </c>
      <c r="F192" s="154" t="s">
        <v>3400</v>
      </c>
      <c r="H192" s="153" t="s">
        <v>1</v>
      </c>
      <c r="I192" s="155"/>
      <c r="L192" s="151"/>
      <c r="M192" s="156"/>
      <c r="T192" s="157"/>
      <c r="AT192" s="153" t="s">
        <v>279</v>
      </c>
      <c r="AU192" s="153" t="s">
        <v>90</v>
      </c>
      <c r="AV192" s="12" t="s">
        <v>21</v>
      </c>
      <c r="AW192" s="12" t="s">
        <v>35</v>
      </c>
      <c r="AX192" s="12" t="s">
        <v>81</v>
      </c>
      <c r="AY192" s="153" t="s">
        <v>270</v>
      </c>
    </row>
    <row r="193" spans="2:65" s="14" customFormat="1" ht="11.25">
      <c r="B193" s="165"/>
      <c r="D193" s="152" t="s">
        <v>279</v>
      </c>
      <c r="E193" s="166" t="s">
        <v>1</v>
      </c>
      <c r="F193" s="167" t="s">
        <v>3401</v>
      </c>
      <c r="H193" s="168">
        <v>1.5840000000000001</v>
      </c>
      <c r="I193" s="169"/>
      <c r="L193" s="165"/>
      <c r="M193" s="170"/>
      <c r="T193" s="171"/>
      <c r="AT193" s="166" t="s">
        <v>279</v>
      </c>
      <c r="AU193" s="166" t="s">
        <v>90</v>
      </c>
      <c r="AV193" s="14" t="s">
        <v>90</v>
      </c>
      <c r="AW193" s="14" t="s">
        <v>35</v>
      </c>
      <c r="AX193" s="14" t="s">
        <v>81</v>
      </c>
      <c r="AY193" s="166" t="s">
        <v>270</v>
      </c>
    </row>
    <row r="194" spans="2:65" s="13" customFormat="1" ht="11.25">
      <c r="B194" s="158"/>
      <c r="D194" s="152" t="s">
        <v>279</v>
      </c>
      <c r="E194" s="159" t="s">
        <v>1</v>
      </c>
      <c r="F194" s="160" t="s">
        <v>367</v>
      </c>
      <c r="H194" s="161">
        <v>1.5840000000000001</v>
      </c>
      <c r="I194" s="162"/>
      <c r="L194" s="158"/>
      <c r="M194" s="163"/>
      <c r="T194" s="164"/>
      <c r="AT194" s="159" t="s">
        <v>279</v>
      </c>
      <c r="AU194" s="159" t="s">
        <v>90</v>
      </c>
      <c r="AV194" s="13" t="s">
        <v>179</v>
      </c>
      <c r="AW194" s="13" t="s">
        <v>35</v>
      </c>
      <c r="AX194" s="13" t="s">
        <v>81</v>
      </c>
      <c r="AY194" s="159" t="s">
        <v>270</v>
      </c>
    </row>
    <row r="195" spans="2:65" s="15" customFormat="1" ht="11.25">
      <c r="B195" s="172"/>
      <c r="D195" s="152" t="s">
        <v>279</v>
      </c>
      <c r="E195" s="173" t="s">
        <v>3339</v>
      </c>
      <c r="F195" s="174" t="s">
        <v>310</v>
      </c>
      <c r="H195" s="175">
        <v>2.5840000000000001</v>
      </c>
      <c r="I195" s="176"/>
      <c r="L195" s="172"/>
      <c r="M195" s="177"/>
      <c r="T195" s="178"/>
      <c r="AT195" s="173" t="s">
        <v>279</v>
      </c>
      <c r="AU195" s="173" t="s">
        <v>90</v>
      </c>
      <c r="AV195" s="15" t="s">
        <v>277</v>
      </c>
      <c r="AW195" s="15" t="s">
        <v>35</v>
      </c>
      <c r="AX195" s="15" t="s">
        <v>21</v>
      </c>
      <c r="AY195" s="173" t="s">
        <v>270</v>
      </c>
    </row>
    <row r="196" spans="2:65" s="1" customFormat="1" ht="24.2" customHeight="1">
      <c r="B196" s="32"/>
      <c r="C196" s="138" t="s">
        <v>345</v>
      </c>
      <c r="D196" s="138" t="s">
        <v>272</v>
      </c>
      <c r="E196" s="139" t="s">
        <v>2707</v>
      </c>
      <c r="F196" s="140" t="s">
        <v>2708</v>
      </c>
      <c r="G196" s="141" t="s">
        <v>371</v>
      </c>
      <c r="H196" s="142">
        <v>2.16</v>
      </c>
      <c r="I196" s="143"/>
      <c r="J196" s="144">
        <f>ROUND(I196*H196,2)</f>
        <v>0</v>
      </c>
      <c r="K196" s="140" t="s">
        <v>276</v>
      </c>
      <c r="L196" s="32"/>
      <c r="M196" s="145" t="s">
        <v>1</v>
      </c>
      <c r="N196" s="146" t="s">
        <v>46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277</v>
      </c>
      <c r="AT196" s="149" t="s">
        <v>272</v>
      </c>
      <c r="AU196" s="149" t="s">
        <v>90</v>
      </c>
      <c r="AY196" s="17" t="s">
        <v>270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21</v>
      </c>
      <c r="BK196" s="150">
        <f>ROUND(I196*H196,2)</f>
        <v>0</v>
      </c>
      <c r="BL196" s="17" t="s">
        <v>277</v>
      </c>
      <c r="BM196" s="149" t="s">
        <v>3402</v>
      </c>
    </row>
    <row r="197" spans="2:65" s="12" customFormat="1" ht="22.5">
      <c r="B197" s="151"/>
      <c r="D197" s="152" t="s">
        <v>279</v>
      </c>
      <c r="E197" s="153" t="s">
        <v>1</v>
      </c>
      <c r="F197" s="154" t="s">
        <v>3403</v>
      </c>
      <c r="H197" s="153" t="s">
        <v>1</v>
      </c>
      <c r="I197" s="155"/>
      <c r="L197" s="151"/>
      <c r="M197" s="156"/>
      <c r="T197" s="157"/>
      <c r="AT197" s="153" t="s">
        <v>279</v>
      </c>
      <c r="AU197" s="153" t="s">
        <v>90</v>
      </c>
      <c r="AV197" s="12" t="s">
        <v>21</v>
      </c>
      <c r="AW197" s="12" t="s">
        <v>35</v>
      </c>
      <c r="AX197" s="12" t="s">
        <v>81</v>
      </c>
      <c r="AY197" s="153" t="s">
        <v>270</v>
      </c>
    </row>
    <row r="198" spans="2:65" s="12" customFormat="1" ht="22.5">
      <c r="B198" s="151"/>
      <c r="D198" s="152" t="s">
        <v>279</v>
      </c>
      <c r="E198" s="153" t="s">
        <v>1</v>
      </c>
      <c r="F198" s="154" t="s">
        <v>2711</v>
      </c>
      <c r="H198" s="153" t="s">
        <v>1</v>
      </c>
      <c r="I198" s="155"/>
      <c r="L198" s="151"/>
      <c r="M198" s="156"/>
      <c r="T198" s="157"/>
      <c r="AT198" s="153" t="s">
        <v>279</v>
      </c>
      <c r="AU198" s="153" t="s">
        <v>90</v>
      </c>
      <c r="AV198" s="12" t="s">
        <v>21</v>
      </c>
      <c r="AW198" s="12" t="s">
        <v>35</v>
      </c>
      <c r="AX198" s="12" t="s">
        <v>81</v>
      </c>
      <c r="AY198" s="153" t="s">
        <v>270</v>
      </c>
    </row>
    <row r="199" spans="2:65" s="14" customFormat="1" ht="11.25">
      <c r="B199" s="165"/>
      <c r="D199" s="152" t="s">
        <v>279</v>
      </c>
      <c r="E199" s="166" t="s">
        <v>1</v>
      </c>
      <c r="F199" s="167" t="s">
        <v>3404</v>
      </c>
      <c r="H199" s="168">
        <v>2.16</v>
      </c>
      <c r="I199" s="169"/>
      <c r="L199" s="165"/>
      <c r="M199" s="170"/>
      <c r="T199" s="171"/>
      <c r="AT199" s="166" t="s">
        <v>279</v>
      </c>
      <c r="AU199" s="166" t="s">
        <v>90</v>
      </c>
      <c r="AV199" s="14" t="s">
        <v>90</v>
      </c>
      <c r="AW199" s="14" t="s">
        <v>35</v>
      </c>
      <c r="AX199" s="14" t="s">
        <v>81</v>
      </c>
      <c r="AY199" s="166" t="s">
        <v>270</v>
      </c>
    </row>
    <row r="200" spans="2:65" s="15" customFormat="1" ht="11.25">
      <c r="B200" s="172"/>
      <c r="D200" s="152" t="s">
        <v>279</v>
      </c>
      <c r="E200" s="173" t="s">
        <v>3355</v>
      </c>
      <c r="F200" s="174" t="s">
        <v>310</v>
      </c>
      <c r="H200" s="175">
        <v>2.16</v>
      </c>
      <c r="I200" s="176"/>
      <c r="L200" s="172"/>
      <c r="M200" s="177"/>
      <c r="T200" s="178"/>
      <c r="AT200" s="173" t="s">
        <v>279</v>
      </c>
      <c r="AU200" s="173" t="s">
        <v>90</v>
      </c>
      <c r="AV200" s="15" t="s">
        <v>277</v>
      </c>
      <c r="AW200" s="15" t="s">
        <v>35</v>
      </c>
      <c r="AX200" s="15" t="s">
        <v>21</v>
      </c>
      <c r="AY200" s="173" t="s">
        <v>270</v>
      </c>
    </row>
    <row r="201" spans="2:65" s="1" customFormat="1" ht="44.25" customHeight="1">
      <c r="B201" s="32"/>
      <c r="C201" s="138" t="s">
        <v>26</v>
      </c>
      <c r="D201" s="138" t="s">
        <v>272</v>
      </c>
      <c r="E201" s="139" t="s">
        <v>465</v>
      </c>
      <c r="F201" s="140" t="s">
        <v>466</v>
      </c>
      <c r="G201" s="141" t="s">
        <v>371</v>
      </c>
      <c r="H201" s="142">
        <v>3.3</v>
      </c>
      <c r="I201" s="143"/>
      <c r="J201" s="144">
        <f>ROUND(I201*H201,2)</f>
        <v>0</v>
      </c>
      <c r="K201" s="140" t="s">
        <v>341</v>
      </c>
      <c r="L201" s="32"/>
      <c r="M201" s="145" t="s">
        <v>1</v>
      </c>
      <c r="N201" s="146" t="s">
        <v>46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277</v>
      </c>
      <c r="AT201" s="149" t="s">
        <v>272</v>
      </c>
      <c r="AU201" s="149" t="s">
        <v>90</v>
      </c>
      <c r="AY201" s="17" t="s">
        <v>270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21</v>
      </c>
      <c r="BK201" s="150">
        <f>ROUND(I201*H201,2)</f>
        <v>0</v>
      </c>
      <c r="BL201" s="17" t="s">
        <v>277</v>
      </c>
      <c r="BM201" s="149" t="s">
        <v>3405</v>
      </c>
    </row>
    <row r="202" spans="2:65" s="12" customFormat="1" ht="22.5">
      <c r="B202" s="151"/>
      <c r="D202" s="152" t="s">
        <v>279</v>
      </c>
      <c r="E202" s="153" t="s">
        <v>1</v>
      </c>
      <c r="F202" s="154" t="s">
        <v>468</v>
      </c>
      <c r="H202" s="153" t="s">
        <v>1</v>
      </c>
      <c r="I202" s="155"/>
      <c r="L202" s="151"/>
      <c r="M202" s="156"/>
      <c r="T202" s="157"/>
      <c r="AT202" s="153" t="s">
        <v>279</v>
      </c>
      <c r="AU202" s="153" t="s">
        <v>90</v>
      </c>
      <c r="AV202" s="12" t="s">
        <v>21</v>
      </c>
      <c r="AW202" s="12" t="s">
        <v>35</v>
      </c>
      <c r="AX202" s="12" t="s">
        <v>81</v>
      </c>
      <c r="AY202" s="153" t="s">
        <v>270</v>
      </c>
    </row>
    <row r="203" spans="2:65" s="12" customFormat="1" ht="22.5">
      <c r="B203" s="151"/>
      <c r="D203" s="152" t="s">
        <v>279</v>
      </c>
      <c r="E203" s="153" t="s">
        <v>1</v>
      </c>
      <c r="F203" s="154" t="s">
        <v>3406</v>
      </c>
      <c r="H203" s="153" t="s">
        <v>1</v>
      </c>
      <c r="I203" s="155"/>
      <c r="L203" s="151"/>
      <c r="M203" s="156"/>
      <c r="T203" s="157"/>
      <c r="AT203" s="153" t="s">
        <v>279</v>
      </c>
      <c r="AU203" s="153" t="s">
        <v>90</v>
      </c>
      <c r="AV203" s="12" t="s">
        <v>21</v>
      </c>
      <c r="AW203" s="12" t="s">
        <v>35</v>
      </c>
      <c r="AX203" s="12" t="s">
        <v>81</v>
      </c>
      <c r="AY203" s="153" t="s">
        <v>270</v>
      </c>
    </row>
    <row r="204" spans="2:65" s="14" customFormat="1" ht="11.25">
      <c r="B204" s="165"/>
      <c r="D204" s="152" t="s">
        <v>279</v>
      </c>
      <c r="E204" s="166" t="s">
        <v>1</v>
      </c>
      <c r="F204" s="167" t="s">
        <v>3335</v>
      </c>
      <c r="H204" s="168">
        <v>3.3</v>
      </c>
      <c r="I204" s="169"/>
      <c r="L204" s="165"/>
      <c r="M204" s="170"/>
      <c r="T204" s="171"/>
      <c r="AT204" s="166" t="s">
        <v>279</v>
      </c>
      <c r="AU204" s="166" t="s">
        <v>90</v>
      </c>
      <c r="AV204" s="14" t="s">
        <v>90</v>
      </c>
      <c r="AW204" s="14" t="s">
        <v>35</v>
      </c>
      <c r="AX204" s="14" t="s">
        <v>21</v>
      </c>
      <c r="AY204" s="166" t="s">
        <v>270</v>
      </c>
    </row>
    <row r="205" spans="2:65" s="1" customFormat="1" ht="49.15" customHeight="1">
      <c r="B205" s="32"/>
      <c r="C205" s="138" t="s">
        <v>355</v>
      </c>
      <c r="D205" s="138" t="s">
        <v>272</v>
      </c>
      <c r="E205" s="139" t="s">
        <v>471</v>
      </c>
      <c r="F205" s="140" t="s">
        <v>472</v>
      </c>
      <c r="G205" s="141" t="s">
        <v>371</v>
      </c>
      <c r="H205" s="142">
        <v>3.3</v>
      </c>
      <c r="I205" s="143"/>
      <c r="J205" s="144">
        <f>ROUND(I205*H205,2)</f>
        <v>0</v>
      </c>
      <c r="K205" s="140" t="s">
        <v>341</v>
      </c>
      <c r="L205" s="32"/>
      <c r="M205" s="145" t="s">
        <v>1</v>
      </c>
      <c r="N205" s="146" t="s">
        <v>46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277</v>
      </c>
      <c r="AT205" s="149" t="s">
        <v>272</v>
      </c>
      <c r="AU205" s="149" t="s">
        <v>90</v>
      </c>
      <c r="AY205" s="17" t="s">
        <v>270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21</v>
      </c>
      <c r="BK205" s="150">
        <f>ROUND(I205*H205,2)</f>
        <v>0</v>
      </c>
      <c r="BL205" s="17" t="s">
        <v>277</v>
      </c>
      <c r="BM205" s="149" t="s">
        <v>3407</v>
      </c>
    </row>
    <row r="206" spans="2:65" s="12" customFormat="1" ht="22.5">
      <c r="B206" s="151"/>
      <c r="D206" s="152" t="s">
        <v>279</v>
      </c>
      <c r="E206" s="153" t="s">
        <v>1</v>
      </c>
      <c r="F206" s="154" t="s">
        <v>474</v>
      </c>
      <c r="H206" s="153" t="s">
        <v>1</v>
      </c>
      <c r="I206" s="155"/>
      <c r="L206" s="151"/>
      <c r="M206" s="156"/>
      <c r="T206" s="157"/>
      <c r="AT206" s="153" t="s">
        <v>279</v>
      </c>
      <c r="AU206" s="153" t="s">
        <v>90</v>
      </c>
      <c r="AV206" s="12" t="s">
        <v>21</v>
      </c>
      <c r="AW206" s="12" t="s">
        <v>35</v>
      </c>
      <c r="AX206" s="12" t="s">
        <v>81</v>
      </c>
      <c r="AY206" s="153" t="s">
        <v>270</v>
      </c>
    </row>
    <row r="207" spans="2:65" s="12" customFormat="1" ht="11.25">
      <c r="B207" s="151"/>
      <c r="D207" s="152" t="s">
        <v>279</v>
      </c>
      <c r="E207" s="153" t="s">
        <v>1</v>
      </c>
      <c r="F207" s="154" t="s">
        <v>3408</v>
      </c>
      <c r="H207" s="153" t="s">
        <v>1</v>
      </c>
      <c r="I207" s="155"/>
      <c r="L207" s="151"/>
      <c r="M207" s="156"/>
      <c r="T207" s="157"/>
      <c r="AT207" s="153" t="s">
        <v>279</v>
      </c>
      <c r="AU207" s="153" t="s">
        <v>90</v>
      </c>
      <c r="AV207" s="12" t="s">
        <v>21</v>
      </c>
      <c r="AW207" s="12" t="s">
        <v>35</v>
      </c>
      <c r="AX207" s="12" t="s">
        <v>81</v>
      </c>
      <c r="AY207" s="153" t="s">
        <v>270</v>
      </c>
    </row>
    <row r="208" spans="2:65" s="12" customFormat="1" ht="11.25">
      <c r="B208" s="151"/>
      <c r="D208" s="152" t="s">
        <v>279</v>
      </c>
      <c r="E208" s="153" t="s">
        <v>1</v>
      </c>
      <c r="F208" s="154" t="s">
        <v>2794</v>
      </c>
      <c r="H208" s="153" t="s">
        <v>1</v>
      </c>
      <c r="I208" s="155"/>
      <c r="L208" s="151"/>
      <c r="M208" s="156"/>
      <c r="T208" s="157"/>
      <c r="AT208" s="153" t="s">
        <v>279</v>
      </c>
      <c r="AU208" s="153" t="s">
        <v>90</v>
      </c>
      <c r="AV208" s="12" t="s">
        <v>21</v>
      </c>
      <c r="AW208" s="12" t="s">
        <v>35</v>
      </c>
      <c r="AX208" s="12" t="s">
        <v>81</v>
      </c>
      <c r="AY208" s="153" t="s">
        <v>270</v>
      </c>
    </row>
    <row r="209" spans="2:65" s="14" customFormat="1" ht="11.25">
      <c r="B209" s="165"/>
      <c r="D209" s="152" t="s">
        <v>279</v>
      </c>
      <c r="E209" s="166" t="s">
        <v>1</v>
      </c>
      <c r="F209" s="167" t="s">
        <v>3335</v>
      </c>
      <c r="H209" s="168">
        <v>3.3</v>
      </c>
      <c r="I209" s="169"/>
      <c r="L209" s="165"/>
      <c r="M209" s="170"/>
      <c r="T209" s="171"/>
      <c r="AT209" s="166" t="s">
        <v>279</v>
      </c>
      <c r="AU209" s="166" t="s">
        <v>90</v>
      </c>
      <c r="AV209" s="14" t="s">
        <v>90</v>
      </c>
      <c r="AW209" s="14" t="s">
        <v>35</v>
      </c>
      <c r="AX209" s="14" t="s">
        <v>21</v>
      </c>
      <c r="AY209" s="166" t="s">
        <v>270</v>
      </c>
    </row>
    <row r="210" spans="2:65" s="1" customFormat="1" ht="37.9" customHeight="1">
      <c r="B210" s="32"/>
      <c r="C210" s="138" t="s">
        <v>8</v>
      </c>
      <c r="D210" s="138" t="s">
        <v>272</v>
      </c>
      <c r="E210" s="139" t="s">
        <v>476</v>
      </c>
      <c r="F210" s="140" t="s">
        <v>477</v>
      </c>
      <c r="G210" s="141" t="s">
        <v>371</v>
      </c>
      <c r="H210" s="142">
        <v>2.488</v>
      </c>
      <c r="I210" s="143"/>
      <c r="J210" s="144">
        <f>ROUND(I210*H210,2)</f>
        <v>0</v>
      </c>
      <c r="K210" s="140" t="s">
        <v>276</v>
      </c>
      <c r="L210" s="32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277</v>
      </c>
      <c r="AT210" s="149" t="s">
        <v>272</v>
      </c>
      <c r="AU210" s="149" t="s">
        <v>90</v>
      </c>
      <c r="AY210" s="17" t="s">
        <v>270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21</v>
      </c>
      <c r="BK210" s="150">
        <f>ROUND(I210*H210,2)</f>
        <v>0</v>
      </c>
      <c r="BL210" s="17" t="s">
        <v>277</v>
      </c>
      <c r="BM210" s="149" t="s">
        <v>3409</v>
      </c>
    </row>
    <row r="211" spans="2:65" s="12" customFormat="1" ht="11.25">
      <c r="B211" s="151"/>
      <c r="D211" s="152" t="s">
        <v>279</v>
      </c>
      <c r="E211" s="153" t="s">
        <v>1</v>
      </c>
      <c r="F211" s="154" t="s">
        <v>1500</v>
      </c>
      <c r="H211" s="153" t="s">
        <v>1</v>
      </c>
      <c r="I211" s="155"/>
      <c r="L211" s="151"/>
      <c r="M211" s="156"/>
      <c r="T211" s="157"/>
      <c r="AT211" s="153" t="s">
        <v>279</v>
      </c>
      <c r="AU211" s="153" t="s">
        <v>90</v>
      </c>
      <c r="AV211" s="12" t="s">
        <v>21</v>
      </c>
      <c r="AW211" s="12" t="s">
        <v>35</v>
      </c>
      <c r="AX211" s="12" t="s">
        <v>81</v>
      </c>
      <c r="AY211" s="153" t="s">
        <v>270</v>
      </c>
    </row>
    <row r="212" spans="2:65" s="12" customFormat="1" ht="11.25">
      <c r="B212" s="151"/>
      <c r="D212" s="152" t="s">
        <v>279</v>
      </c>
      <c r="E212" s="153" t="s">
        <v>1</v>
      </c>
      <c r="F212" s="154" t="s">
        <v>1501</v>
      </c>
      <c r="H212" s="153" t="s">
        <v>1</v>
      </c>
      <c r="I212" s="155"/>
      <c r="L212" s="151"/>
      <c r="M212" s="156"/>
      <c r="T212" s="157"/>
      <c r="AT212" s="153" t="s">
        <v>279</v>
      </c>
      <c r="AU212" s="153" t="s">
        <v>90</v>
      </c>
      <c r="AV212" s="12" t="s">
        <v>21</v>
      </c>
      <c r="AW212" s="12" t="s">
        <v>35</v>
      </c>
      <c r="AX212" s="12" t="s">
        <v>81</v>
      </c>
      <c r="AY212" s="153" t="s">
        <v>270</v>
      </c>
    </row>
    <row r="213" spans="2:65" s="14" customFormat="1" ht="11.25">
      <c r="B213" s="165"/>
      <c r="D213" s="152" t="s">
        <v>279</v>
      </c>
      <c r="E213" s="166" t="s">
        <v>1</v>
      </c>
      <c r="F213" s="167" t="s">
        <v>3349</v>
      </c>
      <c r="H213" s="168">
        <v>0.55300000000000005</v>
      </c>
      <c r="I213" s="169"/>
      <c r="L213" s="165"/>
      <c r="M213" s="170"/>
      <c r="T213" s="171"/>
      <c r="AT213" s="166" t="s">
        <v>279</v>
      </c>
      <c r="AU213" s="166" t="s">
        <v>90</v>
      </c>
      <c r="AV213" s="14" t="s">
        <v>90</v>
      </c>
      <c r="AW213" s="14" t="s">
        <v>35</v>
      </c>
      <c r="AX213" s="14" t="s">
        <v>81</v>
      </c>
      <c r="AY213" s="166" t="s">
        <v>270</v>
      </c>
    </row>
    <row r="214" spans="2:65" s="14" customFormat="1" ht="11.25">
      <c r="B214" s="165"/>
      <c r="D214" s="152" t="s">
        <v>279</v>
      </c>
      <c r="E214" s="166" t="s">
        <v>1</v>
      </c>
      <c r="F214" s="167" t="s">
        <v>3359</v>
      </c>
      <c r="H214" s="168">
        <v>4.9470000000000001</v>
      </c>
      <c r="I214" s="169"/>
      <c r="L214" s="165"/>
      <c r="M214" s="170"/>
      <c r="T214" s="171"/>
      <c r="AT214" s="166" t="s">
        <v>279</v>
      </c>
      <c r="AU214" s="166" t="s">
        <v>90</v>
      </c>
      <c r="AV214" s="14" t="s">
        <v>90</v>
      </c>
      <c r="AW214" s="14" t="s">
        <v>35</v>
      </c>
      <c r="AX214" s="14" t="s">
        <v>81</v>
      </c>
      <c r="AY214" s="166" t="s">
        <v>270</v>
      </c>
    </row>
    <row r="215" spans="2:65" s="12" customFormat="1" ht="11.25">
      <c r="B215" s="151"/>
      <c r="D215" s="152" t="s">
        <v>279</v>
      </c>
      <c r="E215" s="153" t="s">
        <v>1</v>
      </c>
      <c r="F215" s="154" t="s">
        <v>3410</v>
      </c>
      <c r="H215" s="153" t="s">
        <v>1</v>
      </c>
      <c r="I215" s="155"/>
      <c r="L215" s="151"/>
      <c r="M215" s="156"/>
      <c r="T215" s="157"/>
      <c r="AT215" s="153" t="s">
        <v>279</v>
      </c>
      <c r="AU215" s="153" t="s">
        <v>90</v>
      </c>
      <c r="AV215" s="12" t="s">
        <v>21</v>
      </c>
      <c r="AW215" s="12" t="s">
        <v>35</v>
      </c>
      <c r="AX215" s="12" t="s">
        <v>81</v>
      </c>
      <c r="AY215" s="153" t="s">
        <v>270</v>
      </c>
    </row>
    <row r="216" spans="2:65" s="14" customFormat="1" ht="11.25">
      <c r="B216" s="165"/>
      <c r="D216" s="152" t="s">
        <v>279</v>
      </c>
      <c r="E216" s="166" t="s">
        <v>1</v>
      </c>
      <c r="F216" s="167" t="s">
        <v>3355</v>
      </c>
      <c r="H216" s="168">
        <v>2.16</v>
      </c>
      <c r="I216" s="169"/>
      <c r="L216" s="165"/>
      <c r="M216" s="170"/>
      <c r="T216" s="171"/>
      <c r="AT216" s="166" t="s">
        <v>279</v>
      </c>
      <c r="AU216" s="166" t="s">
        <v>90</v>
      </c>
      <c r="AV216" s="14" t="s">
        <v>90</v>
      </c>
      <c r="AW216" s="14" t="s">
        <v>35</v>
      </c>
      <c r="AX216" s="14" t="s">
        <v>81</v>
      </c>
      <c r="AY216" s="166" t="s">
        <v>270</v>
      </c>
    </row>
    <row r="217" spans="2:65" s="12" customFormat="1" ht="22.5">
      <c r="B217" s="151"/>
      <c r="D217" s="152" t="s">
        <v>279</v>
      </c>
      <c r="E217" s="153" t="s">
        <v>1</v>
      </c>
      <c r="F217" s="154" t="s">
        <v>3411</v>
      </c>
      <c r="H217" s="153" t="s">
        <v>1</v>
      </c>
      <c r="I217" s="155"/>
      <c r="L217" s="151"/>
      <c r="M217" s="156"/>
      <c r="T217" s="157"/>
      <c r="AT217" s="153" t="s">
        <v>279</v>
      </c>
      <c r="AU217" s="153" t="s">
        <v>90</v>
      </c>
      <c r="AV217" s="12" t="s">
        <v>21</v>
      </c>
      <c r="AW217" s="12" t="s">
        <v>35</v>
      </c>
      <c r="AX217" s="12" t="s">
        <v>81</v>
      </c>
      <c r="AY217" s="153" t="s">
        <v>270</v>
      </c>
    </row>
    <row r="218" spans="2:65" s="14" customFormat="1" ht="11.25">
      <c r="B218" s="165"/>
      <c r="D218" s="152" t="s">
        <v>279</v>
      </c>
      <c r="E218" s="166" t="s">
        <v>1</v>
      </c>
      <c r="F218" s="167" t="s">
        <v>3412</v>
      </c>
      <c r="H218" s="168">
        <v>-3.3</v>
      </c>
      <c r="I218" s="169"/>
      <c r="L218" s="165"/>
      <c r="M218" s="170"/>
      <c r="T218" s="171"/>
      <c r="AT218" s="166" t="s">
        <v>279</v>
      </c>
      <c r="AU218" s="166" t="s">
        <v>90</v>
      </c>
      <c r="AV218" s="14" t="s">
        <v>90</v>
      </c>
      <c r="AW218" s="14" t="s">
        <v>35</v>
      </c>
      <c r="AX218" s="14" t="s">
        <v>81</v>
      </c>
      <c r="AY218" s="166" t="s">
        <v>270</v>
      </c>
    </row>
    <row r="219" spans="2:65" s="14" customFormat="1" ht="11.25">
      <c r="B219" s="165"/>
      <c r="D219" s="152" t="s">
        <v>279</v>
      </c>
      <c r="E219" s="166" t="s">
        <v>1</v>
      </c>
      <c r="F219" s="167" t="s">
        <v>3413</v>
      </c>
      <c r="H219" s="168">
        <v>-1.8720000000000001</v>
      </c>
      <c r="I219" s="169"/>
      <c r="L219" s="165"/>
      <c r="M219" s="170"/>
      <c r="T219" s="171"/>
      <c r="AT219" s="166" t="s">
        <v>279</v>
      </c>
      <c r="AU219" s="166" t="s">
        <v>90</v>
      </c>
      <c r="AV219" s="14" t="s">
        <v>90</v>
      </c>
      <c r="AW219" s="14" t="s">
        <v>35</v>
      </c>
      <c r="AX219" s="14" t="s">
        <v>81</v>
      </c>
      <c r="AY219" s="166" t="s">
        <v>270</v>
      </c>
    </row>
    <row r="220" spans="2:65" s="13" customFormat="1" ht="11.25">
      <c r="B220" s="158"/>
      <c r="D220" s="152" t="s">
        <v>279</v>
      </c>
      <c r="E220" s="159" t="s">
        <v>3343</v>
      </c>
      <c r="F220" s="160" t="s">
        <v>1505</v>
      </c>
      <c r="H220" s="161">
        <v>2.488</v>
      </c>
      <c r="I220" s="162"/>
      <c r="L220" s="158"/>
      <c r="M220" s="163"/>
      <c r="T220" s="164"/>
      <c r="AT220" s="159" t="s">
        <v>279</v>
      </c>
      <c r="AU220" s="159" t="s">
        <v>90</v>
      </c>
      <c r="AV220" s="13" t="s">
        <v>179</v>
      </c>
      <c r="AW220" s="13" t="s">
        <v>35</v>
      </c>
      <c r="AX220" s="13" t="s">
        <v>81</v>
      </c>
      <c r="AY220" s="159" t="s">
        <v>270</v>
      </c>
    </row>
    <row r="221" spans="2:65" s="15" customFormat="1" ht="11.25">
      <c r="B221" s="172"/>
      <c r="D221" s="152" t="s">
        <v>279</v>
      </c>
      <c r="E221" s="173" t="s">
        <v>1</v>
      </c>
      <c r="F221" s="174" t="s">
        <v>310</v>
      </c>
      <c r="H221" s="175">
        <v>2.488</v>
      </c>
      <c r="I221" s="176"/>
      <c r="L221" s="172"/>
      <c r="M221" s="177"/>
      <c r="T221" s="178"/>
      <c r="AT221" s="173" t="s">
        <v>279</v>
      </c>
      <c r="AU221" s="173" t="s">
        <v>90</v>
      </c>
      <c r="AV221" s="15" t="s">
        <v>277</v>
      </c>
      <c r="AW221" s="15" t="s">
        <v>35</v>
      </c>
      <c r="AX221" s="15" t="s">
        <v>21</v>
      </c>
      <c r="AY221" s="173" t="s">
        <v>270</v>
      </c>
    </row>
    <row r="222" spans="2:65" s="1" customFormat="1" ht="37.9" customHeight="1">
      <c r="B222" s="32"/>
      <c r="C222" s="138" t="s">
        <v>368</v>
      </c>
      <c r="D222" s="138" t="s">
        <v>272</v>
      </c>
      <c r="E222" s="139" t="s">
        <v>483</v>
      </c>
      <c r="F222" s="140" t="s">
        <v>484</v>
      </c>
      <c r="G222" s="141" t="s">
        <v>371</v>
      </c>
      <c r="H222" s="142">
        <v>15.9</v>
      </c>
      <c r="I222" s="143"/>
      <c r="J222" s="144">
        <f>ROUND(I222*H222,2)</f>
        <v>0</v>
      </c>
      <c r="K222" s="140" t="s">
        <v>276</v>
      </c>
      <c r="L222" s="32"/>
      <c r="M222" s="145" t="s">
        <v>1</v>
      </c>
      <c r="N222" s="146" t="s">
        <v>46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277</v>
      </c>
      <c r="AT222" s="149" t="s">
        <v>272</v>
      </c>
      <c r="AU222" s="149" t="s">
        <v>90</v>
      </c>
      <c r="AY222" s="17" t="s">
        <v>270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21</v>
      </c>
      <c r="BK222" s="150">
        <f>ROUND(I222*H222,2)</f>
        <v>0</v>
      </c>
      <c r="BL222" s="17" t="s">
        <v>277</v>
      </c>
      <c r="BM222" s="149" t="s">
        <v>3414</v>
      </c>
    </row>
    <row r="223" spans="2:65" s="12" customFormat="1" ht="11.25">
      <c r="B223" s="151"/>
      <c r="D223" s="152" t="s">
        <v>279</v>
      </c>
      <c r="E223" s="153" t="s">
        <v>1</v>
      </c>
      <c r="F223" s="154" t="s">
        <v>486</v>
      </c>
      <c r="H223" s="153" t="s">
        <v>1</v>
      </c>
      <c r="I223" s="155"/>
      <c r="L223" s="151"/>
      <c r="M223" s="156"/>
      <c r="T223" s="157"/>
      <c r="AT223" s="153" t="s">
        <v>279</v>
      </c>
      <c r="AU223" s="153" t="s">
        <v>90</v>
      </c>
      <c r="AV223" s="12" t="s">
        <v>21</v>
      </c>
      <c r="AW223" s="12" t="s">
        <v>35</v>
      </c>
      <c r="AX223" s="12" t="s">
        <v>81</v>
      </c>
      <c r="AY223" s="153" t="s">
        <v>270</v>
      </c>
    </row>
    <row r="224" spans="2:65" s="12" customFormat="1" ht="11.25">
      <c r="B224" s="151"/>
      <c r="D224" s="152" t="s">
        <v>279</v>
      </c>
      <c r="E224" s="153" t="s">
        <v>1</v>
      </c>
      <c r="F224" s="154" t="s">
        <v>2803</v>
      </c>
      <c r="H224" s="153" t="s">
        <v>1</v>
      </c>
      <c r="I224" s="155"/>
      <c r="L224" s="151"/>
      <c r="M224" s="156"/>
      <c r="T224" s="157"/>
      <c r="AT224" s="153" t="s">
        <v>279</v>
      </c>
      <c r="AU224" s="153" t="s">
        <v>90</v>
      </c>
      <c r="AV224" s="12" t="s">
        <v>21</v>
      </c>
      <c r="AW224" s="12" t="s">
        <v>35</v>
      </c>
      <c r="AX224" s="12" t="s">
        <v>81</v>
      </c>
      <c r="AY224" s="153" t="s">
        <v>270</v>
      </c>
    </row>
    <row r="225" spans="2:65" s="14" customFormat="1" ht="11.25">
      <c r="B225" s="165"/>
      <c r="D225" s="152" t="s">
        <v>279</v>
      </c>
      <c r="E225" s="166" t="s">
        <v>1</v>
      </c>
      <c r="F225" s="167" t="s">
        <v>3347</v>
      </c>
      <c r="H225" s="168">
        <v>3.05</v>
      </c>
      <c r="I225" s="169"/>
      <c r="L225" s="165"/>
      <c r="M225" s="170"/>
      <c r="T225" s="171"/>
      <c r="AT225" s="166" t="s">
        <v>279</v>
      </c>
      <c r="AU225" s="166" t="s">
        <v>90</v>
      </c>
      <c r="AV225" s="14" t="s">
        <v>90</v>
      </c>
      <c r="AW225" s="14" t="s">
        <v>35</v>
      </c>
      <c r="AX225" s="14" t="s">
        <v>81</v>
      </c>
      <c r="AY225" s="166" t="s">
        <v>270</v>
      </c>
    </row>
    <row r="226" spans="2:65" s="14" customFormat="1" ht="11.25">
      <c r="B226" s="165"/>
      <c r="D226" s="152" t="s">
        <v>279</v>
      </c>
      <c r="E226" s="166" t="s">
        <v>1</v>
      </c>
      <c r="F226" s="167" t="s">
        <v>3357</v>
      </c>
      <c r="H226" s="168">
        <v>12.85</v>
      </c>
      <c r="I226" s="169"/>
      <c r="L226" s="165"/>
      <c r="M226" s="170"/>
      <c r="T226" s="171"/>
      <c r="AT226" s="166" t="s">
        <v>279</v>
      </c>
      <c r="AU226" s="166" t="s">
        <v>90</v>
      </c>
      <c r="AV226" s="14" t="s">
        <v>90</v>
      </c>
      <c r="AW226" s="14" t="s">
        <v>35</v>
      </c>
      <c r="AX226" s="14" t="s">
        <v>81</v>
      </c>
      <c r="AY226" s="166" t="s">
        <v>270</v>
      </c>
    </row>
    <row r="227" spans="2:65" s="13" customFormat="1" ht="11.25">
      <c r="B227" s="158"/>
      <c r="D227" s="152" t="s">
        <v>279</v>
      </c>
      <c r="E227" s="159" t="s">
        <v>3341</v>
      </c>
      <c r="F227" s="160" t="s">
        <v>487</v>
      </c>
      <c r="H227" s="161">
        <v>15.9</v>
      </c>
      <c r="I227" s="162"/>
      <c r="L227" s="158"/>
      <c r="M227" s="163"/>
      <c r="T227" s="164"/>
      <c r="AT227" s="159" t="s">
        <v>279</v>
      </c>
      <c r="AU227" s="159" t="s">
        <v>90</v>
      </c>
      <c r="AV227" s="13" t="s">
        <v>179</v>
      </c>
      <c r="AW227" s="13" t="s">
        <v>35</v>
      </c>
      <c r="AX227" s="13" t="s">
        <v>81</v>
      </c>
      <c r="AY227" s="159" t="s">
        <v>270</v>
      </c>
    </row>
    <row r="228" spans="2:65" s="15" customFormat="1" ht="11.25">
      <c r="B228" s="172"/>
      <c r="D228" s="152" t="s">
        <v>279</v>
      </c>
      <c r="E228" s="173" t="s">
        <v>1</v>
      </c>
      <c r="F228" s="174" t="s">
        <v>310</v>
      </c>
      <c r="H228" s="175">
        <v>15.9</v>
      </c>
      <c r="I228" s="176"/>
      <c r="L228" s="172"/>
      <c r="M228" s="177"/>
      <c r="T228" s="178"/>
      <c r="AT228" s="173" t="s">
        <v>279</v>
      </c>
      <c r="AU228" s="173" t="s">
        <v>90</v>
      </c>
      <c r="AV228" s="15" t="s">
        <v>277</v>
      </c>
      <c r="AW228" s="15" t="s">
        <v>35</v>
      </c>
      <c r="AX228" s="15" t="s">
        <v>21</v>
      </c>
      <c r="AY228" s="173" t="s">
        <v>270</v>
      </c>
    </row>
    <row r="229" spans="2:65" s="1" customFormat="1" ht="37.9" customHeight="1">
      <c r="B229" s="32"/>
      <c r="C229" s="138" t="s">
        <v>375</v>
      </c>
      <c r="D229" s="138" t="s">
        <v>272</v>
      </c>
      <c r="E229" s="139" t="s">
        <v>491</v>
      </c>
      <c r="F229" s="140" t="s">
        <v>492</v>
      </c>
      <c r="G229" s="141" t="s">
        <v>371</v>
      </c>
      <c r="H229" s="142">
        <v>2.5840000000000001</v>
      </c>
      <c r="I229" s="143"/>
      <c r="J229" s="144">
        <f>ROUND(I229*H229,2)</f>
        <v>0</v>
      </c>
      <c r="K229" s="140" t="s">
        <v>276</v>
      </c>
      <c r="L229" s="32"/>
      <c r="M229" s="145" t="s">
        <v>1</v>
      </c>
      <c r="N229" s="146" t="s">
        <v>46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277</v>
      </c>
      <c r="AT229" s="149" t="s">
        <v>272</v>
      </c>
      <c r="AU229" s="149" t="s">
        <v>90</v>
      </c>
      <c r="AY229" s="17" t="s">
        <v>270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21</v>
      </c>
      <c r="BK229" s="150">
        <f>ROUND(I229*H229,2)</f>
        <v>0</v>
      </c>
      <c r="BL229" s="17" t="s">
        <v>277</v>
      </c>
      <c r="BM229" s="149" t="s">
        <v>3415</v>
      </c>
    </row>
    <row r="230" spans="2:65" s="12" customFormat="1" ht="11.25">
      <c r="B230" s="151"/>
      <c r="D230" s="152" t="s">
        <v>279</v>
      </c>
      <c r="E230" s="153" t="s">
        <v>1</v>
      </c>
      <c r="F230" s="154" t="s">
        <v>486</v>
      </c>
      <c r="H230" s="153" t="s">
        <v>1</v>
      </c>
      <c r="I230" s="155"/>
      <c r="L230" s="151"/>
      <c r="M230" s="156"/>
      <c r="T230" s="157"/>
      <c r="AT230" s="153" t="s">
        <v>279</v>
      </c>
      <c r="AU230" s="153" t="s">
        <v>90</v>
      </c>
      <c r="AV230" s="12" t="s">
        <v>21</v>
      </c>
      <c r="AW230" s="12" t="s">
        <v>35</v>
      </c>
      <c r="AX230" s="12" t="s">
        <v>81</v>
      </c>
      <c r="AY230" s="153" t="s">
        <v>270</v>
      </c>
    </row>
    <row r="231" spans="2:65" s="14" customFormat="1" ht="11.25">
      <c r="B231" s="165"/>
      <c r="D231" s="152" t="s">
        <v>279</v>
      </c>
      <c r="E231" s="166" t="s">
        <v>1</v>
      </c>
      <c r="F231" s="167" t="s">
        <v>3339</v>
      </c>
      <c r="H231" s="168">
        <v>2.5840000000000001</v>
      </c>
      <c r="I231" s="169"/>
      <c r="L231" s="165"/>
      <c r="M231" s="170"/>
      <c r="T231" s="171"/>
      <c r="AT231" s="166" t="s">
        <v>279</v>
      </c>
      <c r="AU231" s="166" t="s">
        <v>90</v>
      </c>
      <c r="AV231" s="14" t="s">
        <v>90</v>
      </c>
      <c r="AW231" s="14" t="s">
        <v>35</v>
      </c>
      <c r="AX231" s="14" t="s">
        <v>21</v>
      </c>
      <c r="AY231" s="166" t="s">
        <v>270</v>
      </c>
    </row>
    <row r="232" spans="2:65" s="1" customFormat="1" ht="24.2" customHeight="1">
      <c r="B232" s="32"/>
      <c r="C232" s="138" t="s">
        <v>381</v>
      </c>
      <c r="D232" s="138" t="s">
        <v>272</v>
      </c>
      <c r="E232" s="139" t="s">
        <v>542</v>
      </c>
      <c r="F232" s="140" t="s">
        <v>543</v>
      </c>
      <c r="G232" s="141" t="s">
        <v>371</v>
      </c>
      <c r="H232" s="142">
        <v>2.7130000000000001</v>
      </c>
      <c r="I232" s="143"/>
      <c r="J232" s="144">
        <f>ROUND(I232*H232,2)</f>
        <v>0</v>
      </c>
      <c r="K232" s="140" t="s">
        <v>276</v>
      </c>
      <c r="L232" s="32"/>
      <c r="M232" s="145" t="s">
        <v>1</v>
      </c>
      <c r="N232" s="146" t="s">
        <v>46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277</v>
      </c>
      <c r="AT232" s="149" t="s">
        <v>272</v>
      </c>
      <c r="AU232" s="149" t="s">
        <v>90</v>
      </c>
      <c r="AY232" s="17" t="s">
        <v>270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21</v>
      </c>
      <c r="BK232" s="150">
        <f>ROUND(I232*H232,2)</f>
        <v>0</v>
      </c>
      <c r="BL232" s="17" t="s">
        <v>277</v>
      </c>
      <c r="BM232" s="149" t="s">
        <v>3416</v>
      </c>
    </row>
    <row r="233" spans="2:65" s="12" customFormat="1" ht="22.5">
      <c r="B233" s="151"/>
      <c r="D233" s="152" t="s">
        <v>279</v>
      </c>
      <c r="E233" s="153" t="s">
        <v>1</v>
      </c>
      <c r="F233" s="154" t="s">
        <v>2807</v>
      </c>
      <c r="H233" s="153" t="s">
        <v>1</v>
      </c>
      <c r="I233" s="155"/>
      <c r="L233" s="151"/>
      <c r="M233" s="156"/>
      <c r="T233" s="157"/>
      <c r="AT233" s="153" t="s">
        <v>279</v>
      </c>
      <c r="AU233" s="153" t="s">
        <v>90</v>
      </c>
      <c r="AV233" s="12" t="s">
        <v>21</v>
      </c>
      <c r="AW233" s="12" t="s">
        <v>35</v>
      </c>
      <c r="AX233" s="12" t="s">
        <v>81</v>
      </c>
      <c r="AY233" s="153" t="s">
        <v>270</v>
      </c>
    </row>
    <row r="234" spans="2:65" s="14" customFormat="1" ht="11.25">
      <c r="B234" s="165"/>
      <c r="D234" s="152" t="s">
        <v>279</v>
      </c>
      <c r="E234" s="166" t="s">
        <v>1</v>
      </c>
      <c r="F234" s="167" t="s">
        <v>3349</v>
      </c>
      <c r="H234" s="168">
        <v>0.55300000000000005</v>
      </c>
      <c r="I234" s="169"/>
      <c r="L234" s="165"/>
      <c r="M234" s="170"/>
      <c r="T234" s="171"/>
      <c r="AT234" s="166" t="s">
        <v>279</v>
      </c>
      <c r="AU234" s="166" t="s">
        <v>90</v>
      </c>
      <c r="AV234" s="14" t="s">
        <v>90</v>
      </c>
      <c r="AW234" s="14" t="s">
        <v>35</v>
      </c>
      <c r="AX234" s="14" t="s">
        <v>81</v>
      </c>
      <c r="AY234" s="166" t="s">
        <v>270</v>
      </c>
    </row>
    <row r="235" spans="2:65" s="14" customFormat="1" ht="11.25">
      <c r="B235" s="165"/>
      <c r="D235" s="152" t="s">
        <v>279</v>
      </c>
      <c r="E235" s="166" t="s">
        <v>1</v>
      </c>
      <c r="F235" s="167" t="s">
        <v>3355</v>
      </c>
      <c r="H235" s="168">
        <v>2.16</v>
      </c>
      <c r="I235" s="169"/>
      <c r="L235" s="165"/>
      <c r="M235" s="170"/>
      <c r="T235" s="171"/>
      <c r="AT235" s="166" t="s">
        <v>279</v>
      </c>
      <c r="AU235" s="166" t="s">
        <v>90</v>
      </c>
      <c r="AV235" s="14" t="s">
        <v>90</v>
      </c>
      <c r="AW235" s="14" t="s">
        <v>35</v>
      </c>
      <c r="AX235" s="14" t="s">
        <v>81</v>
      </c>
      <c r="AY235" s="166" t="s">
        <v>270</v>
      </c>
    </row>
    <row r="236" spans="2:65" s="15" customFormat="1" ht="11.25">
      <c r="B236" s="172"/>
      <c r="D236" s="152" t="s">
        <v>279</v>
      </c>
      <c r="E236" s="173" t="s">
        <v>1</v>
      </c>
      <c r="F236" s="174" t="s">
        <v>310</v>
      </c>
      <c r="H236" s="175">
        <v>2.7130000000000001</v>
      </c>
      <c r="I236" s="176"/>
      <c r="L236" s="172"/>
      <c r="M236" s="177"/>
      <c r="T236" s="178"/>
      <c r="AT236" s="173" t="s">
        <v>279</v>
      </c>
      <c r="AU236" s="173" t="s">
        <v>90</v>
      </c>
      <c r="AV236" s="15" t="s">
        <v>277</v>
      </c>
      <c r="AW236" s="15" t="s">
        <v>35</v>
      </c>
      <c r="AX236" s="15" t="s">
        <v>21</v>
      </c>
      <c r="AY236" s="173" t="s">
        <v>270</v>
      </c>
    </row>
    <row r="237" spans="2:65" s="1" customFormat="1" ht="24.2" customHeight="1">
      <c r="B237" s="32"/>
      <c r="C237" s="138" t="s">
        <v>392</v>
      </c>
      <c r="D237" s="138" t="s">
        <v>272</v>
      </c>
      <c r="E237" s="139" t="s">
        <v>495</v>
      </c>
      <c r="F237" s="140" t="s">
        <v>496</v>
      </c>
      <c r="G237" s="141" t="s">
        <v>371</v>
      </c>
      <c r="H237" s="142">
        <v>3.05</v>
      </c>
      <c r="I237" s="143"/>
      <c r="J237" s="144">
        <f>ROUND(I237*H237,2)</f>
        <v>0</v>
      </c>
      <c r="K237" s="140" t="s">
        <v>276</v>
      </c>
      <c r="L237" s="32"/>
      <c r="M237" s="145" t="s">
        <v>1</v>
      </c>
      <c r="N237" s="146" t="s">
        <v>46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277</v>
      </c>
      <c r="AT237" s="149" t="s">
        <v>272</v>
      </c>
      <c r="AU237" s="149" t="s">
        <v>90</v>
      </c>
      <c r="AY237" s="17" t="s">
        <v>270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21</v>
      </c>
      <c r="BK237" s="150">
        <f>ROUND(I237*H237,2)</f>
        <v>0</v>
      </c>
      <c r="BL237" s="17" t="s">
        <v>277</v>
      </c>
      <c r="BM237" s="149" t="s">
        <v>3417</v>
      </c>
    </row>
    <row r="238" spans="2:65" s="12" customFormat="1" ht="22.5">
      <c r="B238" s="151"/>
      <c r="D238" s="152" t="s">
        <v>279</v>
      </c>
      <c r="E238" s="153" t="s">
        <v>1</v>
      </c>
      <c r="F238" s="154" t="s">
        <v>498</v>
      </c>
      <c r="H238" s="153" t="s">
        <v>1</v>
      </c>
      <c r="I238" s="155"/>
      <c r="L238" s="151"/>
      <c r="M238" s="156"/>
      <c r="T238" s="157"/>
      <c r="AT238" s="153" t="s">
        <v>279</v>
      </c>
      <c r="AU238" s="153" t="s">
        <v>90</v>
      </c>
      <c r="AV238" s="12" t="s">
        <v>21</v>
      </c>
      <c r="AW238" s="12" t="s">
        <v>35</v>
      </c>
      <c r="AX238" s="12" t="s">
        <v>81</v>
      </c>
      <c r="AY238" s="153" t="s">
        <v>270</v>
      </c>
    </row>
    <row r="239" spans="2:65" s="14" customFormat="1" ht="11.25">
      <c r="B239" s="165"/>
      <c r="D239" s="152" t="s">
        <v>279</v>
      </c>
      <c r="E239" s="166" t="s">
        <v>1</v>
      </c>
      <c r="F239" s="167" t="s">
        <v>3347</v>
      </c>
      <c r="H239" s="168">
        <v>3.05</v>
      </c>
      <c r="I239" s="169"/>
      <c r="L239" s="165"/>
      <c r="M239" s="170"/>
      <c r="T239" s="171"/>
      <c r="AT239" s="166" t="s">
        <v>279</v>
      </c>
      <c r="AU239" s="166" t="s">
        <v>90</v>
      </c>
      <c r="AV239" s="14" t="s">
        <v>90</v>
      </c>
      <c r="AW239" s="14" t="s">
        <v>35</v>
      </c>
      <c r="AX239" s="14" t="s">
        <v>21</v>
      </c>
      <c r="AY239" s="166" t="s">
        <v>270</v>
      </c>
    </row>
    <row r="240" spans="2:65" s="1" customFormat="1" ht="33" customHeight="1">
      <c r="B240" s="32"/>
      <c r="C240" s="138" t="s">
        <v>402</v>
      </c>
      <c r="D240" s="138" t="s">
        <v>272</v>
      </c>
      <c r="E240" s="139" t="s">
        <v>635</v>
      </c>
      <c r="F240" s="140" t="s">
        <v>636</v>
      </c>
      <c r="G240" s="141" t="s">
        <v>371</v>
      </c>
      <c r="H240" s="142">
        <v>2.488</v>
      </c>
      <c r="I240" s="143"/>
      <c r="J240" s="144">
        <f>ROUND(I240*H240,2)</f>
        <v>0</v>
      </c>
      <c r="K240" s="140" t="s">
        <v>637</v>
      </c>
      <c r="L240" s="32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277</v>
      </c>
      <c r="AT240" s="149" t="s">
        <v>272</v>
      </c>
      <c r="AU240" s="149" t="s">
        <v>90</v>
      </c>
      <c r="AY240" s="17" t="s">
        <v>270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21</v>
      </c>
      <c r="BK240" s="150">
        <f>ROUND(I240*H240,2)</f>
        <v>0</v>
      </c>
      <c r="BL240" s="17" t="s">
        <v>277</v>
      </c>
      <c r="BM240" s="149" t="s">
        <v>3418</v>
      </c>
    </row>
    <row r="241" spans="2:65" s="14" customFormat="1" ht="11.25">
      <c r="B241" s="165"/>
      <c r="D241" s="152" t="s">
        <v>279</v>
      </c>
      <c r="E241" s="166" t="s">
        <v>1</v>
      </c>
      <c r="F241" s="167" t="s">
        <v>3343</v>
      </c>
      <c r="H241" s="168">
        <v>2.488</v>
      </c>
      <c r="I241" s="169"/>
      <c r="L241" s="165"/>
      <c r="M241" s="170"/>
      <c r="T241" s="171"/>
      <c r="AT241" s="166" t="s">
        <v>279</v>
      </c>
      <c r="AU241" s="166" t="s">
        <v>90</v>
      </c>
      <c r="AV241" s="14" t="s">
        <v>90</v>
      </c>
      <c r="AW241" s="14" t="s">
        <v>35</v>
      </c>
      <c r="AX241" s="14" t="s">
        <v>21</v>
      </c>
      <c r="AY241" s="166" t="s">
        <v>270</v>
      </c>
    </row>
    <row r="242" spans="2:65" s="1" customFormat="1" ht="33" customHeight="1">
      <c r="B242" s="32"/>
      <c r="C242" s="138" t="s">
        <v>410</v>
      </c>
      <c r="D242" s="138" t="s">
        <v>272</v>
      </c>
      <c r="E242" s="139" t="s">
        <v>500</v>
      </c>
      <c r="F242" s="140" t="s">
        <v>501</v>
      </c>
      <c r="G242" s="141" t="s">
        <v>371</v>
      </c>
      <c r="H242" s="142">
        <v>15.9</v>
      </c>
      <c r="I242" s="143"/>
      <c r="J242" s="144">
        <f>ROUND(I242*H242,2)</f>
        <v>0</v>
      </c>
      <c r="K242" s="140" t="s">
        <v>341</v>
      </c>
      <c r="L242" s="32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277</v>
      </c>
      <c r="AT242" s="149" t="s">
        <v>272</v>
      </c>
      <c r="AU242" s="149" t="s">
        <v>90</v>
      </c>
      <c r="AY242" s="17" t="s">
        <v>270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21</v>
      </c>
      <c r="BK242" s="150">
        <f>ROUND(I242*H242,2)</f>
        <v>0</v>
      </c>
      <c r="BL242" s="17" t="s">
        <v>277</v>
      </c>
      <c r="BM242" s="149" t="s">
        <v>3419</v>
      </c>
    </row>
    <row r="243" spans="2:65" s="14" customFormat="1" ht="11.25">
      <c r="B243" s="165"/>
      <c r="D243" s="152" t="s">
        <v>279</v>
      </c>
      <c r="E243" s="166" t="s">
        <v>1</v>
      </c>
      <c r="F243" s="167" t="s">
        <v>3341</v>
      </c>
      <c r="H243" s="168">
        <v>15.9</v>
      </c>
      <c r="I243" s="169"/>
      <c r="L243" s="165"/>
      <c r="M243" s="170"/>
      <c r="T243" s="171"/>
      <c r="AT243" s="166" t="s">
        <v>279</v>
      </c>
      <c r="AU243" s="166" t="s">
        <v>90</v>
      </c>
      <c r="AV243" s="14" t="s">
        <v>90</v>
      </c>
      <c r="AW243" s="14" t="s">
        <v>35</v>
      </c>
      <c r="AX243" s="14" t="s">
        <v>21</v>
      </c>
      <c r="AY243" s="166" t="s">
        <v>270</v>
      </c>
    </row>
    <row r="244" spans="2:65" s="1" customFormat="1" ht="37.9" customHeight="1">
      <c r="B244" s="32"/>
      <c r="C244" s="138" t="s">
        <v>423</v>
      </c>
      <c r="D244" s="138" t="s">
        <v>272</v>
      </c>
      <c r="E244" s="139" t="s">
        <v>510</v>
      </c>
      <c r="F244" s="140" t="s">
        <v>511</v>
      </c>
      <c r="G244" s="141" t="s">
        <v>506</v>
      </c>
      <c r="H244" s="142">
        <v>5.9429999999999996</v>
      </c>
      <c r="I244" s="143"/>
      <c r="J244" s="144">
        <f>ROUND(I244*H244,2)</f>
        <v>0</v>
      </c>
      <c r="K244" s="140" t="s">
        <v>341</v>
      </c>
      <c r="L244" s="32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277</v>
      </c>
      <c r="AT244" s="149" t="s">
        <v>272</v>
      </c>
      <c r="AU244" s="149" t="s">
        <v>90</v>
      </c>
      <c r="AY244" s="17" t="s">
        <v>270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21</v>
      </c>
      <c r="BK244" s="150">
        <f>ROUND(I244*H244,2)</f>
        <v>0</v>
      </c>
      <c r="BL244" s="17" t="s">
        <v>277</v>
      </c>
      <c r="BM244" s="149" t="s">
        <v>3420</v>
      </c>
    </row>
    <row r="245" spans="2:65" s="12" customFormat="1" ht="11.25">
      <c r="B245" s="151"/>
      <c r="D245" s="152" t="s">
        <v>279</v>
      </c>
      <c r="E245" s="153" t="s">
        <v>1</v>
      </c>
      <c r="F245" s="154" t="s">
        <v>513</v>
      </c>
      <c r="H245" s="153" t="s">
        <v>1</v>
      </c>
      <c r="I245" s="155"/>
      <c r="L245" s="151"/>
      <c r="M245" s="156"/>
      <c r="T245" s="157"/>
      <c r="AT245" s="153" t="s">
        <v>279</v>
      </c>
      <c r="AU245" s="153" t="s">
        <v>90</v>
      </c>
      <c r="AV245" s="12" t="s">
        <v>21</v>
      </c>
      <c r="AW245" s="12" t="s">
        <v>35</v>
      </c>
      <c r="AX245" s="12" t="s">
        <v>81</v>
      </c>
      <c r="AY245" s="153" t="s">
        <v>270</v>
      </c>
    </row>
    <row r="246" spans="2:65" s="14" customFormat="1" ht="11.25">
      <c r="B246" s="165"/>
      <c r="D246" s="152" t="s">
        <v>279</v>
      </c>
      <c r="E246" s="166" t="s">
        <v>1</v>
      </c>
      <c r="F246" s="167" t="s">
        <v>3421</v>
      </c>
      <c r="H246" s="168">
        <v>5.9429999999999996</v>
      </c>
      <c r="I246" s="169"/>
      <c r="L246" s="165"/>
      <c r="M246" s="170"/>
      <c r="T246" s="171"/>
      <c r="AT246" s="166" t="s">
        <v>279</v>
      </c>
      <c r="AU246" s="166" t="s">
        <v>90</v>
      </c>
      <c r="AV246" s="14" t="s">
        <v>90</v>
      </c>
      <c r="AW246" s="14" t="s">
        <v>35</v>
      </c>
      <c r="AX246" s="14" t="s">
        <v>21</v>
      </c>
      <c r="AY246" s="166" t="s">
        <v>270</v>
      </c>
    </row>
    <row r="247" spans="2:65" s="1" customFormat="1" ht="24.2" customHeight="1">
      <c r="B247" s="32"/>
      <c r="C247" s="138" t="s">
        <v>432</v>
      </c>
      <c r="D247" s="138" t="s">
        <v>272</v>
      </c>
      <c r="E247" s="139" t="s">
        <v>523</v>
      </c>
      <c r="F247" s="140" t="s">
        <v>524</v>
      </c>
      <c r="G247" s="141" t="s">
        <v>371</v>
      </c>
      <c r="H247" s="142">
        <v>5.1719999999999997</v>
      </c>
      <c r="I247" s="143"/>
      <c r="J247" s="144">
        <f>ROUND(I247*H247,2)</f>
        <v>0</v>
      </c>
      <c r="K247" s="140" t="s">
        <v>276</v>
      </c>
      <c r="L247" s="32"/>
      <c r="M247" s="145" t="s">
        <v>1</v>
      </c>
      <c r="N247" s="146" t="s">
        <v>46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277</v>
      </c>
      <c r="AT247" s="149" t="s">
        <v>272</v>
      </c>
      <c r="AU247" s="149" t="s">
        <v>90</v>
      </c>
      <c r="AY247" s="17" t="s">
        <v>270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21</v>
      </c>
      <c r="BK247" s="150">
        <f>ROUND(I247*H247,2)</f>
        <v>0</v>
      </c>
      <c r="BL247" s="17" t="s">
        <v>277</v>
      </c>
      <c r="BM247" s="149" t="s">
        <v>3422</v>
      </c>
    </row>
    <row r="248" spans="2:65" s="12" customFormat="1" ht="22.5">
      <c r="B248" s="151"/>
      <c r="D248" s="152" t="s">
        <v>279</v>
      </c>
      <c r="E248" s="153" t="s">
        <v>1</v>
      </c>
      <c r="F248" s="154" t="s">
        <v>3423</v>
      </c>
      <c r="H248" s="153" t="s">
        <v>1</v>
      </c>
      <c r="I248" s="155"/>
      <c r="L248" s="151"/>
      <c r="M248" s="156"/>
      <c r="T248" s="157"/>
      <c r="AT248" s="153" t="s">
        <v>279</v>
      </c>
      <c r="AU248" s="153" t="s">
        <v>90</v>
      </c>
      <c r="AV248" s="12" t="s">
        <v>21</v>
      </c>
      <c r="AW248" s="12" t="s">
        <v>35</v>
      </c>
      <c r="AX248" s="12" t="s">
        <v>81</v>
      </c>
      <c r="AY248" s="153" t="s">
        <v>270</v>
      </c>
    </row>
    <row r="249" spans="2:65" s="12" customFormat="1" ht="22.5">
      <c r="B249" s="151"/>
      <c r="D249" s="152" t="s">
        <v>279</v>
      </c>
      <c r="E249" s="153" t="s">
        <v>1</v>
      </c>
      <c r="F249" s="154" t="s">
        <v>2842</v>
      </c>
      <c r="H249" s="153" t="s">
        <v>1</v>
      </c>
      <c r="I249" s="155"/>
      <c r="L249" s="151"/>
      <c r="M249" s="156"/>
      <c r="T249" s="157"/>
      <c r="AT249" s="153" t="s">
        <v>279</v>
      </c>
      <c r="AU249" s="153" t="s">
        <v>90</v>
      </c>
      <c r="AV249" s="12" t="s">
        <v>21</v>
      </c>
      <c r="AW249" s="12" t="s">
        <v>35</v>
      </c>
      <c r="AX249" s="12" t="s">
        <v>81</v>
      </c>
      <c r="AY249" s="153" t="s">
        <v>270</v>
      </c>
    </row>
    <row r="250" spans="2:65" s="14" customFormat="1" ht="22.5">
      <c r="B250" s="165"/>
      <c r="D250" s="152" t="s">
        <v>279</v>
      </c>
      <c r="E250" s="166" t="s">
        <v>1</v>
      </c>
      <c r="F250" s="167" t="s">
        <v>3424</v>
      </c>
      <c r="H250" s="168">
        <v>3.3</v>
      </c>
      <c r="I250" s="169"/>
      <c r="L250" s="165"/>
      <c r="M250" s="170"/>
      <c r="T250" s="171"/>
      <c r="AT250" s="166" t="s">
        <v>279</v>
      </c>
      <c r="AU250" s="166" t="s">
        <v>90</v>
      </c>
      <c r="AV250" s="14" t="s">
        <v>90</v>
      </c>
      <c r="AW250" s="14" t="s">
        <v>35</v>
      </c>
      <c r="AX250" s="14" t="s">
        <v>81</v>
      </c>
      <c r="AY250" s="166" t="s">
        <v>270</v>
      </c>
    </row>
    <row r="251" spans="2:65" s="12" customFormat="1" ht="11.25">
      <c r="B251" s="151"/>
      <c r="D251" s="152" t="s">
        <v>279</v>
      </c>
      <c r="E251" s="153" t="s">
        <v>1</v>
      </c>
      <c r="F251" s="154" t="s">
        <v>529</v>
      </c>
      <c r="H251" s="153" t="s">
        <v>1</v>
      </c>
      <c r="I251" s="155"/>
      <c r="L251" s="151"/>
      <c r="M251" s="156"/>
      <c r="T251" s="157"/>
      <c r="AT251" s="153" t="s">
        <v>279</v>
      </c>
      <c r="AU251" s="153" t="s">
        <v>90</v>
      </c>
      <c r="AV251" s="12" t="s">
        <v>21</v>
      </c>
      <c r="AW251" s="12" t="s">
        <v>35</v>
      </c>
      <c r="AX251" s="12" t="s">
        <v>81</v>
      </c>
      <c r="AY251" s="153" t="s">
        <v>270</v>
      </c>
    </row>
    <row r="252" spans="2:65" s="13" customFormat="1" ht="11.25">
      <c r="B252" s="158"/>
      <c r="D252" s="152" t="s">
        <v>279</v>
      </c>
      <c r="E252" s="159" t="s">
        <v>3335</v>
      </c>
      <c r="F252" s="160" t="s">
        <v>367</v>
      </c>
      <c r="H252" s="161">
        <v>3.3</v>
      </c>
      <c r="I252" s="162"/>
      <c r="L252" s="158"/>
      <c r="M252" s="163"/>
      <c r="T252" s="164"/>
      <c r="AT252" s="159" t="s">
        <v>279</v>
      </c>
      <c r="AU252" s="159" t="s">
        <v>90</v>
      </c>
      <c r="AV252" s="13" t="s">
        <v>179</v>
      </c>
      <c r="AW252" s="13" t="s">
        <v>35</v>
      </c>
      <c r="AX252" s="13" t="s">
        <v>81</v>
      </c>
      <c r="AY252" s="159" t="s">
        <v>270</v>
      </c>
    </row>
    <row r="253" spans="2:65" s="12" customFormat="1" ht="22.5">
      <c r="B253" s="151"/>
      <c r="D253" s="152" t="s">
        <v>279</v>
      </c>
      <c r="E253" s="153" t="s">
        <v>1</v>
      </c>
      <c r="F253" s="154" t="s">
        <v>3425</v>
      </c>
      <c r="H253" s="153" t="s">
        <v>1</v>
      </c>
      <c r="I253" s="155"/>
      <c r="L253" s="151"/>
      <c r="M253" s="156"/>
      <c r="T253" s="157"/>
      <c r="AT253" s="153" t="s">
        <v>279</v>
      </c>
      <c r="AU253" s="153" t="s">
        <v>90</v>
      </c>
      <c r="AV253" s="12" t="s">
        <v>21</v>
      </c>
      <c r="AW253" s="12" t="s">
        <v>35</v>
      </c>
      <c r="AX253" s="12" t="s">
        <v>81</v>
      </c>
      <c r="AY253" s="153" t="s">
        <v>270</v>
      </c>
    </row>
    <row r="254" spans="2:65" s="14" customFormat="1" ht="11.25">
      <c r="B254" s="165"/>
      <c r="D254" s="152" t="s">
        <v>279</v>
      </c>
      <c r="E254" s="166" t="s">
        <v>1</v>
      </c>
      <c r="F254" s="167" t="s">
        <v>3426</v>
      </c>
      <c r="H254" s="168">
        <v>1.8720000000000001</v>
      </c>
      <c r="I254" s="169"/>
      <c r="L254" s="165"/>
      <c r="M254" s="170"/>
      <c r="T254" s="171"/>
      <c r="AT254" s="166" t="s">
        <v>279</v>
      </c>
      <c r="AU254" s="166" t="s">
        <v>90</v>
      </c>
      <c r="AV254" s="14" t="s">
        <v>90</v>
      </c>
      <c r="AW254" s="14" t="s">
        <v>35</v>
      </c>
      <c r="AX254" s="14" t="s">
        <v>81</v>
      </c>
      <c r="AY254" s="166" t="s">
        <v>270</v>
      </c>
    </row>
    <row r="255" spans="2:65" s="13" customFormat="1" ht="11.25">
      <c r="B255" s="158"/>
      <c r="D255" s="152" t="s">
        <v>279</v>
      </c>
      <c r="E255" s="159" t="s">
        <v>3353</v>
      </c>
      <c r="F255" s="160" t="s">
        <v>367</v>
      </c>
      <c r="H255" s="161">
        <v>1.8720000000000001</v>
      </c>
      <c r="I255" s="162"/>
      <c r="L255" s="158"/>
      <c r="M255" s="163"/>
      <c r="T255" s="164"/>
      <c r="AT255" s="159" t="s">
        <v>279</v>
      </c>
      <c r="AU255" s="159" t="s">
        <v>90</v>
      </c>
      <c r="AV255" s="13" t="s">
        <v>179</v>
      </c>
      <c r="AW255" s="13" t="s">
        <v>35</v>
      </c>
      <c r="AX255" s="13" t="s">
        <v>81</v>
      </c>
      <c r="AY255" s="159" t="s">
        <v>270</v>
      </c>
    </row>
    <row r="256" spans="2:65" s="15" customFormat="1" ht="11.25">
      <c r="B256" s="172"/>
      <c r="D256" s="152" t="s">
        <v>279</v>
      </c>
      <c r="E256" s="173" t="s">
        <v>1</v>
      </c>
      <c r="F256" s="174" t="s">
        <v>310</v>
      </c>
      <c r="H256" s="175">
        <v>5.1719999999999997</v>
      </c>
      <c r="I256" s="176"/>
      <c r="L256" s="172"/>
      <c r="M256" s="177"/>
      <c r="T256" s="178"/>
      <c r="AT256" s="173" t="s">
        <v>279</v>
      </c>
      <c r="AU256" s="173" t="s">
        <v>90</v>
      </c>
      <c r="AV256" s="15" t="s">
        <v>277</v>
      </c>
      <c r="AW256" s="15" t="s">
        <v>35</v>
      </c>
      <c r="AX256" s="15" t="s">
        <v>21</v>
      </c>
      <c r="AY256" s="173" t="s">
        <v>270</v>
      </c>
    </row>
    <row r="257" spans="2:65" s="1" customFormat="1" ht="37.9" customHeight="1">
      <c r="B257" s="32"/>
      <c r="C257" s="138" t="s">
        <v>7</v>
      </c>
      <c r="D257" s="138" t="s">
        <v>272</v>
      </c>
      <c r="E257" s="139" t="s">
        <v>547</v>
      </c>
      <c r="F257" s="140" t="s">
        <v>548</v>
      </c>
      <c r="G257" s="141" t="s">
        <v>371</v>
      </c>
      <c r="H257" s="142">
        <v>3.3</v>
      </c>
      <c r="I257" s="143"/>
      <c r="J257" s="144">
        <f>ROUND(I257*H257,2)</f>
        <v>0</v>
      </c>
      <c r="K257" s="140" t="s">
        <v>276</v>
      </c>
      <c r="L257" s="32"/>
      <c r="M257" s="145" t="s">
        <v>1</v>
      </c>
      <c r="N257" s="146" t="s">
        <v>46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277</v>
      </c>
      <c r="AT257" s="149" t="s">
        <v>272</v>
      </c>
      <c r="AU257" s="149" t="s">
        <v>90</v>
      </c>
      <c r="AY257" s="17" t="s">
        <v>270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21</v>
      </c>
      <c r="BK257" s="150">
        <f>ROUND(I257*H257,2)</f>
        <v>0</v>
      </c>
      <c r="BL257" s="17" t="s">
        <v>277</v>
      </c>
      <c r="BM257" s="149" t="s">
        <v>3427</v>
      </c>
    </row>
    <row r="258" spans="2:65" s="12" customFormat="1" ht="22.5">
      <c r="B258" s="151"/>
      <c r="D258" s="152" t="s">
        <v>279</v>
      </c>
      <c r="E258" s="153" t="s">
        <v>1</v>
      </c>
      <c r="F258" s="154" t="s">
        <v>550</v>
      </c>
      <c r="H258" s="153" t="s">
        <v>1</v>
      </c>
      <c r="I258" s="155"/>
      <c r="L258" s="151"/>
      <c r="M258" s="156"/>
      <c r="T258" s="157"/>
      <c r="AT258" s="153" t="s">
        <v>279</v>
      </c>
      <c r="AU258" s="153" t="s">
        <v>90</v>
      </c>
      <c r="AV258" s="12" t="s">
        <v>21</v>
      </c>
      <c r="AW258" s="12" t="s">
        <v>35</v>
      </c>
      <c r="AX258" s="12" t="s">
        <v>81</v>
      </c>
      <c r="AY258" s="153" t="s">
        <v>270</v>
      </c>
    </row>
    <row r="259" spans="2:65" s="14" customFormat="1" ht="11.25">
      <c r="B259" s="165"/>
      <c r="D259" s="152" t="s">
        <v>279</v>
      </c>
      <c r="E259" s="166" t="s">
        <v>1</v>
      </c>
      <c r="F259" s="167" t="s">
        <v>3335</v>
      </c>
      <c r="H259" s="168">
        <v>3.3</v>
      </c>
      <c r="I259" s="169"/>
      <c r="L259" s="165"/>
      <c r="M259" s="170"/>
      <c r="T259" s="171"/>
      <c r="AT259" s="166" t="s">
        <v>279</v>
      </c>
      <c r="AU259" s="166" t="s">
        <v>90</v>
      </c>
      <c r="AV259" s="14" t="s">
        <v>90</v>
      </c>
      <c r="AW259" s="14" t="s">
        <v>35</v>
      </c>
      <c r="AX259" s="14" t="s">
        <v>21</v>
      </c>
      <c r="AY259" s="166" t="s">
        <v>270</v>
      </c>
    </row>
    <row r="260" spans="2:65" s="1" customFormat="1" ht="24.2" customHeight="1">
      <c r="B260" s="32"/>
      <c r="C260" s="138" t="s">
        <v>457</v>
      </c>
      <c r="D260" s="138" t="s">
        <v>272</v>
      </c>
      <c r="E260" s="139" t="s">
        <v>542</v>
      </c>
      <c r="F260" s="140" t="s">
        <v>543</v>
      </c>
      <c r="G260" s="141" t="s">
        <v>371</v>
      </c>
      <c r="H260" s="142">
        <v>3.3</v>
      </c>
      <c r="I260" s="143"/>
      <c r="J260" s="144">
        <f>ROUND(I260*H260,2)</f>
        <v>0</v>
      </c>
      <c r="K260" s="140" t="s">
        <v>276</v>
      </c>
      <c r="L260" s="32"/>
      <c r="M260" s="145" t="s">
        <v>1</v>
      </c>
      <c r="N260" s="146" t="s">
        <v>46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277</v>
      </c>
      <c r="AT260" s="149" t="s">
        <v>272</v>
      </c>
      <c r="AU260" s="149" t="s">
        <v>90</v>
      </c>
      <c r="AY260" s="17" t="s">
        <v>270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21</v>
      </c>
      <c r="BK260" s="150">
        <f>ROUND(I260*H260,2)</f>
        <v>0</v>
      </c>
      <c r="BL260" s="17" t="s">
        <v>277</v>
      </c>
      <c r="BM260" s="149" t="s">
        <v>3428</v>
      </c>
    </row>
    <row r="261" spans="2:65" s="12" customFormat="1" ht="22.5">
      <c r="B261" s="151"/>
      <c r="D261" s="152" t="s">
        <v>279</v>
      </c>
      <c r="E261" s="153" t="s">
        <v>1</v>
      </c>
      <c r="F261" s="154" t="s">
        <v>545</v>
      </c>
      <c r="H261" s="153" t="s">
        <v>1</v>
      </c>
      <c r="I261" s="155"/>
      <c r="L261" s="151"/>
      <c r="M261" s="156"/>
      <c r="T261" s="157"/>
      <c r="AT261" s="153" t="s">
        <v>279</v>
      </c>
      <c r="AU261" s="153" t="s">
        <v>90</v>
      </c>
      <c r="AV261" s="12" t="s">
        <v>21</v>
      </c>
      <c r="AW261" s="12" t="s">
        <v>35</v>
      </c>
      <c r="AX261" s="12" t="s">
        <v>81</v>
      </c>
      <c r="AY261" s="153" t="s">
        <v>270</v>
      </c>
    </row>
    <row r="262" spans="2:65" s="14" customFormat="1" ht="11.25">
      <c r="B262" s="165"/>
      <c r="D262" s="152" t="s">
        <v>279</v>
      </c>
      <c r="E262" s="166" t="s">
        <v>1</v>
      </c>
      <c r="F262" s="167" t="s">
        <v>3335</v>
      </c>
      <c r="H262" s="168">
        <v>3.3</v>
      </c>
      <c r="I262" s="169"/>
      <c r="L262" s="165"/>
      <c r="M262" s="170"/>
      <c r="T262" s="171"/>
      <c r="AT262" s="166" t="s">
        <v>279</v>
      </c>
      <c r="AU262" s="166" t="s">
        <v>90</v>
      </c>
      <c r="AV262" s="14" t="s">
        <v>90</v>
      </c>
      <c r="AW262" s="14" t="s">
        <v>35</v>
      </c>
      <c r="AX262" s="14" t="s">
        <v>21</v>
      </c>
      <c r="AY262" s="166" t="s">
        <v>270</v>
      </c>
    </row>
    <row r="263" spans="2:65" s="1" customFormat="1" ht="66.75" customHeight="1">
      <c r="B263" s="32"/>
      <c r="C263" s="138" t="s">
        <v>464</v>
      </c>
      <c r="D263" s="138" t="s">
        <v>272</v>
      </c>
      <c r="E263" s="139" t="s">
        <v>553</v>
      </c>
      <c r="F263" s="140" t="s">
        <v>554</v>
      </c>
      <c r="G263" s="141" t="s">
        <v>275</v>
      </c>
      <c r="H263" s="142">
        <v>43</v>
      </c>
      <c r="I263" s="143"/>
      <c r="J263" s="144">
        <f>ROUND(I263*H263,2)</f>
        <v>0</v>
      </c>
      <c r="K263" s="140" t="s">
        <v>341</v>
      </c>
      <c r="L263" s="32"/>
      <c r="M263" s="145" t="s">
        <v>1</v>
      </c>
      <c r="N263" s="146" t="s">
        <v>46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277</v>
      </c>
      <c r="AT263" s="149" t="s">
        <v>272</v>
      </c>
      <c r="AU263" s="149" t="s">
        <v>90</v>
      </c>
      <c r="AY263" s="17" t="s">
        <v>270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21</v>
      </c>
      <c r="BK263" s="150">
        <f>ROUND(I263*H263,2)</f>
        <v>0</v>
      </c>
      <c r="BL263" s="17" t="s">
        <v>277</v>
      </c>
      <c r="BM263" s="149" t="s">
        <v>3429</v>
      </c>
    </row>
    <row r="264" spans="2:65" s="12" customFormat="1" ht="22.5">
      <c r="B264" s="151"/>
      <c r="D264" s="152" t="s">
        <v>279</v>
      </c>
      <c r="E264" s="153" t="s">
        <v>1</v>
      </c>
      <c r="F264" s="154" t="s">
        <v>556</v>
      </c>
      <c r="H264" s="153" t="s">
        <v>1</v>
      </c>
      <c r="I264" s="155"/>
      <c r="L264" s="151"/>
      <c r="M264" s="156"/>
      <c r="T264" s="157"/>
      <c r="AT264" s="153" t="s">
        <v>279</v>
      </c>
      <c r="AU264" s="153" t="s">
        <v>90</v>
      </c>
      <c r="AV264" s="12" t="s">
        <v>21</v>
      </c>
      <c r="AW264" s="12" t="s">
        <v>35</v>
      </c>
      <c r="AX264" s="12" t="s">
        <v>81</v>
      </c>
      <c r="AY264" s="153" t="s">
        <v>270</v>
      </c>
    </row>
    <row r="265" spans="2:65" s="14" customFormat="1" ht="11.25">
      <c r="B265" s="165"/>
      <c r="D265" s="152" t="s">
        <v>279</v>
      </c>
      <c r="E265" s="166" t="s">
        <v>1</v>
      </c>
      <c r="F265" s="167" t="s">
        <v>3430</v>
      </c>
      <c r="H265" s="168">
        <v>53</v>
      </c>
      <c r="I265" s="169"/>
      <c r="L265" s="165"/>
      <c r="M265" s="170"/>
      <c r="T265" s="171"/>
      <c r="AT265" s="166" t="s">
        <v>279</v>
      </c>
      <c r="AU265" s="166" t="s">
        <v>90</v>
      </c>
      <c r="AV265" s="14" t="s">
        <v>90</v>
      </c>
      <c r="AW265" s="14" t="s">
        <v>35</v>
      </c>
      <c r="AX265" s="14" t="s">
        <v>81</v>
      </c>
      <c r="AY265" s="166" t="s">
        <v>270</v>
      </c>
    </row>
    <row r="266" spans="2:65" s="12" customFormat="1" ht="11.25">
      <c r="B266" s="151"/>
      <c r="D266" s="152" t="s">
        <v>279</v>
      </c>
      <c r="E266" s="153" t="s">
        <v>1</v>
      </c>
      <c r="F266" s="154" t="s">
        <v>3431</v>
      </c>
      <c r="H266" s="153" t="s">
        <v>1</v>
      </c>
      <c r="I266" s="155"/>
      <c r="L266" s="151"/>
      <c r="M266" s="156"/>
      <c r="T266" s="157"/>
      <c r="AT266" s="153" t="s">
        <v>279</v>
      </c>
      <c r="AU266" s="153" t="s">
        <v>90</v>
      </c>
      <c r="AV266" s="12" t="s">
        <v>21</v>
      </c>
      <c r="AW266" s="12" t="s">
        <v>35</v>
      </c>
      <c r="AX266" s="12" t="s">
        <v>81</v>
      </c>
      <c r="AY266" s="153" t="s">
        <v>270</v>
      </c>
    </row>
    <row r="267" spans="2:65" s="14" customFormat="1" ht="11.25">
      <c r="B267" s="165"/>
      <c r="D267" s="152" t="s">
        <v>279</v>
      </c>
      <c r="E267" s="166" t="s">
        <v>1</v>
      </c>
      <c r="F267" s="167" t="s">
        <v>3432</v>
      </c>
      <c r="H267" s="168">
        <v>-10</v>
      </c>
      <c r="I267" s="169"/>
      <c r="L267" s="165"/>
      <c r="M267" s="170"/>
      <c r="T267" s="171"/>
      <c r="AT267" s="166" t="s">
        <v>279</v>
      </c>
      <c r="AU267" s="166" t="s">
        <v>90</v>
      </c>
      <c r="AV267" s="14" t="s">
        <v>90</v>
      </c>
      <c r="AW267" s="14" t="s">
        <v>35</v>
      </c>
      <c r="AX267" s="14" t="s">
        <v>81</v>
      </c>
      <c r="AY267" s="166" t="s">
        <v>270</v>
      </c>
    </row>
    <row r="268" spans="2:65" s="15" customFormat="1" ht="11.25">
      <c r="B268" s="172"/>
      <c r="D268" s="152" t="s">
        <v>279</v>
      </c>
      <c r="E268" s="173" t="s">
        <v>1</v>
      </c>
      <c r="F268" s="174" t="s">
        <v>310</v>
      </c>
      <c r="H268" s="175">
        <v>43</v>
      </c>
      <c r="I268" s="176"/>
      <c r="L268" s="172"/>
      <c r="M268" s="177"/>
      <c r="T268" s="178"/>
      <c r="AT268" s="173" t="s">
        <v>279</v>
      </c>
      <c r="AU268" s="173" t="s">
        <v>90</v>
      </c>
      <c r="AV268" s="15" t="s">
        <v>277</v>
      </c>
      <c r="AW268" s="15" t="s">
        <v>35</v>
      </c>
      <c r="AX268" s="15" t="s">
        <v>21</v>
      </c>
      <c r="AY268" s="173" t="s">
        <v>270</v>
      </c>
    </row>
    <row r="269" spans="2:65" s="1" customFormat="1" ht="66.75" customHeight="1">
      <c r="B269" s="32"/>
      <c r="C269" s="138" t="s">
        <v>470</v>
      </c>
      <c r="D269" s="138" t="s">
        <v>272</v>
      </c>
      <c r="E269" s="139" t="s">
        <v>2255</v>
      </c>
      <c r="F269" s="140" t="s">
        <v>2256</v>
      </c>
      <c r="G269" s="141" t="s">
        <v>275</v>
      </c>
      <c r="H269" s="142">
        <v>10</v>
      </c>
      <c r="I269" s="143"/>
      <c r="J269" s="144">
        <f>ROUND(I269*H269,2)</f>
        <v>0</v>
      </c>
      <c r="K269" s="140" t="s">
        <v>341</v>
      </c>
      <c r="L269" s="32"/>
      <c r="M269" s="145" t="s">
        <v>1</v>
      </c>
      <c r="N269" s="146" t="s">
        <v>46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277</v>
      </c>
      <c r="AT269" s="149" t="s">
        <v>272</v>
      </c>
      <c r="AU269" s="149" t="s">
        <v>90</v>
      </c>
      <c r="AY269" s="17" t="s">
        <v>270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21</v>
      </c>
      <c r="BK269" s="150">
        <f>ROUND(I269*H269,2)</f>
        <v>0</v>
      </c>
      <c r="BL269" s="17" t="s">
        <v>277</v>
      </c>
      <c r="BM269" s="149" t="s">
        <v>3433</v>
      </c>
    </row>
    <row r="270" spans="2:65" s="12" customFormat="1" ht="22.5">
      <c r="B270" s="151"/>
      <c r="D270" s="152" t="s">
        <v>279</v>
      </c>
      <c r="E270" s="153" t="s">
        <v>1</v>
      </c>
      <c r="F270" s="154" t="s">
        <v>3434</v>
      </c>
      <c r="H270" s="153" t="s">
        <v>1</v>
      </c>
      <c r="I270" s="155"/>
      <c r="L270" s="151"/>
      <c r="M270" s="156"/>
      <c r="T270" s="157"/>
      <c r="AT270" s="153" t="s">
        <v>279</v>
      </c>
      <c r="AU270" s="153" t="s">
        <v>90</v>
      </c>
      <c r="AV270" s="12" t="s">
        <v>21</v>
      </c>
      <c r="AW270" s="12" t="s">
        <v>35</v>
      </c>
      <c r="AX270" s="12" t="s">
        <v>81</v>
      </c>
      <c r="AY270" s="153" t="s">
        <v>270</v>
      </c>
    </row>
    <row r="271" spans="2:65" s="14" customFormat="1" ht="22.5">
      <c r="B271" s="165"/>
      <c r="D271" s="152" t="s">
        <v>279</v>
      </c>
      <c r="E271" s="166" t="s">
        <v>1</v>
      </c>
      <c r="F271" s="167" t="s">
        <v>3435</v>
      </c>
      <c r="H271" s="168">
        <v>10</v>
      </c>
      <c r="I271" s="169"/>
      <c r="L271" s="165"/>
      <c r="M271" s="170"/>
      <c r="T271" s="171"/>
      <c r="AT271" s="166" t="s">
        <v>279</v>
      </c>
      <c r="AU271" s="166" t="s">
        <v>90</v>
      </c>
      <c r="AV271" s="14" t="s">
        <v>90</v>
      </c>
      <c r="AW271" s="14" t="s">
        <v>35</v>
      </c>
      <c r="AX271" s="14" t="s">
        <v>81</v>
      </c>
      <c r="AY271" s="166" t="s">
        <v>270</v>
      </c>
    </row>
    <row r="272" spans="2:65" s="15" customFormat="1" ht="11.25">
      <c r="B272" s="172"/>
      <c r="D272" s="152" t="s">
        <v>279</v>
      </c>
      <c r="E272" s="173" t="s">
        <v>3352</v>
      </c>
      <c r="F272" s="174" t="s">
        <v>310</v>
      </c>
      <c r="H272" s="175">
        <v>10</v>
      </c>
      <c r="I272" s="176"/>
      <c r="L272" s="172"/>
      <c r="M272" s="177"/>
      <c r="T272" s="178"/>
      <c r="AT272" s="173" t="s">
        <v>279</v>
      </c>
      <c r="AU272" s="173" t="s">
        <v>90</v>
      </c>
      <c r="AV272" s="15" t="s">
        <v>277</v>
      </c>
      <c r="AW272" s="15" t="s">
        <v>35</v>
      </c>
      <c r="AX272" s="15" t="s">
        <v>21</v>
      </c>
      <c r="AY272" s="173" t="s">
        <v>270</v>
      </c>
    </row>
    <row r="273" spans="2:65" s="11" customFormat="1" ht="22.9" customHeight="1">
      <c r="B273" s="126"/>
      <c r="D273" s="127" t="s">
        <v>80</v>
      </c>
      <c r="E273" s="136" t="s">
        <v>90</v>
      </c>
      <c r="F273" s="136" t="s">
        <v>729</v>
      </c>
      <c r="I273" s="129"/>
      <c r="J273" s="137">
        <f>BK273</f>
        <v>0</v>
      </c>
      <c r="L273" s="126"/>
      <c r="M273" s="131"/>
      <c r="P273" s="132">
        <f>SUM(P274:P283)</f>
        <v>0</v>
      </c>
      <c r="R273" s="132">
        <f>SUM(R274:R283)</f>
        <v>5.4433167400000011</v>
      </c>
      <c r="T273" s="133">
        <f>SUM(T274:T283)</f>
        <v>0</v>
      </c>
      <c r="AR273" s="127" t="s">
        <v>21</v>
      </c>
      <c r="AT273" s="134" t="s">
        <v>80</v>
      </c>
      <c r="AU273" s="134" t="s">
        <v>21</v>
      </c>
      <c r="AY273" s="127" t="s">
        <v>270</v>
      </c>
      <c r="BK273" s="135">
        <f>SUM(BK274:BK283)</f>
        <v>0</v>
      </c>
    </row>
    <row r="274" spans="2:65" s="1" customFormat="1" ht="24.2" customHeight="1">
      <c r="B274" s="32"/>
      <c r="C274" s="138" t="s">
        <v>181</v>
      </c>
      <c r="D274" s="138" t="s">
        <v>272</v>
      </c>
      <c r="E274" s="139" t="s">
        <v>2887</v>
      </c>
      <c r="F274" s="140" t="s">
        <v>2888</v>
      </c>
      <c r="G274" s="141" t="s">
        <v>371</v>
      </c>
      <c r="H274" s="142">
        <v>0.28799999999999998</v>
      </c>
      <c r="I274" s="143"/>
      <c r="J274" s="144">
        <f>ROUND(I274*H274,2)</f>
        <v>0</v>
      </c>
      <c r="K274" s="140" t="s">
        <v>276</v>
      </c>
      <c r="L274" s="32"/>
      <c r="M274" s="145" t="s">
        <v>1</v>
      </c>
      <c r="N274" s="146" t="s">
        <v>46</v>
      </c>
      <c r="P274" s="147">
        <f>O274*H274</f>
        <v>0</v>
      </c>
      <c r="Q274" s="147">
        <v>2.16</v>
      </c>
      <c r="R274" s="147">
        <f>Q274*H274</f>
        <v>0.62207999999999997</v>
      </c>
      <c r="S274" s="147">
        <v>0</v>
      </c>
      <c r="T274" s="148">
        <f>S274*H274</f>
        <v>0</v>
      </c>
      <c r="AR274" s="149" t="s">
        <v>277</v>
      </c>
      <c r="AT274" s="149" t="s">
        <v>272</v>
      </c>
      <c r="AU274" s="149" t="s">
        <v>90</v>
      </c>
      <c r="AY274" s="17" t="s">
        <v>270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21</v>
      </c>
      <c r="BK274" s="150">
        <f>ROUND(I274*H274,2)</f>
        <v>0</v>
      </c>
      <c r="BL274" s="17" t="s">
        <v>277</v>
      </c>
      <c r="BM274" s="149" t="s">
        <v>3436</v>
      </c>
    </row>
    <row r="275" spans="2:65" s="12" customFormat="1" ht="22.5">
      <c r="B275" s="151"/>
      <c r="D275" s="152" t="s">
        <v>279</v>
      </c>
      <c r="E275" s="153" t="s">
        <v>1</v>
      </c>
      <c r="F275" s="154" t="s">
        <v>3437</v>
      </c>
      <c r="H275" s="153" t="s">
        <v>1</v>
      </c>
      <c r="I275" s="155"/>
      <c r="L275" s="151"/>
      <c r="M275" s="156"/>
      <c r="T275" s="157"/>
      <c r="AT275" s="153" t="s">
        <v>279</v>
      </c>
      <c r="AU275" s="153" t="s">
        <v>90</v>
      </c>
      <c r="AV275" s="12" t="s">
        <v>21</v>
      </c>
      <c r="AW275" s="12" t="s">
        <v>35</v>
      </c>
      <c r="AX275" s="12" t="s">
        <v>81</v>
      </c>
      <c r="AY275" s="153" t="s">
        <v>270</v>
      </c>
    </row>
    <row r="276" spans="2:65" s="14" customFormat="1" ht="11.25">
      <c r="B276" s="165"/>
      <c r="D276" s="152" t="s">
        <v>279</v>
      </c>
      <c r="E276" s="166" t="s">
        <v>1</v>
      </c>
      <c r="F276" s="167" t="s">
        <v>3438</v>
      </c>
      <c r="H276" s="168">
        <v>0.28799999999999998</v>
      </c>
      <c r="I276" s="169"/>
      <c r="L276" s="165"/>
      <c r="M276" s="170"/>
      <c r="T276" s="171"/>
      <c r="AT276" s="166" t="s">
        <v>279</v>
      </c>
      <c r="AU276" s="166" t="s">
        <v>90</v>
      </c>
      <c r="AV276" s="14" t="s">
        <v>90</v>
      </c>
      <c r="AW276" s="14" t="s">
        <v>35</v>
      </c>
      <c r="AX276" s="14" t="s">
        <v>21</v>
      </c>
      <c r="AY276" s="166" t="s">
        <v>270</v>
      </c>
    </row>
    <row r="277" spans="2:65" s="1" customFormat="1" ht="16.5" customHeight="1">
      <c r="B277" s="32"/>
      <c r="C277" s="138" t="s">
        <v>482</v>
      </c>
      <c r="D277" s="138" t="s">
        <v>272</v>
      </c>
      <c r="E277" s="139" t="s">
        <v>2892</v>
      </c>
      <c r="F277" s="140" t="s">
        <v>2893</v>
      </c>
      <c r="G277" s="141" t="s">
        <v>371</v>
      </c>
      <c r="H277" s="142">
        <v>2.0870000000000002</v>
      </c>
      <c r="I277" s="143"/>
      <c r="J277" s="144">
        <f>ROUND(I277*H277,2)</f>
        <v>0</v>
      </c>
      <c r="K277" s="140" t="s">
        <v>276</v>
      </c>
      <c r="L277" s="32"/>
      <c r="M277" s="145" t="s">
        <v>1</v>
      </c>
      <c r="N277" s="146" t="s">
        <v>46</v>
      </c>
      <c r="P277" s="147">
        <f>O277*H277</f>
        <v>0</v>
      </c>
      <c r="Q277" s="147">
        <v>2.3010199999999998</v>
      </c>
      <c r="R277" s="147">
        <f>Q277*H277</f>
        <v>4.8022287400000003</v>
      </c>
      <c r="S277" s="147">
        <v>0</v>
      </c>
      <c r="T277" s="148">
        <f>S277*H277</f>
        <v>0</v>
      </c>
      <c r="AR277" s="149" t="s">
        <v>277</v>
      </c>
      <c r="AT277" s="149" t="s">
        <v>272</v>
      </c>
      <c r="AU277" s="149" t="s">
        <v>90</v>
      </c>
      <c r="AY277" s="17" t="s">
        <v>270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21</v>
      </c>
      <c r="BK277" s="150">
        <f>ROUND(I277*H277,2)</f>
        <v>0</v>
      </c>
      <c r="BL277" s="17" t="s">
        <v>277</v>
      </c>
      <c r="BM277" s="149" t="s">
        <v>3439</v>
      </c>
    </row>
    <row r="278" spans="2:65" s="12" customFormat="1" ht="22.5">
      <c r="B278" s="151"/>
      <c r="D278" s="152" t="s">
        <v>279</v>
      </c>
      <c r="E278" s="153" t="s">
        <v>1</v>
      </c>
      <c r="F278" s="154" t="s">
        <v>3440</v>
      </c>
      <c r="H278" s="153" t="s">
        <v>1</v>
      </c>
      <c r="I278" s="155"/>
      <c r="L278" s="151"/>
      <c r="M278" s="156"/>
      <c r="T278" s="157"/>
      <c r="AT278" s="153" t="s">
        <v>279</v>
      </c>
      <c r="AU278" s="153" t="s">
        <v>90</v>
      </c>
      <c r="AV278" s="12" t="s">
        <v>21</v>
      </c>
      <c r="AW278" s="12" t="s">
        <v>35</v>
      </c>
      <c r="AX278" s="12" t="s">
        <v>81</v>
      </c>
      <c r="AY278" s="153" t="s">
        <v>270</v>
      </c>
    </row>
    <row r="279" spans="2:65" s="14" customFormat="1" ht="11.25">
      <c r="B279" s="165"/>
      <c r="D279" s="152" t="s">
        <v>279</v>
      </c>
      <c r="E279" s="166" t="s">
        <v>1</v>
      </c>
      <c r="F279" s="167" t="s">
        <v>3441</v>
      </c>
      <c r="H279" s="168">
        <v>2.0870000000000002</v>
      </c>
      <c r="I279" s="169"/>
      <c r="L279" s="165"/>
      <c r="M279" s="170"/>
      <c r="T279" s="171"/>
      <c r="AT279" s="166" t="s">
        <v>279</v>
      </c>
      <c r="AU279" s="166" t="s">
        <v>90</v>
      </c>
      <c r="AV279" s="14" t="s">
        <v>90</v>
      </c>
      <c r="AW279" s="14" t="s">
        <v>35</v>
      </c>
      <c r="AX279" s="14" t="s">
        <v>21</v>
      </c>
      <c r="AY279" s="166" t="s">
        <v>270</v>
      </c>
    </row>
    <row r="280" spans="2:65" s="1" customFormat="1" ht="16.5" customHeight="1">
      <c r="B280" s="32"/>
      <c r="C280" s="138" t="s">
        <v>490</v>
      </c>
      <c r="D280" s="138" t="s">
        <v>272</v>
      </c>
      <c r="E280" s="139" t="s">
        <v>2897</v>
      </c>
      <c r="F280" s="140" t="s">
        <v>2898</v>
      </c>
      <c r="G280" s="141" t="s">
        <v>275</v>
      </c>
      <c r="H280" s="142">
        <v>7.2</v>
      </c>
      <c r="I280" s="143"/>
      <c r="J280" s="144">
        <f>ROUND(I280*H280,2)</f>
        <v>0</v>
      </c>
      <c r="K280" s="140" t="s">
        <v>276</v>
      </c>
      <c r="L280" s="32"/>
      <c r="M280" s="145" t="s">
        <v>1</v>
      </c>
      <c r="N280" s="146" t="s">
        <v>46</v>
      </c>
      <c r="P280" s="147">
        <f>O280*H280</f>
        <v>0</v>
      </c>
      <c r="Q280" s="147">
        <v>2.64E-3</v>
      </c>
      <c r="R280" s="147">
        <f>Q280*H280</f>
        <v>1.9008000000000001E-2</v>
      </c>
      <c r="S280" s="147">
        <v>0</v>
      </c>
      <c r="T280" s="148">
        <f>S280*H280</f>
        <v>0</v>
      </c>
      <c r="AR280" s="149" t="s">
        <v>277</v>
      </c>
      <c r="AT280" s="149" t="s">
        <v>272</v>
      </c>
      <c r="AU280" s="149" t="s">
        <v>90</v>
      </c>
      <c r="AY280" s="17" t="s">
        <v>270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21</v>
      </c>
      <c r="BK280" s="150">
        <f>ROUND(I280*H280,2)</f>
        <v>0</v>
      </c>
      <c r="BL280" s="17" t="s">
        <v>277</v>
      </c>
      <c r="BM280" s="149" t="s">
        <v>3442</v>
      </c>
    </row>
    <row r="281" spans="2:65" s="12" customFormat="1" ht="22.5">
      <c r="B281" s="151"/>
      <c r="D281" s="152" t="s">
        <v>279</v>
      </c>
      <c r="E281" s="153" t="s">
        <v>1</v>
      </c>
      <c r="F281" s="154" t="s">
        <v>3443</v>
      </c>
      <c r="H281" s="153" t="s">
        <v>1</v>
      </c>
      <c r="I281" s="155"/>
      <c r="L281" s="151"/>
      <c r="M281" s="156"/>
      <c r="T281" s="157"/>
      <c r="AT281" s="153" t="s">
        <v>279</v>
      </c>
      <c r="AU281" s="153" t="s">
        <v>90</v>
      </c>
      <c r="AV281" s="12" t="s">
        <v>21</v>
      </c>
      <c r="AW281" s="12" t="s">
        <v>35</v>
      </c>
      <c r="AX281" s="12" t="s">
        <v>81</v>
      </c>
      <c r="AY281" s="153" t="s">
        <v>270</v>
      </c>
    </row>
    <row r="282" spans="2:65" s="14" customFormat="1" ht="22.5">
      <c r="B282" s="165"/>
      <c r="D282" s="152" t="s">
        <v>279</v>
      </c>
      <c r="E282" s="166" t="s">
        <v>1</v>
      </c>
      <c r="F282" s="167" t="s">
        <v>3444</v>
      </c>
      <c r="H282" s="168">
        <v>7.2</v>
      </c>
      <c r="I282" s="169"/>
      <c r="L282" s="165"/>
      <c r="M282" s="170"/>
      <c r="T282" s="171"/>
      <c r="AT282" s="166" t="s">
        <v>279</v>
      </c>
      <c r="AU282" s="166" t="s">
        <v>90</v>
      </c>
      <c r="AV282" s="14" t="s">
        <v>90</v>
      </c>
      <c r="AW282" s="14" t="s">
        <v>35</v>
      </c>
      <c r="AX282" s="14" t="s">
        <v>21</v>
      </c>
      <c r="AY282" s="166" t="s">
        <v>270</v>
      </c>
    </row>
    <row r="283" spans="2:65" s="1" customFormat="1" ht="16.5" customHeight="1">
      <c r="B283" s="32"/>
      <c r="C283" s="138" t="s">
        <v>494</v>
      </c>
      <c r="D283" s="138" t="s">
        <v>272</v>
      </c>
      <c r="E283" s="139" t="s">
        <v>2902</v>
      </c>
      <c r="F283" s="140" t="s">
        <v>2903</v>
      </c>
      <c r="G283" s="141" t="s">
        <v>275</v>
      </c>
      <c r="H283" s="142">
        <v>7.2</v>
      </c>
      <c r="I283" s="143"/>
      <c r="J283" s="144">
        <f>ROUND(I283*H283,2)</f>
        <v>0</v>
      </c>
      <c r="K283" s="140" t="s">
        <v>276</v>
      </c>
      <c r="L283" s="32"/>
      <c r="M283" s="145" t="s">
        <v>1</v>
      </c>
      <c r="N283" s="146" t="s">
        <v>46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277</v>
      </c>
      <c r="AT283" s="149" t="s">
        <v>272</v>
      </c>
      <c r="AU283" s="149" t="s">
        <v>90</v>
      </c>
      <c r="AY283" s="17" t="s">
        <v>270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21</v>
      </c>
      <c r="BK283" s="150">
        <f>ROUND(I283*H283,2)</f>
        <v>0</v>
      </c>
      <c r="BL283" s="17" t="s">
        <v>277</v>
      </c>
      <c r="BM283" s="149" t="s">
        <v>3445</v>
      </c>
    </row>
    <row r="284" spans="2:65" s="11" customFormat="1" ht="22.9" customHeight="1">
      <c r="B284" s="126"/>
      <c r="D284" s="127" t="s">
        <v>80</v>
      </c>
      <c r="E284" s="136" t="s">
        <v>317</v>
      </c>
      <c r="F284" s="136" t="s">
        <v>737</v>
      </c>
      <c r="I284" s="129"/>
      <c r="J284" s="137">
        <f>BK284</f>
        <v>0</v>
      </c>
      <c r="L284" s="126"/>
      <c r="M284" s="131"/>
      <c r="P284" s="132">
        <f>SUM(P285:P306)</f>
        <v>0</v>
      </c>
      <c r="R284" s="132">
        <f>SUM(R285:R306)</f>
        <v>42.402329999999999</v>
      </c>
      <c r="T284" s="133">
        <f>SUM(T285:T306)</f>
        <v>0</v>
      </c>
      <c r="AR284" s="127" t="s">
        <v>21</v>
      </c>
      <c r="AT284" s="134" t="s">
        <v>80</v>
      </c>
      <c r="AU284" s="134" t="s">
        <v>21</v>
      </c>
      <c r="AY284" s="127" t="s">
        <v>270</v>
      </c>
      <c r="BK284" s="135">
        <f>SUM(BK285:BK306)</f>
        <v>0</v>
      </c>
    </row>
    <row r="285" spans="2:65" s="1" customFormat="1" ht="24.2" customHeight="1">
      <c r="B285" s="32"/>
      <c r="C285" s="138" t="s">
        <v>499</v>
      </c>
      <c r="D285" s="138" t="s">
        <v>272</v>
      </c>
      <c r="E285" s="139" t="s">
        <v>3446</v>
      </c>
      <c r="F285" s="140" t="s">
        <v>3447</v>
      </c>
      <c r="G285" s="141" t="s">
        <v>2308</v>
      </c>
      <c r="H285" s="142">
        <v>1</v>
      </c>
      <c r="I285" s="143"/>
      <c r="J285" s="144">
        <f>ROUND(I285*H285,2)</f>
        <v>0</v>
      </c>
      <c r="K285" s="140" t="s">
        <v>341</v>
      </c>
      <c r="L285" s="32"/>
      <c r="M285" s="145" t="s">
        <v>1</v>
      </c>
      <c r="N285" s="146" t="s">
        <v>46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277</v>
      </c>
      <c r="AT285" s="149" t="s">
        <v>272</v>
      </c>
      <c r="AU285" s="149" t="s">
        <v>90</v>
      </c>
      <c r="AY285" s="17" t="s">
        <v>270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21</v>
      </c>
      <c r="BK285" s="150">
        <f>ROUND(I285*H285,2)</f>
        <v>0</v>
      </c>
      <c r="BL285" s="17" t="s">
        <v>277</v>
      </c>
      <c r="BM285" s="149" t="s">
        <v>3448</v>
      </c>
    </row>
    <row r="286" spans="2:65" s="12" customFormat="1" ht="22.5">
      <c r="B286" s="151"/>
      <c r="D286" s="152" t="s">
        <v>279</v>
      </c>
      <c r="E286" s="153" t="s">
        <v>1</v>
      </c>
      <c r="F286" s="154" t="s">
        <v>2310</v>
      </c>
      <c r="H286" s="153" t="s">
        <v>1</v>
      </c>
      <c r="I286" s="155"/>
      <c r="L286" s="151"/>
      <c r="M286" s="156"/>
      <c r="T286" s="157"/>
      <c r="AT286" s="153" t="s">
        <v>279</v>
      </c>
      <c r="AU286" s="153" t="s">
        <v>90</v>
      </c>
      <c r="AV286" s="12" t="s">
        <v>21</v>
      </c>
      <c r="AW286" s="12" t="s">
        <v>35</v>
      </c>
      <c r="AX286" s="12" t="s">
        <v>81</v>
      </c>
      <c r="AY286" s="153" t="s">
        <v>270</v>
      </c>
    </row>
    <row r="287" spans="2:65" s="12" customFormat="1" ht="22.5">
      <c r="B287" s="151"/>
      <c r="D287" s="152" t="s">
        <v>279</v>
      </c>
      <c r="E287" s="153" t="s">
        <v>1</v>
      </c>
      <c r="F287" s="154" t="s">
        <v>3449</v>
      </c>
      <c r="H287" s="153" t="s">
        <v>1</v>
      </c>
      <c r="I287" s="155"/>
      <c r="L287" s="151"/>
      <c r="M287" s="156"/>
      <c r="T287" s="157"/>
      <c r="AT287" s="153" t="s">
        <v>279</v>
      </c>
      <c r="AU287" s="153" t="s">
        <v>90</v>
      </c>
      <c r="AV287" s="12" t="s">
        <v>21</v>
      </c>
      <c r="AW287" s="12" t="s">
        <v>35</v>
      </c>
      <c r="AX287" s="12" t="s">
        <v>81</v>
      </c>
      <c r="AY287" s="153" t="s">
        <v>270</v>
      </c>
    </row>
    <row r="288" spans="2:65" s="12" customFormat="1" ht="22.5">
      <c r="B288" s="151"/>
      <c r="D288" s="152" t="s">
        <v>279</v>
      </c>
      <c r="E288" s="153" t="s">
        <v>1</v>
      </c>
      <c r="F288" s="154" t="s">
        <v>3450</v>
      </c>
      <c r="H288" s="153" t="s">
        <v>1</v>
      </c>
      <c r="I288" s="155"/>
      <c r="L288" s="151"/>
      <c r="M288" s="156"/>
      <c r="T288" s="157"/>
      <c r="AT288" s="153" t="s">
        <v>279</v>
      </c>
      <c r="AU288" s="153" t="s">
        <v>90</v>
      </c>
      <c r="AV288" s="12" t="s">
        <v>21</v>
      </c>
      <c r="AW288" s="12" t="s">
        <v>35</v>
      </c>
      <c r="AX288" s="12" t="s">
        <v>81</v>
      </c>
      <c r="AY288" s="153" t="s">
        <v>270</v>
      </c>
    </row>
    <row r="289" spans="2:65" s="12" customFormat="1" ht="22.5">
      <c r="B289" s="151"/>
      <c r="D289" s="152" t="s">
        <v>279</v>
      </c>
      <c r="E289" s="153" t="s">
        <v>1</v>
      </c>
      <c r="F289" s="154" t="s">
        <v>3451</v>
      </c>
      <c r="H289" s="153" t="s">
        <v>1</v>
      </c>
      <c r="I289" s="155"/>
      <c r="L289" s="151"/>
      <c r="M289" s="156"/>
      <c r="T289" s="157"/>
      <c r="AT289" s="153" t="s">
        <v>279</v>
      </c>
      <c r="AU289" s="153" t="s">
        <v>90</v>
      </c>
      <c r="AV289" s="12" t="s">
        <v>21</v>
      </c>
      <c r="AW289" s="12" t="s">
        <v>35</v>
      </c>
      <c r="AX289" s="12" t="s">
        <v>81</v>
      </c>
      <c r="AY289" s="153" t="s">
        <v>270</v>
      </c>
    </row>
    <row r="290" spans="2:65" s="14" customFormat="1" ht="11.25">
      <c r="B290" s="165"/>
      <c r="D290" s="152" t="s">
        <v>279</v>
      </c>
      <c r="E290" s="166" t="s">
        <v>1</v>
      </c>
      <c r="F290" s="167" t="s">
        <v>3452</v>
      </c>
      <c r="H290" s="168">
        <v>1</v>
      </c>
      <c r="I290" s="169"/>
      <c r="L290" s="165"/>
      <c r="M290" s="170"/>
      <c r="T290" s="171"/>
      <c r="AT290" s="166" t="s">
        <v>279</v>
      </c>
      <c r="AU290" s="166" t="s">
        <v>90</v>
      </c>
      <c r="AV290" s="14" t="s">
        <v>90</v>
      </c>
      <c r="AW290" s="14" t="s">
        <v>35</v>
      </c>
      <c r="AX290" s="14" t="s">
        <v>21</v>
      </c>
      <c r="AY290" s="166" t="s">
        <v>270</v>
      </c>
    </row>
    <row r="291" spans="2:65" s="1" customFormat="1" ht="24.2" customHeight="1">
      <c r="B291" s="32"/>
      <c r="C291" s="138" t="s">
        <v>503</v>
      </c>
      <c r="D291" s="138" t="s">
        <v>272</v>
      </c>
      <c r="E291" s="139" t="s">
        <v>744</v>
      </c>
      <c r="F291" s="140" t="s">
        <v>745</v>
      </c>
      <c r="G291" s="141" t="s">
        <v>275</v>
      </c>
      <c r="H291" s="142">
        <v>53</v>
      </c>
      <c r="I291" s="143"/>
      <c r="J291" s="144">
        <f>ROUND(I291*H291,2)</f>
        <v>0</v>
      </c>
      <c r="K291" s="140" t="s">
        <v>341</v>
      </c>
      <c r="L291" s="32"/>
      <c r="M291" s="145" t="s">
        <v>1</v>
      </c>
      <c r="N291" s="146" t="s">
        <v>46</v>
      </c>
      <c r="P291" s="147">
        <f>O291*H291</f>
        <v>0</v>
      </c>
      <c r="Q291" s="147">
        <v>0.57499999999999996</v>
      </c>
      <c r="R291" s="147">
        <f>Q291*H291</f>
        <v>30.474999999999998</v>
      </c>
      <c r="S291" s="147">
        <v>0</v>
      </c>
      <c r="T291" s="148">
        <f>S291*H291</f>
        <v>0</v>
      </c>
      <c r="AR291" s="149" t="s">
        <v>277</v>
      </c>
      <c r="AT291" s="149" t="s">
        <v>272</v>
      </c>
      <c r="AU291" s="149" t="s">
        <v>90</v>
      </c>
      <c r="AY291" s="17" t="s">
        <v>270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21</v>
      </c>
      <c r="BK291" s="150">
        <f>ROUND(I291*H291,2)</f>
        <v>0</v>
      </c>
      <c r="BL291" s="17" t="s">
        <v>277</v>
      </c>
      <c r="BM291" s="149" t="s">
        <v>3453</v>
      </c>
    </row>
    <row r="292" spans="2:65" s="14" customFormat="1" ht="22.5">
      <c r="B292" s="165"/>
      <c r="D292" s="152" t="s">
        <v>279</v>
      </c>
      <c r="E292" s="166" t="s">
        <v>1</v>
      </c>
      <c r="F292" s="167" t="s">
        <v>3454</v>
      </c>
      <c r="H292" s="168">
        <v>53</v>
      </c>
      <c r="I292" s="169"/>
      <c r="L292" s="165"/>
      <c r="M292" s="170"/>
      <c r="T292" s="171"/>
      <c r="AT292" s="166" t="s">
        <v>279</v>
      </c>
      <c r="AU292" s="166" t="s">
        <v>90</v>
      </c>
      <c r="AV292" s="14" t="s">
        <v>90</v>
      </c>
      <c r="AW292" s="14" t="s">
        <v>35</v>
      </c>
      <c r="AX292" s="14" t="s">
        <v>21</v>
      </c>
      <c r="AY292" s="166" t="s">
        <v>270</v>
      </c>
    </row>
    <row r="293" spans="2:65" s="1" customFormat="1" ht="24.2" customHeight="1">
      <c r="B293" s="32"/>
      <c r="C293" s="138" t="s">
        <v>509</v>
      </c>
      <c r="D293" s="138" t="s">
        <v>272</v>
      </c>
      <c r="E293" s="139" t="s">
        <v>1629</v>
      </c>
      <c r="F293" s="140" t="s">
        <v>1630</v>
      </c>
      <c r="G293" s="141" t="s">
        <v>275</v>
      </c>
      <c r="H293" s="142">
        <v>46</v>
      </c>
      <c r="I293" s="143"/>
      <c r="J293" s="144">
        <f>ROUND(I293*H293,2)</f>
        <v>0</v>
      </c>
      <c r="K293" s="140" t="s">
        <v>276</v>
      </c>
      <c r="L293" s="32"/>
      <c r="M293" s="145" t="s">
        <v>1</v>
      </c>
      <c r="N293" s="146" t="s">
        <v>46</v>
      </c>
      <c r="P293" s="147">
        <f>O293*H293</f>
        <v>0</v>
      </c>
      <c r="Q293" s="147">
        <v>8.9219999999999994E-2</v>
      </c>
      <c r="R293" s="147">
        <f>Q293*H293</f>
        <v>4.10412</v>
      </c>
      <c r="S293" s="147">
        <v>0</v>
      </c>
      <c r="T293" s="148">
        <f>S293*H293</f>
        <v>0</v>
      </c>
      <c r="AR293" s="149" t="s">
        <v>277</v>
      </c>
      <c r="AT293" s="149" t="s">
        <v>272</v>
      </c>
      <c r="AU293" s="149" t="s">
        <v>90</v>
      </c>
      <c r="AY293" s="17" t="s">
        <v>270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21</v>
      </c>
      <c r="BK293" s="150">
        <f>ROUND(I293*H293,2)</f>
        <v>0</v>
      </c>
      <c r="BL293" s="17" t="s">
        <v>277</v>
      </c>
      <c r="BM293" s="149" t="s">
        <v>3455</v>
      </c>
    </row>
    <row r="294" spans="2:65" s="12" customFormat="1" ht="22.5">
      <c r="B294" s="151"/>
      <c r="D294" s="152" t="s">
        <v>279</v>
      </c>
      <c r="E294" s="153" t="s">
        <v>1</v>
      </c>
      <c r="F294" s="154" t="s">
        <v>829</v>
      </c>
      <c r="H294" s="153" t="s">
        <v>1</v>
      </c>
      <c r="I294" s="155"/>
      <c r="L294" s="151"/>
      <c r="M294" s="156"/>
      <c r="T294" s="157"/>
      <c r="AT294" s="153" t="s">
        <v>279</v>
      </c>
      <c r="AU294" s="153" t="s">
        <v>90</v>
      </c>
      <c r="AV294" s="12" t="s">
        <v>21</v>
      </c>
      <c r="AW294" s="12" t="s">
        <v>35</v>
      </c>
      <c r="AX294" s="12" t="s">
        <v>81</v>
      </c>
      <c r="AY294" s="153" t="s">
        <v>270</v>
      </c>
    </row>
    <row r="295" spans="2:65" s="12" customFormat="1" ht="22.5">
      <c r="B295" s="151"/>
      <c r="D295" s="152" t="s">
        <v>279</v>
      </c>
      <c r="E295" s="153" t="s">
        <v>1</v>
      </c>
      <c r="F295" s="154" t="s">
        <v>3456</v>
      </c>
      <c r="H295" s="153" t="s">
        <v>1</v>
      </c>
      <c r="I295" s="155"/>
      <c r="L295" s="151"/>
      <c r="M295" s="156"/>
      <c r="T295" s="157"/>
      <c r="AT295" s="153" t="s">
        <v>279</v>
      </c>
      <c r="AU295" s="153" t="s">
        <v>90</v>
      </c>
      <c r="AV295" s="12" t="s">
        <v>21</v>
      </c>
      <c r="AW295" s="12" t="s">
        <v>35</v>
      </c>
      <c r="AX295" s="12" t="s">
        <v>81</v>
      </c>
      <c r="AY295" s="153" t="s">
        <v>270</v>
      </c>
    </row>
    <row r="296" spans="2:65" s="14" customFormat="1" ht="11.25">
      <c r="B296" s="165"/>
      <c r="D296" s="152" t="s">
        <v>279</v>
      </c>
      <c r="E296" s="166" t="s">
        <v>1</v>
      </c>
      <c r="F296" s="167" t="s">
        <v>3457</v>
      </c>
      <c r="H296" s="168">
        <v>46</v>
      </c>
      <c r="I296" s="169"/>
      <c r="L296" s="165"/>
      <c r="M296" s="170"/>
      <c r="T296" s="171"/>
      <c r="AT296" s="166" t="s">
        <v>279</v>
      </c>
      <c r="AU296" s="166" t="s">
        <v>90</v>
      </c>
      <c r="AV296" s="14" t="s">
        <v>90</v>
      </c>
      <c r="AW296" s="14" t="s">
        <v>35</v>
      </c>
      <c r="AX296" s="14" t="s">
        <v>81</v>
      </c>
      <c r="AY296" s="166" t="s">
        <v>270</v>
      </c>
    </row>
    <row r="297" spans="2:65" s="14" customFormat="1" ht="22.5">
      <c r="B297" s="165"/>
      <c r="D297" s="152" t="s">
        <v>279</v>
      </c>
      <c r="E297" s="166" t="s">
        <v>1</v>
      </c>
      <c r="F297" s="167" t="s">
        <v>3458</v>
      </c>
      <c r="H297" s="168">
        <v>0</v>
      </c>
      <c r="I297" s="169"/>
      <c r="L297" s="165"/>
      <c r="M297" s="170"/>
      <c r="T297" s="171"/>
      <c r="AT297" s="166" t="s">
        <v>279</v>
      </c>
      <c r="AU297" s="166" t="s">
        <v>90</v>
      </c>
      <c r="AV297" s="14" t="s">
        <v>90</v>
      </c>
      <c r="AW297" s="14" t="s">
        <v>35</v>
      </c>
      <c r="AX297" s="14" t="s">
        <v>81</v>
      </c>
      <c r="AY297" s="166" t="s">
        <v>270</v>
      </c>
    </row>
    <row r="298" spans="2:65" s="15" customFormat="1" ht="11.25">
      <c r="B298" s="172"/>
      <c r="D298" s="152" t="s">
        <v>279</v>
      </c>
      <c r="E298" s="173" t="s">
        <v>1</v>
      </c>
      <c r="F298" s="174" t="s">
        <v>310</v>
      </c>
      <c r="H298" s="175">
        <v>46</v>
      </c>
      <c r="I298" s="176"/>
      <c r="L298" s="172"/>
      <c r="M298" s="177"/>
      <c r="T298" s="178"/>
      <c r="AT298" s="173" t="s">
        <v>279</v>
      </c>
      <c r="AU298" s="173" t="s">
        <v>90</v>
      </c>
      <c r="AV298" s="15" t="s">
        <v>277</v>
      </c>
      <c r="AW298" s="15" t="s">
        <v>35</v>
      </c>
      <c r="AX298" s="15" t="s">
        <v>21</v>
      </c>
      <c r="AY298" s="173" t="s">
        <v>270</v>
      </c>
    </row>
    <row r="299" spans="2:65" s="1" customFormat="1" ht="24.2" customHeight="1">
      <c r="B299" s="32"/>
      <c r="C299" s="179" t="s">
        <v>516</v>
      </c>
      <c r="D299" s="179" t="s">
        <v>532</v>
      </c>
      <c r="E299" s="180" t="s">
        <v>840</v>
      </c>
      <c r="F299" s="181" t="s">
        <v>841</v>
      </c>
      <c r="G299" s="182" t="s">
        <v>275</v>
      </c>
      <c r="H299" s="183">
        <v>47.38</v>
      </c>
      <c r="I299" s="184"/>
      <c r="J299" s="185">
        <f>ROUND(I299*H299,2)</f>
        <v>0</v>
      </c>
      <c r="K299" s="181" t="s">
        <v>276</v>
      </c>
      <c r="L299" s="186"/>
      <c r="M299" s="187" t="s">
        <v>1</v>
      </c>
      <c r="N299" s="188" t="s">
        <v>46</v>
      </c>
      <c r="P299" s="147">
        <f>O299*H299</f>
        <v>0</v>
      </c>
      <c r="Q299" s="147">
        <v>0.13200000000000001</v>
      </c>
      <c r="R299" s="147">
        <f>Q299*H299</f>
        <v>6.2541600000000006</v>
      </c>
      <c r="S299" s="147">
        <v>0</v>
      </c>
      <c r="T299" s="148">
        <f>S299*H299</f>
        <v>0</v>
      </c>
      <c r="AR299" s="149" t="s">
        <v>338</v>
      </c>
      <c r="AT299" s="149" t="s">
        <v>532</v>
      </c>
      <c r="AU299" s="149" t="s">
        <v>90</v>
      </c>
      <c r="AY299" s="17" t="s">
        <v>270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21</v>
      </c>
      <c r="BK299" s="150">
        <f>ROUND(I299*H299,2)</f>
        <v>0</v>
      </c>
      <c r="BL299" s="17" t="s">
        <v>277</v>
      </c>
      <c r="BM299" s="149" t="s">
        <v>3459</v>
      </c>
    </row>
    <row r="300" spans="2:65" s="14" customFormat="1" ht="22.5">
      <c r="B300" s="165"/>
      <c r="D300" s="152" t="s">
        <v>279</v>
      </c>
      <c r="E300" s="166" t="s">
        <v>1</v>
      </c>
      <c r="F300" s="167" t="s">
        <v>3460</v>
      </c>
      <c r="H300" s="168">
        <v>47.38</v>
      </c>
      <c r="I300" s="169"/>
      <c r="L300" s="165"/>
      <c r="M300" s="170"/>
      <c r="T300" s="171"/>
      <c r="AT300" s="166" t="s">
        <v>279</v>
      </c>
      <c r="AU300" s="166" t="s">
        <v>90</v>
      </c>
      <c r="AV300" s="14" t="s">
        <v>90</v>
      </c>
      <c r="AW300" s="14" t="s">
        <v>35</v>
      </c>
      <c r="AX300" s="14" t="s">
        <v>21</v>
      </c>
      <c r="AY300" s="166" t="s">
        <v>270</v>
      </c>
    </row>
    <row r="301" spans="2:65" s="1" customFormat="1" ht="24.2" customHeight="1">
      <c r="B301" s="32"/>
      <c r="C301" s="138" t="s">
        <v>522</v>
      </c>
      <c r="D301" s="138" t="s">
        <v>272</v>
      </c>
      <c r="E301" s="139" t="s">
        <v>850</v>
      </c>
      <c r="F301" s="140" t="s">
        <v>851</v>
      </c>
      <c r="G301" s="141" t="s">
        <v>275</v>
      </c>
      <c r="H301" s="142">
        <v>7</v>
      </c>
      <c r="I301" s="143"/>
      <c r="J301" s="144">
        <f>ROUND(I301*H301,2)</f>
        <v>0</v>
      </c>
      <c r="K301" s="140" t="s">
        <v>276</v>
      </c>
      <c r="L301" s="32"/>
      <c r="M301" s="145" t="s">
        <v>1</v>
      </c>
      <c r="N301" s="146" t="s">
        <v>46</v>
      </c>
      <c r="P301" s="147">
        <f>O301*H301</f>
        <v>0</v>
      </c>
      <c r="Q301" s="147">
        <v>8.9219999999999994E-2</v>
      </c>
      <c r="R301" s="147">
        <f>Q301*H301</f>
        <v>0.62453999999999998</v>
      </c>
      <c r="S301" s="147">
        <v>0</v>
      </c>
      <c r="T301" s="148">
        <f>S301*H301</f>
        <v>0</v>
      </c>
      <c r="AR301" s="149" t="s">
        <v>277</v>
      </c>
      <c r="AT301" s="149" t="s">
        <v>272</v>
      </c>
      <c r="AU301" s="149" t="s">
        <v>90</v>
      </c>
      <c r="AY301" s="17" t="s">
        <v>270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21</v>
      </c>
      <c r="BK301" s="150">
        <f>ROUND(I301*H301,2)</f>
        <v>0</v>
      </c>
      <c r="BL301" s="17" t="s">
        <v>277</v>
      </c>
      <c r="BM301" s="149" t="s">
        <v>3461</v>
      </c>
    </row>
    <row r="302" spans="2:65" s="12" customFormat="1" ht="22.5">
      <c r="B302" s="151"/>
      <c r="D302" s="152" t="s">
        <v>279</v>
      </c>
      <c r="E302" s="153" t="s">
        <v>1</v>
      </c>
      <c r="F302" s="154" t="s">
        <v>829</v>
      </c>
      <c r="H302" s="153" t="s">
        <v>1</v>
      </c>
      <c r="I302" s="155"/>
      <c r="L302" s="151"/>
      <c r="M302" s="156"/>
      <c r="T302" s="157"/>
      <c r="AT302" s="153" t="s">
        <v>279</v>
      </c>
      <c r="AU302" s="153" t="s">
        <v>90</v>
      </c>
      <c r="AV302" s="12" t="s">
        <v>21</v>
      </c>
      <c r="AW302" s="12" t="s">
        <v>35</v>
      </c>
      <c r="AX302" s="12" t="s">
        <v>81</v>
      </c>
      <c r="AY302" s="153" t="s">
        <v>270</v>
      </c>
    </row>
    <row r="303" spans="2:65" s="12" customFormat="1" ht="22.5">
      <c r="B303" s="151"/>
      <c r="D303" s="152" t="s">
        <v>279</v>
      </c>
      <c r="E303" s="153" t="s">
        <v>1</v>
      </c>
      <c r="F303" s="154" t="s">
        <v>3462</v>
      </c>
      <c r="H303" s="153" t="s">
        <v>1</v>
      </c>
      <c r="I303" s="155"/>
      <c r="L303" s="151"/>
      <c r="M303" s="156"/>
      <c r="T303" s="157"/>
      <c r="AT303" s="153" t="s">
        <v>279</v>
      </c>
      <c r="AU303" s="153" t="s">
        <v>90</v>
      </c>
      <c r="AV303" s="12" t="s">
        <v>21</v>
      </c>
      <c r="AW303" s="12" t="s">
        <v>35</v>
      </c>
      <c r="AX303" s="12" t="s">
        <v>81</v>
      </c>
      <c r="AY303" s="153" t="s">
        <v>270</v>
      </c>
    </row>
    <row r="304" spans="2:65" s="14" customFormat="1" ht="11.25">
      <c r="B304" s="165"/>
      <c r="D304" s="152" t="s">
        <v>279</v>
      </c>
      <c r="E304" s="166" t="s">
        <v>1</v>
      </c>
      <c r="F304" s="167" t="s">
        <v>3463</v>
      </c>
      <c r="H304" s="168">
        <v>7</v>
      </c>
      <c r="I304" s="169"/>
      <c r="L304" s="165"/>
      <c r="M304" s="170"/>
      <c r="T304" s="171"/>
      <c r="AT304" s="166" t="s">
        <v>279</v>
      </c>
      <c r="AU304" s="166" t="s">
        <v>90</v>
      </c>
      <c r="AV304" s="14" t="s">
        <v>90</v>
      </c>
      <c r="AW304" s="14" t="s">
        <v>35</v>
      </c>
      <c r="AX304" s="14" t="s">
        <v>21</v>
      </c>
      <c r="AY304" s="166" t="s">
        <v>270</v>
      </c>
    </row>
    <row r="305" spans="2:65" s="1" customFormat="1" ht="24.2" customHeight="1">
      <c r="B305" s="32"/>
      <c r="C305" s="179" t="s">
        <v>531</v>
      </c>
      <c r="D305" s="179" t="s">
        <v>532</v>
      </c>
      <c r="E305" s="180" t="s">
        <v>856</v>
      </c>
      <c r="F305" s="181" t="s">
        <v>857</v>
      </c>
      <c r="G305" s="182" t="s">
        <v>275</v>
      </c>
      <c r="H305" s="183">
        <v>7.21</v>
      </c>
      <c r="I305" s="184"/>
      <c r="J305" s="185">
        <f>ROUND(I305*H305,2)</f>
        <v>0</v>
      </c>
      <c r="K305" s="181" t="s">
        <v>276</v>
      </c>
      <c r="L305" s="186"/>
      <c r="M305" s="187" t="s">
        <v>1</v>
      </c>
      <c r="N305" s="188" t="s">
        <v>46</v>
      </c>
      <c r="P305" s="147">
        <f>O305*H305</f>
        <v>0</v>
      </c>
      <c r="Q305" s="147">
        <v>0.13100000000000001</v>
      </c>
      <c r="R305" s="147">
        <f>Q305*H305</f>
        <v>0.94451000000000007</v>
      </c>
      <c r="S305" s="147">
        <v>0</v>
      </c>
      <c r="T305" s="148">
        <f>S305*H305</f>
        <v>0</v>
      </c>
      <c r="AR305" s="149" t="s">
        <v>338</v>
      </c>
      <c r="AT305" s="149" t="s">
        <v>532</v>
      </c>
      <c r="AU305" s="149" t="s">
        <v>90</v>
      </c>
      <c r="AY305" s="17" t="s">
        <v>270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21</v>
      </c>
      <c r="BK305" s="150">
        <f>ROUND(I305*H305,2)</f>
        <v>0</v>
      </c>
      <c r="BL305" s="17" t="s">
        <v>277</v>
      </c>
      <c r="BM305" s="149" t="s">
        <v>3464</v>
      </c>
    </row>
    <row r="306" spans="2:65" s="14" customFormat="1" ht="22.5">
      <c r="B306" s="165"/>
      <c r="D306" s="152" t="s">
        <v>279</v>
      </c>
      <c r="E306" s="166" t="s">
        <v>1</v>
      </c>
      <c r="F306" s="167" t="s">
        <v>3465</v>
      </c>
      <c r="H306" s="168">
        <v>7.21</v>
      </c>
      <c r="I306" s="169"/>
      <c r="L306" s="165"/>
      <c r="M306" s="170"/>
      <c r="T306" s="171"/>
      <c r="AT306" s="166" t="s">
        <v>279</v>
      </c>
      <c r="AU306" s="166" t="s">
        <v>90</v>
      </c>
      <c r="AV306" s="14" t="s">
        <v>90</v>
      </c>
      <c r="AW306" s="14" t="s">
        <v>35</v>
      </c>
      <c r="AX306" s="14" t="s">
        <v>21</v>
      </c>
      <c r="AY306" s="166" t="s">
        <v>270</v>
      </c>
    </row>
    <row r="307" spans="2:65" s="11" customFormat="1" ht="22.9" customHeight="1">
      <c r="B307" s="126"/>
      <c r="D307" s="127" t="s">
        <v>80</v>
      </c>
      <c r="E307" s="136" t="s">
        <v>345</v>
      </c>
      <c r="F307" s="136" t="s">
        <v>872</v>
      </c>
      <c r="I307" s="129"/>
      <c r="J307" s="137">
        <f>BK307</f>
        <v>0</v>
      </c>
      <c r="L307" s="126"/>
      <c r="M307" s="131"/>
      <c r="P307" s="132">
        <f>SUM(P308:P329)</f>
        <v>0</v>
      </c>
      <c r="R307" s="132">
        <f>SUM(R308:R329)</f>
        <v>4.3393328000000002</v>
      </c>
      <c r="T307" s="133">
        <f>SUM(T308:T329)</f>
        <v>0.56000000000000005</v>
      </c>
      <c r="AR307" s="127" t="s">
        <v>21</v>
      </c>
      <c r="AT307" s="134" t="s">
        <v>80</v>
      </c>
      <c r="AU307" s="134" t="s">
        <v>21</v>
      </c>
      <c r="AY307" s="127" t="s">
        <v>270</v>
      </c>
      <c r="BK307" s="135">
        <f>SUM(BK308:BK329)</f>
        <v>0</v>
      </c>
    </row>
    <row r="308" spans="2:65" s="1" customFormat="1" ht="49.15" customHeight="1">
      <c r="B308" s="32"/>
      <c r="C308" s="138" t="s">
        <v>541</v>
      </c>
      <c r="D308" s="138" t="s">
        <v>272</v>
      </c>
      <c r="E308" s="139" t="s">
        <v>3160</v>
      </c>
      <c r="F308" s="140" t="s">
        <v>3161</v>
      </c>
      <c r="G308" s="141" t="s">
        <v>335</v>
      </c>
      <c r="H308" s="142">
        <v>16</v>
      </c>
      <c r="I308" s="143"/>
      <c r="J308" s="144">
        <f>ROUND(I308*H308,2)</f>
        <v>0</v>
      </c>
      <c r="K308" s="140" t="s">
        <v>341</v>
      </c>
      <c r="L308" s="32"/>
      <c r="M308" s="145" t="s">
        <v>1</v>
      </c>
      <c r="N308" s="146" t="s">
        <v>46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277</v>
      </c>
      <c r="AT308" s="149" t="s">
        <v>272</v>
      </c>
      <c r="AU308" s="149" t="s">
        <v>90</v>
      </c>
      <c r="AY308" s="17" t="s">
        <v>270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21</v>
      </c>
      <c r="BK308" s="150">
        <f>ROUND(I308*H308,2)</f>
        <v>0</v>
      </c>
      <c r="BL308" s="17" t="s">
        <v>277</v>
      </c>
      <c r="BM308" s="149" t="s">
        <v>3466</v>
      </c>
    </row>
    <row r="309" spans="2:65" s="14" customFormat="1" ht="22.5">
      <c r="B309" s="165"/>
      <c r="D309" s="152" t="s">
        <v>279</v>
      </c>
      <c r="E309" s="166" t="s">
        <v>1</v>
      </c>
      <c r="F309" s="167" t="s">
        <v>3467</v>
      </c>
      <c r="H309" s="168">
        <v>16</v>
      </c>
      <c r="I309" s="169"/>
      <c r="L309" s="165"/>
      <c r="M309" s="170"/>
      <c r="T309" s="171"/>
      <c r="AT309" s="166" t="s">
        <v>279</v>
      </c>
      <c r="AU309" s="166" t="s">
        <v>90</v>
      </c>
      <c r="AV309" s="14" t="s">
        <v>90</v>
      </c>
      <c r="AW309" s="14" t="s">
        <v>35</v>
      </c>
      <c r="AX309" s="14" t="s">
        <v>21</v>
      </c>
      <c r="AY309" s="166" t="s">
        <v>270</v>
      </c>
    </row>
    <row r="310" spans="2:65" s="1" customFormat="1" ht="37.9" customHeight="1">
      <c r="B310" s="32"/>
      <c r="C310" s="138" t="s">
        <v>546</v>
      </c>
      <c r="D310" s="138" t="s">
        <v>272</v>
      </c>
      <c r="E310" s="139" t="s">
        <v>989</v>
      </c>
      <c r="F310" s="140" t="s">
        <v>990</v>
      </c>
      <c r="G310" s="141" t="s">
        <v>335</v>
      </c>
      <c r="H310" s="142">
        <v>22</v>
      </c>
      <c r="I310" s="143"/>
      <c r="J310" s="144">
        <f>ROUND(I310*H310,2)</f>
        <v>0</v>
      </c>
      <c r="K310" s="140" t="s">
        <v>341</v>
      </c>
      <c r="L310" s="32"/>
      <c r="M310" s="145" t="s">
        <v>1</v>
      </c>
      <c r="N310" s="146" t="s">
        <v>46</v>
      </c>
      <c r="P310" s="147">
        <f>O310*H310</f>
        <v>0</v>
      </c>
      <c r="Q310" s="147">
        <v>0.14000000000000001</v>
      </c>
      <c r="R310" s="147">
        <f>Q310*H310</f>
        <v>3.08</v>
      </c>
      <c r="S310" s="147">
        <v>0</v>
      </c>
      <c r="T310" s="148">
        <f>S310*H310</f>
        <v>0</v>
      </c>
      <c r="AR310" s="149" t="s">
        <v>277</v>
      </c>
      <c r="AT310" s="149" t="s">
        <v>272</v>
      </c>
      <c r="AU310" s="149" t="s">
        <v>90</v>
      </c>
      <c r="AY310" s="17" t="s">
        <v>270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21</v>
      </c>
      <c r="BK310" s="150">
        <f>ROUND(I310*H310,2)</f>
        <v>0</v>
      </c>
      <c r="BL310" s="17" t="s">
        <v>277</v>
      </c>
      <c r="BM310" s="149" t="s">
        <v>3468</v>
      </c>
    </row>
    <row r="311" spans="2:65" s="12" customFormat="1" ht="22.5">
      <c r="B311" s="151"/>
      <c r="D311" s="152" t="s">
        <v>279</v>
      </c>
      <c r="E311" s="153" t="s">
        <v>1</v>
      </c>
      <c r="F311" s="154" t="s">
        <v>3469</v>
      </c>
      <c r="H311" s="153" t="s">
        <v>1</v>
      </c>
      <c r="I311" s="155"/>
      <c r="L311" s="151"/>
      <c r="M311" s="156"/>
      <c r="T311" s="157"/>
      <c r="AT311" s="153" t="s">
        <v>279</v>
      </c>
      <c r="AU311" s="153" t="s">
        <v>90</v>
      </c>
      <c r="AV311" s="12" t="s">
        <v>21</v>
      </c>
      <c r="AW311" s="12" t="s">
        <v>35</v>
      </c>
      <c r="AX311" s="12" t="s">
        <v>81</v>
      </c>
      <c r="AY311" s="153" t="s">
        <v>270</v>
      </c>
    </row>
    <row r="312" spans="2:65" s="14" customFormat="1" ht="11.25">
      <c r="B312" s="165"/>
      <c r="D312" s="152" t="s">
        <v>279</v>
      </c>
      <c r="E312" s="166" t="s">
        <v>1</v>
      </c>
      <c r="F312" s="167" t="s">
        <v>3470</v>
      </c>
      <c r="H312" s="168">
        <v>22</v>
      </c>
      <c r="I312" s="169"/>
      <c r="L312" s="165"/>
      <c r="M312" s="170"/>
      <c r="T312" s="171"/>
      <c r="AT312" s="166" t="s">
        <v>279</v>
      </c>
      <c r="AU312" s="166" t="s">
        <v>90</v>
      </c>
      <c r="AV312" s="14" t="s">
        <v>90</v>
      </c>
      <c r="AW312" s="14" t="s">
        <v>35</v>
      </c>
      <c r="AX312" s="14" t="s">
        <v>81</v>
      </c>
      <c r="AY312" s="166" t="s">
        <v>270</v>
      </c>
    </row>
    <row r="313" spans="2:65" s="15" customFormat="1" ht="11.25">
      <c r="B313" s="172"/>
      <c r="D313" s="152" t="s">
        <v>279</v>
      </c>
      <c r="E313" s="173" t="s">
        <v>3471</v>
      </c>
      <c r="F313" s="174" t="s">
        <v>310</v>
      </c>
      <c r="H313" s="175">
        <v>22</v>
      </c>
      <c r="I313" s="176"/>
      <c r="L313" s="172"/>
      <c r="M313" s="177"/>
      <c r="T313" s="178"/>
      <c r="AT313" s="173" t="s">
        <v>279</v>
      </c>
      <c r="AU313" s="173" t="s">
        <v>90</v>
      </c>
      <c r="AV313" s="15" t="s">
        <v>277</v>
      </c>
      <c r="AW313" s="15" t="s">
        <v>35</v>
      </c>
      <c r="AX313" s="15" t="s">
        <v>21</v>
      </c>
      <c r="AY313" s="173" t="s">
        <v>270</v>
      </c>
    </row>
    <row r="314" spans="2:65" s="1" customFormat="1" ht="16.5" customHeight="1">
      <c r="B314" s="32"/>
      <c r="C314" s="179" t="s">
        <v>552</v>
      </c>
      <c r="D314" s="179" t="s">
        <v>532</v>
      </c>
      <c r="E314" s="180" t="s">
        <v>997</v>
      </c>
      <c r="F314" s="181" t="s">
        <v>998</v>
      </c>
      <c r="G314" s="182" t="s">
        <v>335</v>
      </c>
      <c r="H314" s="183">
        <v>22.44</v>
      </c>
      <c r="I314" s="184"/>
      <c r="J314" s="185">
        <f>ROUND(I314*H314,2)</f>
        <v>0</v>
      </c>
      <c r="K314" s="181" t="s">
        <v>276</v>
      </c>
      <c r="L314" s="186"/>
      <c r="M314" s="187" t="s">
        <v>1</v>
      </c>
      <c r="N314" s="188" t="s">
        <v>46</v>
      </c>
      <c r="P314" s="147">
        <f>O314*H314</f>
        <v>0</v>
      </c>
      <c r="Q314" s="147">
        <v>5.6120000000000003E-2</v>
      </c>
      <c r="R314" s="147">
        <f>Q314*H314</f>
        <v>1.2593328000000001</v>
      </c>
      <c r="S314" s="147">
        <v>0</v>
      </c>
      <c r="T314" s="148">
        <f>S314*H314</f>
        <v>0</v>
      </c>
      <c r="AR314" s="149" t="s">
        <v>338</v>
      </c>
      <c r="AT314" s="149" t="s">
        <v>532</v>
      </c>
      <c r="AU314" s="149" t="s">
        <v>90</v>
      </c>
      <c r="AY314" s="17" t="s">
        <v>270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21</v>
      </c>
      <c r="BK314" s="150">
        <f>ROUND(I314*H314,2)</f>
        <v>0</v>
      </c>
      <c r="BL314" s="17" t="s">
        <v>277</v>
      </c>
      <c r="BM314" s="149" t="s">
        <v>3472</v>
      </c>
    </row>
    <row r="315" spans="2:65" s="14" customFormat="1" ht="22.5">
      <c r="B315" s="165"/>
      <c r="D315" s="152" t="s">
        <v>279</v>
      </c>
      <c r="E315" s="166" t="s">
        <v>1</v>
      </c>
      <c r="F315" s="167" t="s">
        <v>3473</v>
      </c>
      <c r="H315" s="168">
        <v>22.44</v>
      </c>
      <c r="I315" s="169"/>
      <c r="L315" s="165"/>
      <c r="M315" s="170"/>
      <c r="T315" s="171"/>
      <c r="AT315" s="166" t="s">
        <v>279</v>
      </c>
      <c r="AU315" s="166" t="s">
        <v>90</v>
      </c>
      <c r="AV315" s="14" t="s">
        <v>90</v>
      </c>
      <c r="AW315" s="14" t="s">
        <v>35</v>
      </c>
      <c r="AX315" s="14" t="s">
        <v>21</v>
      </c>
      <c r="AY315" s="166" t="s">
        <v>270</v>
      </c>
    </row>
    <row r="316" spans="2:65" s="1" customFormat="1" ht="24.2" customHeight="1">
      <c r="B316" s="32"/>
      <c r="C316" s="138" t="s">
        <v>558</v>
      </c>
      <c r="D316" s="138" t="s">
        <v>272</v>
      </c>
      <c r="E316" s="139" t="s">
        <v>3241</v>
      </c>
      <c r="F316" s="140" t="s">
        <v>3242</v>
      </c>
      <c r="G316" s="141" t="s">
        <v>335</v>
      </c>
      <c r="H316" s="142">
        <v>16</v>
      </c>
      <c r="I316" s="143"/>
      <c r="J316" s="144">
        <f>ROUND(I316*H316,2)</f>
        <v>0</v>
      </c>
      <c r="K316" s="140" t="s">
        <v>276</v>
      </c>
      <c r="L316" s="32"/>
      <c r="M316" s="145" t="s">
        <v>1</v>
      </c>
      <c r="N316" s="146" t="s">
        <v>46</v>
      </c>
      <c r="P316" s="147">
        <f>O316*H316</f>
        <v>0</v>
      </c>
      <c r="Q316" s="147">
        <v>0</v>
      </c>
      <c r="R316" s="147">
        <f>Q316*H316</f>
        <v>0</v>
      </c>
      <c r="S316" s="147">
        <v>3.5000000000000003E-2</v>
      </c>
      <c r="T316" s="148">
        <f>S316*H316</f>
        <v>0.56000000000000005</v>
      </c>
      <c r="AR316" s="149" t="s">
        <v>277</v>
      </c>
      <c r="AT316" s="149" t="s">
        <v>272</v>
      </c>
      <c r="AU316" s="149" t="s">
        <v>90</v>
      </c>
      <c r="AY316" s="17" t="s">
        <v>270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21</v>
      </c>
      <c r="BK316" s="150">
        <f>ROUND(I316*H316,2)</f>
        <v>0</v>
      </c>
      <c r="BL316" s="17" t="s">
        <v>277</v>
      </c>
      <c r="BM316" s="149" t="s">
        <v>3474</v>
      </c>
    </row>
    <row r="317" spans="2:65" s="14" customFormat="1" ht="22.5">
      <c r="B317" s="165"/>
      <c r="D317" s="152" t="s">
        <v>279</v>
      </c>
      <c r="E317" s="166" t="s">
        <v>1</v>
      </c>
      <c r="F317" s="167" t="s">
        <v>3475</v>
      </c>
      <c r="H317" s="168">
        <v>16</v>
      </c>
      <c r="I317" s="169"/>
      <c r="L317" s="165"/>
      <c r="M317" s="170"/>
      <c r="T317" s="171"/>
      <c r="AT317" s="166" t="s">
        <v>279</v>
      </c>
      <c r="AU317" s="166" t="s">
        <v>90</v>
      </c>
      <c r="AV317" s="14" t="s">
        <v>90</v>
      </c>
      <c r="AW317" s="14" t="s">
        <v>35</v>
      </c>
      <c r="AX317" s="14" t="s">
        <v>81</v>
      </c>
      <c r="AY317" s="166" t="s">
        <v>270</v>
      </c>
    </row>
    <row r="318" spans="2:65" s="12" customFormat="1" ht="11.25">
      <c r="B318" s="151"/>
      <c r="D318" s="152" t="s">
        <v>279</v>
      </c>
      <c r="E318" s="153" t="s">
        <v>1</v>
      </c>
      <c r="F318" s="154" t="s">
        <v>3476</v>
      </c>
      <c r="H318" s="153" t="s">
        <v>1</v>
      </c>
      <c r="I318" s="155"/>
      <c r="L318" s="151"/>
      <c r="M318" s="156"/>
      <c r="T318" s="157"/>
      <c r="AT318" s="153" t="s">
        <v>279</v>
      </c>
      <c r="AU318" s="153" t="s">
        <v>90</v>
      </c>
      <c r="AV318" s="12" t="s">
        <v>21</v>
      </c>
      <c r="AW318" s="12" t="s">
        <v>35</v>
      </c>
      <c r="AX318" s="12" t="s">
        <v>81</v>
      </c>
      <c r="AY318" s="153" t="s">
        <v>270</v>
      </c>
    </row>
    <row r="319" spans="2:65" s="12" customFormat="1" ht="22.5">
      <c r="B319" s="151"/>
      <c r="D319" s="152" t="s">
        <v>279</v>
      </c>
      <c r="E319" s="153" t="s">
        <v>1</v>
      </c>
      <c r="F319" s="154" t="s">
        <v>3246</v>
      </c>
      <c r="H319" s="153" t="s">
        <v>1</v>
      </c>
      <c r="I319" s="155"/>
      <c r="L319" s="151"/>
      <c r="M319" s="156"/>
      <c r="T319" s="157"/>
      <c r="AT319" s="153" t="s">
        <v>279</v>
      </c>
      <c r="AU319" s="153" t="s">
        <v>90</v>
      </c>
      <c r="AV319" s="12" t="s">
        <v>21</v>
      </c>
      <c r="AW319" s="12" t="s">
        <v>35</v>
      </c>
      <c r="AX319" s="12" t="s">
        <v>81</v>
      </c>
      <c r="AY319" s="153" t="s">
        <v>270</v>
      </c>
    </row>
    <row r="320" spans="2:65" s="15" customFormat="1" ht="11.25">
      <c r="B320" s="172"/>
      <c r="D320" s="152" t="s">
        <v>279</v>
      </c>
      <c r="E320" s="173" t="s">
        <v>1</v>
      </c>
      <c r="F320" s="174" t="s">
        <v>310</v>
      </c>
      <c r="H320" s="175">
        <v>16</v>
      </c>
      <c r="I320" s="176"/>
      <c r="L320" s="172"/>
      <c r="M320" s="177"/>
      <c r="T320" s="178"/>
      <c r="AT320" s="173" t="s">
        <v>279</v>
      </c>
      <c r="AU320" s="173" t="s">
        <v>90</v>
      </c>
      <c r="AV320" s="15" t="s">
        <v>277</v>
      </c>
      <c r="AW320" s="15" t="s">
        <v>35</v>
      </c>
      <c r="AX320" s="15" t="s">
        <v>21</v>
      </c>
      <c r="AY320" s="173" t="s">
        <v>270</v>
      </c>
    </row>
    <row r="321" spans="2:65" s="1" customFormat="1" ht="44.25" customHeight="1">
      <c r="B321" s="32"/>
      <c r="C321" s="138" t="s">
        <v>566</v>
      </c>
      <c r="D321" s="138" t="s">
        <v>272</v>
      </c>
      <c r="E321" s="139" t="s">
        <v>3477</v>
      </c>
      <c r="F321" s="140" t="s">
        <v>3478</v>
      </c>
      <c r="G321" s="141" t="s">
        <v>335</v>
      </c>
      <c r="H321" s="142">
        <v>16</v>
      </c>
      <c r="I321" s="143"/>
      <c r="J321" s="144">
        <f>ROUND(I321*H321,2)</f>
        <v>0</v>
      </c>
      <c r="K321" s="140" t="s">
        <v>341</v>
      </c>
      <c r="L321" s="32"/>
      <c r="M321" s="145" t="s">
        <v>1</v>
      </c>
      <c r="N321" s="146" t="s">
        <v>46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277</v>
      </c>
      <c r="AT321" s="149" t="s">
        <v>272</v>
      </c>
      <c r="AU321" s="149" t="s">
        <v>90</v>
      </c>
      <c r="AY321" s="17" t="s">
        <v>270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21</v>
      </c>
      <c r="BK321" s="150">
        <f>ROUND(I321*H321,2)</f>
        <v>0</v>
      </c>
      <c r="BL321" s="17" t="s">
        <v>277</v>
      </c>
      <c r="BM321" s="149" t="s">
        <v>3479</v>
      </c>
    </row>
    <row r="322" spans="2:65" s="14" customFormat="1" ht="22.5">
      <c r="B322" s="165"/>
      <c r="D322" s="152" t="s">
        <v>279</v>
      </c>
      <c r="E322" s="166" t="s">
        <v>1</v>
      </c>
      <c r="F322" s="167" t="s">
        <v>3475</v>
      </c>
      <c r="H322" s="168">
        <v>16</v>
      </c>
      <c r="I322" s="169"/>
      <c r="L322" s="165"/>
      <c r="M322" s="170"/>
      <c r="T322" s="171"/>
      <c r="AT322" s="166" t="s">
        <v>279</v>
      </c>
      <c r="AU322" s="166" t="s">
        <v>90</v>
      </c>
      <c r="AV322" s="14" t="s">
        <v>90</v>
      </c>
      <c r="AW322" s="14" t="s">
        <v>35</v>
      </c>
      <c r="AX322" s="14" t="s">
        <v>81</v>
      </c>
      <c r="AY322" s="166" t="s">
        <v>270</v>
      </c>
    </row>
    <row r="323" spans="2:65" s="12" customFormat="1" ht="11.25">
      <c r="B323" s="151"/>
      <c r="D323" s="152" t="s">
        <v>279</v>
      </c>
      <c r="E323" s="153" t="s">
        <v>1</v>
      </c>
      <c r="F323" s="154" t="s">
        <v>3476</v>
      </c>
      <c r="H323" s="153" t="s">
        <v>1</v>
      </c>
      <c r="I323" s="155"/>
      <c r="L323" s="151"/>
      <c r="M323" s="156"/>
      <c r="T323" s="157"/>
      <c r="AT323" s="153" t="s">
        <v>279</v>
      </c>
      <c r="AU323" s="153" t="s">
        <v>90</v>
      </c>
      <c r="AV323" s="12" t="s">
        <v>21</v>
      </c>
      <c r="AW323" s="12" t="s">
        <v>35</v>
      </c>
      <c r="AX323" s="12" t="s">
        <v>81</v>
      </c>
      <c r="AY323" s="153" t="s">
        <v>270</v>
      </c>
    </row>
    <row r="324" spans="2:65" s="12" customFormat="1" ht="22.5">
      <c r="B324" s="151"/>
      <c r="D324" s="152" t="s">
        <v>279</v>
      </c>
      <c r="E324" s="153" t="s">
        <v>1</v>
      </c>
      <c r="F324" s="154" t="s">
        <v>3246</v>
      </c>
      <c r="H324" s="153" t="s">
        <v>1</v>
      </c>
      <c r="I324" s="155"/>
      <c r="L324" s="151"/>
      <c r="M324" s="156"/>
      <c r="T324" s="157"/>
      <c r="AT324" s="153" t="s">
        <v>279</v>
      </c>
      <c r="AU324" s="153" t="s">
        <v>90</v>
      </c>
      <c r="AV324" s="12" t="s">
        <v>21</v>
      </c>
      <c r="AW324" s="12" t="s">
        <v>35</v>
      </c>
      <c r="AX324" s="12" t="s">
        <v>81</v>
      </c>
      <c r="AY324" s="153" t="s">
        <v>270</v>
      </c>
    </row>
    <row r="325" spans="2:65" s="15" customFormat="1" ht="11.25">
      <c r="B325" s="172"/>
      <c r="D325" s="152" t="s">
        <v>279</v>
      </c>
      <c r="E325" s="173" t="s">
        <v>1</v>
      </c>
      <c r="F325" s="174" t="s">
        <v>310</v>
      </c>
      <c r="H325" s="175">
        <v>16</v>
      </c>
      <c r="I325" s="176"/>
      <c r="L325" s="172"/>
      <c r="M325" s="177"/>
      <c r="T325" s="178"/>
      <c r="AT325" s="173" t="s">
        <v>279</v>
      </c>
      <c r="AU325" s="173" t="s">
        <v>90</v>
      </c>
      <c r="AV325" s="15" t="s">
        <v>277</v>
      </c>
      <c r="AW325" s="15" t="s">
        <v>35</v>
      </c>
      <c r="AX325" s="15" t="s">
        <v>21</v>
      </c>
      <c r="AY325" s="173" t="s">
        <v>270</v>
      </c>
    </row>
    <row r="326" spans="2:65" s="1" customFormat="1" ht="24.2" customHeight="1">
      <c r="B326" s="32"/>
      <c r="C326" s="138" t="s">
        <v>570</v>
      </c>
      <c r="D326" s="138" t="s">
        <v>272</v>
      </c>
      <c r="E326" s="139" t="s">
        <v>1177</v>
      </c>
      <c r="F326" s="140" t="s">
        <v>1178</v>
      </c>
      <c r="G326" s="141" t="s">
        <v>275</v>
      </c>
      <c r="H326" s="142">
        <v>53</v>
      </c>
      <c r="I326" s="143"/>
      <c r="J326" s="144">
        <f>ROUND(I326*H326,2)</f>
        <v>0</v>
      </c>
      <c r="K326" s="140" t="s">
        <v>276</v>
      </c>
      <c r="L326" s="32"/>
      <c r="M326" s="145" t="s">
        <v>1</v>
      </c>
      <c r="N326" s="146" t="s">
        <v>46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277</v>
      </c>
      <c r="AT326" s="149" t="s">
        <v>272</v>
      </c>
      <c r="AU326" s="149" t="s">
        <v>90</v>
      </c>
      <c r="AY326" s="17" t="s">
        <v>270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21</v>
      </c>
      <c r="BK326" s="150">
        <f>ROUND(I326*H326,2)</f>
        <v>0</v>
      </c>
      <c r="BL326" s="17" t="s">
        <v>277</v>
      </c>
      <c r="BM326" s="149" t="s">
        <v>3480</v>
      </c>
    </row>
    <row r="327" spans="2:65" s="12" customFormat="1" ht="22.5">
      <c r="B327" s="151"/>
      <c r="D327" s="152" t="s">
        <v>279</v>
      </c>
      <c r="E327" s="153" t="s">
        <v>1</v>
      </c>
      <c r="F327" s="154" t="s">
        <v>3481</v>
      </c>
      <c r="H327" s="153" t="s">
        <v>1</v>
      </c>
      <c r="I327" s="155"/>
      <c r="L327" s="151"/>
      <c r="M327" s="156"/>
      <c r="T327" s="157"/>
      <c r="AT327" s="153" t="s">
        <v>279</v>
      </c>
      <c r="AU327" s="153" t="s">
        <v>90</v>
      </c>
      <c r="AV327" s="12" t="s">
        <v>21</v>
      </c>
      <c r="AW327" s="12" t="s">
        <v>35</v>
      </c>
      <c r="AX327" s="12" t="s">
        <v>81</v>
      </c>
      <c r="AY327" s="153" t="s">
        <v>270</v>
      </c>
    </row>
    <row r="328" spans="2:65" s="12" customFormat="1" ht="22.5">
      <c r="B328" s="151"/>
      <c r="D328" s="152" t="s">
        <v>279</v>
      </c>
      <c r="E328" s="153" t="s">
        <v>1</v>
      </c>
      <c r="F328" s="154" t="s">
        <v>1181</v>
      </c>
      <c r="H328" s="153" t="s">
        <v>1</v>
      </c>
      <c r="I328" s="155"/>
      <c r="L328" s="151"/>
      <c r="M328" s="156"/>
      <c r="T328" s="157"/>
      <c r="AT328" s="153" t="s">
        <v>279</v>
      </c>
      <c r="AU328" s="153" t="s">
        <v>90</v>
      </c>
      <c r="AV328" s="12" t="s">
        <v>21</v>
      </c>
      <c r="AW328" s="12" t="s">
        <v>35</v>
      </c>
      <c r="AX328" s="12" t="s">
        <v>81</v>
      </c>
      <c r="AY328" s="153" t="s">
        <v>270</v>
      </c>
    </row>
    <row r="329" spans="2:65" s="14" customFormat="1" ht="11.25">
      <c r="B329" s="165"/>
      <c r="D329" s="152" t="s">
        <v>279</v>
      </c>
      <c r="E329" s="166" t="s">
        <v>1</v>
      </c>
      <c r="F329" s="167" t="s">
        <v>3482</v>
      </c>
      <c r="H329" s="168">
        <v>53</v>
      </c>
      <c r="I329" s="169"/>
      <c r="L329" s="165"/>
      <c r="M329" s="170"/>
      <c r="T329" s="171"/>
      <c r="AT329" s="166" t="s">
        <v>279</v>
      </c>
      <c r="AU329" s="166" t="s">
        <v>90</v>
      </c>
      <c r="AV329" s="14" t="s">
        <v>90</v>
      </c>
      <c r="AW329" s="14" t="s">
        <v>35</v>
      </c>
      <c r="AX329" s="14" t="s">
        <v>21</v>
      </c>
      <c r="AY329" s="166" t="s">
        <v>270</v>
      </c>
    </row>
    <row r="330" spans="2:65" s="11" customFormat="1" ht="22.9" customHeight="1">
      <c r="B330" s="126"/>
      <c r="D330" s="127" t="s">
        <v>80</v>
      </c>
      <c r="E330" s="136" t="s">
        <v>1162</v>
      </c>
      <c r="F330" s="136" t="s">
        <v>1163</v>
      </c>
      <c r="I330" s="129"/>
      <c r="J330" s="137">
        <f>BK330</f>
        <v>0</v>
      </c>
      <c r="L330" s="126"/>
      <c r="M330" s="131"/>
      <c r="P330" s="132">
        <f>SUM(P331:P398)</f>
        <v>0</v>
      </c>
      <c r="R330" s="132">
        <f>SUM(R331:R398)</f>
        <v>0.112784</v>
      </c>
      <c r="T330" s="133">
        <f>SUM(T331:T398)</f>
        <v>0</v>
      </c>
      <c r="AR330" s="127" t="s">
        <v>21</v>
      </c>
      <c r="AT330" s="134" t="s">
        <v>80</v>
      </c>
      <c r="AU330" s="134" t="s">
        <v>21</v>
      </c>
      <c r="AY330" s="127" t="s">
        <v>270</v>
      </c>
      <c r="BK330" s="135">
        <f>SUM(BK331:BK398)</f>
        <v>0</v>
      </c>
    </row>
    <row r="331" spans="2:65" s="1" customFormat="1" ht="24.2" customHeight="1">
      <c r="B331" s="32"/>
      <c r="C331" s="138" t="s">
        <v>584</v>
      </c>
      <c r="D331" s="138" t="s">
        <v>272</v>
      </c>
      <c r="E331" s="139" t="s">
        <v>1165</v>
      </c>
      <c r="F331" s="140" t="s">
        <v>1166</v>
      </c>
      <c r="G331" s="141" t="s">
        <v>506</v>
      </c>
      <c r="H331" s="142">
        <v>8.1620000000000008</v>
      </c>
      <c r="I331" s="143"/>
      <c r="J331" s="144">
        <f>ROUND(I331*H331,2)</f>
        <v>0</v>
      </c>
      <c r="K331" s="140" t="s">
        <v>276</v>
      </c>
      <c r="L331" s="32"/>
      <c r="M331" s="145" t="s">
        <v>1</v>
      </c>
      <c r="N331" s="146" t="s">
        <v>46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277</v>
      </c>
      <c r="AT331" s="149" t="s">
        <v>272</v>
      </c>
      <c r="AU331" s="149" t="s">
        <v>90</v>
      </c>
      <c r="AY331" s="17" t="s">
        <v>270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21</v>
      </c>
      <c r="BK331" s="150">
        <f>ROUND(I331*H331,2)</f>
        <v>0</v>
      </c>
      <c r="BL331" s="17" t="s">
        <v>277</v>
      </c>
      <c r="BM331" s="149" t="s">
        <v>3483</v>
      </c>
    </row>
    <row r="332" spans="2:65" s="12" customFormat="1" ht="22.5">
      <c r="B332" s="151"/>
      <c r="D332" s="152" t="s">
        <v>279</v>
      </c>
      <c r="E332" s="153" t="s">
        <v>1</v>
      </c>
      <c r="F332" s="154" t="s">
        <v>1168</v>
      </c>
      <c r="H332" s="153" t="s">
        <v>1</v>
      </c>
      <c r="I332" s="155"/>
      <c r="L332" s="151"/>
      <c r="M332" s="156"/>
      <c r="T332" s="157"/>
      <c r="AT332" s="153" t="s">
        <v>279</v>
      </c>
      <c r="AU332" s="153" t="s">
        <v>90</v>
      </c>
      <c r="AV332" s="12" t="s">
        <v>21</v>
      </c>
      <c r="AW332" s="12" t="s">
        <v>35</v>
      </c>
      <c r="AX332" s="12" t="s">
        <v>81</v>
      </c>
      <c r="AY332" s="153" t="s">
        <v>270</v>
      </c>
    </row>
    <row r="333" spans="2:65" s="12" customFormat="1" ht="11.25">
      <c r="B333" s="151"/>
      <c r="D333" s="152" t="s">
        <v>279</v>
      </c>
      <c r="E333" s="153" t="s">
        <v>1</v>
      </c>
      <c r="F333" s="154" t="s">
        <v>1169</v>
      </c>
      <c r="H333" s="153" t="s">
        <v>1</v>
      </c>
      <c r="I333" s="155"/>
      <c r="L333" s="151"/>
      <c r="M333" s="156"/>
      <c r="T333" s="157"/>
      <c r="AT333" s="153" t="s">
        <v>279</v>
      </c>
      <c r="AU333" s="153" t="s">
        <v>90</v>
      </c>
      <c r="AV333" s="12" t="s">
        <v>21</v>
      </c>
      <c r="AW333" s="12" t="s">
        <v>35</v>
      </c>
      <c r="AX333" s="12" t="s">
        <v>81</v>
      </c>
      <c r="AY333" s="153" t="s">
        <v>270</v>
      </c>
    </row>
    <row r="334" spans="2:65" s="12" customFormat="1" ht="22.5">
      <c r="B334" s="151"/>
      <c r="D334" s="152" t="s">
        <v>279</v>
      </c>
      <c r="E334" s="153" t="s">
        <v>1</v>
      </c>
      <c r="F334" s="154" t="s">
        <v>3484</v>
      </c>
      <c r="H334" s="153" t="s">
        <v>1</v>
      </c>
      <c r="I334" s="155"/>
      <c r="L334" s="151"/>
      <c r="M334" s="156"/>
      <c r="T334" s="157"/>
      <c r="AT334" s="153" t="s">
        <v>279</v>
      </c>
      <c r="AU334" s="153" t="s">
        <v>90</v>
      </c>
      <c r="AV334" s="12" t="s">
        <v>21</v>
      </c>
      <c r="AW334" s="12" t="s">
        <v>35</v>
      </c>
      <c r="AX334" s="12" t="s">
        <v>81</v>
      </c>
      <c r="AY334" s="153" t="s">
        <v>270</v>
      </c>
    </row>
    <row r="335" spans="2:65" s="14" customFormat="1" ht="11.25">
      <c r="B335" s="165"/>
      <c r="D335" s="152" t="s">
        <v>279</v>
      </c>
      <c r="E335" s="166" t="s">
        <v>1</v>
      </c>
      <c r="F335" s="167" t="s">
        <v>3485</v>
      </c>
      <c r="H335" s="168">
        <v>8.1620000000000008</v>
      </c>
      <c r="I335" s="169"/>
      <c r="L335" s="165"/>
      <c r="M335" s="170"/>
      <c r="T335" s="171"/>
      <c r="AT335" s="166" t="s">
        <v>279</v>
      </c>
      <c r="AU335" s="166" t="s">
        <v>90</v>
      </c>
      <c r="AV335" s="14" t="s">
        <v>90</v>
      </c>
      <c r="AW335" s="14" t="s">
        <v>35</v>
      </c>
      <c r="AX335" s="14" t="s">
        <v>81</v>
      </c>
      <c r="AY335" s="166" t="s">
        <v>270</v>
      </c>
    </row>
    <row r="336" spans="2:65" s="15" customFormat="1" ht="11.25">
      <c r="B336" s="172"/>
      <c r="D336" s="152" t="s">
        <v>279</v>
      </c>
      <c r="E336" s="173" t="s">
        <v>1</v>
      </c>
      <c r="F336" s="174" t="s">
        <v>310</v>
      </c>
      <c r="H336" s="175">
        <v>8.1620000000000008</v>
      </c>
      <c r="I336" s="176"/>
      <c r="L336" s="172"/>
      <c r="M336" s="177"/>
      <c r="T336" s="178"/>
      <c r="AT336" s="173" t="s">
        <v>279</v>
      </c>
      <c r="AU336" s="173" t="s">
        <v>90</v>
      </c>
      <c r="AV336" s="15" t="s">
        <v>277</v>
      </c>
      <c r="AW336" s="15" t="s">
        <v>35</v>
      </c>
      <c r="AX336" s="15" t="s">
        <v>21</v>
      </c>
      <c r="AY336" s="173" t="s">
        <v>270</v>
      </c>
    </row>
    <row r="337" spans="2:65" s="1" customFormat="1" ht="21.75" customHeight="1">
      <c r="B337" s="32"/>
      <c r="C337" s="138" t="s">
        <v>587</v>
      </c>
      <c r="D337" s="138" t="s">
        <v>272</v>
      </c>
      <c r="E337" s="139" t="s">
        <v>1185</v>
      </c>
      <c r="F337" s="140" t="s">
        <v>1186</v>
      </c>
      <c r="G337" s="141" t="s">
        <v>506</v>
      </c>
      <c r="H337" s="142">
        <v>6.76</v>
      </c>
      <c r="I337" s="143"/>
      <c r="J337" s="144">
        <f>ROUND(I337*H337,2)</f>
        <v>0</v>
      </c>
      <c r="K337" s="140" t="s">
        <v>276</v>
      </c>
      <c r="L337" s="32"/>
      <c r="M337" s="145" t="s">
        <v>1</v>
      </c>
      <c r="N337" s="146" t="s">
        <v>46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277</v>
      </c>
      <c r="AT337" s="149" t="s">
        <v>272</v>
      </c>
      <c r="AU337" s="149" t="s">
        <v>90</v>
      </c>
      <c r="AY337" s="17" t="s">
        <v>270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21</v>
      </c>
      <c r="BK337" s="150">
        <f>ROUND(I337*H337,2)</f>
        <v>0</v>
      </c>
      <c r="BL337" s="17" t="s">
        <v>277</v>
      </c>
      <c r="BM337" s="149" t="s">
        <v>3486</v>
      </c>
    </row>
    <row r="338" spans="2:65" s="14" customFormat="1" ht="11.25">
      <c r="B338" s="165"/>
      <c r="D338" s="152" t="s">
        <v>279</v>
      </c>
      <c r="E338" s="166" t="s">
        <v>1</v>
      </c>
      <c r="F338" s="167" t="s">
        <v>3363</v>
      </c>
      <c r="H338" s="168">
        <v>6.76</v>
      </c>
      <c r="I338" s="169"/>
      <c r="L338" s="165"/>
      <c r="M338" s="170"/>
      <c r="T338" s="171"/>
      <c r="AT338" s="166" t="s">
        <v>279</v>
      </c>
      <c r="AU338" s="166" t="s">
        <v>90</v>
      </c>
      <c r="AV338" s="14" t="s">
        <v>90</v>
      </c>
      <c r="AW338" s="14" t="s">
        <v>35</v>
      </c>
      <c r="AX338" s="14" t="s">
        <v>21</v>
      </c>
      <c r="AY338" s="166" t="s">
        <v>270</v>
      </c>
    </row>
    <row r="339" spans="2:65" s="1" customFormat="1" ht="24.2" customHeight="1">
      <c r="B339" s="32"/>
      <c r="C339" s="138" t="s">
        <v>596</v>
      </c>
      <c r="D339" s="138" t="s">
        <v>272</v>
      </c>
      <c r="E339" s="139" t="s">
        <v>1189</v>
      </c>
      <c r="F339" s="140" t="s">
        <v>1190</v>
      </c>
      <c r="G339" s="141" t="s">
        <v>506</v>
      </c>
      <c r="H339" s="142">
        <v>54.08</v>
      </c>
      <c r="I339" s="143"/>
      <c r="J339" s="144">
        <f>ROUND(I339*H339,2)</f>
        <v>0</v>
      </c>
      <c r="K339" s="140" t="s">
        <v>276</v>
      </c>
      <c r="L339" s="32"/>
      <c r="M339" s="145" t="s">
        <v>1</v>
      </c>
      <c r="N339" s="146" t="s">
        <v>46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277</v>
      </c>
      <c r="AT339" s="149" t="s">
        <v>272</v>
      </c>
      <c r="AU339" s="149" t="s">
        <v>90</v>
      </c>
      <c r="AY339" s="17" t="s">
        <v>270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21</v>
      </c>
      <c r="BK339" s="150">
        <f>ROUND(I339*H339,2)</f>
        <v>0</v>
      </c>
      <c r="BL339" s="17" t="s">
        <v>277</v>
      </c>
      <c r="BM339" s="149" t="s">
        <v>3487</v>
      </c>
    </row>
    <row r="340" spans="2:65" s="12" customFormat="1" ht="11.25">
      <c r="B340" s="151"/>
      <c r="D340" s="152" t="s">
        <v>279</v>
      </c>
      <c r="E340" s="153" t="s">
        <v>1</v>
      </c>
      <c r="F340" s="154" t="s">
        <v>1192</v>
      </c>
      <c r="H340" s="153" t="s">
        <v>1</v>
      </c>
      <c r="I340" s="155"/>
      <c r="L340" s="151"/>
      <c r="M340" s="156"/>
      <c r="T340" s="157"/>
      <c r="AT340" s="153" t="s">
        <v>279</v>
      </c>
      <c r="AU340" s="153" t="s">
        <v>90</v>
      </c>
      <c r="AV340" s="12" t="s">
        <v>21</v>
      </c>
      <c r="AW340" s="12" t="s">
        <v>35</v>
      </c>
      <c r="AX340" s="12" t="s">
        <v>81</v>
      </c>
      <c r="AY340" s="153" t="s">
        <v>270</v>
      </c>
    </row>
    <row r="341" spans="2:65" s="14" customFormat="1" ht="11.25">
      <c r="B341" s="165"/>
      <c r="D341" s="152" t="s">
        <v>279</v>
      </c>
      <c r="E341" s="166" t="s">
        <v>1</v>
      </c>
      <c r="F341" s="167" t="s">
        <v>3488</v>
      </c>
      <c r="H341" s="168">
        <v>54.08</v>
      </c>
      <c r="I341" s="169"/>
      <c r="L341" s="165"/>
      <c r="M341" s="170"/>
      <c r="T341" s="171"/>
      <c r="AT341" s="166" t="s">
        <v>279</v>
      </c>
      <c r="AU341" s="166" t="s">
        <v>90</v>
      </c>
      <c r="AV341" s="14" t="s">
        <v>90</v>
      </c>
      <c r="AW341" s="14" t="s">
        <v>35</v>
      </c>
      <c r="AX341" s="14" t="s">
        <v>21</v>
      </c>
      <c r="AY341" s="166" t="s">
        <v>270</v>
      </c>
    </row>
    <row r="342" spans="2:65" s="1" customFormat="1" ht="21.75" customHeight="1">
      <c r="B342" s="32"/>
      <c r="C342" s="138" t="s">
        <v>609</v>
      </c>
      <c r="D342" s="138" t="s">
        <v>272</v>
      </c>
      <c r="E342" s="139" t="s">
        <v>1199</v>
      </c>
      <c r="F342" s="140" t="s">
        <v>1200</v>
      </c>
      <c r="G342" s="141" t="s">
        <v>506</v>
      </c>
      <c r="H342" s="142">
        <v>5.9939999999999998</v>
      </c>
      <c r="I342" s="143"/>
      <c r="J342" s="144">
        <f>ROUND(I342*H342,2)</f>
        <v>0</v>
      </c>
      <c r="K342" s="140" t="s">
        <v>276</v>
      </c>
      <c r="L342" s="32"/>
      <c r="M342" s="145" t="s">
        <v>1</v>
      </c>
      <c r="N342" s="146" t="s">
        <v>46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277</v>
      </c>
      <c r="AT342" s="149" t="s">
        <v>272</v>
      </c>
      <c r="AU342" s="149" t="s">
        <v>90</v>
      </c>
      <c r="AY342" s="17" t="s">
        <v>270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21</v>
      </c>
      <c r="BK342" s="150">
        <f>ROUND(I342*H342,2)</f>
        <v>0</v>
      </c>
      <c r="BL342" s="17" t="s">
        <v>277</v>
      </c>
      <c r="BM342" s="149" t="s">
        <v>3489</v>
      </c>
    </row>
    <row r="343" spans="2:65" s="12" customFormat="1" ht="11.25">
      <c r="B343" s="151"/>
      <c r="D343" s="152" t="s">
        <v>279</v>
      </c>
      <c r="E343" s="153" t="s">
        <v>1</v>
      </c>
      <c r="F343" s="154" t="s">
        <v>3490</v>
      </c>
      <c r="H343" s="153" t="s">
        <v>1</v>
      </c>
      <c r="I343" s="155"/>
      <c r="L343" s="151"/>
      <c r="M343" s="156"/>
      <c r="T343" s="157"/>
      <c r="AT343" s="153" t="s">
        <v>279</v>
      </c>
      <c r="AU343" s="153" t="s">
        <v>90</v>
      </c>
      <c r="AV343" s="12" t="s">
        <v>21</v>
      </c>
      <c r="AW343" s="12" t="s">
        <v>35</v>
      </c>
      <c r="AX343" s="12" t="s">
        <v>81</v>
      </c>
      <c r="AY343" s="153" t="s">
        <v>270</v>
      </c>
    </row>
    <row r="344" spans="2:65" s="14" customFormat="1" ht="11.25">
      <c r="B344" s="165"/>
      <c r="D344" s="152" t="s">
        <v>279</v>
      </c>
      <c r="E344" s="166" t="s">
        <v>1</v>
      </c>
      <c r="F344" s="167" t="s">
        <v>3361</v>
      </c>
      <c r="H344" s="168">
        <v>5.9939999999999998</v>
      </c>
      <c r="I344" s="169"/>
      <c r="L344" s="165"/>
      <c r="M344" s="170"/>
      <c r="T344" s="171"/>
      <c r="AT344" s="166" t="s">
        <v>279</v>
      </c>
      <c r="AU344" s="166" t="s">
        <v>90</v>
      </c>
      <c r="AV344" s="14" t="s">
        <v>90</v>
      </c>
      <c r="AW344" s="14" t="s">
        <v>35</v>
      </c>
      <c r="AX344" s="14" t="s">
        <v>21</v>
      </c>
      <c r="AY344" s="166" t="s">
        <v>270</v>
      </c>
    </row>
    <row r="345" spans="2:65" s="1" customFormat="1" ht="24.2" customHeight="1">
      <c r="B345" s="32"/>
      <c r="C345" s="138" t="s">
        <v>612</v>
      </c>
      <c r="D345" s="138" t="s">
        <v>272</v>
      </c>
      <c r="E345" s="139" t="s">
        <v>1205</v>
      </c>
      <c r="F345" s="140" t="s">
        <v>1206</v>
      </c>
      <c r="G345" s="141" t="s">
        <v>506</v>
      </c>
      <c r="H345" s="142">
        <v>47.951999999999998</v>
      </c>
      <c r="I345" s="143"/>
      <c r="J345" s="144">
        <f>ROUND(I345*H345,2)</f>
        <v>0</v>
      </c>
      <c r="K345" s="140" t="s">
        <v>276</v>
      </c>
      <c r="L345" s="32"/>
      <c r="M345" s="145" t="s">
        <v>1</v>
      </c>
      <c r="N345" s="146" t="s">
        <v>46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277</v>
      </c>
      <c r="AT345" s="149" t="s">
        <v>272</v>
      </c>
      <c r="AU345" s="149" t="s">
        <v>90</v>
      </c>
      <c r="AY345" s="17" t="s">
        <v>270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21</v>
      </c>
      <c r="BK345" s="150">
        <f>ROUND(I345*H345,2)</f>
        <v>0</v>
      </c>
      <c r="BL345" s="17" t="s">
        <v>277</v>
      </c>
      <c r="BM345" s="149" t="s">
        <v>3491</v>
      </c>
    </row>
    <row r="346" spans="2:65" s="12" customFormat="1" ht="11.25">
      <c r="B346" s="151"/>
      <c r="D346" s="152" t="s">
        <v>279</v>
      </c>
      <c r="E346" s="153" t="s">
        <v>1</v>
      </c>
      <c r="F346" s="154" t="s">
        <v>1911</v>
      </c>
      <c r="H346" s="153" t="s">
        <v>1</v>
      </c>
      <c r="I346" s="155"/>
      <c r="L346" s="151"/>
      <c r="M346" s="156"/>
      <c r="T346" s="157"/>
      <c r="AT346" s="153" t="s">
        <v>279</v>
      </c>
      <c r="AU346" s="153" t="s">
        <v>90</v>
      </c>
      <c r="AV346" s="12" t="s">
        <v>21</v>
      </c>
      <c r="AW346" s="12" t="s">
        <v>35</v>
      </c>
      <c r="AX346" s="12" t="s">
        <v>81</v>
      </c>
      <c r="AY346" s="153" t="s">
        <v>270</v>
      </c>
    </row>
    <row r="347" spans="2:65" s="14" customFormat="1" ht="11.25">
      <c r="B347" s="165"/>
      <c r="D347" s="152" t="s">
        <v>279</v>
      </c>
      <c r="E347" s="166" t="s">
        <v>1</v>
      </c>
      <c r="F347" s="167" t="s">
        <v>3492</v>
      </c>
      <c r="H347" s="168">
        <v>47.951999999999998</v>
      </c>
      <c r="I347" s="169"/>
      <c r="L347" s="165"/>
      <c r="M347" s="170"/>
      <c r="T347" s="171"/>
      <c r="AT347" s="166" t="s">
        <v>279</v>
      </c>
      <c r="AU347" s="166" t="s">
        <v>90</v>
      </c>
      <c r="AV347" s="14" t="s">
        <v>90</v>
      </c>
      <c r="AW347" s="14" t="s">
        <v>35</v>
      </c>
      <c r="AX347" s="14" t="s">
        <v>21</v>
      </c>
      <c r="AY347" s="166" t="s">
        <v>270</v>
      </c>
    </row>
    <row r="348" spans="2:65" s="1" customFormat="1" ht="16.5" customHeight="1">
      <c r="B348" s="32"/>
      <c r="C348" s="138" t="s">
        <v>615</v>
      </c>
      <c r="D348" s="138" t="s">
        <v>272</v>
      </c>
      <c r="E348" s="139" t="s">
        <v>1213</v>
      </c>
      <c r="F348" s="140" t="s">
        <v>1214</v>
      </c>
      <c r="G348" s="141" t="s">
        <v>506</v>
      </c>
      <c r="H348" s="142">
        <v>5.9359999999999999</v>
      </c>
      <c r="I348" s="143"/>
      <c r="J348" s="144">
        <f>ROUND(I348*H348,2)</f>
        <v>0</v>
      </c>
      <c r="K348" s="140" t="s">
        <v>276</v>
      </c>
      <c r="L348" s="32"/>
      <c r="M348" s="145" t="s">
        <v>1</v>
      </c>
      <c r="N348" s="146" t="s">
        <v>46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277</v>
      </c>
      <c r="AT348" s="149" t="s">
        <v>272</v>
      </c>
      <c r="AU348" s="149" t="s">
        <v>90</v>
      </c>
      <c r="AY348" s="17" t="s">
        <v>270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21</v>
      </c>
      <c r="BK348" s="150">
        <f>ROUND(I348*H348,2)</f>
        <v>0</v>
      </c>
      <c r="BL348" s="17" t="s">
        <v>277</v>
      </c>
      <c r="BM348" s="149" t="s">
        <v>3493</v>
      </c>
    </row>
    <row r="349" spans="2:65" s="12" customFormat="1" ht="22.5">
      <c r="B349" s="151"/>
      <c r="D349" s="152" t="s">
        <v>279</v>
      </c>
      <c r="E349" s="153" t="s">
        <v>1</v>
      </c>
      <c r="F349" s="154" t="s">
        <v>2492</v>
      </c>
      <c r="H349" s="153" t="s">
        <v>1</v>
      </c>
      <c r="I349" s="155"/>
      <c r="L349" s="151"/>
      <c r="M349" s="156"/>
      <c r="T349" s="157"/>
      <c r="AT349" s="153" t="s">
        <v>279</v>
      </c>
      <c r="AU349" s="153" t="s">
        <v>90</v>
      </c>
      <c r="AV349" s="12" t="s">
        <v>21</v>
      </c>
      <c r="AW349" s="12" t="s">
        <v>35</v>
      </c>
      <c r="AX349" s="12" t="s">
        <v>81</v>
      </c>
      <c r="AY349" s="153" t="s">
        <v>270</v>
      </c>
    </row>
    <row r="350" spans="2:65" s="14" customFormat="1" ht="11.25">
      <c r="B350" s="165"/>
      <c r="D350" s="152" t="s">
        <v>279</v>
      </c>
      <c r="E350" s="166" t="s">
        <v>1</v>
      </c>
      <c r="F350" s="167" t="s">
        <v>3337</v>
      </c>
      <c r="H350" s="168">
        <v>5.9359999999999999</v>
      </c>
      <c r="I350" s="169"/>
      <c r="L350" s="165"/>
      <c r="M350" s="170"/>
      <c r="T350" s="171"/>
      <c r="AT350" s="166" t="s">
        <v>279</v>
      </c>
      <c r="AU350" s="166" t="s">
        <v>90</v>
      </c>
      <c r="AV350" s="14" t="s">
        <v>90</v>
      </c>
      <c r="AW350" s="14" t="s">
        <v>35</v>
      </c>
      <c r="AX350" s="14" t="s">
        <v>21</v>
      </c>
      <c r="AY350" s="166" t="s">
        <v>270</v>
      </c>
    </row>
    <row r="351" spans="2:65" s="1" customFormat="1" ht="24.2" customHeight="1">
      <c r="B351" s="32"/>
      <c r="C351" s="138" t="s">
        <v>618</v>
      </c>
      <c r="D351" s="138" t="s">
        <v>272</v>
      </c>
      <c r="E351" s="139" t="s">
        <v>1218</v>
      </c>
      <c r="F351" s="140" t="s">
        <v>1219</v>
      </c>
      <c r="G351" s="141" t="s">
        <v>506</v>
      </c>
      <c r="H351" s="142">
        <v>35.616</v>
      </c>
      <c r="I351" s="143"/>
      <c r="J351" s="144">
        <f>ROUND(I351*H351,2)</f>
        <v>0</v>
      </c>
      <c r="K351" s="140" t="s">
        <v>276</v>
      </c>
      <c r="L351" s="32"/>
      <c r="M351" s="145" t="s">
        <v>1</v>
      </c>
      <c r="N351" s="146" t="s">
        <v>46</v>
      </c>
      <c r="P351" s="147">
        <f>O351*H351</f>
        <v>0</v>
      </c>
      <c r="Q351" s="147">
        <v>0</v>
      </c>
      <c r="R351" s="147">
        <f>Q351*H351</f>
        <v>0</v>
      </c>
      <c r="S351" s="147">
        <v>0</v>
      </c>
      <c r="T351" s="148">
        <f>S351*H351</f>
        <v>0</v>
      </c>
      <c r="AR351" s="149" t="s">
        <v>277</v>
      </c>
      <c r="AT351" s="149" t="s">
        <v>272</v>
      </c>
      <c r="AU351" s="149" t="s">
        <v>90</v>
      </c>
      <c r="AY351" s="17" t="s">
        <v>270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21</v>
      </c>
      <c r="BK351" s="150">
        <f>ROUND(I351*H351,2)</f>
        <v>0</v>
      </c>
      <c r="BL351" s="17" t="s">
        <v>277</v>
      </c>
      <c r="BM351" s="149" t="s">
        <v>3494</v>
      </c>
    </row>
    <row r="352" spans="2:65" s="12" customFormat="1" ht="22.5">
      <c r="B352" s="151"/>
      <c r="D352" s="152" t="s">
        <v>279</v>
      </c>
      <c r="E352" s="153" t="s">
        <v>1</v>
      </c>
      <c r="F352" s="154" t="s">
        <v>2492</v>
      </c>
      <c r="H352" s="153" t="s">
        <v>1</v>
      </c>
      <c r="I352" s="155"/>
      <c r="L352" s="151"/>
      <c r="M352" s="156"/>
      <c r="T352" s="157"/>
      <c r="AT352" s="153" t="s">
        <v>279</v>
      </c>
      <c r="AU352" s="153" t="s">
        <v>90</v>
      </c>
      <c r="AV352" s="12" t="s">
        <v>21</v>
      </c>
      <c r="AW352" s="12" t="s">
        <v>35</v>
      </c>
      <c r="AX352" s="12" t="s">
        <v>81</v>
      </c>
      <c r="AY352" s="153" t="s">
        <v>270</v>
      </c>
    </row>
    <row r="353" spans="2:65" s="14" customFormat="1" ht="11.25">
      <c r="B353" s="165"/>
      <c r="D353" s="152" t="s">
        <v>279</v>
      </c>
      <c r="E353" s="166" t="s">
        <v>1</v>
      </c>
      <c r="F353" s="167" t="s">
        <v>3495</v>
      </c>
      <c r="H353" s="168">
        <v>35.616</v>
      </c>
      <c r="I353" s="169"/>
      <c r="L353" s="165"/>
      <c r="M353" s="170"/>
      <c r="T353" s="171"/>
      <c r="AT353" s="166" t="s">
        <v>279</v>
      </c>
      <c r="AU353" s="166" t="s">
        <v>90</v>
      </c>
      <c r="AV353" s="14" t="s">
        <v>90</v>
      </c>
      <c r="AW353" s="14" t="s">
        <v>35</v>
      </c>
      <c r="AX353" s="14" t="s">
        <v>21</v>
      </c>
      <c r="AY353" s="166" t="s">
        <v>270</v>
      </c>
    </row>
    <row r="354" spans="2:65" s="1" customFormat="1" ht="24.2" customHeight="1">
      <c r="B354" s="32"/>
      <c r="C354" s="138" t="s">
        <v>621</v>
      </c>
      <c r="D354" s="138" t="s">
        <v>272</v>
      </c>
      <c r="E354" s="139" t="s">
        <v>1223</v>
      </c>
      <c r="F354" s="140" t="s">
        <v>1224</v>
      </c>
      <c r="G354" s="141" t="s">
        <v>506</v>
      </c>
      <c r="H354" s="142">
        <v>6.76</v>
      </c>
      <c r="I354" s="143"/>
      <c r="J354" s="144">
        <f>ROUND(I354*H354,2)</f>
        <v>0</v>
      </c>
      <c r="K354" s="140" t="s">
        <v>276</v>
      </c>
      <c r="L354" s="32"/>
      <c r="M354" s="145" t="s">
        <v>1</v>
      </c>
      <c r="N354" s="146" t="s">
        <v>46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277</v>
      </c>
      <c r="AT354" s="149" t="s">
        <v>272</v>
      </c>
      <c r="AU354" s="149" t="s">
        <v>90</v>
      </c>
      <c r="AY354" s="17" t="s">
        <v>270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21</v>
      </c>
      <c r="BK354" s="150">
        <f>ROUND(I354*H354,2)</f>
        <v>0</v>
      </c>
      <c r="BL354" s="17" t="s">
        <v>277</v>
      </c>
      <c r="BM354" s="149" t="s">
        <v>3496</v>
      </c>
    </row>
    <row r="355" spans="2:65" s="12" customFormat="1" ht="11.25">
      <c r="B355" s="151"/>
      <c r="D355" s="152" t="s">
        <v>279</v>
      </c>
      <c r="E355" s="153" t="s">
        <v>1</v>
      </c>
      <c r="F355" s="154" t="s">
        <v>1226</v>
      </c>
      <c r="H355" s="153" t="s">
        <v>1</v>
      </c>
      <c r="I355" s="155"/>
      <c r="L355" s="151"/>
      <c r="M355" s="156"/>
      <c r="T355" s="157"/>
      <c r="AT355" s="153" t="s">
        <v>279</v>
      </c>
      <c r="AU355" s="153" t="s">
        <v>90</v>
      </c>
      <c r="AV355" s="12" t="s">
        <v>21</v>
      </c>
      <c r="AW355" s="12" t="s">
        <v>35</v>
      </c>
      <c r="AX355" s="12" t="s">
        <v>81</v>
      </c>
      <c r="AY355" s="153" t="s">
        <v>270</v>
      </c>
    </row>
    <row r="356" spans="2:65" s="14" customFormat="1" ht="11.25">
      <c r="B356" s="165"/>
      <c r="D356" s="152" t="s">
        <v>279</v>
      </c>
      <c r="E356" s="166" t="s">
        <v>1</v>
      </c>
      <c r="F356" s="167" t="s">
        <v>3363</v>
      </c>
      <c r="H356" s="168">
        <v>6.76</v>
      </c>
      <c r="I356" s="169"/>
      <c r="L356" s="165"/>
      <c r="M356" s="170"/>
      <c r="T356" s="171"/>
      <c r="AT356" s="166" t="s">
        <v>279</v>
      </c>
      <c r="AU356" s="166" t="s">
        <v>90</v>
      </c>
      <c r="AV356" s="14" t="s">
        <v>90</v>
      </c>
      <c r="AW356" s="14" t="s">
        <v>35</v>
      </c>
      <c r="AX356" s="14" t="s">
        <v>21</v>
      </c>
      <c r="AY356" s="166" t="s">
        <v>270</v>
      </c>
    </row>
    <row r="357" spans="2:65" s="1" customFormat="1" ht="24.2" customHeight="1">
      <c r="B357" s="32"/>
      <c r="C357" s="138" t="s">
        <v>628</v>
      </c>
      <c r="D357" s="138" t="s">
        <v>272</v>
      </c>
      <c r="E357" s="139" t="s">
        <v>1908</v>
      </c>
      <c r="F357" s="140" t="s">
        <v>1909</v>
      </c>
      <c r="G357" s="141" t="s">
        <v>506</v>
      </c>
      <c r="H357" s="142">
        <v>5.9939999999999998</v>
      </c>
      <c r="I357" s="143"/>
      <c r="J357" s="144">
        <f>ROUND(I357*H357,2)</f>
        <v>0</v>
      </c>
      <c r="K357" s="140" t="s">
        <v>341</v>
      </c>
      <c r="L357" s="32"/>
      <c r="M357" s="145" t="s">
        <v>1</v>
      </c>
      <c r="N357" s="146" t="s">
        <v>46</v>
      </c>
      <c r="P357" s="147">
        <f>O357*H357</f>
        <v>0</v>
      </c>
      <c r="Q357" s="147">
        <v>0</v>
      </c>
      <c r="R357" s="147">
        <f>Q357*H357</f>
        <v>0</v>
      </c>
      <c r="S357" s="147">
        <v>0</v>
      </c>
      <c r="T357" s="148">
        <f>S357*H357</f>
        <v>0</v>
      </c>
      <c r="AR357" s="149" t="s">
        <v>277</v>
      </c>
      <c r="AT357" s="149" t="s">
        <v>272</v>
      </c>
      <c r="AU357" s="149" t="s">
        <v>90</v>
      </c>
      <c r="AY357" s="17" t="s">
        <v>270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21</v>
      </c>
      <c r="BK357" s="150">
        <f>ROUND(I357*H357,2)</f>
        <v>0</v>
      </c>
      <c r="BL357" s="17" t="s">
        <v>277</v>
      </c>
      <c r="BM357" s="149" t="s">
        <v>3497</v>
      </c>
    </row>
    <row r="358" spans="2:65" s="12" customFormat="1" ht="11.25">
      <c r="B358" s="151"/>
      <c r="D358" s="152" t="s">
        <v>279</v>
      </c>
      <c r="E358" s="153" t="s">
        <v>1</v>
      </c>
      <c r="F358" s="154" t="s">
        <v>1202</v>
      </c>
      <c r="H358" s="153" t="s">
        <v>1</v>
      </c>
      <c r="I358" s="155"/>
      <c r="L358" s="151"/>
      <c r="M358" s="156"/>
      <c r="T358" s="157"/>
      <c r="AT358" s="153" t="s">
        <v>279</v>
      </c>
      <c r="AU358" s="153" t="s">
        <v>90</v>
      </c>
      <c r="AV358" s="12" t="s">
        <v>21</v>
      </c>
      <c r="AW358" s="12" t="s">
        <v>35</v>
      </c>
      <c r="AX358" s="12" t="s">
        <v>81</v>
      </c>
      <c r="AY358" s="153" t="s">
        <v>270</v>
      </c>
    </row>
    <row r="359" spans="2:65" s="14" customFormat="1" ht="11.25">
      <c r="B359" s="165"/>
      <c r="D359" s="152" t="s">
        <v>279</v>
      </c>
      <c r="E359" s="166" t="s">
        <v>1</v>
      </c>
      <c r="F359" s="167" t="s">
        <v>3361</v>
      </c>
      <c r="H359" s="168">
        <v>5.9939999999999998</v>
      </c>
      <c r="I359" s="169"/>
      <c r="L359" s="165"/>
      <c r="M359" s="170"/>
      <c r="T359" s="171"/>
      <c r="AT359" s="166" t="s">
        <v>279</v>
      </c>
      <c r="AU359" s="166" t="s">
        <v>90</v>
      </c>
      <c r="AV359" s="14" t="s">
        <v>90</v>
      </c>
      <c r="AW359" s="14" t="s">
        <v>35</v>
      </c>
      <c r="AX359" s="14" t="s">
        <v>21</v>
      </c>
      <c r="AY359" s="166" t="s">
        <v>270</v>
      </c>
    </row>
    <row r="360" spans="2:65" s="1" customFormat="1" ht="24.2" customHeight="1">
      <c r="B360" s="32"/>
      <c r="C360" s="138" t="s">
        <v>634</v>
      </c>
      <c r="D360" s="138" t="s">
        <v>272</v>
      </c>
      <c r="E360" s="139" t="s">
        <v>1232</v>
      </c>
      <c r="F360" s="140" t="s">
        <v>1233</v>
      </c>
      <c r="G360" s="141" t="s">
        <v>506</v>
      </c>
      <c r="H360" s="142">
        <v>5.9359999999999999</v>
      </c>
      <c r="I360" s="143"/>
      <c r="J360" s="144">
        <f>ROUND(I360*H360,2)</f>
        <v>0</v>
      </c>
      <c r="K360" s="140" t="s">
        <v>276</v>
      </c>
      <c r="L360" s="32"/>
      <c r="M360" s="145" t="s">
        <v>1</v>
      </c>
      <c r="N360" s="146" t="s">
        <v>46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277</v>
      </c>
      <c r="AT360" s="149" t="s">
        <v>272</v>
      </c>
      <c r="AU360" s="149" t="s">
        <v>90</v>
      </c>
      <c r="AY360" s="17" t="s">
        <v>270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21</v>
      </c>
      <c r="BK360" s="150">
        <f>ROUND(I360*H360,2)</f>
        <v>0</v>
      </c>
      <c r="BL360" s="17" t="s">
        <v>277</v>
      </c>
      <c r="BM360" s="149" t="s">
        <v>3498</v>
      </c>
    </row>
    <row r="361" spans="2:65" s="12" customFormat="1" ht="22.5">
      <c r="B361" s="151"/>
      <c r="D361" s="152" t="s">
        <v>279</v>
      </c>
      <c r="E361" s="153" t="s">
        <v>1</v>
      </c>
      <c r="F361" s="154" t="s">
        <v>2492</v>
      </c>
      <c r="H361" s="153" t="s">
        <v>1</v>
      </c>
      <c r="I361" s="155"/>
      <c r="L361" s="151"/>
      <c r="M361" s="156"/>
      <c r="T361" s="157"/>
      <c r="AT361" s="153" t="s">
        <v>279</v>
      </c>
      <c r="AU361" s="153" t="s">
        <v>90</v>
      </c>
      <c r="AV361" s="12" t="s">
        <v>21</v>
      </c>
      <c r="AW361" s="12" t="s">
        <v>35</v>
      </c>
      <c r="AX361" s="12" t="s">
        <v>81</v>
      </c>
      <c r="AY361" s="153" t="s">
        <v>270</v>
      </c>
    </row>
    <row r="362" spans="2:65" s="14" customFormat="1" ht="11.25">
      <c r="B362" s="165"/>
      <c r="D362" s="152" t="s">
        <v>279</v>
      </c>
      <c r="E362" s="166" t="s">
        <v>1</v>
      </c>
      <c r="F362" s="167" t="s">
        <v>3337</v>
      </c>
      <c r="H362" s="168">
        <v>5.9359999999999999</v>
      </c>
      <c r="I362" s="169"/>
      <c r="L362" s="165"/>
      <c r="M362" s="170"/>
      <c r="T362" s="171"/>
      <c r="AT362" s="166" t="s">
        <v>279</v>
      </c>
      <c r="AU362" s="166" t="s">
        <v>90</v>
      </c>
      <c r="AV362" s="14" t="s">
        <v>90</v>
      </c>
      <c r="AW362" s="14" t="s">
        <v>35</v>
      </c>
      <c r="AX362" s="14" t="s">
        <v>21</v>
      </c>
      <c r="AY362" s="166" t="s">
        <v>270</v>
      </c>
    </row>
    <row r="363" spans="2:65" s="1" customFormat="1" ht="55.5" customHeight="1">
      <c r="B363" s="32"/>
      <c r="C363" s="138" t="s">
        <v>639</v>
      </c>
      <c r="D363" s="138" t="s">
        <v>272</v>
      </c>
      <c r="E363" s="139" t="s">
        <v>1236</v>
      </c>
      <c r="F363" s="140" t="s">
        <v>1237</v>
      </c>
      <c r="G363" s="141" t="s">
        <v>506</v>
      </c>
      <c r="H363" s="142">
        <v>5.9359999999999999</v>
      </c>
      <c r="I363" s="143"/>
      <c r="J363" s="144">
        <f>ROUND(I363*H363,2)</f>
        <v>0</v>
      </c>
      <c r="K363" s="140" t="s">
        <v>341</v>
      </c>
      <c r="L363" s="32"/>
      <c r="M363" s="145" t="s">
        <v>1</v>
      </c>
      <c r="N363" s="146" t="s">
        <v>46</v>
      </c>
      <c r="P363" s="147">
        <f>O363*H363</f>
        <v>0</v>
      </c>
      <c r="Q363" s="147">
        <v>1.9E-2</v>
      </c>
      <c r="R363" s="147">
        <f>Q363*H363</f>
        <v>0.112784</v>
      </c>
      <c r="S363" s="147">
        <v>0</v>
      </c>
      <c r="T363" s="148">
        <f>S363*H363</f>
        <v>0</v>
      </c>
      <c r="AR363" s="149" t="s">
        <v>277</v>
      </c>
      <c r="AT363" s="149" t="s">
        <v>272</v>
      </c>
      <c r="AU363" s="149" t="s">
        <v>90</v>
      </c>
      <c r="AY363" s="17" t="s">
        <v>270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21</v>
      </c>
      <c r="BK363" s="150">
        <f>ROUND(I363*H363,2)</f>
        <v>0</v>
      </c>
      <c r="BL363" s="17" t="s">
        <v>277</v>
      </c>
      <c r="BM363" s="149" t="s">
        <v>3499</v>
      </c>
    </row>
    <row r="364" spans="2:65" s="12" customFormat="1" ht="22.5">
      <c r="B364" s="151"/>
      <c r="D364" s="152" t="s">
        <v>279</v>
      </c>
      <c r="E364" s="153" t="s">
        <v>1</v>
      </c>
      <c r="F364" s="154" t="s">
        <v>2500</v>
      </c>
      <c r="H364" s="153" t="s">
        <v>1</v>
      </c>
      <c r="I364" s="155"/>
      <c r="L364" s="151"/>
      <c r="M364" s="156"/>
      <c r="T364" s="157"/>
      <c r="AT364" s="153" t="s">
        <v>279</v>
      </c>
      <c r="AU364" s="153" t="s">
        <v>90</v>
      </c>
      <c r="AV364" s="12" t="s">
        <v>21</v>
      </c>
      <c r="AW364" s="12" t="s">
        <v>35</v>
      </c>
      <c r="AX364" s="12" t="s">
        <v>81</v>
      </c>
      <c r="AY364" s="153" t="s">
        <v>270</v>
      </c>
    </row>
    <row r="365" spans="2:65" s="14" customFormat="1" ht="11.25">
      <c r="B365" s="165"/>
      <c r="D365" s="152" t="s">
        <v>279</v>
      </c>
      <c r="E365" s="166" t="s">
        <v>1</v>
      </c>
      <c r="F365" s="167" t="s">
        <v>3337</v>
      </c>
      <c r="H365" s="168">
        <v>5.9359999999999999</v>
      </c>
      <c r="I365" s="169"/>
      <c r="L365" s="165"/>
      <c r="M365" s="170"/>
      <c r="T365" s="171"/>
      <c r="AT365" s="166" t="s">
        <v>279</v>
      </c>
      <c r="AU365" s="166" t="s">
        <v>90</v>
      </c>
      <c r="AV365" s="14" t="s">
        <v>90</v>
      </c>
      <c r="AW365" s="14" t="s">
        <v>35</v>
      </c>
      <c r="AX365" s="14" t="s">
        <v>21</v>
      </c>
      <c r="AY365" s="166" t="s">
        <v>270</v>
      </c>
    </row>
    <row r="366" spans="2:65" s="1" customFormat="1" ht="37.9" customHeight="1">
      <c r="B366" s="32"/>
      <c r="C366" s="138" t="s">
        <v>641</v>
      </c>
      <c r="D366" s="138" t="s">
        <v>272</v>
      </c>
      <c r="E366" s="139" t="s">
        <v>510</v>
      </c>
      <c r="F366" s="140" t="s">
        <v>511</v>
      </c>
      <c r="G366" s="141" t="s">
        <v>506</v>
      </c>
      <c r="H366" s="142">
        <v>5.9939999999999998</v>
      </c>
      <c r="I366" s="143"/>
      <c r="J366" s="144">
        <f>ROUND(I366*H366,2)</f>
        <v>0</v>
      </c>
      <c r="K366" s="140" t="s">
        <v>341</v>
      </c>
      <c r="L366" s="32"/>
      <c r="M366" s="145" t="s">
        <v>1</v>
      </c>
      <c r="N366" s="146" t="s">
        <v>46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277</v>
      </c>
      <c r="AT366" s="149" t="s">
        <v>272</v>
      </c>
      <c r="AU366" s="149" t="s">
        <v>90</v>
      </c>
      <c r="AY366" s="17" t="s">
        <v>270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21</v>
      </c>
      <c r="BK366" s="150">
        <f>ROUND(I366*H366,2)</f>
        <v>0</v>
      </c>
      <c r="BL366" s="17" t="s">
        <v>277</v>
      </c>
      <c r="BM366" s="149" t="s">
        <v>3500</v>
      </c>
    </row>
    <row r="367" spans="2:65" s="12" customFormat="1" ht="11.25">
      <c r="B367" s="151"/>
      <c r="D367" s="152" t="s">
        <v>279</v>
      </c>
      <c r="E367" s="153" t="s">
        <v>1</v>
      </c>
      <c r="F367" s="154" t="s">
        <v>1247</v>
      </c>
      <c r="H367" s="153" t="s">
        <v>1</v>
      </c>
      <c r="I367" s="155"/>
      <c r="L367" s="151"/>
      <c r="M367" s="156"/>
      <c r="T367" s="157"/>
      <c r="AT367" s="153" t="s">
        <v>279</v>
      </c>
      <c r="AU367" s="153" t="s">
        <v>90</v>
      </c>
      <c r="AV367" s="12" t="s">
        <v>21</v>
      </c>
      <c r="AW367" s="12" t="s">
        <v>35</v>
      </c>
      <c r="AX367" s="12" t="s">
        <v>81</v>
      </c>
      <c r="AY367" s="153" t="s">
        <v>270</v>
      </c>
    </row>
    <row r="368" spans="2:65" s="12" customFormat="1" ht="22.5">
      <c r="B368" s="151"/>
      <c r="D368" s="152" t="s">
        <v>279</v>
      </c>
      <c r="E368" s="153" t="s">
        <v>1</v>
      </c>
      <c r="F368" s="154" t="s">
        <v>3501</v>
      </c>
      <c r="H368" s="153" t="s">
        <v>1</v>
      </c>
      <c r="I368" s="155"/>
      <c r="L368" s="151"/>
      <c r="M368" s="156"/>
      <c r="T368" s="157"/>
      <c r="AT368" s="153" t="s">
        <v>279</v>
      </c>
      <c r="AU368" s="153" t="s">
        <v>90</v>
      </c>
      <c r="AV368" s="12" t="s">
        <v>21</v>
      </c>
      <c r="AW368" s="12" t="s">
        <v>35</v>
      </c>
      <c r="AX368" s="12" t="s">
        <v>81</v>
      </c>
      <c r="AY368" s="153" t="s">
        <v>270</v>
      </c>
    </row>
    <row r="369" spans="2:65" s="14" customFormat="1" ht="11.25">
      <c r="B369" s="165"/>
      <c r="D369" s="152" t="s">
        <v>279</v>
      </c>
      <c r="E369" s="166" t="s">
        <v>1</v>
      </c>
      <c r="F369" s="167" t="s">
        <v>3502</v>
      </c>
      <c r="H369" s="168">
        <v>1.484</v>
      </c>
      <c r="I369" s="169"/>
      <c r="L369" s="165"/>
      <c r="M369" s="170"/>
      <c r="T369" s="171"/>
      <c r="AT369" s="166" t="s">
        <v>279</v>
      </c>
      <c r="AU369" s="166" t="s">
        <v>90</v>
      </c>
      <c r="AV369" s="14" t="s">
        <v>90</v>
      </c>
      <c r="AW369" s="14" t="s">
        <v>35</v>
      </c>
      <c r="AX369" s="14" t="s">
        <v>81</v>
      </c>
      <c r="AY369" s="166" t="s">
        <v>270</v>
      </c>
    </row>
    <row r="370" spans="2:65" s="14" customFormat="1" ht="22.5">
      <c r="B370" s="165"/>
      <c r="D370" s="152" t="s">
        <v>279</v>
      </c>
      <c r="E370" s="166" t="s">
        <v>1</v>
      </c>
      <c r="F370" s="167" t="s">
        <v>3503</v>
      </c>
      <c r="H370" s="168">
        <v>4.51</v>
      </c>
      <c r="I370" s="169"/>
      <c r="L370" s="165"/>
      <c r="M370" s="170"/>
      <c r="T370" s="171"/>
      <c r="AT370" s="166" t="s">
        <v>279</v>
      </c>
      <c r="AU370" s="166" t="s">
        <v>90</v>
      </c>
      <c r="AV370" s="14" t="s">
        <v>90</v>
      </c>
      <c r="AW370" s="14" t="s">
        <v>35</v>
      </c>
      <c r="AX370" s="14" t="s">
        <v>81</v>
      </c>
      <c r="AY370" s="166" t="s">
        <v>270</v>
      </c>
    </row>
    <row r="371" spans="2:65" s="13" customFormat="1" ht="11.25">
      <c r="B371" s="158"/>
      <c r="D371" s="152" t="s">
        <v>279</v>
      </c>
      <c r="E371" s="159" t="s">
        <v>3361</v>
      </c>
      <c r="F371" s="160" t="s">
        <v>367</v>
      </c>
      <c r="H371" s="161">
        <v>5.9939999999999998</v>
      </c>
      <c r="I371" s="162"/>
      <c r="L371" s="158"/>
      <c r="M371" s="163"/>
      <c r="T371" s="164"/>
      <c r="AT371" s="159" t="s">
        <v>279</v>
      </c>
      <c r="AU371" s="159" t="s">
        <v>90</v>
      </c>
      <c r="AV371" s="13" t="s">
        <v>179</v>
      </c>
      <c r="AW371" s="13" t="s">
        <v>35</v>
      </c>
      <c r="AX371" s="13" t="s">
        <v>81</v>
      </c>
      <c r="AY371" s="159" t="s">
        <v>270</v>
      </c>
    </row>
    <row r="372" spans="2:65" s="15" customFormat="1" ht="11.25">
      <c r="B372" s="172"/>
      <c r="D372" s="152" t="s">
        <v>279</v>
      </c>
      <c r="E372" s="173" t="s">
        <v>1</v>
      </c>
      <c r="F372" s="174" t="s">
        <v>310</v>
      </c>
      <c r="H372" s="175">
        <v>5.9939999999999998</v>
      </c>
      <c r="I372" s="176"/>
      <c r="L372" s="172"/>
      <c r="M372" s="177"/>
      <c r="T372" s="178"/>
      <c r="AT372" s="173" t="s">
        <v>279</v>
      </c>
      <c r="AU372" s="173" t="s">
        <v>90</v>
      </c>
      <c r="AV372" s="15" t="s">
        <v>277</v>
      </c>
      <c r="AW372" s="15" t="s">
        <v>35</v>
      </c>
      <c r="AX372" s="15" t="s">
        <v>21</v>
      </c>
      <c r="AY372" s="173" t="s">
        <v>270</v>
      </c>
    </row>
    <row r="373" spans="2:65" s="1" customFormat="1" ht="44.25" customHeight="1">
      <c r="B373" s="32"/>
      <c r="C373" s="138" t="s">
        <v>212</v>
      </c>
      <c r="D373" s="138" t="s">
        <v>272</v>
      </c>
      <c r="E373" s="139" t="s">
        <v>1259</v>
      </c>
      <c r="F373" s="140" t="s">
        <v>1260</v>
      </c>
      <c r="G373" s="141" t="s">
        <v>506</v>
      </c>
      <c r="H373" s="142">
        <v>6.76</v>
      </c>
      <c r="I373" s="143"/>
      <c r="J373" s="144">
        <f>ROUND(I373*H373,2)</f>
        <v>0</v>
      </c>
      <c r="K373" s="140" t="s">
        <v>341</v>
      </c>
      <c r="L373" s="32"/>
      <c r="M373" s="145" t="s">
        <v>1</v>
      </c>
      <c r="N373" s="146" t="s">
        <v>46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277</v>
      </c>
      <c r="AT373" s="149" t="s">
        <v>272</v>
      </c>
      <c r="AU373" s="149" t="s">
        <v>90</v>
      </c>
      <c r="AY373" s="17" t="s">
        <v>270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21</v>
      </c>
      <c r="BK373" s="150">
        <f>ROUND(I373*H373,2)</f>
        <v>0</v>
      </c>
      <c r="BL373" s="17" t="s">
        <v>277</v>
      </c>
      <c r="BM373" s="149" t="s">
        <v>3504</v>
      </c>
    </row>
    <row r="374" spans="2:65" s="14" customFormat="1" ht="11.25">
      <c r="B374" s="165"/>
      <c r="D374" s="152" t="s">
        <v>279</v>
      </c>
      <c r="E374" s="166" t="s">
        <v>1</v>
      </c>
      <c r="F374" s="167" t="s">
        <v>3505</v>
      </c>
      <c r="H374" s="168">
        <v>18.850000000000001</v>
      </c>
      <c r="I374" s="169"/>
      <c r="L374" s="165"/>
      <c r="M374" s="170"/>
      <c r="T374" s="171"/>
      <c r="AT374" s="166" t="s">
        <v>279</v>
      </c>
      <c r="AU374" s="166" t="s">
        <v>90</v>
      </c>
      <c r="AV374" s="14" t="s">
        <v>90</v>
      </c>
      <c r="AW374" s="14" t="s">
        <v>35</v>
      </c>
      <c r="AX374" s="14" t="s">
        <v>81</v>
      </c>
      <c r="AY374" s="166" t="s">
        <v>270</v>
      </c>
    </row>
    <row r="375" spans="2:65" s="13" customFormat="1" ht="11.25">
      <c r="B375" s="158"/>
      <c r="D375" s="152" t="s">
        <v>279</v>
      </c>
      <c r="E375" s="159" t="s">
        <v>1</v>
      </c>
      <c r="F375" s="160" t="s">
        <v>367</v>
      </c>
      <c r="H375" s="161">
        <v>18.850000000000001</v>
      </c>
      <c r="I375" s="162"/>
      <c r="L375" s="158"/>
      <c r="M375" s="163"/>
      <c r="T375" s="164"/>
      <c r="AT375" s="159" t="s">
        <v>279</v>
      </c>
      <c r="AU375" s="159" t="s">
        <v>90</v>
      </c>
      <c r="AV375" s="13" t="s">
        <v>179</v>
      </c>
      <c r="AW375" s="13" t="s">
        <v>35</v>
      </c>
      <c r="AX375" s="13" t="s">
        <v>81</v>
      </c>
      <c r="AY375" s="159" t="s">
        <v>270</v>
      </c>
    </row>
    <row r="376" spans="2:65" s="12" customFormat="1" ht="11.25">
      <c r="B376" s="151"/>
      <c r="D376" s="152" t="s">
        <v>279</v>
      </c>
      <c r="E376" s="153" t="s">
        <v>1</v>
      </c>
      <c r="F376" s="154" t="s">
        <v>3506</v>
      </c>
      <c r="H376" s="153" t="s">
        <v>1</v>
      </c>
      <c r="I376" s="155"/>
      <c r="L376" s="151"/>
      <c r="M376" s="156"/>
      <c r="T376" s="157"/>
      <c r="AT376" s="153" t="s">
        <v>279</v>
      </c>
      <c r="AU376" s="153" t="s">
        <v>90</v>
      </c>
      <c r="AV376" s="12" t="s">
        <v>21</v>
      </c>
      <c r="AW376" s="12" t="s">
        <v>35</v>
      </c>
      <c r="AX376" s="12" t="s">
        <v>81</v>
      </c>
      <c r="AY376" s="153" t="s">
        <v>270</v>
      </c>
    </row>
    <row r="377" spans="2:65" s="14" customFormat="1" ht="11.25">
      <c r="B377" s="165"/>
      <c r="D377" s="152" t="s">
        <v>279</v>
      </c>
      <c r="E377" s="166" t="s">
        <v>1</v>
      </c>
      <c r="F377" s="167" t="s">
        <v>3507</v>
      </c>
      <c r="H377" s="168">
        <v>-0.16</v>
      </c>
      <c r="I377" s="169"/>
      <c r="L377" s="165"/>
      <c r="M377" s="170"/>
      <c r="T377" s="171"/>
      <c r="AT377" s="166" t="s">
        <v>279</v>
      </c>
      <c r="AU377" s="166" t="s">
        <v>90</v>
      </c>
      <c r="AV377" s="14" t="s">
        <v>90</v>
      </c>
      <c r="AW377" s="14" t="s">
        <v>35</v>
      </c>
      <c r="AX377" s="14" t="s">
        <v>81</v>
      </c>
      <c r="AY377" s="166" t="s">
        <v>270</v>
      </c>
    </row>
    <row r="378" spans="2:65" s="13" customFormat="1" ht="11.25">
      <c r="B378" s="158"/>
      <c r="D378" s="152" t="s">
        <v>279</v>
      </c>
      <c r="E378" s="159" t="s">
        <v>1</v>
      </c>
      <c r="F378" s="160" t="s">
        <v>367</v>
      </c>
      <c r="H378" s="161">
        <v>-0.16</v>
      </c>
      <c r="I378" s="162"/>
      <c r="L378" s="158"/>
      <c r="M378" s="163"/>
      <c r="T378" s="164"/>
      <c r="AT378" s="159" t="s">
        <v>279</v>
      </c>
      <c r="AU378" s="159" t="s">
        <v>90</v>
      </c>
      <c r="AV378" s="13" t="s">
        <v>179</v>
      </c>
      <c r="AW378" s="13" t="s">
        <v>35</v>
      </c>
      <c r="AX378" s="13" t="s">
        <v>81</v>
      </c>
      <c r="AY378" s="159" t="s">
        <v>270</v>
      </c>
    </row>
    <row r="379" spans="2:65" s="12" customFormat="1" ht="11.25">
      <c r="B379" s="151"/>
      <c r="D379" s="152" t="s">
        <v>279</v>
      </c>
      <c r="E379" s="153" t="s">
        <v>1</v>
      </c>
      <c r="F379" s="154" t="s">
        <v>1263</v>
      </c>
      <c r="H379" s="153" t="s">
        <v>1</v>
      </c>
      <c r="I379" s="155"/>
      <c r="L379" s="151"/>
      <c r="M379" s="156"/>
      <c r="T379" s="157"/>
      <c r="AT379" s="153" t="s">
        <v>279</v>
      </c>
      <c r="AU379" s="153" t="s">
        <v>90</v>
      </c>
      <c r="AV379" s="12" t="s">
        <v>21</v>
      </c>
      <c r="AW379" s="12" t="s">
        <v>35</v>
      </c>
      <c r="AX379" s="12" t="s">
        <v>81</v>
      </c>
      <c r="AY379" s="153" t="s">
        <v>270</v>
      </c>
    </row>
    <row r="380" spans="2:65" s="14" customFormat="1" ht="11.25">
      <c r="B380" s="165"/>
      <c r="D380" s="152" t="s">
        <v>279</v>
      </c>
      <c r="E380" s="166" t="s">
        <v>1</v>
      </c>
      <c r="F380" s="167" t="s">
        <v>3508</v>
      </c>
      <c r="H380" s="168">
        <v>-5.9939999999999998</v>
      </c>
      <c r="I380" s="169"/>
      <c r="L380" s="165"/>
      <c r="M380" s="170"/>
      <c r="T380" s="171"/>
      <c r="AT380" s="166" t="s">
        <v>279</v>
      </c>
      <c r="AU380" s="166" t="s">
        <v>90</v>
      </c>
      <c r="AV380" s="14" t="s">
        <v>90</v>
      </c>
      <c r="AW380" s="14" t="s">
        <v>35</v>
      </c>
      <c r="AX380" s="14" t="s">
        <v>81</v>
      </c>
      <c r="AY380" s="166" t="s">
        <v>270</v>
      </c>
    </row>
    <row r="381" spans="2:65" s="13" customFormat="1" ht="11.25">
      <c r="B381" s="158"/>
      <c r="D381" s="152" t="s">
        <v>279</v>
      </c>
      <c r="E381" s="159" t="s">
        <v>1</v>
      </c>
      <c r="F381" s="160" t="s">
        <v>1270</v>
      </c>
      <c r="H381" s="161">
        <v>-5.9939999999999998</v>
      </c>
      <c r="I381" s="162"/>
      <c r="L381" s="158"/>
      <c r="M381" s="163"/>
      <c r="T381" s="164"/>
      <c r="AT381" s="159" t="s">
        <v>279</v>
      </c>
      <c r="AU381" s="159" t="s">
        <v>90</v>
      </c>
      <c r="AV381" s="13" t="s">
        <v>179</v>
      </c>
      <c r="AW381" s="13" t="s">
        <v>35</v>
      </c>
      <c r="AX381" s="13" t="s">
        <v>81</v>
      </c>
      <c r="AY381" s="159" t="s">
        <v>270</v>
      </c>
    </row>
    <row r="382" spans="2:65" s="12" customFormat="1" ht="22.5">
      <c r="B382" s="151"/>
      <c r="D382" s="152" t="s">
        <v>279</v>
      </c>
      <c r="E382" s="153" t="s">
        <v>1</v>
      </c>
      <c r="F382" s="154" t="s">
        <v>1271</v>
      </c>
      <c r="H382" s="153" t="s">
        <v>1</v>
      </c>
      <c r="I382" s="155"/>
      <c r="L382" s="151"/>
      <c r="M382" s="156"/>
      <c r="T382" s="157"/>
      <c r="AT382" s="153" t="s">
        <v>279</v>
      </c>
      <c r="AU382" s="153" t="s">
        <v>90</v>
      </c>
      <c r="AV382" s="12" t="s">
        <v>21</v>
      </c>
      <c r="AW382" s="12" t="s">
        <v>35</v>
      </c>
      <c r="AX382" s="12" t="s">
        <v>81</v>
      </c>
      <c r="AY382" s="153" t="s">
        <v>270</v>
      </c>
    </row>
    <row r="383" spans="2:65" s="14" customFormat="1" ht="11.25">
      <c r="B383" s="165"/>
      <c r="D383" s="152" t="s">
        <v>279</v>
      </c>
      <c r="E383" s="166" t="s">
        <v>1</v>
      </c>
      <c r="F383" s="167" t="s">
        <v>3509</v>
      </c>
      <c r="H383" s="168">
        <v>-5.9359999999999999</v>
      </c>
      <c r="I383" s="169"/>
      <c r="L383" s="165"/>
      <c r="M383" s="170"/>
      <c r="T383" s="171"/>
      <c r="AT383" s="166" t="s">
        <v>279</v>
      </c>
      <c r="AU383" s="166" t="s">
        <v>90</v>
      </c>
      <c r="AV383" s="14" t="s">
        <v>90</v>
      </c>
      <c r="AW383" s="14" t="s">
        <v>35</v>
      </c>
      <c r="AX383" s="14" t="s">
        <v>81</v>
      </c>
      <c r="AY383" s="166" t="s">
        <v>270</v>
      </c>
    </row>
    <row r="384" spans="2:65" s="13" customFormat="1" ht="22.5">
      <c r="B384" s="158"/>
      <c r="D384" s="152" t="s">
        <v>279</v>
      </c>
      <c r="E384" s="159" t="s">
        <v>1</v>
      </c>
      <c r="F384" s="160" t="s">
        <v>1274</v>
      </c>
      <c r="H384" s="161">
        <v>-5.9359999999999999</v>
      </c>
      <c r="I384" s="162"/>
      <c r="L384" s="158"/>
      <c r="M384" s="163"/>
      <c r="T384" s="164"/>
      <c r="AT384" s="159" t="s">
        <v>279</v>
      </c>
      <c r="AU384" s="159" t="s">
        <v>90</v>
      </c>
      <c r="AV384" s="13" t="s">
        <v>179</v>
      </c>
      <c r="AW384" s="13" t="s">
        <v>35</v>
      </c>
      <c r="AX384" s="13" t="s">
        <v>81</v>
      </c>
      <c r="AY384" s="159" t="s">
        <v>270</v>
      </c>
    </row>
    <row r="385" spans="2:65" s="15" customFormat="1" ht="11.25">
      <c r="B385" s="172"/>
      <c r="D385" s="152" t="s">
        <v>279</v>
      </c>
      <c r="E385" s="173" t="s">
        <v>3363</v>
      </c>
      <c r="F385" s="174" t="s">
        <v>3293</v>
      </c>
      <c r="H385" s="175">
        <v>6.76</v>
      </c>
      <c r="I385" s="176"/>
      <c r="L385" s="172"/>
      <c r="M385" s="177"/>
      <c r="T385" s="178"/>
      <c r="AT385" s="173" t="s">
        <v>279</v>
      </c>
      <c r="AU385" s="173" t="s">
        <v>90</v>
      </c>
      <c r="AV385" s="15" t="s">
        <v>277</v>
      </c>
      <c r="AW385" s="15" t="s">
        <v>35</v>
      </c>
      <c r="AX385" s="15" t="s">
        <v>21</v>
      </c>
      <c r="AY385" s="173" t="s">
        <v>270</v>
      </c>
    </row>
    <row r="386" spans="2:65" s="1" customFormat="1" ht="44.25" customHeight="1">
      <c r="B386" s="32"/>
      <c r="C386" s="138" t="s">
        <v>653</v>
      </c>
      <c r="D386" s="138" t="s">
        <v>272</v>
      </c>
      <c r="E386" s="139" t="s">
        <v>1287</v>
      </c>
      <c r="F386" s="140" t="s">
        <v>1288</v>
      </c>
      <c r="G386" s="141" t="s">
        <v>506</v>
      </c>
      <c r="H386" s="142">
        <v>5.9359999999999999</v>
      </c>
      <c r="I386" s="143"/>
      <c r="J386" s="144">
        <f>ROUND(I386*H386,2)</f>
        <v>0</v>
      </c>
      <c r="K386" s="140" t="s">
        <v>341</v>
      </c>
      <c r="L386" s="32"/>
      <c r="M386" s="145" t="s">
        <v>1</v>
      </c>
      <c r="N386" s="146" t="s">
        <v>46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277</v>
      </c>
      <c r="AT386" s="149" t="s">
        <v>272</v>
      </c>
      <c r="AU386" s="149" t="s">
        <v>90</v>
      </c>
      <c r="AY386" s="17" t="s">
        <v>270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21</v>
      </c>
      <c r="BK386" s="150">
        <f>ROUND(I386*H386,2)</f>
        <v>0</v>
      </c>
      <c r="BL386" s="17" t="s">
        <v>277</v>
      </c>
      <c r="BM386" s="149" t="s">
        <v>3510</v>
      </c>
    </row>
    <row r="387" spans="2:65" s="12" customFormat="1" ht="33.75">
      <c r="B387" s="151"/>
      <c r="D387" s="152" t="s">
        <v>279</v>
      </c>
      <c r="E387" s="153" t="s">
        <v>1</v>
      </c>
      <c r="F387" s="154" t="s">
        <v>2523</v>
      </c>
      <c r="H387" s="153" t="s">
        <v>1</v>
      </c>
      <c r="I387" s="155"/>
      <c r="L387" s="151"/>
      <c r="M387" s="156"/>
      <c r="T387" s="157"/>
      <c r="AT387" s="153" t="s">
        <v>279</v>
      </c>
      <c r="AU387" s="153" t="s">
        <v>90</v>
      </c>
      <c r="AV387" s="12" t="s">
        <v>21</v>
      </c>
      <c r="AW387" s="12" t="s">
        <v>35</v>
      </c>
      <c r="AX387" s="12" t="s">
        <v>81</v>
      </c>
      <c r="AY387" s="153" t="s">
        <v>270</v>
      </c>
    </row>
    <row r="388" spans="2:65" s="12" customFormat="1" ht="22.5">
      <c r="B388" s="151"/>
      <c r="D388" s="152" t="s">
        <v>279</v>
      </c>
      <c r="E388" s="153" t="s">
        <v>1</v>
      </c>
      <c r="F388" s="154" t="s">
        <v>3511</v>
      </c>
      <c r="H388" s="153" t="s">
        <v>1</v>
      </c>
      <c r="I388" s="155"/>
      <c r="L388" s="151"/>
      <c r="M388" s="156"/>
      <c r="T388" s="157"/>
      <c r="AT388" s="153" t="s">
        <v>279</v>
      </c>
      <c r="AU388" s="153" t="s">
        <v>90</v>
      </c>
      <c r="AV388" s="12" t="s">
        <v>21</v>
      </c>
      <c r="AW388" s="12" t="s">
        <v>35</v>
      </c>
      <c r="AX388" s="12" t="s">
        <v>81</v>
      </c>
      <c r="AY388" s="153" t="s">
        <v>270</v>
      </c>
    </row>
    <row r="389" spans="2:65" s="12" customFormat="1" ht="22.5">
      <c r="B389" s="151"/>
      <c r="D389" s="152" t="s">
        <v>279</v>
      </c>
      <c r="E389" s="153" t="s">
        <v>1</v>
      </c>
      <c r="F389" s="154" t="s">
        <v>1291</v>
      </c>
      <c r="H389" s="153" t="s">
        <v>1</v>
      </c>
      <c r="I389" s="155"/>
      <c r="L389" s="151"/>
      <c r="M389" s="156"/>
      <c r="T389" s="157"/>
      <c r="AT389" s="153" t="s">
        <v>279</v>
      </c>
      <c r="AU389" s="153" t="s">
        <v>90</v>
      </c>
      <c r="AV389" s="12" t="s">
        <v>21</v>
      </c>
      <c r="AW389" s="12" t="s">
        <v>35</v>
      </c>
      <c r="AX389" s="12" t="s">
        <v>81</v>
      </c>
      <c r="AY389" s="153" t="s">
        <v>270</v>
      </c>
    </row>
    <row r="390" spans="2:65" s="12" customFormat="1" ht="11.25">
      <c r="B390" s="151"/>
      <c r="D390" s="152" t="s">
        <v>279</v>
      </c>
      <c r="E390" s="153" t="s">
        <v>1</v>
      </c>
      <c r="F390" s="154" t="s">
        <v>1292</v>
      </c>
      <c r="H390" s="153" t="s">
        <v>1</v>
      </c>
      <c r="I390" s="155"/>
      <c r="L390" s="151"/>
      <c r="M390" s="156"/>
      <c r="T390" s="157"/>
      <c r="AT390" s="153" t="s">
        <v>279</v>
      </c>
      <c r="AU390" s="153" t="s">
        <v>90</v>
      </c>
      <c r="AV390" s="12" t="s">
        <v>21</v>
      </c>
      <c r="AW390" s="12" t="s">
        <v>35</v>
      </c>
      <c r="AX390" s="12" t="s">
        <v>81</v>
      </c>
      <c r="AY390" s="153" t="s">
        <v>270</v>
      </c>
    </row>
    <row r="391" spans="2:65" s="12" customFormat="1" ht="11.25">
      <c r="B391" s="151"/>
      <c r="D391" s="152" t="s">
        <v>279</v>
      </c>
      <c r="E391" s="153" t="s">
        <v>1</v>
      </c>
      <c r="F391" s="154" t="s">
        <v>1293</v>
      </c>
      <c r="H391" s="153" t="s">
        <v>1</v>
      </c>
      <c r="I391" s="155"/>
      <c r="L391" s="151"/>
      <c r="M391" s="156"/>
      <c r="T391" s="157"/>
      <c r="AT391" s="153" t="s">
        <v>279</v>
      </c>
      <c r="AU391" s="153" t="s">
        <v>90</v>
      </c>
      <c r="AV391" s="12" t="s">
        <v>21</v>
      </c>
      <c r="AW391" s="12" t="s">
        <v>35</v>
      </c>
      <c r="AX391" s="12" t="s">
        <v>81</v>
      </c>
      <c r="AY391" s="153" t="s">
        <v>270</v>
      </c>
    </row>
    <row r="392" spans="2:65" s="12" customFormat="1" ht="22.5">
      <c r="B392" s="151"/>
      <c r="D392" s="152" t="s">
        <v>279</v>
      </c>
      <c r="E392" s="153" t="s">
        <v>1</v>
      </c>
      <c r="F392" s="154" t="s">
        <v>1294</v>
      </c>
      <c r="H392" s="153" t="s">
        <v>1</v>
      </c>
      <c r="I392" s="155"/>
      <c r="L392" s="151"/>
      <c r="M392" s="156"/>
      <c r="T392" s="157"/>
      <c r="AT392" s="153" t="s">
        <v>279</v>
      </c>
      <c r="AU392" s="153" t="s">
        <v>90</v>
      </c>
      <c r="AV392" s="12" t="s">
        <v>21</v>
      </c>
      <c r="AW392" s="12" t="s">
        <v>35</v>
      </c>
      <c r="AX392" s="12" t="s">
        <v>81</v>
      </c>
      <c r="AY392" s="153" t="s">
        <v>270</v>
      </c>
    </row>
    <row r="393" spans="2:65" s="12" customFormat="1" ht="11.25">
      <c r="B393" s="151"/>
      <c r="D393" s="152" t="s">
        <v>279</v>
      </c>
      <c r="E393" s="153" t="s">
        <v>1</v>
      </c>
      <c r="F393" s="154" t="s">
        <v>1295</v>
      </c>
      <c r="H393" s="153" t="s">
        <v>1</v>
      </c>
      <c r="I393" s="155"/>
      <c r="L393" s="151"/>
      <c r="M393" s="156"/>
      <c r="T393" s="157"/>
      <c r="AT393" s="153" t="s">
        <v>279</v>
      </c>
      <c r="AU393" s="153" t="s">
        <v>90</v>
      </c>
      <c r="AV393" s="12" t="s">
        <v>21</v>
      </c>
      <c r="AW393" s="12" t="s">
        <v>35</v>
      </c>
      <c r="AX393" s="12" t="s">
        <v>81</v>
      </c>
      <c r="AY393" s="153" t="s">
        <v>270</v>
      </c>
    </row>
    <row r="394" spans="2:65" s="13" customFormat="1" ht="11.25">
      <c r="B394" s="158"/>
      <c r="D394" s="152" t="s">
        <v>279</v>
      </c>
      <c r="E394" s="159" t="s">
        <v>1</v>
      </c>
      <c r="F394" s="160" t="s">
        <v>367</v>
      </c>
      <c r="H394" s="161">
        <v>0</v>
      </c>
      <c r="I394" s="162"/>
      <c r="L394" s="158"/>
      <c r="M394" s="163"/>
      <c r="T394" s="164"/>
      <c r="AT394" s="159" t="s">
        <v>279</v>
      </c>
      <c r="AU394" s="159" t="s">
        <v>90</v>
      </c>
      <c r="AV394" s="13" t="s">
        <v>179</v>
      </c>
      <c r="AW394" s="13" t="s">
        <v>35</v>
      </c>
      <c r="AX394" s="13" t="s">
        <v>81</v>
      </c>
      <c r="AY394" s="159" t="s">
        <v>270</v>
      </c>
    </row>
    <row r="395" spans="2:65" s="12" customFormat="1" ht="22.5">
      <c r="B395" s="151"/>
      <c r="D395" s="152" t="s">
        <v>279</v>
      </c>
      <c r="E395" s="153" t="s">
        <v>1</v>
      </c>
      <c r="F395" s="154" t="s">
        <v>3512</v>
      </c>
      <c r="H395" s="153" t="s">
        <v>1</v>
      </c>
      <c r="I395" s="155"/>
      <c r="L395" s="151"/>
      <c r="M395" s="156"/>
      <c r="T395" s="157"/>
      <c r="AT395" s="153" t="s">
        <v>279</v>
      </c>
      <c r="AU395" s="153" t="s">
        <v>90</v>
      </c>
      <c r="AV395" s="12" t="s">
        <v>21</v>
      </c>
      <c r="AW395" s="12" t="s">
        <v>35</v>
      </c>
      <c r="AX395" s="12" t="s">
        <v>81</v>
      </c>
      <c r="AY395" s="153" t="s">
        <v>270</v>
      </c>
    </row>
    <row r="396" spans="2:65" s="14" customFormat="1" ht="11.25">
      <c r="B396" s="165"/>
      <c r="D396" s="152" t="s">
        <v>279</v>
      </c>
      <c r="E396" s="166" t="s">
        <v>1</v>
      </c>
      <c r="F396" s="167" t="s">
        <v>3513</v>
      </c>
      <c r="H396" s="168">
        <v>5.9359999999999999</v>
      </c>
      <c r="I396" s="169"/>
      <c r="L396" s="165"/>
      <c r="M396" s="170"/>
      <c r="T396" s="171"/>
      <c r="AT396" s="166" t="s">
        <v>279</v>
      </c>
      <c r="AU396" s="166" t="s">
        <v>90</v>
      </c>
      <c r="AV396" s="14" t="s">
        <v>90</v>
      </c>
      <c r="AW396" s="14" t="s">
        <v>35</v>
      </c>
      <c r="AX396" s="14" t="s">
        <v>81</v>
      </c>
      <c r="AY396" s="166" t="s">
        <v>270</v>
      </c>
    </row>
    <row r="397" spans="2:65" s="13" customFormat="1" ht="11.25">
      <c r="B397" s="158"/>
      <c r="D397" s="152" t="s">
        <v>279</v>
      </c>
      <c r="E397" s="159" t="s">
        <v>3337</v>
      </c>
      <c r="F397" s="160" t="s">
        <v>1301</v>
      </c>
      <c r="H397" s="161">
        <v>5.9359999999999999</v>
      </c>
      <c r="I397" s="162"/>
      <c r="L397" s="158"/>
      <c r="M397" s="163"/>
      <c r="T397" s="164"/>
      <c r="AT397" s="159" t="s">
        <v>279</v>
      </c>
      <c r="AU397" s="159" t="s">
        <v>90</v>
      </c>
      <c r="AV397" s="13" t="s">
        <v>179</v>
      </c>
      <c r="AW397" s="13" t="s">
        <v>35</v>
      </c>
      <c r="AX397" s="13" t="s">
        <v>81</v>
      </c>
      <c r="AY397" s="159" t="s">
        <v>270</v>
      </c>
    </row>
    <row r="398" spans="2:65" s="15" customFormat="1" ht="11.25">
      <c r="B398" s="172"/>
      <c r="D398" s="152" t="s">
        <v>279</v>
      </c>
      <c r="E398" s="173" t="s">
        <v>1</v>
      </c>
      <c r="F398" s="174" t="s">
        <v>310</v>
      </c>
      <c r="H398" s="175">
        <v>5.9359999999999999</v>
      </c>
      <c r="I398" s="176"/>
      <c r="L398" s="172"/>
      <c r="M398" s="177"/>
      <c r="T398" s="178"/>
      <c r="AT398" s="173" t="s">
        <v>279</v>
      </c>
      <c r="AU398" s="173" t="s">
        <v>90</v>
      </c>
      <c r="AV398" s="15" t="s">
        <v>277</v>
      </c>
      <c r="AW398" s="15" t="s">
        <v>35</v>
      </c>
      <c r="AX398" s="15" t="s">
        <v>21</v>
      </c>
      <c r="AY398" s="173" t="s">
        <v>270</v>
      </c>
    </row>
    <row r="399" spans="2:65" s="11" customFormat="1" ht="22.9" customHeight="1">
      <c r="B399" s="126"/>
      <c r="D399" s="127" t="s">
        <v>80</v>
      </c>
      <c r="E399" s="136" t="s">
        <v>1316</v>
      </c>
      <c r="F399" s="136" t="s">
        <v>1317</v>
      </c>
      <c r="I399" s="129"/>
      <c r="J399" s="137">
        <f>BK399</f>
        <v>0</v>
      </c>
      <c r="L399" s="126"/>
      <c r="M399" s="131"/>
      <c r="P399" s="132">
        <f>P400</f>
        <v>0</v>
      </c>
      <c r="R399" s="132">
        <f>R400</f>
        <v>0</v>
      </c>
      <c r="T399" s="133">
        <f>T400</f>
        <v>0</v>
      </c>
      <c r="AR399" s="127" t="s">
        <v>21</v>
      </c>
      <c r="AT399" s="134" t="s">
        <v>80</v>
      </c>
      <c r="AU399" s="134" t="s">
        <v>21</v>
      </c>
      <c r="AY399" s="127" t="s">
        <v>270</v>
      </c>
      <c r="BK399" s="135">
        <f>BK400</f>
        <v>0</v>
      </c>
    </row>
    <row r="400" spans="2:65" s="1" customFormat="1" ht="24.2" customHeight="1">
      <c r="B400" s="32"/>
      <c r="C400" s="138" t="s">
        <v>657</v>
      </c>
      <c r="D400" s="138" t="s">
        <v>272</v>
      </c>
      <c r="E400" s="139" t="s">
        <v>1319</v>
      </c>
      <c r="F400" s="140" t="s">
        <v>1320</v>
      </c>
      <c r="G400" s="141" t="s">
        <v>506</v>
      </c>
      <c r="H400" s="142">
        <v>52.298000000000002</v>
      </c>
      <c r="I400" s="143"/>
      <c r="J400" s="144">
        <f>ROUND(I400*H400,2)</f>
        <v>0</v>
      </c>
      <c r="K400" s="140" t="s">
        <v>276</v>
      </c>
      <c r="L400" s="32"/>
      <c r="M400" s="189" t="s">
        <v>1</v>
      </c>
      <c r="N400" s="190" t="s">
        <v>46</v>
      </c>
      <c r="O400" s="191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AR400" s="149" t="s">
        <v>277</v>
      </c>
      <c r="AT400" s="149" t="s">
        <v>272</v>
      </c>
      <c r="AU400" s="149" t="s">
        <v>90</v>
      </c>
      <c r="AY400" s="17" t="s">
        <v>270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21</v>
      </c>
      <c r="BK400" s="150">
        <f>ROUND(I400*H400,2)</f>
        <v>0</v>
      </c>
      <c r="BL400" s="17" t="s">
        <v>277</v>
      </c>
      <c r="BM400" s="149" t="s">
        <v>3514</v>
      </c>
    </row>
    <row r="401" spans="2:12" s="1" customFormat="1" ht="6.95" customHeight="1">
      <c r="B401" s="44"/>
      <c r="C401" s="45"/>
      <c r="D401" s="45"/>
      <c r="E401" s="45"/>
      <c r="F401" s="45"/>
      <c r="G401" s="45"/>
      <c r="H401" s="45"/>
      <c r="I401" s="45"/>
      <c r="J401" s="45"/>
      <c r="K401" s="45"/>
      <c r="L401" s="32"/>
    </row>
  </sheetData>
  <sheetProtection algorithmName="SHA-512" hashValue="cO5ltomjpdXLom6vbZ0SWZ8Agoh5QGaSzfQr4mdubLkzN3G0oIXzwjU2qNa6fSQNZt/x0BhEvtFPNZgD+uSzdA==" saltValue="ZntU+Uqhi9ca0FWwNp1d7XkSflK3YGlTVwuk/g+W9X9OJiWJcXjUbvu229v/n1uYMcqKXx4u3GQgLfX2bWa6Cg==" spinCount="100000" sheet="1" objects="1" scenarios="1" formatColumns="0" formatRows="0" autoFilter="0"/>
  <autoFilter ref="C126:K400" xr:uid="{00000000-0009-0000-0000-000005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B2:BM6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110</v>
      </c>
      <c r="AZ2" s="93" t="s">
        <v>3515</v>
      </c>
      <c r="BA2" s="93" t="s">
        <v>1</v>
      </c>
      <c r="BB2" s="93" t="s">
        <v>1</v>
      </c>
      <c r="BC2" s="93" t="s">
        <v>3516</v>
      </c>
      <c r="BD2" s="93" t="s">
        <v>90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  <c r="AZ3" s="93" t="s">
        <v>3517</v>
      </c>
      <c r="BA3" s="93" t="s">
        <v>1</v>
      </c>
      <c r="BB3" s="93" t="s">
        <v>1</v>
      </c>
      <c r="BC3" s="93" t="s">
        <v>3518</v>
      </c>
      <c r="BD3" s="93" t="s">
        <v>90</v>
      </c>
    </row>
    <row r="4" spans="2:56" ht="24.95" customHeight="1">
      <c r="B4" s="20"/>
      <c r="D4" s="21" t="s">
        <v>155</v>
      </c>
      <c r="L4" s="20"/>
      <c r="M4" s="94" t="s">
        <v>10</v>
      </c>
      <c r="AT4" s="17" t="s">
        <v>4</v>
      </c>
      <c r="AZ4" s="93" t="s">
        <v>3519</v>
      </c>
      <c r="BA4" s="93" t="s">
        <v>1</v>
      </c>
      <c r="BB4" s="93" t="s">
        <v>1</v>
      </c>
      <c r="BC4" s="93" t="s">
        <v>3520</v>
      </c>
      <c r="BD4" s="93" t="s">
        <v>90</v>
      </c>
    </row>
    <row r="5" spans="2:56" ht="6.95" customHeight="1">
      <c r="B5" s="20"/>
      <c r="L5" s="20"/>
      <c r="AZ5" s="93" t="s">
        <v>3521</v>
      </c>
      <c r="BA5" s="93" t="s">
        <v>1</v>
      </c>
      <c r="BB5" s="93" t="s">
        <v>1</v>
      </c>
      <c r="BC5" s="93" t="s">
        <v>3522</v>
      </c>
      <c r="BD5" s="93" t="s">
        <v>90</v>
      </c>
    </row>
    <row r="6" spans="2:56" ht="12" customHeight="1">
      <c r="B6" s="20"/>
      <c r="D6" s="27" t="s">
        <v>16</v>
      </c>
      <c r="L6" s="20"/>
      <c r="AZ6" s="93" t="s">
        <v>3523</v>
      </c>
      <c r="BA6" s="93" t="s">
        <v>1</v>
      </c>
      <c r="BB6" s="93" t="s">
        <v>1</v>
      </c>
      <c r="BC6" s="93" t="s">
        <v>3524</v>
      </c>
      <c r="BD6" s="93" t="s">
        <v>90</v>
      </c>
    </row>
    <row r="7" spans="2:5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  <c r="AZ7" s="93" t="s">
        <v>3525</v>
      </c>
      <c r="BA7" s="93" t="s">
        <v>1</v>
      </c>
      <c r="BB7" s="93" t="s">
        <v>1</v>
      </c>
      <c r="BC7" s="93" t="s">
        <v>3526</v>
      </c>
      <c r="BD7" s="93" t="s">
        <v>90</v>
      </c>
    </row>
    <row r="8" spans="2:56" s="1" customFormat="1" ht="12" customHeight="1">
      <c r="B8" s="32"/>
      <c r="D8" s="27" t="s">
        <v>164</v>
      </c>
      <c r="L8" s="32"/>
      <c r="AZ8" s="93" t="s">
        <v>3527</v>
      </c>
      <c r="BA8" s="93" t="s">
        <v>1</v>
      </c>
      <c r="BB8" s="93" t="s">
        <v>1</v>
      </c>
      <c r="BC8" s="93" t="s">
        <v>3528</v>
      </c>
      <c r="BD8" s="93" t="s">
        <v>90</v>
      </c>
    </row>
    <row r="9" spans="2:56" s="1" customFormat="1" ht="16.5" customHeight="1">
      <c r="B9" s="32"/>
      <c r="E9" s="209" t="s">
        <v>3529</v>
      </c>
      <c r="F9" s="248"/>
      <c r="G9" s="248"/>
      <c r="H9" s="248"/>
      <c r="L9" s="32"/>
      <c r="AZ9" s="93" t="s">
        <v>3530</v>
      </c>
      <c r="BA9" s="93" t="s">
        <v>1</v>
      </c>
      <c r="BB9" s="93" t="s">
        <v>1</v>
      </c>
      <c r="BC9" s="93" t="s">
        <v>2576</v>
      </c>
      <c r="BD9" s="93" t="s">
        <v>90</v>
      </c>
    </row>
    <row r="10" spans="2:56" s="1" customFormat="1" ht="11.25">
      <c r="B10" s="32"/>
      <c r="L10" s="32"/>
      <c r="AZ10" s="93" t="s">
        <v>3531</v>
      </c>
      <c r="BA10" s="93" t="s">
        <v>1</v>
      </c>
      <c r="BB10" s="93" t="s">
        <v>1</v>
      </c>
      <c r="BC10" s="93" t="s">
        <v>3532</v>
      </c>
      <c r="BD10" s="93" t="s">
        <v>90</v>
      </c>
    </row>
    <row r="11" spans="2:56" s="1" customFormat="1" ht="12" customHeight="1">
      <c r="B11" s="32"/>
      <c r="D11" s="27" t="s">
        <v>19</v>
      </c>
      <c r="F11" s="25" t="s">
        <v>111</v>
      </c>
      <c r="I11" s="27" t="s">
        <v>20</v>
      </c>
      <c r="J11" s="25" t="s">
        <v>1</v>
      </c>
      <c r="L11" s="32"/>
      <c r="AZ11" s="93" t="s">
        <v>3533</v>
      </c>
      <c r="BA11" s="93" t="s">
        <v>1</v>
      </c>
      <c r="BB11" s="93" t="s">
        <v>1</v>
      </c>
      <c r="BC11" s="93" t="s">
        <v>3534</v>
      </c>
      <c r="BD11" s="93" t="s">
        <v>90</v>
      </c>
    </row>
    <row r="12" spans="2:5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3. 12. 2024</v>
      </c>
      <c r="L12" s="32"/>
      <c r="AZ12" s="93" t="s">
        <v>3535</v>
      </c>
      <c r="BA12" s="93" t="s">
        <v>1</v>
      </c>
      <c r="BB12" s="93" t="s">
        <v>1</v>
      </c>
      <c r="BC12" s="93" t="s">
        <v>621</v>
      </c>
      <c r="BD12" s="93" t="s">
        <v>90</v>
      </c>
    </row>
    <row r="13" spans="2:56" s="1" customFormat="1" ht="10.9" customHeight="1">
      <c r="B13" s="32"/>
      <c r="L13" s="32"/>
      <c r="AZ13" s="93" t="s">
        <v>3536</v>
      </c>
      <c r="BA13" s="93" t="s">
        <v>1</v>
      </c>
      <c r="BB13" s="93" t="s">
        <v>1</v>
      </c>
      <c r="BC13" s="93" t="s">
        <v>3537</v>
      </c>
      <c r="BD13" s="93" t="s">
        <v>90</v>
      </c>
    </row>
    <row r="14" spans="2:5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  <c r="AZ14" s="93" t="s">
        <v>3538</v>
      </c>
      <c r="BA14" s="93" t="s">
        <v>1</v>
      </c>
      <c r="BB14" s="93" t="s">
        <v>1</v>
      </c>
      <c r="BC14" s="93" t="s">
        <v>1995</v>
      </c>
      <c r="BD14" s="93" t="s">
        <v>90</v>
      </c>
    </row>
    <row r="15" spans="2:5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  <c r="AZ15" s="93" t="s">
        <v>3539</v>
      </c>
      <c r="BA15" s="93" t="s">
        <v>1</v>
      </c>
      <c r="BB15" s="93" t="s">
        <v>1</v>
      </c>
      <c r="BC15" s="93" t="s">
        <v>3526</v>
      </c>
      <c r="BD15" s="93" t="s">
        <v>90</v>
      </c>
    </row>
    <row r="16" spans="2:56" s="1" customFormat="1" ht="6.95" customHeight="1">
      <c r="B16" s="32"/>
      <c r="L16" s="32"/>
      <c r="AZ16" s="93" t="s">
        <v>3540</v>
      </c>
      <c r="BA16" s="93" t="s">
        <v>1</v>
      </c>
      <c r="BB16" s="93" t="s">
        <v>1</v>
      </c>
      <c r="BC16" s="93" t="s">
        <v>410</v>
      </c>
      <c r="BD16" s="93" t="s">
        <v>90</v>
      </c>
    </row>
    <row r="17" spans="2:56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  <c r="AZ17" s="93" t="s">
        <v>3541</v>
      </c>
      <c r="BA17" s="93" t="s">
        <v>1</v>
      </c>
      <c r="BB17" s="93" t="s">
        <v>1</v>
      </c>
      <c r="BC17" s="93" t="s">
        <v>490</v>
      </c>
      <c r="BD17" s="93" t="s">
        <v>90</v>
      </c>
    </row>
    <row r="18" spans="2:56" s="1" customFormat="1" ht="18" customHeight="1">
      <c r="B18" s="32"/>
      <c r="E18" s="249" t="str">
        <f>'Rekapitulace stavby'!E14</f>
        <v>Vyplň údaj</v>
      </c>
      <c r="F18" s="215"/>
      <c r="G18" s="215"/>
      <c r="H18" s="215"/>
      <c r="I18" s="27" t="s">
        <v>31</v>
      </c>
      <c r="J18" s="28" t="str">
        <f>'Rekapitulace stavby'!AN14</f>
        <v>Vyplň údaj</v>
      </c>
      <c r="L18" s="32"/>
      <c r="AZ18" s="93" t="s">
        <v>3542</v>
      </c>
      <c r="BA18" s="93" t="s">
        <v>1</v>
      </c>
      <c r="BB18" s="93" t="s">
        <v>1</v>
      </c>
      <c r="BC18" s="93" t="s">
        <v>3543</v>
      </c>
      <c r="BD18" s="93" t="s">
        <v>90</v>
      </c>
    </row>
    <row r="19" spans="2:56" s="1" customFormat="1" ht="6.95" customHeight="1">
      <c r="B19" s="32"/>
      <c r="L19" s="32"/>
      <c r="AZ19" s="93" t="s">
        <v>3544</v>
      </c>
      <c r="BA19" s="93" t="s">
        <v>1</v>
      </c>
      <c r="BB19" s="93" t="s">
        <v>1</v>
      </c>
      <c r="BC19" s="93" t="s">
        <v>3545</v>
      </c>
      <c r="BD19" s="93" t="s">
        <v>90</v>
      </c>
    </row>
    <row r="20" spans="2:56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  <c r="AZ20" s="93" t="s">
        <v>3546</v>
      </c>
      <c r="BA20" s="93" t="s">
        <v>1</v>
      </c>
      <c r="BB20" s="93" t="s">
        <v>1</v>
      </c>
      <c r="BC20" s="93" t="s">
        <v>2010</v>
      </c>
      <c r="BD20" s="93" t="s">
        <v>90</v>
      </c>
    </row>
    <row r="21" spans="2:56" s="1" customFormat="1" ht="18" customHeight="1">
      <c r="B21" s="32"/>
      <c r="E21" s="25" t="s">
        <v>36</v>
      </c>
      <c r="I21" s="27" t="s">
        <v>31</v>
      </c>
      <c r="J21" s="25" t="s">
        <v>1</v>
      </c>
      <c r="L21" s="32"/>
      <c r="AZ21" s="93" t="s">
        <v>3547</v>
      </c>
      <c r="BA21" s="93" t="s">
        <v>1</v>
      </c>
      <c r="BB21" s="93" t="s">
        <v>1</v>
      </c>
      <c r="BC21" s="93" t="s">
        <v>3548</v>
      </c>
      <c r="BD21" s="93" t="s">
        <v>90</v>
      </c>
    </row>
    <row r="22" spans="2:56" s="1" customFormat="1" ht="6.95" customHeight="1">
      <c r="B22" s="32"/>
      <c r="L22" s="32"/>
      <c r="AZ22" s="93" t="s">
        <v>3549</v>
      </c>
      <c r="BA22" s="93" t="s">
        <v>1</v>
      </c>
      <c r="BB22" s="93" t="s">
        <v>1</v>
      </c>
      <c r="BC22" s="93" t="s">
        <v>3550</v>
      </c>
      <c r="BD22" s="93" t="s">
        <v>90</v>
      </c>
    </row>
    <row r="23" spans="2:56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  <c r="AZ23" s="93" t="s">
        <v>3551</v>
      </c>
      <c r="BA23" s="93" t="s">
        <v>1</v>
      </c>
      <c r="BB23" s="93" t="s">
        <v>1</v>
      </c>
      <c r="BC23" s="93" t="s">
        <v>3552</v>
      </c>
      <c r="BD23" s="93" t="s">
        <v>90</v>
      </c>
    </row>
    <row r="24" spans="2:56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  <c r="AZ24" s="93" t="s">
        <v>3553</v>
      </c>
      <c r="BA24" s="93" t="s">
        <v>1</v>
      </c>
      <c r="BB24" s="93" t="s">
        <v>1</v>
      </c>
      <c r="BC24" s="93" t="s">
        <v>3554</v>
      </c>
      <c r="BD24" s="93" t="s">
        <v>90</v>
      </c>
    </row>
    <row r="25" spans="2:56" s="1" customFormat="1" ht="6.95" customHeight="1">
      <c r="B25" s="32"/>
      <c r="L25" s="32"/>
      <c r="AZ25" s="93" t="s">
        <v>3555</v>
      </c>
      <c r="BA25" s="93" t="s">
        <v>1</v>
      </c>
      <c r="BB25" s="93" t="s">
        <v>1</v>
      </c>
      <c r="BC25" s="93" t="s">
        <v>179</v>
      </c>
      <c r="BD25" s="93" t="s">
        <v>90</v>
      </c>
    </row>
    <row r="26" spans="2:56" s="1" customFormat="1" ht="12" customHeight="1">
      <c r="B26" s="32"/>
      <c r="D26" s="27" t="s">
        <v>39</v>
      </c>
      <c r="L26" s="32"/>
      <c r="AZ26" s="93" t="s">
        <v>3556</v>
      </c>
      <c r="BA26" s="93" t="s">
        <v>1</v>
      </c>
      <c r="BB26" s="93" t="s">
        <v>1</v>
      </c>
      <c r="BC26" s="93" t="s">
        <v>3557</v>
      </c>
      <c r="BD26" s="93" t="s">
        <v>90</v>
      </c>
    </row>
    <row r="27" spans="2:56" s="7" customFormat="1" ht="119.25" customHeight="1">
      <c r="B27" s="95"/>
      <c r="E27" s="220" t="s">
        <v>3558</v>
      </c>
      <c r="F27" s="220"/>
      <c r="G27" s="220"/>
      <c r="H27" s="220"/>
      <c r="L27" s="95"/>
      <c r="AZ27" s="96" t="s">
        <v>3559</v>
      </c>
      <c r="BA27" s="96" t="s">
        <v>1</v>
      </c>
      <c r="BB27" s="96" t="s">
        <v>1</v>
      </c>
      <c r="BC27" s="96" t="s">
        <v>3560</v>
      </c>
      <c r="BD27" s="96" t="s">
        <v>90</v>
      </c>
    </row>
    <row r="28" spans="2:56" s="1" customFormat="1" ht="6.95" customHeight="1">
      <c r="B28" s="32"/>
      <c r="L28" s="32"/>
      <c r="AZ28" s="93" t="s">
        <v>3561</v>
      </c>
      <c r="BA28" s="93" t="s">
        <v>1</v>
      </c>
      <c r="BB28" s="93" t="s">
        <v>1</v>
      </c>
      <c r="BC28" s="93" t="s">
        <v>3562</v>
      </c>
      <c r="BD28" s="93" t="s">
        <v>90</v>
      </c>
    </row>
    <row r="29" spans="2:56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3563</v>
      </c>
      <c r="BA29" s="93" t="s">
        <v>1</v>
      </c>
      <c r="BB29" s="93" t="s">
        <v>1</v>
      </c>
      <c r="BC29" s="93" t="s">
        <v>3564</v>
      </c>
      <c r="BD29" s="93" t="s">
        <v>90</v>
      </c>
    </row>
    <row r="30" spans="2:56" s="1" customFormat="1" ht="25.35" customHeight="1">
      <c r="B30" s="32"/>
      <c r="D30" s="97" t="s">
        <v>41</v>
      </c>
      <c r="J30" s="66">
        <f>ROUND(J124, 2)</f>
        <v>0</v>
      </c>
      <c r="L30" s="32"/>
      <c r="AZ30" s="93" t="s">
        <v>3565</v>
      </c>
      <c r="BA30" s="93" t="s">
        <v>1</v>
      </c>
      <c r="BB30" s="93" t="s">
        <v>1</v>
      </c>
      <c r="BC30" s="93" t="s">
        <v>3566</v>
      </c>
      <c r="BD30" s="93" t="s">
        <v>90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3567</v>
      </c>
      <c r="BA31" s="93" t="s">
        <v>1</v>
      </c>
      <c r="BB31" s="93" t="s">
        <v>1</v>
      </c>
      <c r="BC31" s="93" t="s">
        <v>3568</v>
      </c>
      <c r="BD31" s="93" t="s">
        <v>90</v>
      </c>
    </row>
    <row r="32" spans="2:56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  <c r="AZ32" s="93" t="s">
        <v>3569</v>
      </c>
      <c r="BA32" s="93" t="s">
        <v>1</v>
      </c>
      <c r="BB32" s="93" t="s">
        <v>1</v>
      </c>
      <c r="BC32" s="93" t="s">
        <v>3570</v>
      </c>
      <c r="BD32" s="93" t="s">
        <v>90</v>
      </c>
    </row>
    <row r="33" spans="2:56" s="1" customFormat="1" ht="14.45" customHeight="1">
      <c r="B33" s="32"/>
      <c r="D33" s="55" t="s">
        <v>45</v>
      </c>
      <c r="E33" s="27" t="s">
        <v>46</v>
      </c>
      <c r="F33" s="86">
        <f>ROUND((SUM(BE124:BE642)),  2)</f>
        <v>0</v>
      </c>
      <c r="I33" s="98">
        <v>0.21</v>
      </c>
      <c r="J33" s="86">
        <f>ROUND(((SUM(BE124:BE642))*I33),  2)</f>
        <v>0</v>
      </c>
      <c r="L33" s="32"/>
      <c r="AZ33" s="93" t="s">
        <v>3571</v>
      </c>
      <c r="BA33" s="93" t="s">
        <v>1</v>
      </c>
      <c r="BB33" s="93" t="s">
        <v>1</v>
      </c>
      <c r="BC33" s="93" t="s">
        <v>3572</v>
      </c>
      <c r="BD33" s="93" t="s">
        <v>90</v>
      </c>
    </row>
    <row r="34" spans="2:56" s="1" customFormat="1" ht="14.45" customHeight="1">
      <c r="B34" s="32"/>
      <c r="E34" s="27" t="s">
        <v>47</v>
      </c>
      <c r="F34" s="86">
        <f>ROUND((SUM(BF124:BF642)),  2)</f>
        <v>0</v>
      </c>
      <c r="I34" s="98">
        <v>0.12</v>
      </c>
      <c r="J34" s="86">
        <f>ROUND(((SUM(BF124:BF642))*I34),  2)</f>
        <v>0</v>
      </c>
      <c r="L34" s="32"/>
    </row>
    <row r="35" spans="2:56" s="1" customFormat="1" ht="14.45" hidden="1" customHeight="1">
      <c r="B35" s="32"/>
      <c r="E35" s="27" t="s">
        <v>48</v>
      </c>
      <c r="F35" s="86">
        <f>ROUND((SUM(BG124:BG642)),  2)</f>
        <v>0</v>
      </c>
      <c r="I35" s="98">
        <v>0.21</v>
      </c>
      <c r="J35" s="86">
        <f>0</f>
        <v>0</v>
      </c>
      <c r="L35" s="32"/>
    </row>
    <row r="36" spans="2:56" s="1" customFormat="1" ht="14.45" hidden="1" customHeight="1">
      <c r="B36" s="32"/>
      <c r="E36" s="27" t="s">
        <v>49</v>
      </c>
      <c r="F36" s="86">
        <f>ROUND((SUM(BH124:BH642)),  2)</f>
        <v>0</v>
      </c>
      <c r="I36" s="98">
        <v>0.12</v>
      </c>
      <c r="J36" s="86">
        <f>0</f>
        <v>0</v>
      </c>
      <c r="L36" s="32"/>
    </row>
    <row r="37" spans="2:56" s="1" customFormat="1" ht="14.45" hidden="1" customHeight="1">
      <c r="B37" s="32"/>
      <c r="E37" s="27" t="s">
        <v>50</v>
      </c>
      <c r="F37" s="86">
        <f>ROUND((SUM(BI124:BI642)),  2)</f>
        <v>0</v>
      </c>
      <c r="I37" s="98">
        <v>0</v>
      </c>
      <c r="J37" s="86">
        <f>0</f>
        <v>0</v>
      </c>
      <c r="L37" s="32"/>
    </row>
    <row r="38" spans="2:56" s="1" customFormat="1" ht="6.95" customHeight="1">
      <c r="B38" s="32"/>
      <c r="L38" s="32"/>
    </row>
    <row r="39" spans="2:56" s="1" customFormat="1" ht="25.35" customHeight="1">
      <c r="B39" s="32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32"/>
    </row>
    <row r="40" spans="2:56" s="1" customFormat="1" ht="14.45" customHeight="1">
      <c r="B40" s="32"/>
      <c r="L40" s="32"/>
    </row>
    <row r="41" spans="2:56" ht="14.45" customHeight="1">
      <c r="B41" s="20"/>
      <c r="L41" s="20"/>
    </row>
    <row r="42" spans="2:56" ht="14.45" customHeight="1">
      <c r="B42" s="20"/>
      <c r="L42" s="20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241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164</v>
      </c>
      <c r="L86" s="32"/>
    </row>
    <row r="87" spans="2:47" s="1" customFormat="1" ht="16.5" customHeight="1">
      <c r="B87" s="32"/>
      <c r="E87" s="209" t="str">
        <f>E9</f>
        <v>SO 330 - VODOVOD</v>
      </c>
      <c r="F87" s="248"/>
      <c r="G87" s="248"/>
      <c r="H87" s="24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3. 12. 2024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242</v>
      </c>
      <c r="D94" s="99"/>
      <c r="E94" s="99"/>
      <c r="F94" s="99"/>
      <c r="G94" s="99"/>
      <c r="H94" s="99"/>
      <c r="I94" s="99"/>
      <c r="J94" s="108" t="s">
        <v>243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244</v>
      </c>
      <c r="J96" s="66">
        <f>J124</f>
        <v>0</v>
      </c>
      <c r="L96" s="32"/>
      <c r="AU96" s="17" t="s">
        <v>245</v>
      </c>
    </row>
    <row r="97" spans="2:12" s="8" customFormat="1" ht="24.95" customHeight="1">
      <c r="B97" s="110"/>
      <c r="D97" s="111" t="s">
        <v>246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customHeight="1">
      <c r="B98" s="114"/>
      <c r="D98" s="115" t="s">
        <v>247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customHeight="1">
      <c r="B99" s="114"/>
      <c r="D99" s="115" t="s">
        <v>2631</v>
      </c>
      <c r="E99" s="116"/>
      <c r="F99" s="116"/>
      <c r="G99" s="116"/>
      <c r="H99" s="116"/>
      <c r="I99" s="116"/>
      <c r="J99" s="117">
        <f>J398</f>
        <v>0</v>
      </c>
      <c r="L99" s="114"/>
    </row>
    <row r="100" spans="2:12" s="9" customFormat="1" ht="19.899999999999999" customHeight="1">
      <c r="B100" s="114"/>
      <c r="D100" s="115" t="s">
        <v>2632</v>
      </c>
      <c r="E100" s="116"/>
      <c r="F100" s="116"/>
      <c r="G100" s="116"/>
      <c r="H100" s="116"/>
      <c r="I100" s="116"/>
      <c r="J100" s="117">
        <f>J413</f>
        <v>0</v>
      </c>
      <c r="L100" s="114"/>
    </row>
    <row r="101" spans="2:12" s="9" customFormat="1" ht="19.899999999999999" customHeight="1">
      <c r="B101" s="114"/>
      <c r="D101" s="115" t="s">
        <v>3573</v>
      </c>
      <c r="E101" s="116"/>
      <c r="F101" s="116"/>
      <c r="G101" s="116"/>
      <c r="H101" s="116"/>
      <c r="I101" s="116"/>
      <c r="J101" s="117">
        <f>J602</f>
        <v>0</v>
      </c>
      <c r="L101" s="114"/>
    </row>
    <row r="102" spans="2:12" s="9" customFormat="1" ht="19.899999999999999" customHeight="1">
      <c r="B102" s="114"/>
      <c r="D102" s="115" t="s">
        <v>254</v>
      </c>
      <c r="E102" s="116"/>
      <c r="F102" s="116"/>
      <c r="G102" s="116"/>
      <c r="H102" s="116"/>
      <c r="I102" s="116"/>
      <c r="J102" s="117">
        <f>J632</f>
        <v>0</v>
      </c>
      <c r="L102" s="114"/>
    </row>
    <row r="103" spans="2:12" s="8" customFormat="1" ht="24.95" customHeight="1">
      <c r="B103" s="110"/>
      <c r="D103" s="111" t="s">
        <v>2633</v>
      </c>
      <c r="E103" s="112"/>
      <c r="F103" s="112"/>
      <c r="G103" s="112"/>
      <c r="H103" s="112"/>
      <c r="I103" s="112"/>
      <c r="J103" s="113">
        <f>J634</f>
        <v>0</v>
      </c>
      <c r="L103" s="110"/>
    </row>
    <row r="104" spans="2:12" s="9" customFormat="1" ht="19.899999999999999" customHeight="1">
      <c r="B104" s="114"/>
      <c r="D104" s="115" t="s">
        <v>2634</v>
      </c>
      <c r="E104" s="116"/>
      <c r="F104" s="116"/>
      <c r="G104" s="116"/>
      <c r="H104" s="116"/>
      <c r="I104" s="116"/>
      <c r="J104" s="117">
        <f>J635</f>
        <v>0</v>
      </c>
      <c r="L104" s="114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255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26.25" customHeight="1">
      <c r="B114" s="32"/>
      <c r="E114" s="246" t="str">
        <f>E7</f>
        <v>BRNO, HLINKY - REKONSTRUKCE VODOVODU, AKTUALIZACE PROJEKTOVÉ DOKUMENTACE</v>
      </c>
      <c r="F114" s="247"/>
      <c r="G114" s="247"/>
      <c r="H114" s="247"/>
      <c r="L114" s="32"/>
    </row>
    <row r="115" spans="2:65" s="1" customFormat="1" ht="12" customHeight="1">
      <c r="B115" s="32"/>
      <c r="C115" s="27" t="s">
        <v>164</v>
      </c>
      <c r="L115" s="32"/>
    </row>
    <row r="116" spans="2:65" s="1" customFormat="1" ht="16.5" customHeight="1">
      <c r="B116" s="32"/>
      <c r="E116" s="209" t="str">
        <f>E9</f>
        <v>SO 330 - VODOVOD</v>
      </c>
      <c r="F116" s="248"/>
      <c r="G116" s="248"/>
      <c r="H116" s="248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22</v>
      </c>
      <c r="F118" s="25" t="str">
        <f>F12</f>
        <v>BRNO</v>
      </c>
      <c r="I118" s="27" t="s">
        <v>24</v>
      </c>
      <c r="J118" s="52" t="str">
        <f>IF(J12="","",J12)</f>
        <v>3. 12. 2024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28</v>
      </c>
      <c r="F120" s="25" t="str">
        <f>E15</f>
        <v>Statutární město Brno</v>
      </c>
      <c r="I120" s="27" t="s">
        <v>34</v>
      </c>
      <c r="J120" s="30" t="str">
        <f>E21</f>
        <v>AQUA PROCON s.r.o.Palackého tř. 12, 612 00 Brno</v>
      </c>
      <c r="L120" s="32"/>
    </row>
    <row r="121" spans="2:65" s="1" customFormat="1" ht="15.2" customHeight="1">
      <c r="B121" s="32"/>
      <c r="C121" s="27" t="s">
        <v>32</v>
      </c>
      <c r="F121" s="25" t="str">
        <f>IF(E18="","",E18)</f>
        <v>Vyplň údaj</v>
      </c>
      <c r="I121" s="27" t="s">
        <v>37</v>
      </c>
      <c r="J121" s="30" t="str">
        <f>E24</f>
        <v>Obrtel M.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8"/>
      <c r="C123" s="119" t="s">
        <v>256</v>
      </c>
      <c r="D123" s="120" t="s">
        <v>66</v>
      </c>
      <c r="E123" s="120" t="s">
        <v>62</v>
      </c>
      <c r="F123" s="120" t="s">
        <v>63</v>
      </c>
      <c r="G123" s="120" t="s">
        <v>257</v>
      </c>
      <c r="H123" s="120" t="s">
        <v>258</v>
      </c>
      <c r="I123" s="120" t="s">
        <v>259</v>
      </c>
      <c r="J123" s="120" t="s">
        <v>243</v>
      </c>
      <c r="K123" s="121" t="s">
        <v>260</v>
      </c>
      <c r="L123" s="118"/>
      <c r="M123" s="59" t="s">
        <v>1</v>
      </c>
      <c r="N123" s="60" t="s">
        <v>45</v>
      </c>
      <c r="O123" s="60" t="s">
        <v>261</v>
      </c>
      <c r="P123" s="60" t="s">
        <v>262</v>
      </c>
      <c r="Q123" s="60" t="s">
        <v>263</v>
      </c>
      <c r="R123" s="60" t="s">
        <v>264</v>
      </c>
      <c r="S123" s="60" t="s">
        <v>265</v>
      </c>
      <c r="T123" s="61" t="s">
        <v>266</v>
      </c>
    </row>
    <row r="124" spans="2:65" s="1" customFormat="1" ht="22.9" customHeight="1">
      <c r="B124" s="32"/>
      <c r="C124" s="64" t="s">
        <v>267</v>
      </c>
      <c r="J124" s="122">
        <f>BK124</f>
        <v>0</v>
      </c>
      <c r="L124" s="32"/>
      <c r="M124" s="62"/>
      <c r="N124" s="53"/>
      <c r="O124" s="53"/>
      <c r="P124" s="123">
        <f>P125+P634</f>
        <v>0</v>
      </c>
      <c r="Q124" s="53"/>
      <c r="R124" s="123">
        <f>R125+R634</f>
        <v>270.30631391000003</v>
      </c>
      <c r="S124" s="53"/>
      <c r="T124" s="124">
        <f>T125+T634</f>
        <v>841.06336999999996</v>
      </c>
      <c r="AT124" s="17" t="s">
        <v>80</v>
      </c>
      <c r="AU124" s="17" t="s">
        <v>245</v>
      </c>
      <c r="BK124" s="125">
        <f>BK125+BK634</f>
        <v>0</v>
      </c>
    </row>
    <row r="125" spans="2:65" s="11" customFormat="1" ht="25.9" customHeight="1">
      <c r="B125" s="126"/>
      <c r="D125" s="127" t="s">
        <v>80</v>
      </c>
      <c r="E125" s="128" t="s">
        <v>268</v>
      </c>
      <c r="F125" s="128" t="s">
        <v>269</v>
      </c>
      <c r="I125" s="129"/>
      <c r="J125" s="130">
        <f>BK125</f>
        <v>0</v>
      </c>
      <c r="L125" s="126"/>
      <c r="M125" s="131"/>
      <c r="P125" s="132">
        <f>P126+P398+P413+P602+P632</f>
        <v>0</v>
      </c>
      <c r="R125" s="132">
        <f>R126+R398+R413+R602+R632</f>
        <v>266.81161391000001</v>
      </c>
      <c r="T125" s="133">
        <f>T126+T398+T413+T602+T632</f>
        <v>841.06336999999996</v>
      </c>
      <c r="AR125" s="127" t="s">
        <v>21</v>
      </c>
      <c r="AT125" s="134" t="s">
        <v>80</v>
      </c>
      <c r="AU125" s="134" t="s">
        <v>81</v>
      </c>
      <c r="AY125" s="127" t="s">
        <v>270</v>
      </c>
      <c r="BK125" s="135">
        <f>BK126+BK398+BK413+BK602+BK632</f>
        <v>0</v>
      </c>
    </row>
    <row r="126" spans="2:65" s="11" customFormat="1" ht="22.9" customHeight="1">
      <c r="B126" s="126"/>
      <c r="D126" s="127" t="s">
        <v>80</v>
      </c>
      <c r="E126" s="136" t="s">
        <v>21</v>
      </c>
      <c r="F126" s="136" t="s">
        <v>271</v>
      </c>
      <c r="I126" s="129"/>
      <c r="J126" s="137">
        <f>BK126</f>
        <v>0</v>
      </c>
      <c r="L126" s="126"/>
      <c r="M126" s="131"/>
      <c r="P126" s="132">
        <f>SUM(P127:P397)</f>
        <v>0</v>
      </c>
      <c r="R126" s="132">
        <f>SUM(R127:R397)</f>
        <v>4.3726801000000002</v>
      </c>
      <c r="T126" s="133">
        <f>SUM(T127:T397)</f>
        <v>789.77279999999996</v>
      </c>
      <c r="AR126" s="127" t="s">
        <v>21</v>
      </c>
      <c r="AT126" s="134" t="s">
        <v>80</v>
      </c>
      <c r="AU126" s="134" t="s">
        <v>21</v>
      </c>
      <c r="AY126" s="127" t="s">
        <v>270</v>
      </c>
      <c r="BK126" s="135">
        <f>SUM(BK127:BK397)</f>
        <v>0</v>
      </c>
    </row>
    <row r="127" spans="2:65" s="1" customFormat="1" ht="16.5" customHeight="1">
      <c r="B127" s="32"/>
      <c r="C127" s="138" t="s">
        <v>21</v>
      </c>
      <c r="D127" s="138" t="s">
        <v>272</v>
      </c>
      <c r="E127" s="139" t="s">
        <v>351</v>
      </c>
      <c r="F127" s="140" t="s">
        <v>352</v>
      </c>
      <c r="G127" s="141" t="s">
        <v>335</v>
      </c>
      <c r="H127" s="142">
        <v>33</v>
      </c>
      <c r="I127" s="143"/>
      <c r="J127" s="144">
        <f>ROUND(I127*H127,2)</f>
        <v>0</v>
      </c>
      <c r="K127" s="140" t="s">
        <v>276</v>
      </c>
      <c r="L127" s="32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0.20499999999999999</v>
      </c>
      <c r="T127" s="148">
        <f>S127*H127</f>
        <v>6.7649999999999997</v>
      </c>
      <c r="AR127" s="149" t="s">
        <v>277</v>
      </c>
      <c r="AT127" s="149" t="s">
        <v>272</v>
      </c>
      <c r="AU127" s="149" t="s">
        <v>90</v>
      </c>
      <c r="AY127" s="17" t="s">
        <v>270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21</v>
      </c>
      <c r="BK127" s="150">
        <f>ROUND(I127*H127,2)</f>
        <v>0</v>
      </c>
      <c r="BL127" s="17" t="s">
        <v>277</v>
      </c>
      <c r="BM127" s="149" t="s">
        <v>3574</v>
      </c>
    </row>
    <row r="128" spans="2:65" s="14" customFormat="1" ht="11.25">
      <c r="B128" s="165"/>
      <c r="D128" s="152" t="s">
        <v>279</v>
      </c>
      <c r="E128" s="166" t="s">
        <v>1</v>
      </c>
      <c r="F128" s="167" t="s">
        <v>3575</v>
      </c>
      <c r="H128" s="168">
        <v>33</v>
      </c>
      <c r="I128" s="169"/>
      <c r="L128" s="165"/>
      <c r="M128" s="170"/>
      <c r="T128" s="171"/>
      <c r="AT128" s="166" t="s">
        <v>279</v>
      </c>
      <c r="AU128" s="166" t="s">
        <v>90</v>
      </c>
      <c r="AV128" s="14" t="s">
        <v>90</v>
      </c>
      <c r="AW128" s="14" t="s">
        <v>35</v>
      </c>
      <c r="AX128" s="14" t="s">
        <v>81</v>
      </c>
      <c r="AY128" s="166" t="s">
        <v>270</v>
      </c>
    </row>
    <row r="129" spans="2:65" s="15" customFormat="1" ht="11.25">
      <c r="B129" s="172"/>
      <c r="D129" s="152" t="s">
        <v>279</v>
      </c>
      <c r="E129" s="173" t="s">
        <v>3576</v>
      </c>
      <c r="F129" s="174" t="s">
        <v>310</v>
      </c>
      <c r="H129" s="175">
        <v>33</v>
      </c>
      <c r="I129" s="176"/>
      <c r="L129" s="172"/>
      <c r="M129" s="177"/>
      <c r="T129" s="178"/>
      <c r="AT129" s="173" t="s">
        <v>279</v>
      </c>
      <c r="AU129" s="173" t="s">
        <v>90</v>
      </c>
      <c r="AV129" s="15" t="s">
        <v>277</v>
      </c>
      <c r="AW129" s="15" t="s">
        <v>35</v>
      </c>
      <c r="AX129" s="15" t="s">
        <v>21</v>
      </c>
      <c r="AY129" s="173" t="s">
        <v>270</v>
      </c>
    </row>
    <row r="130" spans="2:65" s="1" customFormat="1" ht="24.2" customHeight="1">
      <c r="B130" s="32"/>
      <c r="C130" s="138" t="s">
        <v>90</v>
      </c>
      <c r="D130" s="138" t="s">
        <v>272</v>
      </c>
      <c r="E130" s="139" t="s">
        <v>3577</v>
      </c>
      <c r="F130" s="140" t="s">
        <v>3578</v>
      </c>
      <c r="G130" s="141" t="s">
        <v>275</v>
      </c>
      <c r="H130" s="142">
        <v>110.68</v>
      </c>
      <c r="I130" s="143"/>
      <c r="J130" s="144">
        <f>ROUND(I130*H130,2)</f>
        <v>0</v>
      </c>
      <c r="K130" s="140" t="s">
        <v>276</v>
      </c>
      <c r="L130" s="32"/>
      <c r="M130" s="145" t="s">
        <v>1</v>
      </c>
      <c r="N130" s="146" t="s">
        <v>46</v>
      </c>
      <c r="P130" s="147">
        <f>O130*H130</f>
        <v>0</v>
      </c>
      <c r="Q130" s="147">
        <v>0</v>
      </c>
      <c r="R130" s="147">
        <f>Q130*H130</f>
        <v>0</v>
      </c>
      <c r="S130" s="147">
        <v>0.26</v>
      </c>
      <c r="T130" s="148">
        <f>S130*H130</f>
        <v>28.776800000000001</v>
      </c>
      <c r="AR130" s="149" t="s">
        <v>277</v>
      </c>
      <c r="AT130" s="149" t="s">
        <v>272</v>
      </c>
      <c r="AU130" s="149" t="s">
        <v>90</v>
      </c>
      <c r="AY130" s="17" t="s">
        <v>270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21</v>
      </c>
      <c r="BK130" s="150">
        <f>ROUND(I130*H130,2)</f>
        <v>0</v>
      </c>
      <c r="BL130" s="17" t="s">
        <v>277</v>
      </c>
      <c r="BM130" s="149" t="s">
        <v>3579</v>
      </c>
    </row>
    <row r="131" spans="2:65" s="14" customFormat="1" ht="11.25">
      <c r="B131" s="165"/>
      <c r="D131" s="152" t="s">
        <v>279</v>
      </c>
      <c r="E131" s="166" t="s">
        <v>1</v>
      </c>
      <c r="F131" s="167" t="s">
        <v>3580</v>
      </c>
      <c r="H131" s="168">
        <v>6.5</v>
      </c>
      <c r="I131" s="169"/>
      <c r="L131" s="165"/>
      <c r="M131" s="170"/>
      <c r="T131" s="171"/>
      <c r="AT131" s="166" t="s">
        <v>279</v>
      </c>
      <c r="AU131" s="166" t="s">
        <v>90</v>
      </c>
      <c r="AV131" s="14" t="s">
        <v>90</v>
      </c>
      <c r="AW131" s="14" t="s">
        <v>35</v>
      </c>
      <c r="AX131" s="14" t="s">
        <v>81</v>
      </c>
      <c r="AY131" s="166" t="s">
        <v>270</v>
      </c>
    </row>
    <row r="132" spans="2:65" s="14" customFormat="1" ht="11.25">
      <c r="B132" s="165"/>
      <c r="D132" s="152" t="s">
        <v>279</v>
      </c>
      <c r="E132" s="166" t="s">
        <v>1</v>
      </c>
      <c r="F132" s="167" t="s">
        <v>3581</v>
      </c>
      <c r="H132" s="168">
        <v>5.2</v>
      </c>
      <c r="I132" s="169"/>
      <c r="L132" s="165"/>
      <c r="M132" s="170"/>
      <c r="T132" s="171"/>
      <c r="AT132" s="166" t="s">
        <v>279</v>
      </c>
      <c r="AU132" s="166" t="s">
        <v>90</v>
      </c>
      <c r="AV132" s="14" t="s">
        <v>90</v>
      </c>
      <c r="AW132" s="14" t="s">
        <v>35</v>
      </c>
      <c r="AX132" s="14" t="s">
        <v>81</v>
      </c>
      <c r="AY132" s="166" t="s">
        <v>270</v>
      </c>
    </row>
    <row r="133" spans="2:65" s="14" customFormat="1" ht="11.25">
      <c r="B133" s="165"/>
      <c r="D133" s="152" t="s">
        <v>279</v>
      </c>
      <c r="E133" s="166" t="s">
        <v>1</v>
      </c>
      <c r="F133" s="167" t="s">
        <v>3582</v>
      </c>
      <c r="H133" s="168">
        <v>3.3</v>
      </c>
      <c r="I133" s="169"/>
      <c r="L133" s="165"/>
      <c r="M133" s="170"/>
      <c r="T133" s="171"/>
      <c r="AT133" s="166" t="s">
        <v>279</v>
      </c>
      <c r="AU133" s="166" t="s">
        <v>90</v>
      </c>
      <c r="AV133" s="14" t="s">
        <v>90</v>
      </c>
      <c r="AW133" s="14" t="s">
        <v>35</v>
      </c>
      <c r="AX133" s="14" t="s">
        <v>81</v>
      </c>
      <c r="AY133" s="166" t="s">
        <v>270</v>
      </c>
    </row>
    <row r="134" spans="2:65" s="14" customFormat="1" ht="11.25">
      <c r="B134" s="165"/>
      <c r="D134" s="152" t="s">
        <v>279</v>
      </c>
      <c r="E134" s="166" t="s">
        <v>1</v>
      </c>
      <c r="F134" s="167" t="s">
        <v>3583</v>
      </c>
      <c r="H134" s="168">
        <v>95.68</v>
      </c>
      <c r="I134" s="169"/>
      <c r="L134" s="165"/>
      <c r="M134" s="170"/>
      <c r="T134" s="171"/>
      <c r="AT134" s="166" t="s">
        <v>279</v>
      </c>
      <c r="AU134" s="166" t="s">
        <v>90</v>
      </c>
      <c r="AV134" s="14" t="s">
        <v>90</v>
      </c>
      <c r="AW134" s="14" t="s">
        <v>35</v>
      </c>
      <c r="AX134" s="14" t="s">
        <v>81</v>
      </c>
      <c r="AY134" s="166" t="s">
        <v>270</v>
      </c>
    </row>
    <row r="135" spans="2:65" s="15" customFormat="1" ht="11.25">
      <c r="B135" s="172"/>
      <c r="D135" s="152" t="s">
        <v>279</v>
      </c>
      <c r="E135" s="173" t="s">
        <v>3521</v>
      </c>
      <c r="F135" s="174" t="s">
        <v>310</v>
      </c>
      <c r="H135" s="175">
        <v>110.68</v>
      </c>
      <c r="I135" s="176"/>
      <c r="L135" s="172"/>
      <c r="M135" s="177"/>
      <c r="T135" s="178"/>
      <c r="AT135" s="173" t="s">
        <v>279</v>
      </c>
      <c r="AU135" s="173" t="s">
        <v>90</v>
      </c>
      <c r="AV135" s="15" t="s">
        <v>277</v>
      </c>
      <c r="AW135" s="15" t="s">
        <v>35</v>
      </c>
      <c r="AX135" s="15" t="s">
        <v>21</v>
      </c>
      <c r="AY135" s="173" t="s">
        <v>270</v>
      </c>
    </row>
    <row r="136" spans="2:65" s="1" customFormat="1" ht="33" customHeight="1">
      <c r="B136" s="32"/>
      <c r="C136" s="138" t="s">
        <v>179</v>
      </c>
      <c r="D136" s="138" t="s">
        <v>272</v>
      </c>
      <c r="E136" s="139" t="s">
        <v>3584</v>
      </c>
      <c r="F136" s="140" t="s">
        <v>3585</v>
      </c>
      <c r="G136" s="141" t="s">
        <v>275</v>
      </c>
      <c r="H136" s="142">
        <v>111.15</v>
      </c>
      <c r="I136" s="143"/>
      <c r="J136" s="144">
        <f>ROUND(I136*H136,2)</f>
        <v>0</v>
      </c>
      <c r="K136" s="140" t="s">
        <v>276</v>
      </c>
      <c r="L136" s="32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1.1200000000000001</v>
      </c>
      <c r="T136" s="148">
        <f>S136*H136</f>
        <v>124.48800000000001</v>
      </c>
      <c r="AR136" s="149" t="s">
        <v>277</v>
      </c>
      <c r="AT136" s="149" t="s">
        <v>272</v>
      </c>
      <c r="AU136" s="149" t="s">
        <v>90</v>
      </c>
      <c r="AY136" s="17" t="s">
        <v>270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21</v>
      </c>
      <c r="BK136" s="150">
        <f>ROUND(I136*H136,2)</f>
        <v>0</v>
      </c>
      <c r="BL136" s="17" t="s">
        <v>277</v>
      </c>
      <c r="BM136" s="149" t="s">
        <v>3586</v>
      </c>
    </row>
    <row r="137" spans="2:65" s="14" customFormat="1" ht="11.25">
      <c r="B137" s="165"/>
      <c r="D137" s="152" t="s">
        <v>279</v>
      </c>
      <c r="E137" s="166" t="s">
        <v>1</v>
      </c>
      <c r="F137" s="167" t="s">
        <v>3587</v>
      </c>
      <c r="H137" s="168">
        <v>111.15</v>
      </c>
      <c r="I137" s="169"/>
      <c r="L137" s="165"/>
      <c r="M137" s="170"/>
      <c r="T137" s="171"/>
      <c r="AT137" s="166" t="s">
        <v>279</v>
      </c>
      <c r="AU137" s="166" t="s">
        <v>90</v>
      </c>
      <c r="AV137" s="14" t="s">
        <v>90</v>
      </c>
      <c r="AW137" s="14" t="s">
        <v>35</v>
      </c>
      <c r="AX137" s="14" t="s">
        <v>21</v>
      </c>
      <c r="AY137" s="166" t="s">
        <v>270</v>
      </c>
    </row>
    <row r="138" spans="2:65" s="1" customFormat="1" ht="21.75" customHeight="1">
      <c r="B138" s="32"/>
      <c r="C138" s="138" t="s">
        <v>277</v>
      </c>
      <c r="D138" s="138" t="s">
        <v>272</v>
      </c>
      <c r="E138" s="139" t="s">
        <v>3588</v>
      </c>
      <c r="F138" s="140" t="s">
        <v>3589</v>
      </c>
      <c r="G138" s="141" t="s">
        <v>335</v>
      </c>
      <c r="H138" s="142">
        <v>179</v>
      </c>
      <c r="I138" s="143"/>
      <c r="J138" s="144">
        <f>ROUND(I138*H138,2)</f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>O138*H138</f>
        <v>0</v>
      </c>
      <c r="Q138" s="147">
        <v>1.3999999999999999E-4</v>
      </c>
      <c r="R138" s="147">
        <f>Q138*H138</f>
        <v>2.5059999999999999E-2</v>
      </c>
      <c r="S138" s="147">
        <v>0</v>
      </c>
      <c r="T138" s="148">
        <f>S138*H138</f>
        <v>0</v>
      </c>
      <c r="AR138" s="149" t="s">
        <v>277</v>
      </c>
      <c r="AT138" s="149" t="s">
        <v>272</v>
      </c>
      <c r="AU138" s="149" t="s">
        <v>90</v>
      </c>
      <c r="AY138" s="17" t="s">
        <v>270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21</v>
      </c>
      <c r="BK138" s="150">
        <f>ROUND(I138*H138,2)</f>
        <v>0</v>
      </c>
      <c r="BL138" s="17" t="s">
        <v>277</v>
      </c>
      <c r="BM138" s="149" t="s">
        <v>3590</v>
      </c>
    </row>
    <row r="139" spans="2:65" s="14" customFormat="1" ht="11.25">
      <c r="B139" s="165"/>
      <c r="D139" s="152" t="s">
        <v>279</v>
      </c>
      <c r="E139" s="166" t="s">
        <v>1</v>
      </c>
      <c r="F139" s="167" t="s">
        <v>3527</v>
      </c>
      <c r="H139" s="168">
        <v>179</v>
      </c>
      <c r="I139" s="169"/>
      <c r="L139" s="165"/>
      <c r="M139" s="170"/>
      <c r="T139" s="171"/>
      <c r="AT139" s="166" t="s">
        <v>279</v>
      </c>
      <c r="AU139" s="166" t="s">
        <v>90</v>
      </c>
      <c r="AV139" s="14" t="s">
        <v>90</v>
      </c>
      <c r="AW139" s="14" t="s">
        <v>35</v>
      </c>
      <c r="AX139" s="14" t="s">
        <v>21</v>
      </c>
      <c r="AY139" s="166" t="s">
        <v>270</v>
      </c>
    </row>
    <row r="140" spans="2:65" s="1" customFormat="1" ht="24.2" customHeight="1">
      <c r="B140" s="32"/>
      <c r="C140" s="138" t="s">
        <v>317</v>
      </c>
      <c r="D140" s="138" t="s">
        <v>272</v>
      </c>
      <c r="E140" s="139" t="s">
        <v>3591</v>
      </c>
      <c r="F140" s="140" t="s">
        <v>3592</v>
      </c>
      <c r="G140" s="141" t="s">
        <v>275</v>
      </c>
      <c r="H140" s="142">
        <v>134.55000000000001</v>
      </c>
      <c r="I140" s="143"/>
      <c r="J140" s="144">
        <f>ROUND(I140*H140,2)</f>
        <v>0</v>
      </c>
      <c r="K140" s="140" t="s">
        <v>276</v>
      </c>
      <c r="L140" s="32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0.24</v>
      </c>
      <c r="T140" s="148">
        <f>S140*H140</f>
        <v>32.292000000000002</v>
      </c>
      <c r="AR140" s="149" t="s">
        <v>277</v>
      </c>
      <c r="AT140" s="149" t="s">
        <v>272</v>
      </c>
      <c r="AU140" s="149" t="s">
        <v>90</v>
      </c>
      <c r="AY140" s="17" t="s">
        <v>270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21</v>
      </c>
      <c r="BK140" s="150">
        <f>ROUND(I140*H140,2)</f>
        <v>0</v>
      </c>
      <c r="BL140" s="17" t="s">
        <v>277</v>
      </c>
      <c r="BM140" s="149" t="s">
        <v>3593</v>
      </c>
    </row>
    <row r="141" spans="2:65" s="14" customFormat="1" ht="11.25">
      <c r="B141" s="165"/>
      <c r="D141" s="152" t="s">
        <v>279</v>
      </c>
      <c r="E141" s="166" t="s">
        <v>1</v>
      </c>
      <c r="F141" s="167" t="s">
        <v>3594</v>
      </c>
      <c r="H141" s="168">
        <v>134.55000000000001</v>
      </c>
      <c r="I141" s="169"/>
      <c r="L141" s="165"/>
      <c r="M141" s="170"/>
      <c r="T141" s="171"/>
      <c r="AT141" s="166" t="s">
        <v>279</v>
      </c>
      <c r="AU141" s="166" t="s">
        <v>90</v>
      </c>
      <c r="AV141" s="14" t="s">
        <v>90</v>
      </c>
      <c r="AW141" s="14" t="s">
        <v>35</v>
      </c>
      <c r="AX141" s="14" t="s">
        <v>21</v>
      </c>
      <c r="AY141" s="166" t="s">
        <v>270</v>
      </c>
    </row>
    <row r="142" spans="2:65" s="1" customFormat="1" ht="24.2" customHeight="1">
      <c r="B142" s="32"/>
      <c r="C142" s="138" t="s">
        <v>324</v>
      </c>
      <c r="D142" s="138" t="s">
        <v>272</v>
      </c>
      <c r="E142" s="139" t="s">
        <v>3595</v>
      </c>
      <c r="F142" s="140" t="s">
        <v>3596</v>
      </c>
      <c r="G142" s="141" t="s">
        <v>335</v>
      </c>
      <c r="H142" s="142">
        <v>207</v>
      </c>
      <c r="I142" s="143"/>
      <c r="J142" s="144">
        <f>ROUND(I142*H142,2)</f>
        <v>0</v>
      </c>
      <c r="K142" s="140" t="s">
        <v>276</v>
      </c>
      <c r="L142" s="32"/>
      <c r="M142" s="145" t="s">
        <v>1</v>
      </c>
      <c r="N142" s="146" t="s">
        <v>46</v>
      </c>
      <c r="P142" s="147">
        <f>O142*H142</f>
        <v>0</v>
      </c>
      <c r="Q142" s="147">
        <v>2.0000000000000002E-5</v>
      </c>
      <c r="R142" s="147">
        <f>Q142*H142</f>
        <v>4.1400000000000005E-3</v>
      </c>
      <c r="S142" s="147">
        <v>0</v>
      </c>
      <c r="T142" s="148">
        <f>S142*H142</f>
        <v>0</v>
      </c>
      <c r="AR142" s="149" t="s">
        <v>277</v>
      </c>
      <c r="AT142" s="149" t="s">
        <v>272</v>
      </c>
      <c r="AU142" s="149" t="s">
        <v>90</v>
      </c>
      <c r="AY142" s="17" t="s">
        <v>270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21</v>
      </c>
      <c r="BK142" s="150">
        <f>ROUND(I142*H142,2)</f>
        <v>0</v>
      </c>
      <c r="BL142" s="17" t="s">
        <v>277</v>
      </c>
      <c r="BM142" s="149" t="s">
        <v>3597</v>
      </c>
    </row>
    <row r="143" spans="2:65" s="14" customFormat="1" ht="11.25">
      <c r="B143" s="165"/>
      <c r="D143" s="152" t="s">
        <v>279</v>
      </c>
      <c r="E143" s="166" t="s">
        <v>1</v>
      </c>
      <c r="F143" s="167" t="s">
        <v>3561</v>
      </c>
      <c r="H143" s="168">
        <v>207</v>
      </c>
      <c r="I143" s="169"/>
      <c r="L143" s="165"/>
      <c r="M143" s="170"/>
      <c r="T143" s="171"/>
      <c r="AT143" s="166" t="s">
        <v>279</v>
      </c>
      <c r="AU143" s="166" t="s">
        <v>90</v>
      </c>
      <c r="AV143" s="14" t="s">
        <v>90</v>
      </c>
      <c r="AW143" s="14" t="s">
        <v>35</v>
      </c>
      <c r="AX143" s="14" t="s">
        <v>21</v>
      </c>
      <c r="AY143" s="166" t="s">
        <v>270</v>
      </c>
    </row>
    <row r="144" spans="2:65" s="1" customFormat="1" ht="21.75" customHeight="1">
      <c r="B144" s="32"/>
      <c r="C144" s="138" t="s">
        <v>332</v>
      </c>
      <c r="D144" s="138" t="s">
        <v>272</v>
      </c>
      <c r="E144" s="139" t="s">
        <v>1199</v>
      </c>
      <c r="F144" s="140" t="s">
        <v>1200</v>
      </c>
      <c r="G144" s="141" t="s">
        <v>506</v>
      </c>
      <c r="H144" s="142">
        <v>192.322</v>
      </c>
      <c r="I144" s="143"/>
      <c r="J144" s="144">
        <f>ROUND(I144*H144,2)</f>
        <v>0</v>
      </c>
      <c r="K144" s="140" t="s">
        <v>276</v>
      </c>
      <c r="L144" s="32"/>
      <c r="M144" s="145" t="s">
        <v>1</v>
      </c>
      <c r="N144" s="146" t="s">
        <v>46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277</v>
      </c>
      <c r="AT144" s="149" t="s">
        <v>272</v>
      </c>
      <c r="AU144" s="149" t="s">
        <v>90</v>
      </c>
      <c r="AY144" s="17" t="s">
        <v>270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21</v>
      </c>
      <c r="BK144" s="150">
        <f>ROUND(I144*H144,2)</f>
        <v>0</v>
      </c>
      <c r="BL144" s="17" t="s">
        <v>277</v>
      </c>
      <c r="BM144" s="149" t="s">
        <v>3598</v>
      </c>
    </row>
    <row r="145" spans="2:65" s="1" customFormat="1" ht="24.2" customHeight="1">
      <c r="B145" s="32"/>
      <c r="C145" s="138" t="s">
        <v>338</v>
      </c>
      <c r="D145" s="138" t="s">
        <v>272</v>
      </c>
      <c r="E145" s="139" t="s">
        <v>1205</v>
      </c>
      <c r="F145" s="140" t="s">
        <v>1206</v>
      </c>
      <c r="G145" s="141" t="s">
        <v>506</v>
      </c>
      <c r="H145" s="142">
        <v>1538.576</v>
      </c>
      <c r="I145" s="143"/>
      <c r="J145" s="144">
        <f>ROUND(I145*H145,2)</f>
        <v>0</v>
      </c>
      <c r="K145" s="140" t="s">
        <v>276</v>
      </c>
      <c r="L145" s="32"/>
      <c r="M145" s="145" t="s">
        <v>1</v>
      </c>
      <c r="N145" s="146" t="s">
        <v>46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277</v>
      </c>
      <c r="AT145" s="149" t="s">
        <v>272</v>
      </c>
      <c r="AU145" s="149" t="s">
        <v>90</v>
      </c>
      <c r="AY145" s="17" t="s">
        <v>270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21</v>
      </c>
      <c r="BK145" s="150">
        <f>ROUND(I145*H145,2)</f>
        <v>0</v>
      </c>
      <c r="BL145" s="17" t="s">
        <v>277</v>
      </c>
      <c r="BM145" s="149" t="s">
        <v>3599</v>
      </c>
    </row>
    <row r="146" spans="2:65" s="14" customFormat="1" ht="11.25">
      <c r="B146" s="165"/>
      <c r="D146" s="152" t="s">
        <v>279</v>
      </c>
      <c r="F146" s="167" t="s">
        <v>3600</v>
      </c>
      <c r="H146" s="168">
        <v>1538.576</v>
      </c>
      <c r="I146" s="169"/>
      <c r="L146" s="165"/>
      <c r="M146" s="170"/>
      <c r="T146" s="171"/>
      <c r="AT146" s="166" t="s">
        <v>279</v>
      </c>
      <c r="AU146" s="166" t="s">
        <v>90</v>
      </c>
      <c r="AV146" s="14" t="s">
        <v>90</v>
      </c>
      <c r="AW146" s="14" t="s">
        <v>4</v>
      </c>
      <c r="AX146" s="14" t="s">
        <v>21</v>
      </c>
      <c r="AY146" s="166" t="s">
        <v>270</v>
      </c>
    </row>
    <row r="147" spans="2:65" s="1" customFormat="1" ht="16.5" customHeight="1">
      <c r="B147" s="32"/>
      <c r="C147" s="138" t="s">
        <v>345</v>
      </c>
      <c r="D147" s="138" t="s">
        <v>272</v>
      </c>
      <c r="E147" s="139" t="s">
        <v>3601</v>
      </c>
      <c r="F147" s="140" t="s">
        <v>3602</v>
      </c>
      <c r="G147" s="141" t="s">
        <v>506</v>
      </c>
      <c r="H147" s="142">
        <v>192.322</v>
      </c>
      <c r="I147" s="143"/>
      <c r="J147" s="144">
        <f>ROUND(I147*H147,2)</f>
        <v>0</v>
      </c>
      <c r="K147" s="140" t="s">
        <v>637</v>
      </c>
      <c r="L147" s="32"/>
      <c r="M147" s="145" t="s">
        <v>1</v>
      </c>
      <c r="N147" s="146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277</v>
      </c>
      <c r="AT147" s="149" t="s">
        <v>272</v>
      </c>
      <c r="AU147" s="149" t="s">
        <v>90</v>
      </c>
      <c r="AY147" s="17" t="s">
        <v>270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21</v>
      </c>
      <c r="BK147" s="150">
        <f>ROUND(I147*H147,2)</f>
        <v>0</v>
      </c>
      <c r="BL147" s="17" t="s">
        <v>277</v>
      </c>
      <c r="BM147" s="149" t="s">
        <v>3603</v>
      </c>
    </row>
    <row r="148" spans="2:65" s="1" customFormat="1" ht="33" customHeight="1">
      <c r="B148" s="32"/>
      <c r="C148" s="138" t="s">
        <v>26</v>
      </c>
      <c r="D148" s="138" t="s">
        <v>272</v>
      </c>
      <c r="E148" s="139" t="s">
        <v>3604</v>
      </c>
      <c r="F148" s="140" t="s">
        <v>3605</v>
      </c>
      <c r="G148" s="141" t="s">
        <v>275</v>
      </c>
      <c r="H148" s="142">
        <v>110.68</v>
      </c>
      <c r="I148" s="143"/>
      <c r="J148" s="144">
        <f>ROUND(I148*H148,2)</f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1.08</v>
      </c>
      <c r="T148" s="148">
        <f>S148*H148</f>
        <v>119.53440000000002</v>
      </c>
      <c r="AR148" s="149" t="s">
        <v>277</v>
      </c>
      <c r="AT148" s="149" t="s">
        <v>272</v>
      </c>
      <c r="AU148" s="149" t="s">
        <v>90</v>
      </c>
      <c r="AY148" s="17" t="s">
        <v>270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21</v>
      </c>
      <c r="BK148" s="150">
        <f>ROUND(I148*H148,2)</f>
        <v>0</v>
      </c>
      <c r="BL148" s="17" t="s">
        <v>277</v>
      </c>
      <c r="BM148" s="149" t="s">
        <v>3606</v>
      </c>
    </row>
    <row r="149" spans="2:65" s="14" customFormat="1" ht="11.25">
      <c r="B149" s="165"/>
      <c r="D149" s="152" t="s">
        <v>279</v>
      </c>
      <c r="E149" s="166" t="s">
        <v>1</v>
      </c>
      <c r="F149" s="167" t="s">
        <v>3607</v>
      </c>
      <c r="H149" s="168">
        <v>110.68</v>
      </c>
      <c r="I149" s="169"/>
      <c r="L149" s="165"/>
      <c r="M149" s="170"/>
      <c r="T149" s="171"/>
      <c r="AT149" s="166" t="s">
        <v>279</v>
      </c>
      <c r="AU149" s="166" t="s">
        <v>90</v>
      </c>
      <c r="AV149" s="14" t="s">
        <v>90</v>
      </c>
      <c r="AW149" s="14" t="s">
        <v>35</v>
      </c>
      <c r="AX149" s="14" t="s">
        <v>21</v>
      </c>
      <c r="AY149" s="166" t="s">
        <v>270</v>
      </c>
    </row>
    <row r="150" spans="2:65" s="1" customFormat="1" ht="33" customHeight="1">
      <c r="B150" s="32"/>
      <c r="C150" s="138" t="s">
        <v>355</v>
      </c>
      <c r="D150" s="138" t="s">
        <v>272</v>
      </c>
      <c r="E150" s="139" t="s">
        <v>3608</v>
      </c>
      <c r="F150" s="140" t="s">
        <v>3609</v>
      </c>
      <c r="G150" s="141" t="s">
        <v>275</v>
      </c>
      <c r="H150" s="142">
        <v>76.7</v>
      </c>
      <c r="I150" s="143"/>
      <c r="J150" s="144">
        <f>ROUND(I150*H150,2)</f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>O150*H150</f>
        <v>0</v>
      </c>
      <c r="Q150" s="147">
        <v>0</v>
      </c>
      <c r="R150" s="147">
        <f>Q150*H150</f>
        <v>0</v>
      </c>
      <c r="S150" s="147">
        <v>1.27</v>
      </c>
      <c r="T150" s="148">
        <f>S150*H150</f>
        <v>97.409000000000006</v>
      </c>
      <c r="AR150" s="149" t="s">
        <v>277</v>
      </c>
      <c r="AT150" s="149" t="s">
        <v>272</v>
      </c>
      <c r="AU150" s="149" t="s">
        <v>90</v>
      </c>
      <c r="AY150" s="17" t="s">
        <v>270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21</v>
      </c>
      <c r="BK150" s="150">
        <f>ROUND(I150*H150,2)</f>
        <v>0</v>
      </c>
      <c r="BL150" s="17" t="s">
        <v>277</v>
      </c>
      <c r="BM150" s="149" t="s">
        <v>3610</v>
      </c>
    </row>
    <row r="151" spans="2:65" s="14" customFormat="1" ht="11.25">
      <c r="B151" s="165"/>
      <c r="D151" s="152" t="s">
        <v>279</v>
      </c>
      <c r="E151" s="166" t="s">
        <v>1</v>
      </c>
      <c r="F151" s="167" t="s">
        <v>3611</v>
      </c>
      <c r="H151" s="168">
        <v>76.7</v>
      </c>
      <c r="I151" s="169"/>
      <c r="L151" s="165"/>
      <c r="M151" s="170"/>
      <c r="T151" s="171"/>
      <c r="AT151" s="166" t="s">
        <v>279</v>
      </c>
      <c r="AU151" s="166" t="s">
        <v>90</v>
      </c>
      <c r="AV151" s="14" t="s">
        <v>90</v>
      </c>
      <c r="AW151" s="14" t="s">
        <v>35</v>
      </c>
      <c r="AX151" s="14" t="s">
        <v>21</v>
      </c>
      <c r="AY151" s="166" t="s">
        <v>270</v>
      </c>
    </row>
    <row r="152" spans="2:65" s="1" customFormat="1" ht="33" customHeight="1">
      <c r="B152" s="32"/>
      <c r="C152" s="138" t="s">
        <v>8</v>
      </c>
      <c r="D152" s="138" t="s">
        <v>272</v>
      </c>
      <c r="E152" s="139" t="s">
        <v>3612</v>
      </c>
      <c r="F152" s="140" t="s">
        <v>3613</v>
      </c>
      <c r="G152" s="141" t="s">
        <v>275</v>
      </c>
      <c r="H152" s="142">
        <v>186.76499999999999</v>
      </c>
      <c r="I152" s="143"/>
      <c r="J152" s="144">
        <f>ROUND(I152*H152,2)</f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1.22</v>
      </c>
      <c r="T152" s="148">
        <f>S152*H152</f>
        <v>227.85329999999999</v>
      </c>
      <c r="AR152" s="149" t="s">
        <v>277</v>
      </c>
      <c r="AT152" s="149" t="s">
        <v>272</v>
      </c>
      <c r="AU152" s="149" t="s">
        <v>90</v>
      </c>
      <c r="AY152" s="17" t="s">
        <v>270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21</v>
      </c>
      <c r="BK152" s="150">
        <f>ROUND(I152*H152,2)</f>
        <v>0</v>
      </c>
      <c r="BL152" s="17" t="s">
        <v>277</v>
      </c>
      <c r="BM152" s="149" t="s">
        <v>3614</v>
      </c>
    </row>
    <row r="153" spans="2:65" s="14" customFormat="1" ht="11.25">
      <c r="B153" s="165"/>
      <c r="D153" s="152" t="s">
        <v>279</v>
      </c>
      <c r="E153" s="166" t="s">
        <v>1</v>
      </c>
      <c r="F153" s="167" t="s">
        <v>3615</v>
      </c>
      <c r="H153" s="168">
        <v>186.76499999999999</v>
      </c>
      <c r="I153" s="169"/>
      <c r="L153" s="165"/>
      <c r="M153" s="170"/>
      <c r="T153" s="171"/>
      <c r="AT153" s="166" t="s">
        <v>279</v>
      </c>
      <c r="AU153" s="166" t="s">
        <v>90</v>
      </c>
      <c r="AV153" s="14" t="s">
        <v>90</v>
      </c>
      <c r="AW153" s="14" t="s">
        <v>35</v>
      </c>
      <c r="AX153" s="14" t="s">
        <v>21</v>
      </c>
      <c r="AY153" s="166" t="s">
        <v>270</v>
      </c>
    </row>
    <row r="154" spans="2:65" s="1" customFormat="1" ht="33" customHeight="1">
      <c r="B154" s="32"/>
      <c r="C154" s="138" t="s">
        <v>368</v>
      </c>
      <c r="D154" s="138" t="s">
        <v>272</v>
      </c>
      <c r="E154" s="139" t="s">
        <v>3616</v>
      </c>
      <c r="F154" s="140" t="s">
        <v>3617</v>
      </c>
      <c r="G154" s="141" t="s">
        <v>275</v>
      </c>
      <c r="H154" s="142">
        <v>134.55000000000001</v>
      </c>
      <c r="I154" s="143"/>
      <c r="J154" s="144">
        <f>ROUND(I154*H154,2)</f>
        <v>0</v>
      </c>
      <c r="K154" s="140" t="s">
        <v>276</v>
      </c>
      <c r="L154" s="32"/>
      <c r="M154" s="145" t="s">
        <v>1</v>
      </c>
      <c r="N154" s="146" t="s">
        <v>46</v>
      </c>
      <c r="P154" s="147">
        <f>O154*H154</f>
        <v>0</v>
      </c>
      <c r="Q154" s="147">
        <v>0</v>
      </c>
      <c r="R154" s="147">
        <f>Q154*H154</f>
        <v>0</v>
      </c>
      <c r="S154" s="147">
        <v>0.28999999999999998</v>
      </c>
      <c r="T154" s="148">
        <f>S154*H154</f>
        <v>39.019500000000001</v>
      </c>
      <c r="AR154" s="149" t="s">
        <v>277</v>
      </c>
      <c r="AT154" s="149" t="s">
        <v>272</v>
      </c>
      <c r="AU154" s="149" t="s">
        <v>90</v>
      </c>
      <c r="AY154" s="17" t="s">
        <v>270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21</v>
      </c>
      <c r="BK154" s="150">
        <f>ROUND(I154*H154,2)</f>
        <v>0</v>
      </c>
      <c r="BL154" s="17" t="s">
        <v>277</v>
      </c>
      <c r="BM154" s="149" t="s">
        <v>3618</v>
      </c>
    </row>
    <row r="155" spans="2:65" s="14" customFormat="1" ht="11.25">
      <c r="B155" s="165"/>
      <c r="D155" s="152" t="s">
        <v>279</v>
      </c>
      <c r="E155" s="166" t="s">
        <v>1</v>
      </c>
      <c r="F155" s="167" t="s">
        <v>3619</v>
      </c>
      <c r="H155" s="168">
        <v>134.55000000000001</v>
      </c>
      <c r="I155" s="169"/>
      <c r="L155" s="165"/>
      <c r="M155" s="170"/>
      <c r="T155" s="171"/>
      <c r="AT155" s="166" t="s">
        <v>279</v>
      </c>
      <c r="AU155" s="166" t="s">
        <v>90</v>
      </c>
      <c r="AV155" s="14" t="s">
        <v>90</v>
      </c>
      <c r="AW155" s="14" t="s">
        <v>35</v>
      </c>
      <c r="AX155" s="14" t="s">
        <v>21</v>
      </c>
      <c r="AY155" s="166" t="s">
        <v>270</v>
      </c>
    </row>
    <row r="156" spans="2:65" s="1" customFormat="1" ht="21.75" customHeight="1">
      <c r="B156" s="32"/>
      <c r="C156" s="138" t="s">
        <v>375</v>
      </c>
      <c r="D156" s="138" t="s">
        <v>272</v>
      </c>
      <c r="E156" s="139" t="s">
        <v>1185</v>
      </c>
      <c r="F156" s="140" t="s">
        <v>1186</v>
      </c>
      <c r="G156" s="141" t="s">
        <v>506</v>
      </c>
      <c r="H156" s="142">
        <v>483.81599999999997</v>
      </c>
      <c r="I156" s="143"/>
      <c r="J156" s="144">
        <f>ROUND(I156*H156,2)</f>
        <v>0</v>
      </c>
      <c r="K156" s="140" t="s">
        <v>276</v>
      </c>
      <c r="L156" s="32"/>
      <c r="M156" s="145" t="s">
        <v>1</v>
      </c>
      <c r="N156" s="146" t="s">
        <v>46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277</v>
      </c>
      <c r="AT156" s="149" t="s">
        <v>272</v>
      </c>
      <c r="AU156" s="149" t="s">
        <v>90</v>
      </c>
      <c r="AY156" s="17" t="s">
        <v>270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21</v>
      </c>
      <c r="BK156" s="150">
        <f>ROUND(I156*H156,2)</f>
        <v>0</v>
      </c>
      <c r="BL156" s="17" t="s">
        <v>277</v>
      </c>
      <c r="BM156" s="149" t="s">
        <v>3620</v>
      </c>
    </row>
    <row r="157" spans="2:65" s="1" customFormat="1" ht="24.2" customHeight="1">
      <c r="B157" s="32"/>
      <c r="C157" s="138" t="s">
        <v>381</v>
      </c>
      <c r="D157" s="138" t="s">
        <v>272</v>
      </c>
      <c r="E157" s="139" t="s">
        <v>1189</v>
      </c>
      <c r="F157" s="140" t="s">
        <v>1190</v>
      </c>
      <c r="G157" s="141" t="s">
        <v>506</v>
      </c>
      <c r="H157" s="142">
        <v>3870.5279999999998</v>
      </c>
      <c r="I157" s="143"/>
      <c r="J157" s="144">
        <f>ROUND(I157*H157,2)</f>
        <v>0</v>
      </c>
      <c r="K157" s="140" t="s">
        <v>276</v>
      </c>
      <c r="L157" s="32"/>
      <c r="M157" s="145" t="s">
        <v>1</v>
      </c>
      <c r="N157" s="146" t="s">
        <v>46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277</v>
      </c>
      <c r="AT157" s="149" t="s">
        <v>272</v>
      </c>
      <c r="AU157" s="149" t="s">
        <v>90</v>
      </c>
      <c r="AY157" s="17" t="s">
        <v>270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21</v>
      </c>
      <c r="BK157" s="150">
        <f>ROUND(I157*H157,2)</f>
        <v>0</v>
      </c>
      <c r="BL157" s="17" t="s">
        <v>277</v>
      </c>
      <c r="BM157" s="149" t="s">
        <v>3621</v>
      </c>
    </row>
    <row r="158" spans="2:65" s="14" customFormat="1" ht="11.25">
      <c r="B158" s="165"/>
      <c r="D158" s="152" t="s">
        <v>279</v>
      </c>
      <c r="F158" s="167" t="s">
        <v>3622</v>
      </c>
      <c r="H158" s="168">
        <v>3870.5279999999998</v>
      </c>
      <c r="I158" s="169"/>
      <c r="L158" s="165"/>
      <c r="M158" s="170"/>
      <c r="T158" s="171"/>
      <c r="AT158" s="166" t="s">
        <v>279</v>
      </c>
      <c r="AU158" s="166" t="s">
        <v>90</v>
      </c>
      <c r="AV158" s="14" t="s">
        <v>90</v>
      </c>
      <c r="AW158" s="14" t="s">
        <v>4</v>
      </c>
      <c r="AX158" s="14" t="s">
        <v>21</v>
      </c>
      <c r="AY158" s="166" t="s">
        <v>270</v>
      </c>
    </row>
    <row r="159" spans="2:65" s="1" customFormat="1" ht="16.5" customHeight="1">
      <c r="B159" s="32"/>
      <c r="C159" s="138" t="s">
        <v>392</v>
      </c>
      <c r="D159" s="138" t="s">
        <v>272</v>
      </c>
      <c r="E159" s="139" t="s">
        <v>3623</v>
      </c>
      <c r="F159" s="140" t="s">
        <v>3624</v>
      </c>
      <c r="G159" s="141" t="s">
        <v>506</v>
      </c>
      <c r="H159" s="142">
        <v>483.81599999999997</v>
      </c>
      <c r="I159" s="143"/>
      <c r="J159" s="144">
        <f>ROUND(I159*H159,2)</f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277</v>
      </c>
      <c r="AT159" s="149" t="s">
        <v>272</v>
      </c>
      <c r="AU159" s="149" t="s">
        <v>90</v>
      </c>
      <c r="AY159" s="17" t="s">
        <v>270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21</v>
      </c>
      <c r="BK159" s="150">
        <f>ROUND(I159*H159,2)</f>
        <v>0</v>
      </c>
      <c r="BL159" s="17" t="s">
        <v>277</v>
      </c>
      <c r="BM159" s="149" t="s">
        <v>3625</v>
      </c>
    </row>
    <row r="160" spans="2:65" s="1" customFormat="1" ht="24.2" customHeight="1">
      <c r="B160" s="32"/>
      <c r="C160" s="138" t="s">
        <v>402</v>
      </c>
      <c r="D160" s="138" t="s">
        <v>272</v>
      </c>
      <c r="E160" s="139" t="s">
        <v>3626</v>
      </c>
      <c r="F160" s="140" t="s">
        <v>3627</v>
      </c>
      <c r="G160" s="141" t="s">
        <v>275</v>
      </c>
      <c r="H160" s="142">
        <v>187.85</v>
      </c>
      <c r="I160" s="143"/>
      <c r="J160" s="144">
        <f>ROUND(I160*H160,2)</f>
        <v>0</v>
      </c>
      <c r="K160" s="140" t="s">
        <v>276</v>
      </c>
      <c r="L160" s="32"/>
      <c r="M160" s="145" t="s">
        <v>1</v>
      </c>
      <c r="N160" s="146" t="s">
        <v>46</v>
      </c>
      <c r="P160" s="147">
        <f>O160*H160</f>
        <v>0</v>
      </c>
      <c r="Q160" s="147">
        <v>0</v>
      </c>
      <c r="R160" s="147">
        <f>Q160*H160</f>
        <v>0</v>
      </c>
      <c r="S160" s="147">
        <v>0.316</v>
      </c>
      <c r="T160" s="148">
        <f>S160*H160</f>
        <v>59.360599999999998</v>
      </c>
      <c r="AR160" s="149" t="s">
        <v>277</v>
      </c>
      <c r="AT160" s="149" t="s">
        <v>272</v>
      </c>
      <c r="AU160" s="149" t="s">
        <v>90</v>
      </c>
      <c r="AY160" s="17" t="s">
        <v>270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21</v>
      </c>
      <c r="BK160" s="150">
        <f>ROUND(I160*H160,2)</f>
        <v>0</v>
      </c>
      <c r="BL160" s="17" t="s">
        <v>277</v>
      </c>
      <c r="BM160" s="149" t="s">
        <v>3628</v>
      </c>
    </row>
    <row r="161" spans="2:65" s="14" customFormat="1" ht="22.5">
      <c r="B161" s="165"/>
      <c r="D161" s="152" t="s">
        <v>279</v>
      </c>
      <c r="E161" s="166" t="s">
        <v>1</v>
      </c>
      <c r="F161" s="167" t="s">
        <v>3629</v>
      </c>
      <c r="H161" s="168">
        <v>111.15</v>
      </c>
      <c r="I161" s="169"/>
      <c r="L161" s="165"/>
      <c r="M161" s="170"/>
      <c r="T161" s="171"/>
      <c r="AT161" s="166" t="s">
        <v>279</v>
      </c>
      <c r="AU161" s="166" t="s">
        <v>90</v>
      </c>
      <c r="AV161" s="14" t="s">
        <v>90</v>
      </c>
      <c r="AW161" s="14" t="s">
        <v>35</v>
      </c>
      <c r="AX161" s="14" t="s">
        <v>81</v>
      </c>
      <c r="AY161" s="166" t="s">
        <v>270</v>
      </c>
    </row>
    <row r="162" spans="2:65" s="13" customFormat="1" ht="11.25">
      <c r="B162" s="158"/>
      <c r="D162" s="152" t="s">
        <v>279</v>
      </c>
      <c r="E162" s="159" t="s">
        <v>3515</v>
      </c>
      <c r="F162" s="160" t="s">
        <v>367</v>
      </c>
      <c r="H162" s="161">
        <v>111.15</v>
      </c>
      <c r="I162" s="162"/>
      <c r="L162" s="158"/>
      <c r="M162" s="163"/>
      <c r="T162" s="164"/>
      <c r="AT162" s="159" t="s">
        <v>279</v>
      </c>
      <c r="AU162" s="159" t="s">
        <v>90</v>
      </c>
      <c r="AV162" s="13" t="s">
        <v>179</v>
      </c>
      <c r="AW162" s="13" t="s">
        <v>35</v>
      </c>
      <c r="AX162" s="13" t="s">
        <v>81</v>
      </c>
      <c r="AY162" s="159" t="s">
        <v>270</v>
      </c>
    </row>
    <row r="163" spans="2:65" s="14" customFormat="1" ht="22.5">
      <c r="B163" s="165"/>
      <c r="D163" s="152" t="s">
        <v>279</v>
      </c>
      <c r="E163" s="166" t="s">
        <v>1</v>
      </c>
      <c r="F163" s="167" t="s">
        <v>3630</v>
      </c>
      <c r="H163" s="168">
        <v>76.7</v>
      </c>
      <c r="I163" s="169"/>
      <c r="L163" s="165"/>
      <c r="M163" s="170"/>
      <c r="T163" s="171"/>
      <c r="AT163" s="166" t="s">
        <v>279</v>
      </c>
      <c r="AU163" s="166" t="s">
        <v>90</v>
      </c>
      <c r="AV163" s="14" t="s">
        <v>90</v>
      </c>
      <c r="AW163" s="14" t="s">
        <v>35</v>
      </c>
      <c r="AX163" s="14" t="s">
        <v>81</v>
      </c>
      <c r="AY163" s="166" t="s">
        <v>270</v>
      </c>
    </row>
    <row r="164" spans="2:65" s="13" customFormat="1" ht="11.25">
      <c r="B164" s="158"/>
      <c r="D164" s="152" t="s">
        <v>279</v>
      </c>
      <c r="E164" s="159" t="s">
        <v>3517</v>
      </c>
      <c r="F164" s="160" t="s">
        <v>367</v>
      </c>
      <c r="H164" s="161">
        <v>76.7</v>
      </c>
      <c r="I164" s="162"/>
      <c r="L164" s="158"/>
      <c r="M164" s="163"/>
      <c r="T164" s="164"/>
      <c r="AT164" s="159" t="s">
        <v>279</v>
      </c>
      <c r="AU164" s="159" t="s">
        <v>90</v>
      </c>
      <c r="AV164" s="13" t="s">
        <v>179</v>
      </c>
      <c r="AW164" s="13" t="s">
        <v>35</v>
      </c>
      <c r="AX164" s="13" t="s">
        <v>81</v>
      </c>
      <c r="AY164" s="159" t="s">
        <v>270</v>
      </c>
    </row>
    <row r="165" spans="2:65" s="15" customFormat="1" ht="11.25">
      <c r="B165" s="172"/>
      <c r="D165" s="152" t="s">
        <v>279</v>
      </c>
      <c r="E165" s="173" t="s">
        <v>1</v>
      </c>
      <c r="F165" s="174" t="s">
        <v>310</v>
      </c>
      <c r="H165" s="175">
        <v>187.85</v>
      </c>
      <c r="I165" s="176"/>
      <c r="L165" s="172"/>
      <c r="M165" s="177"/>
      <c r="T165" s="178"/>
      <c r="AT165" s="173" t="s">
        <v>279</v>
      </c>
      <c r="AU165" s="173" t="s">
        <v>90</v>
      </c>
      <c r="AV165" s="15" t="s">
        <v>277</v>
      </c>
      <c r="AW165" s="15" t="s">
        <v>35</v>
      </c>
      <c r="AX165" s="15" t="s">
        <v>21</v>
      </c>
      <c r="AY165" s="173" t="s">
        <v>270</v>
      </c>
    </row>
    <row r="166" spans="2:65" s="1" customFormat="1" ht="24.2" customHeight="1">
      <c r="B166" s="32"/>
      <c r="C166" s="138" t="s">
        <v>410</v>
      </c>
      <c r="D166" s="138" t="s">
        <v>272</v>
      </c>
      <c r="E166" s="139" t="s">
        <v>1095</v>
      </c>
      <c r="F166" s="140" t="s">
        <v>1096</v>
      </c>
      <c r="G166" s="141" t="s">
        <v>335</v>
      </c>
      <c r="H166" s="142">
        <v>297</v>
      </c>
      <c r="I166" s="143"/>
      <c r="J166" s="144">
        <f>ROUND(I166*H166,2)</f>
        <v>0</v>
      </c>
      <c r="K166" s="140" t="s">
        <v>276</v>
      </c>
      <c r="L166" s="32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277</v>
      </c>
      <c r="AT166" s="149" t="s">
        <v>272</v>
      </c>
      <c r="AU166" s="149" t="s">
        <v>90</v>
      </c>
      <c r="AY166" s="17" t="s">
        <v>270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21</v>
      </c>
      <c r="BK166" s="150">
        <f>ROUND(I166*H166,2)</f>
        <v>0</v>
      </c>
      <c r="BL166" s="17" t="s">
        <v>277</v>
      </c>
      <c r="BM166" s="149" t="s">
        <v>3631</v>
      </c>
    </row>
    <row r="167" spans="2:65" s="14" customFormat="1" ht="22.5">
      <c r="B167" s="165"/>
      <c r="D167" s="152" t="s">
        <v>279</v>
      </c>
      <c r="E167" s="166" t="s">
        <v>1</v>
      </c>
      <c r="F167" s="167" t="s">
        <v>3632</v>
      </c>
      <c r="H167" s="168">
        <v>179</v>
      </c>
      <c r="I167" s="169"/>
      <c r="L167" s="165"/>
      <c r="M167" s="170"/>
      <c r="T167" s="171"/>
      <c r="AT167" s="166" t="s">
        <v>279</v>
      </c>
      <c r="AU167" s="166" t="s">
        <v>90</v>
      </c>
      <c r="AV167" s="14" t="s">
        <v>90</v>
      </c>
      <c r="AW167" s="14" t="s">
        <v>35</v>
      </c>
      <c r="AX167" s="14" t="s">
        <v>81</v>
      </c>
      <c r="AY167" s="166" t="s">
        <v>270</v>
      </c>
    </row>
    <row r="168" spans="2:65" s="13" customFormat="1" ht="11.25">
      <c r="B168" s="158"/>
      <c r="D168" s="152" t="s">
        <v>279</v>
      </c>
      <c r="E168" s="159" t="s">
        <v>3527</v>
      </c>
      <c r="F168" s="160" t="s">
        <v>367</v>
      </c>
      <c r="H168" s="161">
        <v>179</v>
      </c>
      <c r="I168" s="162"/>
      <c r="L168" s="158"/>
      <c r="M168" s="163"/>
      <c r="T168" s="164"/>
      <c r="AT168" s="159" t="s">
        <v>279</v>
      </c>
      <c r="AU168" s="159" t="s">
        <v>90</v>
      </c>
      <c r="AV168" s="13" t="s">
        <v>179</v>
      </c>
      <c r="AW168" s="13" t="s">
        <v>35</v>
      </c>
      <c r="AX168" s="13" t="s">
        <v>81</v>
      </c>
      <c r="AY168" s="159" t="s">
        <v>270</v>
      </c>
    </row>
    <row r="169" spans="2:65" s="14" customFormat="1" ht="22.5">
      <c r="B169" s="165"/>
      <c r="D169" s="152" t="s">
        <v>279</v>
      </c>
      <c r="E169" s="166" t="s">
        <v>1</v>
      </c>
      <c r="F169" s="167" t="s">
        <v>3633</v>
      </c>
      <c r="H169" s="168">
        <v>118</v>
      </c>
      <c r="I169" s="169"/>
      <c r="L169" s="165"/>
      <c r="M169" s="170"/>
      <c r="T169" s="171"/>
      <c r="AT169" s="166" t="s">
        <v>279</v>
      </c>
      <c r="AU169" s="166" t="s">
        <v>90</v>
      </c>
      <c r="AV169" s="14" t="s">
        <v>90</v>
      </c>
      <c r="AW169" s="14" t="s">
        <v>35</v>
      </c>
      <c r="AX169" s="14" t="s">
        <v>81</v>
      </c>
      <c r="AY169" s="166" t="s">
        <v>270</v>
      </c>
    </row>
    <row r="170" spans="2:65" s="13" customFormat="1" ht="11.25">
      <c r="B170" s="158"/>
      <c r="D170" s="152" t="s">
        <v>279</v>
      </c>
      <c r="E170" s="159" t="s">
        <v>3634</v>
      </c>
      <c r="F170" s="160" t="s">
        <v>367</v>
      </c>
      <c r="H170" s="161">
        <v>118</v>
      </c>
      <c r="I170" s="162"/>
      <c r="L170" s="158"/>
      <c r="M170" s="163"/>
      <c r="T170" s="164"/>
      <c r="AT170" s="159" t="s">
        <v>279</v>
      </c>
      <c r="AU170" s="159" t="s">
        <v>90</v>
      </c>
      <c r="AV170" s="13" t="s">
        <v>179</v>
      </c>
      <c r="AW170" s="13" t="s">
        <v>35</v>
      </c>
      <c r="AX170" s="13" t="s">
        <v>81</v>
      </c>
      <c r="AY170" s="159" t="s">
        <v>270</v>
      </c>
    </row>
    <row r="171" spans="2:65" s="15" customFormat="1" ht="11.25">
      <c r="B171" s="172"/>
      <c r="D171" s="152" t="s">
        <v>279</v>
      </c>
      <c r="E171" s="173" t="s">
        <v>1</v>
      </c>
      <c r="F171" s="174" t="s">
        <v>310</v>
      </c>
      <c r="H171" s="175">
        <v>297</v>
      </c>
      <c r="I171" s="176"/>
      <c r="L171" s="172"/>
      <c r="M171" s="177"/>
      <c r="T171" s="178"/>
      <c r="AT171" s="173" t="s">
        <v>279</v>
      </c>
      <c r="AU171" s="173" t="s">
        <v>90</v>
      </c>
      <c r="AV171" s="15" t="s">
        <v>277</v>
      </c>
      <c r="AW171" s="15" t="s">
        <v>35</v>
      </c>
      <c r="AX171" s="15" t="s">
        <v>21</v>
      </c>
      <c r="AY171" s="173" t="s">
        <v>270</v>
      </c>
    </row>
    <row r="172" spans="2:65" s="1" customFormat="1" ht="24.2" customHeight="1">
      <c r="B172" s="32"/>
      <c r="C172" s="138" t="s">
        <v>423</v>
      </c>
      <c r="D172" s="138" t="s">
        <v>272</v>
      </c>
      <c r="E172" s="139" t="s">
        <v>3635</v>
      </c>
      <c r="F172" s="140" t="s">
        <v>3636</v>
      </c>
      <c r="G172" s="141" t="s">
        <v>275</v>
      </c>
      <c r="H172" s="142">
        <v>186.76499999999999</v>
      </c>
      <c r="I172" s="143"/>
      <c r="J172" s="144">
        <f>ROUND(I172*H172,2)</f>
        <v>0</v>
      </c>
      <c r="K172" s="140" t="s">
        <v>276</v>
      </c>
      <c r="L172" s="32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0.22</v>
      </c>
      <c r="T172" s="148">
        <f>S172*H172</f>
        <v>41.088299999999997</v>
      </c>
      <c r="AR172" s="149" t="s">
        <v>277</v>
      </c>
      <c r="AT172" s="149" t="s">
        <v>272</v>
      </c>
      <c r="AU172" s="149" t="s">
        <v>90</v>
      </c>
      <c r="AY172" s="17" t="s">
        <v>270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21</v>
      </c>
      <c r="BK172" s="150">
        <f>ROUND(I172*H172,2)</f>
        <v>0</v>
      </c>
      <c r="BL172" s="17" t="s">
        <v>277</v>
      </c>
      <c r="BM172" s="149" t="s">
        <v>3637</v>
      </c>
    </row>
    <row r="173" spans="2:65" s="14" customFormat="1" ht="11.25">
      <c r="B173" s="165"/>
      <c r="D173" s="152" t="s">
        <v>279</v>
      </c>
      <c r="E173" s="166" t="s">
        <v>1</v>
      </c>
      <c r="F173" s="167" t="s">
        <v>3638</v>
      </c>
      <c r="H173" s="168">
        <v>179.14</v>
      </c>
      <c r="I173" s="169"/>
      <c r="L173" s="165"/>
      <c r="M173" s="170"/>
      <c r="T173" s="171"/>
      <c r="AT173" s="166" t="s">
        <v>279</v>
      </c>
      <c r="AU173" s="166" t="s">
        <v>90</v>
      </c>
      <c r="AV173" s="14" t="s">
        <v>90</v>
      </c>
      <c r="AW173" s="14" t="s">
        <v>35</v>
      </c>
      <c r="AX173" s="14" t="s">
        <v>81</v>
      </c>
      <c r="AY173" s="166" t="s">
        <v>270</v>
      </c>
    </row>
    <row r="174" spans="2:65" s="14" customFormat="1" ht="11.25">
      <c r="B174" s="165"/>
      <c r="D174" s="152" t="s">
        <v>279</v>
      </c>
      <c r="E174" s="166" t="s">
        <v>1</v>
      </c>
      <c r="F174" s="167" t="s">
        <v>3639</v>
      </c>
      <c r="H174" s="168">
        <v>1.375</v>
      </c>
      <c r="I174" s="169"/>
      <c r="L174" s="165"/>
      <c r="M174" s="170"/>
      <c r="T174" s="171"/>
      <c r="AT174" s="166" t="s">
        <v>279</v>
      </c>
      <c r="AU174" s="166" t="s">
        <v>90</v>
      </c>
      <c r="AV174" s="14" t="s">
        <v>90</v>
      </c>
      <c r="AW174" s="14" t="s">
        <v>35</v>
      </c>
      <c r="AX174" s="14" t="s">
        <v>81</v>
      </c>
      <c r="AY174" s="166" t="s">
        <v>270</v>
      </c>
    </row>
    <row r="175" spans="2:65" s="14" customFormat="1" ht="11.25">
      <c r="B175" s="165"/>
      <c r="D175" s="152" t="s">
        <v>279</v>
      </c>
      <c r="E175" s="166" t="s">
        <v>1</v>
      </c>
      <c r="F175" s="167" t="s">
        <v>3640</v>
      </c>
      <c r="H175" s="168">
        <v>6.25</v>
      </c>
      <c r="I175" s="169"/>
      <c r="L175" s="165"/>
      <c r="M175" s="170"/>
      <c r="T175" s="171"/>
      <c r="AT175" s="166" t="s">
        <v>279</v>
      </c>
      <c r="AU175" s="166" t="s">
        <v>90</v>
      </c>
      <c r="AV175" s="14" t="s">
        <v>90</v>
      </c>
      <c r="AW175" s="14" t="s">
        <v>35</v>
      </c>
      <c r="AX175" s="14" t="s">
        <v>81</v>
      </c>
      <c r="AY175" s="166" t="s">
        <v>270</v>
      </c>
    </row>
    <row r="176" spans="2:65" s="15" customFormat="1" ht="11.25">
      <c r="B176" s="172"/>
      <c r="D176" s="152" t="s">
        <v>279</v>
      </c>
      <c r="E176" s="173" t="s">
        <v>3519</v>
      </c>
      <c r="F176" s="174" t="s">
        <v>310</v>
      </c>
      <c r="H176" s="175">
        <v>186.76499999999999</v>
      </c>
      <c r="I176" s="176"/>
      <c r="L176" s="172"/>
      <c r="M176" s="177"/>
      <c r="T176" s="178"/>
      <c r="AT176" s="173" t="s">
        <v>279</v>
      </c>
      <c r="AU176" s="173" t="s">
        <v>90</v>
      </c>
      <c r="AV176" s="15" t="s">
        <v>277</v>
      </c>
      <c r="AW176" s="15" t="s">
        <v>35</v>
      </c>
      <c r="AX176" s="15" t="s">
        <v>21</v>
      </c>
      <c r="AY176" s="173" t="s">
        <v>270</v>
      </c>
    </row>
    <row r="177" spans="2:65" s="1" customFormat="1" ht="24.2" customHeight="1">
      <c r="B177" s="32"/>
      <c r="C177" s="138" t="s">
        <v>432</v>
      </c>
      <c r="D177" s="138" t="s">
        <v>272</v>
      </c>
      <c r="E177" s="139" t="s">
        <v>3641</v>
      </c>
      <c r="F177" s="140" t="s">
        <v>3642</v>
      </c>
      <c r="G177" s="141" t="s">
        <v>335</v>
      </c>
      <c r="H177" s="142">
        <v>288.10000000000002</v>
      </c>
      <c r="I177" s="143"/>
      <c r="J177" s="144">
        <f>ROUND(I177*H177,2)</f>
        <v>0</v>
      </c>
      <c r="K177" s="140" t="s">
        <v>276</v>
      </c>
      <c r="L177" s="32"/>
      <c r="M177" s="145" t="s">
        <v>1</v>
      </c>
      <c r="N177" s="146" t="s">
        <v>46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277</v>
      </c>
      <c r="AT177" s="149" t="s">
        <v>272</v>
      </c>
      <c r="AU177" s="149" t="s">
        <v>90</v>
      </c>
      <c r="AY177" s="17" t="s">
        <v>270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21</v>
      </c>
      <c r="BK177" s="150">
        <f>ROUND(I177*H177,2)</f>
        <v>0</v>
      </c>
      <c r="BL177" s="17" t="s">
        <v>277</v>
      </c>
      <c r="BM177" s="149" t="s">
        <v>3643</v>
      </c>
    </row>
    <row r="178" spans="2:65" s="14" customFormat="1" ht="11.25">
      <c r="B178" s="165"/>
      <c r="D178" s="152" t="s">
        <v>279</v>
      </c>
      <c r="E178" s="166" t="s">
        <v>1</v>
      </c>
      <c r="F178" s="167" t="s">
        <v>3644</v>
      </c>
      <c r="H178" s="168">
        <v>275.60000000000002</v>
      </c>
      <c r="I178" s="169"/>
      <c r="L178" s="165"/>
      <c r="M178" s="170"/>
      <c r="T178" s="171"/>
      <c r="AT178" s="166" t="s">
        <v>279</v>
      </c>
      <c r="AU178" s="166" t="s">
        <v>90</v>
      </c>
      <c r="AV178" s="14" t="s">
        <v>90</v>
      </c>
      <c r="AW178" s="14" t="s">
        <v>35</v>
      </c>
      <c r="AX178" s="14" t="s">
        <v>81</v>
      </c>
      <c r="AY178" s="166" t="s">
        <v>270</v>
      </c>
    </row>
    <row r="179" spans="2:65" s="14" customFormat="1" ht="11.25">
      <c r="B179" s="165"/>
      <c r="D179" s="152" t="s">
        <v>279</v>
      </c>
      <c r="E179" s="166" t="s">
        <v>1</v>
      </c>
      <c r="F179" s="167" t="s">
        <v>3645</v>
      </c>
      <c r="H179" s="168">
        <v>2.5</v>
      </c>
      <c r="I179" s="169"/>
      <c r="L179" s="165"/>
      <c r="M179" s="170"/>
      <c r="T179" s="171"/>
      <c r="AT179" s="166" t="s">
        <v>279</v>
      </c>
      <c r="AU179" s="166" t="s">
        <v>90</v>
      </c>
      <c r="AV179" s="14" t="s">
        <v>90</v>
      </c>
      <c r="AW179" s="14" t="s">
        <v>35</v>
      </c>
      <c r="AX179" s="14" t="s">
        <v>81</v>
      </c>
      <c r="AY179" s="166" t="s">
        <v>270</v>
      </c>
    </row>
    <row r="180" spans="2:65" s="14" customFormat="1" ht="11.25">
      <c r="B180" s="165"/>
      <c r="D180" s="152" t="s">
        <v>279</v>
      </c>
      <c r="E180" s="166" t="s">
        <v>1</v>
      </c>
      <c r="F180" s="167" t="s">
        <v>3646</v>
      </c>
      <c r="H180" s="168">
        <v>10</v>
      </c>
      <c r="I180" s="169"/>
      <c r="L180" s="165"/>
      <c r="M180" s="170"/>
      <c r="T180" s="171"/>
      <c r="AT180" s="166" t="s">
        <v>279</v>
      </c>
      <c r="AU180" s="166" t="s">
        <v>90</v>
      </c>
      <c r="AV180" s="14" t="s">
        <v>90</v>
      </c>
      <c r="AW180" s="14" t="s">
        <v>35</v>
      </c>
      <c r="AX180" s="14" t="s">
        <v>81</v>
      </c>
      <c r="AY180" s="166" t="s">
        <v>270</v>
      </c>
    </row>
    <row r="181" spans="2:65" s="15" customFormat="1" ht="11.25">
      <c r="B181" s="172"/>
      <c r="D181" s="152" t="s">
        <v>279</v>
      </c>
      <c r="E181" s="173" t="s">
        <v>3647</v>
      </c>
      <c r="F181" s="174" t="s">
        <v>310</v>
      </c>
      <c r="H181" s="175">
        <v>288.10000000000002</v>
      </c>
      <c r="I181" s="176"/>
      <c r="L181" s="172"/>
      <c r="M181" s="177"/>
      <c r="T181" s="178"/>
      <c r="AT181" s="173" t="s">
        <v>279</v>
      </c>
      <c r="AU181" s="173" t="s">
        <v>90</v>
      </c>
      <c r="AV181" s="15" t="s">
        <v>277</v>
      </c>
      <c r="AW181" s="15" t="s">
        <v>35</v>
      </c>
      <c r="AX181" s="15" t="s">
        <v>21</v>
      </c>
      <c r="AY181" s="173" t="s">
        <v>270</v>
      </c>
    </row>
    <row r="182" spans="2:65" s="1" customFormat="1" ht="24.2" customHeight="1">
      <c r="B182" s="32"/>
      <c r="C182" s="138" t="s">
        <v>7</v>
      </c>
      <c r="D182" s="138" t="s">
        <v>272</v>
      </c>
      <c r="E182" s="139" t="s">
        <v>3648</v>
      </c>
      <c r="F182" s="140" t="s">
        <v>3649</v>
      </c>
      <c r="G182" s="141" t="s">
        <v>275</v>
      </c>
      <c r="H182" s="142">
        <v>134.55000000000001</v>
      </c>
      <c r="I182" s="143"/>
      <c r="J182" s="144">
        <f>ROUND(I182*H182,2)</f>
        <v>0</v>
      </c>
      <c r="K182" s="140" t="s">
        <v>276</v>
      </c>
      <c r="L182" s="32"/>
      <c r="M182" s="145" t="s">
        <v>1</v>
      </c>
      <c r="N182" s="146" t="s">
        <v>46</v>
      </c>
      <c r="P182" s="147">
        <f>O182*H182</f>
        <v>0</v>
      </c>
      <c r="Q182" s="147">
        <v>0</v>
      </c>
      <c r="R182" s="147">
        <f>Q182*H182</f>
        <v>0</v>
      </c>
      <c r="S182" s="147">
        <v>9.8000000000000004E-2</v>
      </c>
      <c r="T182" s="148">
        <f>S182*H182</f>
        <v>13.185900000000002</v>
      </c>
      <c r="AR182" s="149" t="s">
        <v>277</v>
      </c>
      <c r="AT182" s="149" t="s">
        <v>272</v>
      </c>
      <c r="AU182" s="149" t="s">
        <v>90</v>
      </c>
      <c r="AY182" s="17" t="s">
        <v>270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21</v>
      </c>
      <c r="BK182" s="150">
        <f>ROUND(I182*H182,2)</f>
        <v>0</v>
      </c>
      <c r="BL182" s="17" t="s">
        <v>277</v>
      </c>
      <c r="BM182" s="149" t="s">
        <v>3650</v>
      </c>
    </row>
    <row r="183" spans="2:65" s="12" customFormat="1" ht="11.25">
      <c r="B183" s="151"/>
      <c r="D183" s="152" t="s">
        <v>279</v>
      </c>
      <c r="E183" s="153" t="s">
        <v>1</v>
      </c>
      <c r="F183" s="154" t="s">
        <v>3651</v>
      </c>
      <c r="H183" s="153" t="s">
        <v>1</v>
      </c>
      <c r="I183" s="155"/>
      <c r="L183" s="151"/>
      <c r="M183" s="156"/>
      <c r="T183" s="157"/>
      <c r="AT183" s="153" t="s">
        <v>279</v>
      </c>
      <c r="AU183" s="153" t="s">
        <v>90</v>
      </c>
      <c r="AV183" s="12" t="s">
        <v>21</v>
      </c>
      <c r="AW183" s="12" t="s">
        <v>35</v>
      </c>
      <c r="AX183" s="12" t="s">
        <v>81</v>
      </c>
      <c r="AY183" s="153" t="s">
        <v>270</v>
      </c>
    </row>
    <row r="184" spans="2:65" s="14" customFormat="1" ht="11.25">
      <c r="B184" s="165"/>
      <c r="D184" s="152" t="s">
        <v>279</v>
      </c>
      <c r="E184" s="166" t="s">
        <v>1</v>
      </c>
      <c r="F184" s="167" t="s">
        <v>3652</v>
      </c>
      <c r="H184" s="168">
        <v>134.55000000000001</v>
      </c>
      <c r="I184" s="169"/>
      <c r="L184" s="165"/>
      <c r="M184" s="170"/>
      <c r="T184" s="171"/>
      <c r="AT184" s="166" t="s">
        <v>279</v>
      </c>
      <c r="AU184" s="166" t="s">
        <v>90</v>
      </c>
      <c r="AV184" s="14" t="s">
        <v>90</v>
      </c>
      <c r="AW184" s="14" t="s">
        <v>35</v>
      </c>
      <c r="AX184" s="14" t="s">
        <v>81</v>
      </c>
      <c r="AY184" s="166" t="s">
        <v>270</v>
      </c>
    </row>
    <row r="185" spans="2:65" s="15" customFormat="1" ht="11.25">
      <c r="B185" s="172"/>
      <c r="D185" s="152" t="s">
        <v>279</v>
      </c>
      <c r="E185" s="173" t="s">
        <v>3523</v>
      </c>
      <c r="F185" s="174" t="s">
        <v>310</v>
      </c>
      <c r="H185" s="175">
        <v>134.55000000000001</v>
      </c>
      <c r="I185" s="176"/>
      <c r="L185" s="172"/>
      <c r="M185" s="177"/>
      <c r="T185" s="178"/>
      <c r="AT185" s="173" t="s">
        <v>279</v>
      </c>
      <c r="AU185" s="173" t="s">
        <v>90</v>
      </c>
      <c r="AV185" s="15" t="s">
        <v>277</v>
      </c>
      <c r="AW185" s="15" t="s">
        <v>35</v>
      </c>
      <c r="AX185" s="15" t="s">
        <v>21</v>
      </c>
      <c r="AY185" s="173" t="s">
        <v>270</v>
      </c>
    </row>
    <row r="186" spans="2:65" s="1" customFormat="1" ht="16.5" customHeight="1">
      <c r="B186" s="32"/>
      <c r="C186" s="138" t="s">
        <v>457</v>
      </c>
      <c r="D186" s="138" t="s">
        <v>272</v>
      </c>
      <c r="E186" s="139" t="s">
        <v>3653</v>
      </c>
      <c r="F186" s="140" t="s">
        <v>3654</v>
      </c>
      <c r="G186" s="141" t="s">
        <v>335</v>
      </c>
      <c r="H186" s="142">
        <v>207</v>
      </c>
      <c r="I186" s="143"/>
      <c r="J186" s="144">
        <f>ROUND(I186*H186,2)</f>
        <v>0</v>
      </c>
      <c r="K186" s="140" t="s">
        <v>276</v>
      </c>
      <c r="L186" s="32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277</v>
      </c>
      <c r="AT186" s="149" t="s">
        <v>272</v>
      </c>
      <c r="AU186" s="149" t="s">
        <v>90</v>
      </c>
      <c r="AY186" s="17" t="s">
        <v>270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21</v>
      </c>
      <c r="BK186" s="150">
        <f>ROUND(I186*H186,2)</f>
        <v>0</v>
      </c>
      <c r="BL186" s="17" t="s">
        <v>277</v>
      </c>
      <c r="BM186" s="149" t="s">
        <v>3655</v>
      </c>
    </row>
    <row r="187" spans="2:65" s="12" customFormat="1" ht="11.25">
      <c r="B187" s="151"/>
      <c r="D187" s="152" t="s">
        <v>279</v>
      </c>
      <c r="E187" s="153" t="s">
        <v>1</v>
      </c>
      <c r="F187" s="154" t="s">
        <v>3651</v>
      </c>
      <c r="H187" s="153" t="s">
        <v>1</v>
      </c>
      <c r="I187" s="155"/>
      <c r="L187" s="151"/>
      <c r="M187" s="156"/>
      <c r="T187" s="157"/>
      <c r="AT187" s="153" t="s">
        <v>279</v>
      </c>
      <c r="AU187" s="153" t="s">
        <v>90</v>
      </c>
      <c r="AV187" s="12" t="s">
        <v>21</v>
      </c>
      <c r="AW187" s="12" t="s">
        <v>35</v>
      </c>
      <c r="AX187" s="12" t="s">
        <v>81</v>
      </c>
      <c r="AY187" s="153" t="s">
        <v>270</v>
      </c>
    </row>
    <row r="188" spans="2:65" s="14" customFormat="1" ht="11.25">
      <c r="B188" s="165"/>
      <c r="D188" s="152" t="s">
        <v>279</v>
      </c>
      <c r="E188" s="166" t="s">
        <v>1</v>
      </c>
      <c r="F188" s="167" t="s">
        <v>3656</v>
      </c>
      <c r="H188" s="168">
        <v>207</v>
      </c>
      <c r="I188" s="169"/>
      <c r="L188" s="165"/>
      <c r="M188" s="170"/>
      <c r="T188" s="171"/>
      <c r="AT188" s="166" t="s">
        <v>279</v>
      </c>
      <c r="AU188" s="166" t="s">
        <v>90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5" customFormat="1" ht="11.25">
      <c r="B189" s="172"/>
      <c r="D189" s="152" t="s">
        <v>279</v>
      </c>
      <c r="E189" s="173" t="s">
        <v>3561</v>
      </c>
      <c r="F189" s="174" t="s">
        <v>310</v>
      </c>
      <c r="H189" s="175">
        <v>207</v>
      </c>
      <c r="I189" s="176"/>
      <c r="L189" s="172"/>
      <c r="M189" s="177"/>
      <c r="T189" s="178"/>
      <c r="AT189" s="173" t="s">
        <v>279</v>
      </c>
      <c r="AU189" s="173" t="s">
        <v>90</v>
      </c>
      <c r="AV189" s="15" t="s">
        <v>277</v>
      </c>
      <c r="AW189" s="15" t="s">
        <v>35</v>
      </c>
      <c r="AX189" s="15" t="s">
        <v>21</v>
      </c>
      <c r="AY189" s="173" t="s">
        <v>270</v>
      </c>
    </row>
    <row r="190" spans="2:65" s="1" customFormat="1" ht="21.75" customHeight="1">
      <c r="B190" s="32"/>
      <c r="C190" s="138" t="s">
        <v>464</v>
      </c>
      <c r="D190" s="138" t="s">
        <v>272</v>
      </c>
      <c r="E190" s="139" t="s">
        <v>1185</v>
      </c>
      <c r="F190" s="140" t="s">
        <v>1186</v>
      </c>
      <c r="G190" s="141" t="s">
        <v>506</v>
      </c>
      <c r="H190" s="142">
        <v>113.63500000000001</v>
      </c>
      <c r="I190" s="143"/>
      <c r="J190" s="144">
        <f>ROUND(I190*H190,2)</f>
        <v>0</v>
      </c>
      <c r="K190" s="140" t="s">
        <v>276</v>
      </c>
      <c r="L190" s="32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277</v>
      </c>
      <c r="AT190" s="149" t="s">
        <v>272</v>
      </c>
      <c r="AU190" s="149" t="s">
        <v>90</v>
      </c>
      <c r="AY190" s="17" t="s">
        <v>270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21</v>
      </c>
      <c r="BK190" s="150">
        <f>ROUND(I190*H190,2)</f>
        <v>0</v>
      </c>
      <c r="BL190" s="17" t="s">
        <v>277</v>
      </c>
      <c r="BM190" s="149" t="s">
        <v>3657</v>
      </c>
    </row>
    <row r="191" spans="2:65" s="1" customFormat="1" ht="24.2" customHeight="1">
      <c r="B191" s="32"/>
      <c r="C191" s="138" t="s">
        <v>470</v>
      </c>
      <c r="D191" s="138" t="s">
        <v>272</v>
      </c>
      <c r="E191" s="139" t="s">
        <v>1189</v>
      </c>
      <c r="F191" s="140" t="s">
        <v>1190</v>
      </c>
      <c r="G191" s="141" t="s">
        <v>506</v>
      </c>
      <c r="H191" s="142">
        <v>909.08</v>
      </c>
      <c r="I191" s="143"/>
      <c r="J191" s="144">
        <f>ROUND(I191*H191,2)</f>
        <v>0</v>
      </c>
      <c r="K191" s="140" t="s">
        <v>276</v>
      </c>
      <c r="L191" s="32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277</v>
      </c>
      <c r="AT191" s="149" t="s">
        <v>272</v>
      </c>
      <c r="AU191" s="149" t="s">
        <v>90</v>
      </c>
      <c r="AY191" s="17" t="s">
        <v>270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21</v>
      </c>
      <c r="BK191" s="150">
        <f>ROUND(I191*H191,2)</f>
        <v>0</v>
      </c>
      <c r="BL191" s="17" t="s">
        <v>277</v>
      </c>
      <c r="BM191" s="149" t="s">
        <v>3658</v>
      </c>
    </row>
    <row r="192" spans="2:65" s="14" customFormat="1" ht="11.25">
      <c r="B192" s="165"/>
      <c r="D192" s="152" t="s">
        <v>279</v>
      </c>
      <c r="F192" s="167" t="s">
        <v>3659</v>
      </c>
      <c r="H192" s="168">
        <v>909.08</v>
      </c>
      <c r="I192" s="169"/>
      <c r="L192" s="165"/>
      <c r="M192" s="170"/>
      <c r="T192" s="171"/>
      <c r="AT192" s="166" t="s">
        <v>279</v>
      </c>
      <c r="AU192" s="166" t="s">
        <v>90</v>
      </c>
      <c r="AV192" s="14" t="s">
        <v>90</v>
      </c>
      <c r="AW192" s="14" t="s">
        <v>4</v>
      </c>
      <c r="AX192" s="14" t="s">
        <v>21</v>
      </c>
      <c r="AY192" s="166" t="s">
        <v>270</v>
      </c>
    </row>
    <row r="193" spans="2:65" s="1" customFormat="1" ht="16.5" customHeight="1">
      <c r="B193" s="32"/>
      <c r="C193" s="138" t="s">
        <v>181</v>
      </c>
      <c r="D193" s="138" t="s">
        <v>272</v>
      </c>
      <c r="E193" s="139" t="s">
        <v>3660</v>
      </c>
      <c r="F193" s="140" t="s">
        <v>3661</v>
      </c>
      <c r="G193" s="141" t="s">
        <v>506</v>
      </c>
      <c r="H193" s="142">
        <v>113.63500000000001</v>
      </c>
      <c r="I193" s="143"/>
      <c r="J193" s="144">
        <f>ROUND(I193*H193,2)</f>
        <v>0</v>
      </c>
      <c r="K193" s="140" t="s">
        <v>637</v>
      </c>
      <c r="L193" s="32"/>
      <c r="M193" s="145" t="s">
        <v>1</v>
      </c>
      <c r="N193" s="146" t="s">
        <v>46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277</v>
      </c>
      <c r="AT193" s="149" t="s">
        <v>272</v>
      </c>
      <c r="AU193" s="149" t="s">
        <v>90</v>
      </c>
      <c r="AY193" s="17" t="s">
        <v>270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21</v>
      </c>
      <c r="BK193" s="150">
        <f>ROUND(I193*H193,2)</f>
        <v>0</v>
      </c>
      <c r="BL193" s="17" t="s">
        <v>277</v>
      </c>
      <c r="BM193" s="149" t="s">
        <v>3662</v>
      </c>
    </row>
    <row r="194" spans="2:65" s="1" customFormat="1" ht="24.2" customHeight="1">
      <c r="B194" s="32"/>
      <c r="C194" s="138" t="s">
        <v>482</v>
      </c>
      <c r="D194" s="138" t="s">
        <v>272</v>
      </c>
      <c r="E194" s="139" t="s">
        <v>3663</v>
      </c>
      <c r="F194" s="140" t="s">
        <v>3664</v>
      </c>
      <c r="G194" s="141" t="s">
        <v>275</v>
      </c>
      <c r="H194" s="142">
        <v>345.63</v>
      </c>
      <c r="I194" s="143"/>
      <c r="J194" s="144">
        <f>ROUND(I194*H194,2)</f>
        <v>0</v>
      </c>
      <c r="K194" s="140" t="s">
        <v>276</v>
      </c>
      <c r="L194" s="32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277</v>
      </c>
      <c r="AT194" s="149" t="s">
        <v>272</v>
      </c>
      <c r="AU194" s="149" t="s">
        <v>90</v>
      </c>
      <c r="AY194" s="17" t="s">
        <v>270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21</v>
      </c>
      <c r="BK194" s="150">
        <f>ROUND(I194*H194,2)</f>
        <v>0</v>
      </c>
      <c r="BL194" s="17" t="s">
        <v>277</v>
      </c>
      <c r="BM194" s="149" t="s">
        <v>3665</v>
      </c>
    </row>
    <row r="195" spans="2:65" s="14" customFormat="1" ht="11.25">
      <c r="B195" s="165"/>
      <c r="D195" s="152" t="s">
        <v>279</v>
      </c>
      <c r="E195" s="166" t="s">
        <v>1</v>
      </c>
      <c r="F195" s="167" t="s">
        <v>3666</v>
      </c>
      <c r="H195" s="168">
        <v>343.98</v>
      </c>
      <c r="I195" s="169"/>
      <c r="L195" s="165"/>
      <c r="M195" s="170"/>
      <c r="T195" s="171"/>
      <c r="AT195" s="166" t="s">
        <v>279</v>
      </c>
      <c r="AU195" s="166" t="s">
        <v>90</v>
      </c>
      <c r="AV195" s="14" t="s">
        <v>90</v>
      </c>
      <c r="AW195" s="14" t="s">
        <v>35</v>
      </c>
      <c r="AX195" s="14" t="s">
        <v>81</v>
      </c>
      <c r="AY195" s="166" t="s">
        <v>270</v>
      </c>
    </row>
    <row r="196" spans="2:65" s="14" customFormat="1" ht="11.25">
      <c r="B196" s="165"/>
      <c r="D196" s="152" t="s">
        <v>279</v>
      </c>
      <c r="E196" s="166" t="s">
        <v>1</v>
      </c>
      <c r="F196" s="167" t="s">
        <v>3667</v>
      </c>
      <c r="H196" s="168">
        <v>1.65</v>
      </c>
      <c r="I196" s="169"/>
      <c r="L196" s="165"/>
      <c r="M196" s="170"/>
      <c r="T196" s="171"/>
      <c r="AT196" s="166" t="s">
        <v>279</v>
      </c>
      <c r="AU196" s="166" t="s">
        <v>90</v>
      </c>
      <c r="AV196" s="14" t="s">
        <v>90</v>
      </c>
      <c r="AW196" s="14" t="s">
        <v>35</v>
      </c>
      <c r="AX196" s="14" t="s">
        <v>81</v>
      </c>
      <c r="AY196" s="166" t="s">
        <v>270</v>
      </c>
    </row>
    <row r="197" spans="2:65" s="15" customFormat="1" ht="11.25">
      <c r="B197" s="172"/>
      <c r="D197" s="152" t="s">
        <v>279</v>
      </c>
      <c r="E197" s="173" t="s">
        <v>3539</v>
      </c>
      <c r="F197" s="174" t="s">
        <v>310</v>
      </c>
      <c r="H197" s="175">
        <v>345.63</v>
      </c>
      <c r="I197" s="176"/>
      <c r="L197" s="172"/>
      <c r="M197" s="177"/>
      <c r="T197" s="178"/>
      <c r="AT197" s="173" t="s">
        <v>279</v>
      </c>
      <c r="AU197" s="173" t="s">
        <v>90</v>
      </c>
      <c r="AV197" s="15" t="s">
        <v>277</v>
      </c>
      <c r="AW197" s="15" t="s">
        <v>35</v>
      </c>
      <c r="AX197" s="15" t="s">
        <v>21</v>
      </c>
      <c r="AY197" s="173" t="s">
        <v>270</v>
      </c>
    </row>
    <row r="198" spans="2:65" s="1" customFormat="1" ht="24.2" customHeight="1">
      <c r="B198" s="32"/>
      <c r="C198" s="138" t="s">
        <v>490</v>
      </c>
      <c r="D198" s="138" t="s">
        <v>272</v>
      </c>
      <c r="E198" s="139" t="s">
        <v>3668</v>
      </c>
      <c r="F198" s="140" t="s">
        <v>3669</v>
      </c>
      <c r="G198" s="141" t="s">
        <v>275</v>
      </c>
      <c r="H198" s="142">
        <v>345.63</v>
      </c>
      <c r="I198" s="143"/>
      <c r="J198" s="144">
        <f>ROUND(I198*H198,2)</f>
        <v>0</v>
      </c>
      <c r="K198" s="140" t="s">
        <v>276</v>
      </c>
      <c r="L198" s="32"/>
      <c r="M198" s="145" t="s">
        <v>1</v>
      </c>
      <c r="N198" s="146" t="s">
        <v>46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277</v>
      </c>
      <c r="AT198" s="149" t="s">
        <v>272</v>
      </c>
      <c r="AU198" s="149" t="s">
        <v>90</v>
      </c>
      <c r="AY198" s="17" t="s">
        <v>270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21</v>
      </c>
      <c r="BK198" s="150">
        <f>ROUND(I198*H198,2)</f>
        <v>0</v>
      </c>
      <c r="BL198" s="17" t="s">
        <v>277</v>
      </c>
      <c r="BM198" s="149" t="s">
        <v>3670</v>
      </c>
    </row>
    <row r="199" spans="2:65" s="14" customFormat="1" ht="11.25">
      <c r="B199" s="165"/>
      <c r="D199" s="152" t="s">
        <v>279</v>
      </c>
      <c r="E199" s="166" t="s">
        <v>1</v>
      </c>
      <c r="F199" s="167" t="s">
        <v>3539</v>
      </c>
      <c r="H199" s="168">
        <v>345.63</v>
      </c>
      <c r="I199" s="169"/>
      <c r="L199" s="165"/>
      <c r="M199" s="170"/>
      <c r="T199" s="171"/>
      <c r="AT199" s="166" t="s">
        <v>279</v>
      </c>
      <c r="AU199" s="166" t="s">
        <v>90</v>
      </c>
      <c r="AV199" s="14" t="s">
        <v>90</v>
      </c>
      <c r="AW199" s="14" t="s">
        <v>35</v>
      </c>
      <c r="AX199" s="14" t="s">
        <v>81</v>
      </c>
      <c r="AY199" s="166" t="s">
        <v>270</v>
      </c>
    </row>
    <row r="200" spans="2:65" s="13" customFormat="1" ht="11.25">
      <c r="B200" s="158"/>
      <c r="D200" s="152" t="s">
        <v>279</v>
      </c>
      <c r="E200" s="159" t="s">
        <v>3525</v>
      </c>
      <c r="F200" s="160" t="s">
        <v>367</v>
      </c>
      <c r="H200" s="161">
        <v>345.63</v>
      </c>
      <c r="I200" s="162"/>
      <c r="L200" s="158"/>
      <c r="M200" s="163"/>
      <c r="T200" s="164"/>
      <c r="AT200" s="159" t="s">
        <v>279</v>
      </c>
      <c r="AU200" s="159" t="s">
        <v>90</v>
      </c>
      <c r="AV200" s="13" t="s">
        <v>179</v>
      </c>
      <c r="AW200" s="13" t="s">
        <v>35</v>
      </c>
      <c r="AX200" s="13" t="s">
        <v>81</v>
      </c>
      <c r="AY200" s="159" t="s">
        <v>270</v>
      </c>
    </row>
    <row r="201" spans="2:65" s="15" customFormat="1" ht="11.25">
      <c r="B201" s="172"/>
      <c r="D201" s="152" t="s">
        <v>279</v>
      </c>
      <c r="E201" s="173" t="s">
        <v>1</v>
      </c>
      <c r="F201" s="174" t="s">
        <v>310</v>
      </c>
      <c r="H201" s="175">
        <v>345.63</v>
      </c>
      <c r="I201" s="176"/>
      <c r="L201" s="172"/>
      <c r="M201" s="177"/>
      <c r="T201" s="178"/>
      <c r="AT201" s="173" t="s">
        <v>279</v>
      </c>
      <c r="AU201" s="173" t="s">
        <v>90</v>
      </c>
      <c r="AV201" s="15" t="s">
        <v>277</v>
      </c>
      <c r="AW201" s="15" t="s">
        <v>35</v>
      </c>
      <c r="AX201" s="15" t="s">
        <v>21</v>
      </c>
      <c r="AY201" s="173" t="s">
        <v>270</v>
      </c>
    </row>
    <row r="202" spans="2:65" s="1" customFormat="1" ht="24.2" customHeight="1">
      <c r="B202" s="32"/>
      <c r="C202" s="138" t="s">
        <v>494</v>
      </c>
      <c r="D202" s="138" t="s">
        <v>272</v>
      </c>
      <c r="E202" s="139" t="s">
        <v>3671</v>
      </c>
      <c r="F202" s="140" t="s">
        <v>370</v>
      </c>
      <c r="G202" s="141" t="s">
        <v>371</v>
      </c>
      <c r="H202" s="142">
        <v>14.73</v>
      </c>
      <c r="I202" s="143"/>
      <c r="J202" s="144">
        <f>ROUND(I202*H202,2)</f>
        <v>0</v>
      </c>
      <c r="K202" s="140" t="s">
        <v>637</v>
      </c>
      <c r="L202" s="32"/>
      <c r="M202" s="145" t="s">
        <v>1</v>
      </c>
      <c r="N202" s="146" t="s">
        <v>46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277</v>
      </c>
      <c r="AT202" s="149" t="s">
        <v>272</v>
      </c>
      <c r="AU202" s="149" t="s">
        <v>90</v>
      </c>
      <c r="AY202" s="17" t="s">
        <v>270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21</v>
      </c>
      <c r="BK202" s="150">
        <f>ROUND(I202*H202,2)</f>
        <v>0</v>
      </c>
      <c r="BL202" s="17" t="s">
        <v>277</v>
      </c>
      <c r="BM202" s="149" t="s">
        <v>3672</v>
      </c>
    </row>
    <row r="203" spans="2:65" s="14" customFormat="1" ht="11.25">
      <c r="B203" s="165"/>
      <c r="D203" s="152" t="s">
        <v>279</v>
      </c>
      <c r="E203" s="166" t="s">
        <v>1</v>
      </c>
      <c r="F203" s="167" t="s">
        <v>3673</v>
      </c>
      <c r="H203" s="168">
        <v>14.73</v>
      </c>
      <c r="I203" s="169"/>
      <c r="L203" s="165"/>
      <c r="M203" s="170"/>
      <c r="T203" s="171"/>
      <c r="AT203" s="166" t="s">
        <v>279</v>
      </c>
      <c r="AU203" s="166" t="s">
        <v>90</v>
      </c>
      <c r="AV203" s="14" t="s">
        <v>90</v>
      </c>
      <c r="AW203" s="14" t="s">
        <v>35</v>
      </c>
      <c r="AX203" s="14" t="s">
        <v>21</v>
      </c>
      <c r="AY203" s="166" t="s">
        <v>270</v>
      </c>
    </row>
    <row r="204" spans="2:65" s="1" customFormat="1" ht="24.2" customHeight="1">
      <c r="B204" s="32"/>
      <c r="C204" s="138" t="s">
        <v>499</v>
      </c>
      <c r="D204" s="138" t="s">
        <v>272</v>
      </c>
      <c r="E204" s="139" t="s">
        <v>3674</v>
      </c>
      <c r="F204" s="140" t="s">
        <v>3675</v>
      </c>
      <c r="G204" s="141" t="s">
        <v>335</v>
      </c>
      <c r="H204" s="142">
        <v>3</v>
      </c>
      <c r="I204" s="143"/>
      <c r="J204" s="144">
        <f>ROUND(I204*H204,2)</f>
        <v>0</v>
      </c>
      <c r="K204" s="140" t="s">
        <v>276</v>
      </c>
      <c r="L204" s="32"/>
      <c r="M204" s="145" t="s">
        <v>1</v>
      </c>
      <c r="N204" s="146" t="s">
        <v>46</v>
      </c>
      <c r="P204" s="147">
        <f>O204*H204</f>
        <v>0</v>
      </c>
      <c r="Q204" s="147">
        <v>8.6800000000000002E-3</v>
      </c>
      <c r="R204" s="147">
        <f>Q204*H204</f>
        <v>2.6040000000000001E-2</v>
      </c>
      <c r="S204" s="147">
        <v>0</v>
      </c>
      <c r="T204" s="148">
        <f>S204*H204</f>
        <v>0</v>
      </c>
      <c r="AR204" s="149" t="s">
        <v>277</v>
      </c>
      <c r="AT204" s="149" t="s">
        <v>272</v>
      </c>
      <c r="AU204" s="149" t="s">
        <v>90</v>
      </c>
      <c r="AY204" s="17" t="s">
        <v>270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21</v>
      </c>
      <c r="BK204" s="150">
        <f>ROUND(I204*H204,2)</f>
        <v>0</v>
      </c>
      <c r="BL204" s="17" t="s">
        <v>277</v>
      </c>
      <c r="BM204" s="149" t="s">
        <v>3676</v>
      </c>
    </row>
    <row r="205" spans="2:65" s="14" customFormat="1" ht="11.25">
      <c r="B205" s="165"/>
      <c r="D205" s="152" t="s">
        <v>279</v>
      </c>
      <c r="E205" s="166" t="s">
        <v>1</v>
      </c>
      <c r="F205" s="167" t="s">
        <v>3677</v>
      </c>
      <c r="H205" s="168">
        <v>3</v>
      </c>
      <c r="I205" s="169"/>
      <c r="L205" s="165"/>
      <c r="M205" s="170"/>
      <c r="T205" s="171"/>
      <c r="AT205" s="166" t="s">
        <v>279</v>
      </c>
      <c r="AU205" s="166" t="s">
        <v>90</v>
      </c>
      <c r="AV205" s="14" t="s">
        <v>90</v>
      </c>
      <c r="AW205" s="14" t="s">
        <v>35</v>
      </c>
      <c r="AX205" s="14" t="s">
        <v>81</v>
      </c>
      <c r="AY205" s="166" t="s">
        <v>270</v>
      </c>
    </row>
    <row r="206" spans="2:65" s="15" customFormat="1" ht="11.25">
      <c r="B206" s="172"/>
      <c r="D206" s="152" t="s">
        <v>279</v>
      </c>
      <c r="E206" s="173" t="s">
        <v>3555</v>
      </c>
      <c r="F206" s="174" t="s">
        <v>310</v>
      </c>
      <c r="H206" s="175">
        <v>3</v>
      </c>
      <c r="I206" s="176"/>
      <c r="L206" s="172"/>
      <c r="M206" s="177"/>
      <c r="T206" s="178"/>
      <c r="AT206" s="173" t="s">
        <v>279</v>
      </c>
      <c r="AU206" s="173" t="s">
        <v>90</v>
      </c>
      <c r="AV206" s="15" t="s">
        <v>277</v>
      </c>
      <c r="AW206" s="15" t="s">
        <v>35</v>
      </c>
      <c r="AX206" s="15" t="s">
        <v>21</v>
      </c>
      <c r="AY206" s="173" t="s">
        <v>270</v>
      </c>
    </row>
    <row r="207" spans="2:65" s="1" customFormat="1" ht="24.2" customHeight="1">
      <c r="B207" s="32"/>
      <c r="C207" s="138" t="s">
        <v>503</v>
      </c>
      <c r="D207" s="138" t="s">
        <v>272</v>
      </c>
      <c r="E207" s="139" t="s">
        <v>3678</v>
      </c>
      <c r="F207" s="140" t="s">
        <v>3679</v>
      </c>
      <c r="G207" s="141" t="s">
        <v>335</v>
      </c>
      <c r="H207" s="142">
        <v>3</v>
      </c>
      <c r="I207" s="143"/>
      <c r="J207" s="144">
        <f>ROUND(I207*H207,2)</f>
        <v>0</v>
      </c>
      <c r="K207" s="140" t="s">
        <v>276</v>
      </c>
      <c r="L207" s="32"/>
      <c r="M207" s="145" t="s">
        <v>1</v>
      </c>
      <c r="N207" s="146" t="s">
        <v>46</v>
      </c>
      <c r="P207" s="147">
        <f>O207*H207</f>
        <v>0</v>
      </c>
      <c r="Q207" s="147">
        <v>1.269E-2</v>
      </c>
      <c r="R207" s="147">
        <f>Q207*H207</f>
        <v>3.807E-2</v>
      </c>
      <c r="S207" s="147">
        <v>0</v>
      </c>
      <c r="T207" s="148">
        <f>S207*H207</f>
        <v>0</v>
      </c>
      <c r="AR207" s="149" t="s">
        <v>277</v>
      </c>
      <c r="AT207" s="149" t="s">
        <v>272</v>
      </c>
      <c r="AU207" s="149" t="s">
        <v>90</v>
      </c>
      <c r="AY207" s="17" t="s">
        <v>270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21</v>
      </c>
      <c r="BK207" s="150">
        <f>ROUND(I207*H207,2)</f>
        <v>0</v>
      </c>
      <c r="BL207" s="17" t="s">
        <v>277</v>
      </c>
      <c r="BM207" s="149" t="s">
        <v>3680</v>
      </c>
    </row>
    <row r="208" spans="2:65" s="14" customFormat="1" ht="11.25">
      <c r="B208" s="165"/>
      <c r="D208" s="152" t="s">
        <v>279</v>
      </c>
      <c r="E208" s="166" t="s">
        <v>1</v>
      </c>
      <c r="F208" s="167" t="s">
        <v>3681</v>
      </c>
      <c r="H208" s="168">
        <v>3</v>
      </c>
      <c r="I208" s="169"/>
      <c r="L208" s="165"/>
      <c r="M208" s="170"/>
      <c r="T208" s="171"/>
      <c r="AT208" s="166" t="s">
        <v>279</v>
      </c>
      <c r="AU208" s="166" t="s">
        <v>90</v>
      </c>
      <c r="AV208" s="14" t="s">
        <v>90</v>
      </c>
      <c r="AW208" s="14" t="s">
        <v>35</v>
      </c>
      <c r="AX208" s="14" t="s">
        <v>81</v>
      </c>
      <c r="AY208" s="166" t="s">
        <v>270</v>
      </c>
    </row>
    <row r="209" spans="2:65" s="15" customFormat="1" ht="11.25">
      <c r="B209" s="172"/>
      <c r="D209" s="152" t="s">
        <v>279</v>
      </c>
      <c r="E209" s="173" t="s">
        <v>3682</v>
      </c>
      <c r="F209" s="174" t="s">
        <v>310</v>
      </c>
      <c r="H209" s="175">
        <v>3</v>
      </c>
      <c r="I209" s="176"/>
      <c r="L209" s="172"/>
      <c r="M209" s="177"/>
      <c r="T209" s="178"/>
      <c r="AT209" s="173" t="s">
        <v>279</v>
      </c>
      <c r="AU209" s="173" t="s">
        <v>90</v>
      </c>
      <c r="AV209" s="15" t="s">
        <v>277</v>
      </c>
      <c r="AW209" s="15" t="s">
        <v>35</v>
      </c>
      <c r="AX209" s="15" t="s">
        <v>21</v>
      </c>
      <c r="AY209" s="173" t="s">
        <v>270</v>
      </c>
    </row>
    <row r="210" spans="2:65" s="1" customFormat="1" ht="24.2" customHeight="1">
      <c r="B210" s="32"/>
      <c r="C210" s="138" t="s">
        <v>509</v>
      </c>
      <c r="D210" s="138" t="s">
        <v>272</v>
      </c>
      <c r="E210" s="139" t="s">
        <v>2663</v>
      </c>
      <c r="F210" s="140" t="s">
        <v>2664</v>
      </c>
      <c r="G210" s="141" t="s">
        <v>335</v>
      </c>
      <c r="H210" s="142">
        <v>27</v>
      </c>
      <c r="I210" s="143"/>
      <c r="J210" s="144">
        <f>ROUND(I210*H210,2)</f>
        <v>0</v>
      </c>
      <c r="K210" s="140" t="s">
        <v>276</v>
      </c>
      <c r="L210" s="32"/>
      <c r="M210" s="145" t="s">
        <v>1</v>
      </c>
      <c r="N210" s="146" t="s">
        <v>46</v>
      </c>
      <c r="P210" s="147">
        <f>O210*H210</f>
        <v>0</v>
      </c>
      <c r="Q210" s="147">
        <v>3.6900000000000002E-2</v>
      </c>
      <c r="R210" s="147">
        <f>Q210*H210</f>
        <v>0.99630000000000007</v>
      </c>
      <c r="S210" s="147">
        <v>0</v>
      </c>
      <c r="T210" s="148">
        <f>S210*H210</f>
        <v>0</v>
      </c>
      <c r="AR210" s="149" t="s">
        <v>277</v>
      </c>
      <c r="AT210" s="149" t="s">
        <v>272</v>
      </c>
      <c r="AU210" s="149" t="s">
        <v>90</v>
      </c>
      <c r="AY210" s="17" t="s">
        <v>270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21</v>
      </c>
      <c r="BK210" s="150">
        <f>ROUND(I210*H210,2)</f>
        <v>0</v>
      </c>
      <c r="BL210" s="17" t="s">
        <v>277</v>
      </c>
      <c r="BM210" s="149" t="s">
        <v>3683</v>
      </c>
    </row>
    <row r="211" spans="2:65" s="14" customFormat="1" ht="11.25">
      <c r="B211" s="165"/>
      <c r="D211" s="152" t="s">
        <v>279</v>
      </c>
      <c r="E211" s="166" t="s">
        <v>1</v>
      </c>
      <c r="F211" s="167" t="s">
        <v>3684</v>
      </c>
      <c r="H211" s="168">
        <v>18</v>
      </c>
      <c r="I211" s="169"/>
      <c r="L211" s="165"/>
      <c r="M211" s="170"/>
      <c r="T211" s="171"/>
      <c r="AT211" s="166" t="s">
        <v>279</v>
      </c>
      <c r="AU211" s="166" t="s">
        <v>90</v>
      </c>
      <c r="AV211" s="14" t="s">
        <v>90</v>
      </c>
      <c r="AW211" s="14" t="s">
        <v>35</v>
      </c>
      <c r="AX211" s="14" t="s">
        <v>81</v>
      </c>
      <c r="AY211" s="166" t="s">
        <v>270</v>
      </c>
    </row>
    <row r="212" spans="2:65" s="15" customFormat="1" ht="11.25">
      <c r="B212" s="172"/>
      <c r="D212" s="152" t="s">
        <v>279</v>
      </c>
      <c r="E212" s="173" t="s">
        <v>3540</v>
      </c>
      <c r="F212" s="174" t="s">
        <v>310</v>
      </c>
      <c r="H212" s="175">
        <v>18</v>
      </c>
      <c r="I212" s="176"/>
      <c r="L212" s="172"/>
      <c r="M212" s="177"/>
      <c r="T212" s="178"/>
      <c r="AT212" s="173" t="s">
        <v>279</v>
      </c>
      <c r="AU212" s="173" t="s">
        <v>90</v>
      </c>
      <c r="AV212" s="15" t="s">
        <v>277</v>
      </c>
      <c r="AW212" s="15" t="s">
        <v>35</v>
      </c>
      <c r="AX212" s="15" t="s">
        <v>81</v>
      </c>
      <c r="AY212" s="173" t="s">
        <v>270</v>
      </c>
    </row>
    <row r="213" spans="2:65" s="14" customFormat="1" ht="11.25">
      <c r="B213" s="165"/>
      <c r="D213" s="152" t="s">
        <v>279</v>
      </c>
      <c r="E213" s="166" t="s">
        <v>1</v>
      </c>
      <c r="F213" s="167" t="s">
        <v>3685</v>
      </c>
      <c r="H213" s="168">
        <v>27</v>
      </c>
      <c r="I213" s="169"/>
      <c r="L213" s="165"/>
      <c r="M213" s="170"/>
      <c r="T213" s="171"/>
      <c r="AT213" s="166" t="s">
        <v>279</v>
      </c>
      <c r="AU213" s="166" t="s">
        <v>90</v>
      </c>
      <c r="AV213" s="14" t="s">
        <v>90</v>
      </c>
      <c r="AW213" s="14" t="s">
        <v>35</v>
      </c>
      <c r="AX213" s="14" t="s">
        <v>81</v>
      </c>
      <c r="AY213" s="166" t="s">
        <v>270</v>
      </c>
    </row>
    <row r="214" spans="2:65" s="15" customFormat="1" ht="11.25">
      <c r="B214" s="172"/>
      <c r="D214" s="152" t="s">
        <v>279</v>
      </c>
      <c r="E214" s="173" t="s">
        <v>3541</v>
      </c>
      <c r="F214" s="174" t="s">
        <v>310</v>
      </c>
      <c r="H214" s="175">
        <v>27</v>
      </c>
      <c r="I214" s="176"/>
      <c r="L214" s="172"/>
      <c r="M214" s="177"/>
      <c r="T214" s="178"/>
      <c r="AT214" s="173" t="s">
        <v>279</v>
      </c>
      <c r="AU214" s="173" t="s">
        <v>90</v>
      </c>
      <c r="AV214" s="15" t="s">
        <v>277</v>
      </c>
      <c r="AW214" s="15" t="s">
        <v>35</v>
      </c>
      <c r="AX214" s="15" t="s">
        <v>21</v>
      </c>
      <c r="AY214" s="173" t="s">
        <v>270</v>
      </c>
    </row>
    <row r="215" spans="2:65" s="1" customFormat="1" ht="24.2" customHeight="1">
      <c r="B215" s="32"/>
      <c r="C215" s="138" t="s">
        <v>516</v>
      </c>
      <c r="D215" s="138" t="s">
        <v>272</v>
      </c>
      <c r="E215" s="139" t="s">
        <v>2179</v>
      </c>
      <c r="F215" s="140" t="s">
        <v>2180</v>
      </c>
      <c r="G215" s="141" t="s">
        <v>371</v>
      </c>
      <c r="H215" s="142">
        <v>87.793999999999997</v>
      </c>
      <c r="I215" s="143"/>
      <c r="J215" s="144">
        <f>ROUND(I215*H215,2)</f>
        <v>0</v>
      </c>
      <c r="K215" s="140" t="s">
        <v>276</v>
      </c>
      <c r="L215" s="32"/>
      <c r="M215" s="145" t="s">
        <v>1</v>
      </c>
      <c r="N215" s="146" t="s">
        <v>46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277</v>
      </c>
      <c r="AT215" s="149" t="s">
        <v>272</v>
      </c>
      <c r="AU215" s="149" t="s">
        <v>90</v>
      </c>
      <c r="AY215" s="17" t="s">
        <v>270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21</v>
      </c>
      <c r="BK215" s="150">
        <f>ROUND(I215*H215,2)</f>
        <v>0</v>
      </c>
      <c r="BL215" s="17" t="s">
        <v>277</v>
      </c>
      <c r="BM215" s="149" t="s">
        <v>3686</v>
      </c>
    </row>
    <row r="216" spans="2:65" s="12" customFormat="1" ht="11.25">
      <c r="B216" s="151"/>
      <c r="D216" s="152" t="s">
        <v>279</v>
      </c>
      <c r="E216" s="153" t="s">
        <v>1</v>
      </c>
      <c r="F216" s="154" t="s">
        <v>3687</v>
      </c>
      <c r="H216" s="153" t="s">
        <v>1</v>
      </c>
      <c r="I216" s="155"/>
      <c r="L216" s="151"/>
      <c r="M216" s="156"/>
      <c r="T216" s="157"/>
      <c r="AT216" s="153" t="s">
        <v>279</v>
      </c>
      <c r="AU216" s="153" t="s">
        <v>90</v>
      </c>
      <c r="AV216" s="12" t="s">
        <v>21</v>
      </c>
      <c r="AW216" s="12" t="s">
        <v>35</v>
      </c>
      <c r="AX216" s="12" t="s">
        <v>81</v>
      </c>
      <c r="AY216" s="153" t="s">
        <v>270</v>
      </c>
    </row>
    <row r="217" spans="2:65" s="14" customFormat="1" ht="11.25">
      <c r="B217" s="165"/>
      <c r="D217" s="152" t="s">
        <v>279</v>
      </c>
      <c r="E217" s="166" t="s">
        <v>1</v>
      </c>
      <c r="F217" s="167" t="s">
        <v>3688</v>
      </c>
      <c r="H217" s="168">
        <v>5.79</v>
      </c>
      <c r="I217" s="169"/>
      <c r="L217" s="165"/>
      <c r="M217" s="170"/>
      <c r="T217" s="171"/>
      <c r="AT217" s="166" t="s">
        <v>279</v>
      </c>
      <c r="AU217" s="166" t="s">
        <v>90</v>
      </c>
      <c r="AV217" s="14" t="s">
        <v>90</v>
      </c>
      <c r="AW217" s="14" t="s">
        <v>35</v>
      </c>
      <c r="AX217" s="14" t="s">
        <v>81</v>
      </c>
      <c r="AY217" s="166" t="s">
        <v>270</v>
      </c>
    </row>
    <row r="218" spans="2:65" s="14" customFormat="1" ht="11.25">
      <c r="B218" s="165"/>
      <c r="D218" s="152" t="s">
        <v>279</v>
      </c>
      <c r="E218" s="166" t="s">
        <v>1</v>
      </c>
      <c r="F218" s="167" t="s">
        <v>3689</v>
      </c>
      <c r="H218" s="168">
        <v>0</v>
      </c>
      <c r="I218" s="169"/>
      <c r="L218" s="165"/>
      <c r="M218" s="170"/>
      <c r="T218" s="171"/>
      <c r="AT218" s="166" t="s">
        <v>279</v>
      </c>
      <c r="AU218" s="166" t="s">
        <v>90</v>
      </c>
      <c r="AV218" s="14" t="s">
        <v>90</v>
      </c>
      <c r="AW218" s="14" t="s">
        <v>35</v>
      </c>
      <c r="AX218" s="14" t="s">
        <v>81</v>
      </c>
      <c r="AY218" s="166" t="s">
        <v>270</v>
      </c>
    </row>
    <row r="219" spans="2:65" s="14" customFormat="1" ht="11.25">
      <c r="B219" s="165"/>
      <c r="D219" s="152" t="s">
        <v>279</v>
      </c>
      <c r="E219" s="166" t="s">
        <v>1</v>
      </c>
      <c r="F219" s="167" t="s">
        <v>3690</v>
      </c>
      <c r="H219" s="168">
        <v>6.33</v>
      </c>
      <c r="I219" s="169"/>
      <c r="L219" s="165"/>
      <c r="M219" s="170"/>
      <c r="T219" s="171"/>
      <c r="AT219" s="166" t="s">
        <v>279</v>
      </c>
      <c r="AU219" s="166" t="s">
        <v>90</v>
      </c>
      <c r="AV219" s="14" t="s">
        <v>90</v>
      </c>
      <c r="AW219" s="14" t="s">
        <v>35</v>
      </c>
      <c r="AX219" s="14" t="s">
        <v>81</v>
      </c>
      <c r="AY219" s="166" t="s">
        <v>270</v>
      </c>
    </row>
    <row r="220" spans="2:65" s="14" customFormat="1" ht="11.25">
      <c r="B220" s="165"/>
      <c r="D220" s="152" t="s">
        <v>279</v>
      </c>
      <c r="E220" s="166" t="s">
        <v>1</v>
      </c>
      <c r="F220" s="167" t="s">
        <v>3691</v>
      </c>
      <c r="H220" s="168">
        <v>6.3</v>
      </c>
      <c r="I220" s="169"/>
      <c r="L220" s="165"/>
      <c r="M220" s="170"/>
      <c r="T220" s="171"/>
      <c r="AT220" s="166" t="s">
        <v>279</v>
      </c>
      <c r="AU220" s="166" t="s">
        <v>90</v>
      </c>
      <c r="AV220" s="14" t="s">
        <v>90</v>
      </c>
      <c r="AW220" s="14" t="s">
        <v>35</v>
      </c>
      <c r="AX220" s="14" t="s">
        <v>81</v>
      </c>
      <c r="AY220" s="166" t="s">
        <v>270</v>
      </c>
    </row>
    <row r="221" spans="2:65" s="14" customFormat="1" ht="11.25">
      <c r="B221" s="165"/>
      <c r="D221" s="152" t="s">
        <v>279</v>
      </c>
      <c r="E221" s="166" t="s">
        <v>1</v>
      </c>
      <c r="F221" s="167" t="s">
        <v>3692</v>
      </c>
      <c r="H221" s="168">
        <v>6.21</v>
      </c>
      <c r="I221" s="169"/>
      <c r="L221" s="165"/>
      <c r="M221" s="170"/>
      <c r="T221" s="171"/>
      <c r="AT221" s="166" t="s">
        <v>279</v>
      </c>
      <c r="AU221" s="166" t="s">
        <v>90</v>
      </c>
      <c r="AV221" s="14" t="s">
        <v>90</v>
      </c>
      <c r="AW221" s="14" t="s">
        <v>35</v>
      </c>
      <c r="AX221" s="14" t="s">
        <v>81</v>
      </c>
      <c r="AY221" s="166" t="s">
        <v>270</v>
      </c>
    </row>
    <row r="222" spans="2:65" s="14" customFormat="1" ht="11.25">
      <c r="B222" s="165"/>
      <c r="D222" s="152" t="s">
        <v>279</v>
      </c>
      <c r="E222" s="166" t="s">
        <v>1</v>
      </c>
      <c r="F222" s="167" t="s">
        <v>3693</v>
      </c>
      <c r="H222" s="168">
        <v>5.6070000000000002</v>
      </c>
      <c r="I222" s="169"/>
      <c r="L222" s="165"/>
      <c r="M222" s="170"/>
      <c r="T222" s="171"/>
      <c r="AT222" s="166" t="s">
        <v>279</v>
      </c>
      <c r="AU222" s="166" t="s">
        <v>90</v>
      </c>
      <c r="AV222" s="14" t="s">
        <v>90</v>
      </c>
      <c r="AW222" s="14" t="s">
        <v>35</v>
      </c>
      <c r="AX222" s="14" t="s">
        <v>81</v>
      </c>
      <c r="AY222" s="166" t="s">
        <v>270</v>
      </c>
    </row>
    <row r="223" spans="2:65" s="14" customFormat="1" ht="11.25">
      <c r="B223" s="165"/>
      <c r="D223" s="152" t="s">
        <v>279</v>
      </c>
      <c r="E223" s="166" t="s">
        <v>1</v>
      </c>
      <c r="F223" s="167" t="s">
        <v>3694</v>
      </c>
      <c r="H223" s="168">
        <v>0</v>
      </c>
      <c r="I223" s="169"/>
      <c r="L223" s="165"/>
      <c r="M223" s="170"/>
      <c r="T223" s="171"/>
      <c r="AT223" s="166" t="s">
        <v>279</v>
      </c>
      <c r="AU223" s="166" t="s">
        <v>90</v>
      </c>
      <c r="AV223" s="14" t="s">
        <v>90</v>
      </c>
      <c r="AW223" s="14" t="s">
        <v>35</v>
      </c>
      <c r="AX223" s="14" t="s">
        <v>81</v>
      </c>
      <c r="AY223" s="166" t="s">
        <v>270</v>
      </c>
    </row>
    <row r="224" spans="2:65" s="14" customFormat="1" ht="11.25">
      <c r="B224" s="165"/>
      <c r="D224" s="152" t="s">
        <v>279</v>
      </c>
      <c r="E224" s="166" t="s">
        <v>1</v>
      </c>
      <c r="F224" s="167" t="s">
        <v>3695</v>
      </c>
      <c r="H224" s="168">
        <v>4.59</v>
      </c>
      <c r="I224" s="169"/>
      <c r="L224" s="165"/>
      <c r="M224" s="170"/>
      <c r="T224" s="171"/>
      <c r="AT224" s="166" t="s">
        <v>279</v>
      </c>
      <c r="AU224" s="166" t="s">
        <v>90</v>
      </c>
      <c r="AV224" s="14" t="s">
        <v>90</v>
      </c>
      <c r="AW224" s="14" t="s">
        <v>35</v>
      </c>
      <c r="AX224" s="14" t="s">
        <v>81</v>
      </c>
      <c r="AY224" s="166" t="s">
        <v>270</v>
      </c>
    </row>
    <row r="225" spans="2:65" s="14" customFormat="1" ht="11.25">
      <c r="B225" s="165"/>
      <c r="D225" s="152" t="s">
        <v>279</v>
      </c>
      <c r="E225" s="166" t="s">
        <v>1</v>
      </c>
      <c r="F225" s="167" t="s">
        <v>3696</v>
      </c>
      <c r="H225" s="168">
        <v>0</v>
      </c>
      <c r="I225" s="169"/>
      <c r="L225" s="165"/>
      <c r="M225" s="170"/>
      <c r="T225" s="171"/>
      <c r="AT225" s="166" t="s">
        <v>279</v>
      </c>
      <c r="AU225" s="166" t="s">
        <v>90</v>
      </c>
      <c r="AV225" s="14" t="s">
        <v>90</v>
      </c>
      <c r="AW225" s="14" t="s">
        <v>35</v>
      </c>
      <c r="AX225" s="14" t="s">
        <v>81</v>
      </c>
      <c r="AY225" s="166" t="s">
        <v>270</v>
      </c>
    </row>
    <row r="226" spans="2:65" s="14" customFormat="1" ht="11.25">
      <c r="B226" s="165"/>
      <c r="D226" s="152" t="s">
        <v>279</v>
      </c>
      <c r="E226" s="166" t="s">
        <v>1</v>
      </c>
      <c r="F226" s="167" t="s">
        <v>3696</v>
      </c>
      <c r="H226" s="168">
        <v>0</v>
      </c>
      <c r="I226" s="169"/>
      <c r="L226" s="165"/>
      <c r="M226" s="170"/>
      <c r="T226" s="171"/>
      <c r="AT226" s="166" t="s">
        <v>279</v>
      </c>
      <c r="AU226" s="166" t="s">
        <v>90</v>
      </c>
      <c r="AV226" s="14" t="s">
        <v>90</v>
      </c>
      <c r="AW226" s="14" t="s">
        <v>35</v>
      </c>
      <c r="AX226" s="14" t="s">
        <v>81</v>
      </c>
      <c r="AY226" s="166" t="s">
        <v>270</v>
      </c>
    </row>
    <row r="227" spans="2:65" s="14" customFormat="1" ht="11.25">
      <c r="B227" s="165"/>
      <c r="D227" s="152" t="s">
        <v>279</v>
      </c>
      <c r="E227" s="166" t="s">
        <v>1</v>
      </c>
      <c r="F227" s="167" t="s">
        <v>3697</v>
      </c>
      <c r="H227" s="168">
        <v>2.2949999999999999</v>
      </c>
      <c r="I227" s="169"/>
      <c r="L227" s="165"/>
      <c r="M227" s="170"/>
      <c r="T227" s="171"/>
      <c r="AT227" s="166" t="s">
        <v>279</v>
      </c>
      <c r="AU227" s="166" t="s">
        <v>90</v>
      </c>
      <c r="AV227" s="14" t="s">
        <v>90</v>
      </c>
      <c r="AW227" s="14" t="s">
        <v>35</v>
      </c>
      <c r="AX227" s="14" t="s">
        <v>81</v>
      </c>
      <c r="AY227" s="166" t="s">
        <v>270</v>
      </c>
    </row>
    <row r="228" spans="2:65" s="14" customFormat="1" ht="11.25">
      <c r="B228" s="165"/>
      <c r="D228" s="152" t="s">
        <v>279</v>
      </c>
      <c r="E228" s="166" t="s">
        <v>1</v>
      </c>
      <c r="F228" s="167" t="s">
        <v>3698</v>
      </c>
      <c r="H228" s="168">
        <v>0</v>
      </c>
      <c r="I228" s="169"/>
      <c r="L228" s="165"/>
      <c r="M228" s="170"/>
      <c r="T228" s="171"/>
      <c r="AT228" s="166" t="s">
        <v>279</v>
      </c>
      <c r="AU228" s="166" t="s">
        <v>90</v>
      </c>
      <c r="AV228" s="14" t="s">
        <v>90</v>
      </c>
      <c r="AW228" s="14" t="s">
        <v>35</v>
      </c>
      <c r="AX228" s="14" t="s">
        <v>81</v>
      </c>
      <c r="AY228" s="166" t="s">
        <v>270</v>
      </c>
    </row>
    <row r="229" spans="2:65" s="14" customFormat="1" ht="11.25">
      <c r="B229" s="165"/>
      <c r="D229" s="152" t="s">
        <v>279</v>
      </c>
      <c r="E229" s="166" t="s">
        <v>1</v>
      </c>
      <c r="F229" s="167" t="s">
        <v>3699</v>
      </c>
      <c r="H229" s="168">
        <v>6.54</v>
      </c>
      <c r="I229" s="169"/>
      <c r="L229" s="165"/>
      <c r="M229" s="170"/>
      <c r="T229" s="171"/>
      <c r="AT229" s="166" t="s">
        <v>279</v>
      </c>
      <c r="AU229" s="166" t="s">
        <v>90</v>
      </c>
      <c r="AV229" s="14" t="s">
        <v>90</v>
      </c>
      <c r="AW229" s="14" t="s">
        <v>35</v>
      </c>
      <c r="AX229" s="14" t="s">
        <v>81</v>
      </c>
      <c r="AY229" s="166" t="s">
        <v>270</v>
      </c>
    </row>
    <row r="230" spans="2:65" s="14" customFormat="1" ht="11.25">
      <c r="B230" s="165"/>
      <c r="D230" s="152" t="s">
        <v>279</v>
      </c>
      <c r="E230" s="166" t="s">
        <v>1</v>
      </c>
      <c r="F230" s="167" t="s">
        <v>3700</v>
      </c>
      <c r="H230" s="168">
        <v>6.27</v>
      </c>
      <c r="I230" s="169"/>
      <c r="L230" s="165"/>
      <c r="M230" s="170"/>
      <c r="T230" s="171"/>
      <c r="AT230" s="166" t="s">
        <v>279</v>
      </c>
      <c r="AU230" s="166" t="s">
        <v>90</v>
      </c>
      <c r="AV230" s="14" t="s">
        <v>90</v>
      </c>
      <c r="AW230" s="14" t="s">
        <v>35</v>
      </c>
      <c r="AX230" s="14" t="s">
        <v>81</v>
      </c>
      <c r="AY230" s="166" t="s">
        <v>270</v>
      </c>
    </row>
    <row r="231" spans="2:65" s="14" customFormat="1" ht="11.25">
      <c r="B231" s="165"/>
      <c r="D231" s="152" t="s">
        <v>279</v>
      </c>
      <c r="E231" s="166" t="s">
        <v>1</v>
      </c>
      <c r="F231" s="167" t="s">
        <v>3701</v>
      </c>
      <c r="H231" s="168">
        <v>5.07</v>
      </c>
      <c r="I231" s="169"/>
      <c r="L231" s="165"/>
      <c r="M231" s="170"/>
      <c r="T231" s="171"/>
      <c r="AT231" s="166" t="s">
        <v>279</v>
      </c>
      <c r="AU231" s="166" t="s">
        <v>90</v>
      </c>
      <c r="AV231" s="14" t="s">
        <v>90</v>
      </c>
      <c r="AW231" s="14" t="s">
        <v>35</v>
      </c>
      <c r="AX231" s="14" t="s">
        <v>81</v>
      </c>
      <c r="AY231" s="166" t="s">
        <v>270</v>
      </c>
    </row>
    <row r="232" spans="2:65" s="14" customFormat="1" ht="11.25">
      <c r="B232" s="165"/>
      <c r="D232" s="152" t="s">
        <v>279</v>
      </c>
      <c r="E232" s="166" t="s">
        <v>1</v>
      </c>
      <c r="F232" s="167" t="s">
        <v>3702</v>
      </c>
      <c r="H232" s="168">
        <v>5.28</v>
      </c>
      <c r="I232" s="169"/>
      <c r="L232" s="165"/>
      <c r="M232" s="170"/>
      <c r="T232" s="171"/>
      <c r="AT232" s="166" t="s">
        <v>279</v>
      </c>
      <c r="AU232" s="166" t="s">
        <v>90</v>
      </c>
      <c r="AV232" s="14" t="s">
        <v>90</v>
      </c>
      <c r="AW232" s="14" t="s">
        <v>35</v>
      </c>
      <c r="AX232" s="14" t="s">
        <v>81</v>
      </c>
      <c r="AY232" s="166" t="s">
        <v>270</v>
      </c>
    </row>
    <row r="233" spans="2:65" s="14" customFormat="1" ht="11.25">
      <c r="B233" s="165"/>
      <c r="D233" s="152" t="s">
        <v>279</v>
      </c>
      <c r="E233" s="166" t="s">
        <v>1</v>
      </c>
      <c r="F233" s="167" t="s">
        <v>3703</v>
      </c>
      <c r="H233" s="168">
        <v>5.31</v>
      </c>
      <c r="I233" s="169"/>
      <c r="L233" s="165"/>
      <c r="M233" s="170"/>
      <c r="T233" s="171"/>
      <c r="AT233" s="166" t="s">
        <v>279</v>
      </c>
      <c r="AU233" s="166" t="s">
        <v>90</v>
      </c>
      <c r="AV233" s="14" t="s">
        <v>90</v>
      </c>
      <c r="AW233" s="14" t="s">
        <v>35</v>
      </c>
      <c r="AX233" s="14" t="s">
        <v>81</v>
      </c>
      <c r="AY233" s="166" t="s">
        <v>270</v>
      </c>
    </row>
    <row r="234" spans="2:65" s="14" customFormat="1" ht="11.25">
      <c r="B234" s="165"/>
      <c r="D234" s="152" t="s">
        <v>279</v>
      </c>
      <c r="E234" s="166" t="s">
        <v>1</v>
      </c>
      <c r="F234" s="167" t="s">
        <v>3704</v>
      </c>
      <c r="H234" s="168">
        <v>5.16</v>
      </c>
      <c r="I234" s="169"/>
      <c r="L234" s="165"/>
      <c r="M234" s="170"/>
      <c r="T234" s="171"/>
      <c r="AT234" s="166" t="s">
        <v>279</v>
      </c>
      <c r="AU234" s="166" t="s">
        <v>90</v>
      </c>
      <c r="AV234" s="14" t="s">
        <v>90</v>
      </c>
      <c r="AW234" s="14" t="s">
        <v>35</v>
      </c>
      <c r="AX234" s="14" t="s">
        <v>81</v>
      </c>
      <c r="AY234" s="166" t="s">
        <v>270</v>
      </c>
    </row>
    <row r="235" spans="2:65" s="14" customFormat="1" ht="11.25">
      <c r="B235" s="165"/>
      <c r="D235" s="152" t="s">
        <v>279</v>
      </c>
      <c r="E235" s="166" t="s">
        <v>1</v>
      </c>
      <c r="F235" s="167" t="s">
        <v>3705</v>
      </c>
      <c r="H235" s="168">
        <v>0</v>
      </c>
      <c r="I235" s="169"/>
      <c r="L235" s="165"/>
      <c r="M235" s="170"/>
      <c r="T235" s="171"/>
      <c r="AT235" s="166" t="s">
        <v>279</v>
      </c>
      <c r="AU235" s="166" t="s">
        <v>90</v>
      </c>
      <c r="AV235" s="14" t="s">
        <v>90</v>
      </c>
      <c r="AW235" s="14" t="s">
        <v>35</v>
      </c>
      <c r="AX235" s="14" t="s">
        <v>81</v>
      </c>
      <c r="AY235" s="166" t="s">
        <v>270</v>
      </c>
    </row>
    <row r="236" spans="2:65" s="14" customFormat="1" ht="11.25">
      <c r="B236" s="165"/>
      <c r="D236" s="152" t="s">
        <v>279</v>
      </c>
      <c r="E236" s="166" t="s">
        <v>1</v>
      </c>
      <c r="F236" s="167" t="s">
        <v>3706</v>
      </c>
      <c r="H236" s="168">
        <v>7.4119999999999999</v>
      </c>
      <c r="I236" s="169"/>
      <c r="L236" s="165"/>
      <c r="M236" s="170"/>
      <c r="T236" s="171"/>
      <c r="AT236" s="166" t="s">
        <v>279</v>
      </c>
      <c r="AU236" s="166" t="s">
        <v>90</v>
      </c>
      <c r="AV236" s="14" t="s">
        <v>90</v>
      </c>
      <c r="AW236" s="14" t="s">
        <v>35</v>
      </c>
      <c r="AX236" s="14" t="s">
        <v>81</v>
      </c>
      <c r="AY236" s="166" t="s">
        <v>270</v>
      </c>
    </row>
    <row r="237" spans="2:65" s="14" customFormat="1" ht="11.25">
      <c r="B237" s="165"/>
      <c r="D237" s="152" t="s">
        <v>279</v>
      </c>
      <c r="E237" s="166" t="s">
        <v>1</v>
      </c>
      <c r="F237" s="167" t="s">
        <v>3707</v>
      </c>
      <c r="H237" s="168">
        <v>4.83</v>
      </c>
      <c r="I237" s="169"/>
      <c r="L237" s="165"/>
      <c r="M237" s="170"/>
      <c r="T237" s="171"/>
      <c r="AT237" s="166" t="s">
        <v>279</v>
      </c>
      <c r="AU237" s="166" t="s">
        <v>90</v>
      </c>
      <c r="AV237" s="14" t="s">
        <v>90</v>
      </c>
      <c r="AW237" s="14" t="s">
        <v>35</v>
      </c>
      <c r="AX237" s="14" t="s">
        <v>81</v>
      </c>
      <c r="AY237" s="166" t="s">
        <v>270</v>
      </c>
    </row>
    <row r="238" spans="2:65" s="14" customFormat="1" ht="11.25">
      <c r="B238" s="165"/>
      <c r="D238" s="152" t="s">
        <v>279</v>
      </c>
      <c r="E238" s="166" t="s">
        <v>1</v>
      </c>
      <c r="F238" s="167" t="s">
        <v>3708</v>
      </c>
      <c r="H238" s="168">
        <v>4.8</v>
      </c>
      <c r="I238" s="169"/>
      <c r="L238" s="165"/>
      <c r="M238" s="170"/>
      <c r="T238" s="171"/>
      <c r="AT238" s="166" t="s">
        <v>279</v>
      </c>
      <c r="AU238" s="166" t="s">
        <v>90</v>
      </c>
      <c r="AV238" s="14" t="s">
        <v>90</v>
      </c>
      <c r="AW238" s="14" t="s">
        <v>35</v>
      </c>
      <c r="AX238" s="14" t="s">
        <v>81</v>
      </c>
      <c r="AY238" s="166" t="s">
        <v>270</v>
      </c>
    </row>
    <row r="239" spans="2:65" s="15" customFormat="1" ht="11.25">
      <c r="B239" s="172"/>
      <c r="D239" s="152" t="s">
        <v>279</v>
      </c>
      <c r="E239" s="173" t="s">
        <v>3567</v>
      </c>
      <c r="F239" s="174" t="s">
        <v>310</v>
      </c>
      <c r="H239" s="175">
        <v>87.793999999999997</v>
      </c>
      <c r="I239" s="176"/>
      <c r="L239" s="172"/>
      <c r="M239" s="177"/>
      <c r="T239" s="178"/>
      <c r="AT239" s="173" t="s">
        <v>279</v>
      </c>
      <c r="AU239" s="173" t="s">
        <v>90</v>
      </c>
      <c r="AV239" s="15" t="s">
        <v>277</v>
      </c>
      <c r="AW239" s="15" t="s">
        <v>35</v>
      </c>
      <c r="AX239" s="15" t="s">
        <v>21</v>
      </c>
      <c r="AY239" s="173" t="s">
        <v>270</v>
      </c>
    </row>
    <row r="240" spans="2:65" s="1" customFormat="1" ht="37.9" customHeight="1">
      <c r="B240" s="32"/>
      <c r="C240" s="138" t="s">
        <v>522</v>
      </c>
      <c r="D240" s="138" t="s">
        <v>272</v>
      </c>
      <c r="E240" s="139" t="s">
        <v>3709</v>
      </c>
      <c r="F240" s="140" t="s">
        <v>3710</v>
      </c>
      <c r="G240" s="141" t="s">
        <v>371</v>
      </c>
      <c r="H240" s="142">
        <v>74.625</v>
      </c>
      <c r="I240" s="143"/>
      <c r="J240" s="144">
        <f>ROUND(I240*H240,2)</f>
        <v>0</v>
      </c>
      <c r="K240" s="140" t="s">
        <v>276</v>
      </c>
      <c r="L240" s="32"/>
      <c r="M240" s="145" t="s">
        <v>1</v>
      </c>
      <c r="N240" s="146" t="s">
        <v>46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277</v>
      </c>
      <c r="AT240" s="149" t="s">
        <v>272</v>
      </c>
      <c r="AU240" s="149" t="s">
        <v>90</v>
      </c>
      <c r="AY240" s="17" t="s">
        <v>270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21</v>
      </c>
      <c r="BK240" s="150">
        <f>ROUND(I240*H240,2)</f>
        <v>0</v>
      </c>
      <c r="BL240" s="17" t="s">
        <v>277</v>
      </c>
      <c r="BM240" s="149" t="s">
        <v>3711</v>
      </c>
    </row>
    <row r="241" spans="2:65" s="14" customFormat="1" ht="11.25">
      <c r="B241" s="165"/>
      <c r="D241" s="152" t="s">
        <v>279</v>
      </c>
      <c r="E241" s="166" t="s">
        <v>1</v>
      </c>
      <c r="F241" s="167" t="s">
        <v>3712</v>
      </c>
      <c r="H241" s="168">
        <v>74.625</v>
      </c>
      <c r="I241" s="169"/>
      <c r="L241" s="165"/>
      <c r="M241" s="170"/>
      <c r="T241" s="171"/>
      <c r="AT241" s="166" t="s">
        <v>279</v>
      </c>
      <c r="AU241" s="166" t="s">
        <v>90</v>
      </c>
      <c r="AV241" s="14" t="s">
        <v>90</v>
      </c>
      <c r="AW241" s="14" t="s">
        <v>35</v>
      </c>
      <c r="AX241" s="14" t="s">
        <v>21</v>
      </c>
      <c r="AY241" s="166" t="s">
        <v>270</v>
      </c>
    </row>
    <row r="242" spans="2:65" s="1" customFormat="1" ht="37.9" customHeight="1">
      <c r="B242" s="32"/>
      <c r="C242" s="138" t="s">
        <v>531</v>
      </c>
      <c r="D242" s="138" t="s">
        <v>272</v>
      </c>
      <c r="E242" s="139" t="s">
        <v>2760</v>
      </c>
      <c r="F242" s="140" t="s">
        <v>2761</v>
      </c>
      <c r="G242" s="141" t="s">
        <v>371</v>
      </c>
      <c r="H242" s="142">
        <v>13.169</v>
      </c>
      <c r="I242" s="143"/>
      <c r="J242" s="144">
        <f>ROUND(I242*H242,2)</f>
        <v>0</v>
      </c>
      <c r="K242" s="140" t="s">
        <v>276</v>
      </c>
      <c r="L242" s="32"/>
      <c r="M242" s="145" t="s">
        <v>1</v>
      </c>
      <c r="N242" s="146" t="s">
        <v>46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277</v>
      </c>
      <c r="AT242" s="149" t="s">
        <v>272</v>
      </c>
      <c r="AU242" s="149" t="s">
        <v>90</v>
      </c>
      <c r="AY242" s="17" t="s">
        <v>270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21</v>
      </c>
      <c r="BK242" s="150">
        <f>ROUND(I242*H242,2)</f>
        <v>0</v>
      </c>
      <c r="BL242" s="17" t="s">
        <v>277</v>
      </c>
      <c r="BM242" s="149" t="s">
        <v>3713</v>
      </c>
    </row>
    <row r="243" spans="2:65" s="14" customFormat="1" ht="11.25">
      <c r="B243" s="165"/>
      <c r="D243" s="152" t="s">
        <v>279</v>
      </c>
      <c r="E243" s="166" t="s">
        <v>1</v>
      </c>
      <c r="F243" s="167" t="s">
        <v>3714</v>
      </c>
      <c r="H243" s="168">
        <v>13.169</v>
      </c>
      <c r="I243" s="169"/>
      <c r="L243" s="165"/>
      <c r="M243" s="170"/>
      <c r="T243" s="171"/>
      <c r="AT243" s="166" t="s">
        <v>279</v>
      </c>
      <c r="AU243" s="166" t="s">
        <v>90</v>
      </c>
      <c r="AV243" s="14" t="s">
        <v>90</v>
      </c>
      <c r="AW243" s="14" t="s">
        <v>35</v>
      </c>
      <c r="AX243" s="14" t="s">
        <v>21</v>
      </c>
      <c r="AY243" s="166" t="s">
        <v>270</v>
      </c>
    </row>
    <row r="244" spans="2:65" s="1" customFormat="1" ht="33" customHeight="1">
      <c r="B244" s="32"/>
      <c r="C244" s="138" t="s">
        <v>541</v>
      </c>
      <c r="D244" s="138" t="s">
        <v>272</v>
      </c>
      <c r="E244" s="139" t="s">
        <v>3715</v>
      </c>
      <c r="F244" s="140" t="s">
        <v>3716</v>
      </c>
      <c r="G244" s="141" t="s">
        <v>371</v>
      </c>
      <c r="H244" s="142">
        <v>2010.405</v>
      </c>
      <c r="I244" s="143"/>
      <c r="J244" s="144">
        <f>ROUND(I244*H244,2)</f>
        <v>0</v>
      </c>
      <c r="K244" s="140" t="s">
        <v>276</v>
      </c>
      <c r="L244" s="32"/>
      <c r="M244" s="145" t="s">
        <v>1</v>
      </c>
      <c r="N244" s="146" t="s">
        <v>46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277</v>
      </c>
      <c r="AT244" s="149" t="s">
        <v>272</v>
      </c>
      <c r="AU244" s="149" t="s">
        <v>90</v>
      </c>
      <c r="AY244" s="17" t="s">
        <v>270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21</v>
      </c>
      <c r="BK244" s="150">
        <f>ROUND(I244*H244,2)</f>
        <v>0</v>
      </c>
      <c r="BL244" s="17" t="s">
        <v>277</v>
      </c>
      <c r="BM244" s="149" t="s">
        <v>3717</v>
      </c>
    </row>
    <row r="245" spans="2:65" s="12" customFormat="1" ht="11.25">
      <c r="B245" s="151"/>
      <c r="D245" s="152" t="s">
        <v>279</v>
      </c>
      <c r="E245" s="153" t="s">
        <v>1</v>
      </c>
      <c r="F245" s="154" t="s">
        <v>3718</v>
      </c>
      <c r="H245" s="153" t="s">
        <v>1</v>
      </c>
      <c r="I245" s="155"/>
      <c r="L245" s="151"/>
      <c r="M245" s="156"/>
      <c r="T245" s="157"/>
      <c r="AT245" s="153" t="s">
        <v>279</v>
      </c>
      <c r="AU245" s="153" t="s">
        <v>90</v>
      </c>
      <c r="AV245" s="12" t="s">
        <v>21</v>
      </c>
      <c r="AW245" s="12" t="s">
        <v>35</v>
      </c>
      <c r="AX245" s="12" t="s">
        <v>81</v>
      </c>
      <c r="AY245" s="153" t="s">
        <v>270</v>
      </c>
    </row>
    <row r="246" spans="2:65" s="14" customFormat="1" ht="11.25">
      <c r="B246" s="165"/>
      <c r="D246" s="152" t="s">
        <v>279</v>
      </c>
      <c r="E246" s="166" t="s">
        <v>1</v>
      </c>
      <c r="F246" s="167" t="s">
        <v>3719</v>
      </c>
      <c r="H246" s="168">
        <v>53.078000000000003</v>
      </c>
      <c r="I246" s="169"/>
      <c r="L246" s="165"/>
      <c r="M246" s="170"/>
      <c r="T246" s="171"/>
      <c r="AT246" s="166" t="s">
        <v>279</v>
      </c>
      <c r="AU246" s="166" t="s">
        <v>90</v>
      </c>
      <c r="AV246" s="14" t="s">
        <v>90</v>
      </c>
      <c r="AW246" s="14" t="s">
        <v>35</v>
      </c>
      <c r="AX246" s="14" t="s">
        <v>81</v>
      </c>
      <c r="AY246" s="166" t="s">
        <v>270</v>
      </c>
    </row>
    <row r="247" spans="2:65" s="14" customFormat="1" ht="11.25">
      <c r="B247" s="165"/>
      <c r="D247" s="152" t="s">
        <v>279</v>
      </c>
      <c r="E247" s="166" t="s">
        <v>1</v>
      </c>
      <c r="F247" s="167" t="s">
        <v>3720</v>
      </c>
      <c r="H247" s="168">
        <v>222.70500000000001</v>
      </c>
      <c r="I247" s="169"/>
      <c r="L247" s="165"/>
      <c r="M247" s="170"/>
      <c r="T247" s="171"/>
      <c r="AT247" s="166" t="s">
        <v>279</v>
      </c>
      <c r="AU247" s="166" t="s">
        <v>90</v>
      </c>
      <c r="AV247" s="14" t="s">
        <v>90</v>
      </c>
      <c r="AW247" s="14" t="s">
        <v>35</v>
      </c>
      <c r="AX247" s="14" t="s">
        <v>81</v>
      </c>
      <c r="AY247" s="166" t="s">
        <v>270</v>
      </c>
    </row>
    <row r="248" spans="2:65" s="14" customFormat="1" ht="11.25">
      <c r="B248" s="165"/>
      <c r="D248" s="152" t="s">
        <v>279</v>
      </c>
      <c r="E248" s="166" t="s">
        <v>1</v>
      </c>
      <c r="F248" s="167" t="s">
        <v>3721</v>
      </c>
      <c r="H248" s="168">
        <v>72.051000000000002</v>
      </c>
      <c r="I248" s="169"/>
      <c r="L248" s="165"/>
      <c r="M248" s="170"/>
      <c r="T248" s="171"/>
      <c r="AT248" s="166" t="s">
        <v>279</v>
      </c>
      <c r="AU248" s="166" t="s">
        <v>90</v>
      </c>
      <c r="AV248" s="14" t="s">
        <v>90</v>
      </c>
      <c r="AW248" s="14" t="s">
        <v>35</v>
      </c>
      <c r="AX248" s="14" t="s">
        <v>81</v>
      </c>
      <c r="AY248" s="166" t="s">
        <v>270</v>
      </c>
    </row>
    <row r="249" spans="2:65" s="14" customFormat="1" ht="11.25">
      <c r="B249" s="165"/>
      <c r="D249" s="152" t="s">
        <v>279</v>
      </c>
      <c r="E249" s="166" t="s">
        <v>1</v>
      </c>
      <c r="F249" s="167" t="s">
        <v>3722</v>
      </c>
      <c r="H249" s="168">
        <v>167.71299999999999</v>
      </c>
      <c r="I249" s="169"/>
      <c r="L249" s="165"/>
      <c r="M249" s="170"/>
      <c r="T249" s="171"/>
      <c r="AT249" s="166" t="s">
        <v>279</v>
      </c>
      <c r="AU249" s="166" t="s">
        <v>90</v>
      </c>
      <c r="AV249" s="14" t="s">
        <v>90</v>
      </c>
      <c r="AW249" s="14" t="s">
        <v>35</v>
      </c>
      <c r="AX249" s="14" t="s">
        <v>81</v>
      </c>
      <c r="AY249" s="166" t="s">
        <v>270</v>
      </c>
    </row>
    <row r="250" spans="2:65" s="14" customFormat="1" ht="11.25">
      <c r="B250" s="165"/>
      <c r="D250" s="152" t="s">
        <v>279</v>
      </c>
      <c r="E250" s="166" t="s">
        <v>1</v>
      </c>
      <c r="F250" s="167" t="s">
        <v>3723</v>
      </c>
      <c r="H250" s="168">
        <v>94.052999999999997</v>
      </c>
      <c r="I250" s="169"/>
      <c r="L250" s="165"/>
      <c r="M250" s="170"/>
      <c r="T250" s="171"/>
      <c r="AT250" s="166" t="s">
        <v>279</v>
      </c>
      <c r="AU250" s="166" t="s">
        <v>90</v>
      </c>
      <c r="AV250" s="14" t="s">
        <v>90</v>
      </c>
      <c r="AW250" s="14" t="s">
        <v>35</v>
      </c>
      <c r="AX250" s="14" t="s">
        <v>81</v>
      </c>
      <c r="AY250" s="166" t="s">
        <v>270</v>
      </c>
    </row>
    <row r="251" spans="2:65" s="14" customFormat="1" ht="11.25">
      <c r="B251" s="165"/>
      <c r="D251" s="152" t="s">
        <v>279</v>
      </c>
      <c r="E251" s="166" t="s">
        <v>1</v>
      </c>
      <c r="F251" s="167" t="s">
        <v>3724</v>
      </c>
      <c r="H251" s="168">
        <v>21.488</v>
      </c>
      <c r="I251" s="169"/>
      <c r="L251" s="165"/>
      <c r="M251" s="170"/>
      <c r="T251" s="171"/>
      <c r="AT251" s="166" t="s">
        <v>279</v>
      </c>
      <c r="AU251" s="166" t="s">
        <v>90</v>
      </c>
      <c r="AV251" s="14" t="s">
        <v>90</v>
      </c>
      <c r="AW251" s="14" t="s">
        <v>35</v>
      </c>
      <c r="AX251" s="14" t="s">
        <v>81</v>
      </c>
      <c r="AY251" s="166" t="s">
        <v>270</v>
      </c>
    </row>
    <row r="252" spans="2:65" s="14" customFormat="1" ht="11.25">
      <c r="B252" s="165"/>
      <c r="D252" s="152" t="s">
        <v>279</v>
      </c>
      <c r="E252" s="166" t="s">
        <v>1</v>
      </c>
      <c r="F252" s="167" t="s">
        <v>3725</v>
      </c>
      <c r="H252" s="168">
        <v>108.75</v>
      </c>
      <c r="I252" s="169"/>
      <c r="L252" s="165"/>
      <c r="M252" s="170"/>
      <c r="T252" s="171"/>
      <c r="AT252" s="166" t="s">
        <v>279</v>
      </c>
      <c r="AU252" s="166" t="s">
        <v>90</v>
      </c>
      <c r="AV252" s="14" t="s">
        <v>90</v>
      </c>
      <c r="AW252" s="14" t="s">
        <v>35</v>
      </c>
      <c r="AX252" s="14" t="s">
        <v>81</v>
      </c>
      <c r="AY252" s="166" t="s">
        <v>270</v>
      </c>
    </row>
    <row r="253" spans="2:65" s="14" customFormat="1" ht="11.25">
      <c r="B253" s="165"/>
      <c r="D253" s="152" t="s">
        <v>279</v>
      </c>
      <c r="E253" s="166" t="s">
        <v>1</v>
      </c>
      <c r="F253" s="167" t="s">
        <v>3726</v>
      </c>
      <c r="H253" s="168">
        <v>221.01</v>
      </c>
      <c r="I253" s="169"/>
      <c r="L253" s="165"/>
      <c r="M253" s="170"/>
      <c r="T253" s="171"/>
      <c r="AT253" s="166" t="s">
        <v>279</v>
      </c>
      <c r="AU253" s="166" t="s">
        <v>90</v>
      </c>
      <c r="AV253" s="14" t="s">
        <v>90</v>
      </c>
      <c r="AW253" s="14" t="s">
        <v>35</v>
      </c>
      <c r="AX253" s="14" t="s">
        <v>81</v>
      </c>
      <c r="AY253" s="166" t="s">
        <v>270</v>
      </c>
    </row>
    <row r="254" spans="2:65" s="14" customFormat="1" ht="11.25">
      <c r="B254" s="165"/>
      <c r="D254" s="152" t="s">
        <v>279</v>
      </c>
      <c r="E254" s="166" t="s">
        <v>1</v>
      </c>
      <c r="F254" s="167" t="s">
        <v>3727</v>
      </c>
      <c r="H254" s="168">
        <v>254.12700000000001</v>
      </c>
      <c r="I254" s="169"/>
      <c r="L254" s="165"/>
      <c r="M254" s="170"/>
      <c r="T254" s="171"/>
      <c r="AT254" s="166" t="s">
        <v>279</v>
      </c>
      <c r="AU254" s="166" t="s">
        <v>90</v>
      </c>
      <c r="AV254" s="14" t="s">
        <v>90</v>
      </c>
      <c r="AW254" s="14" t="s">
        <v>35</v>
      </c>
      <c r="AX254" s="14" t="s">
        <v>81</v>
      </c>
      <c r="AY254" s="166" t="s">
        <v>270</v>
      </c>
    </row>
    <row r="255" spans="2:65" s="14" customFormat="1" ht="11.25">
      <c r="B255" s="165"/>
      <c r="D255" s="152" t="s">
        <v>279</v>
      </c>
      <c r="E255" s="166" t="s">
        <v>1</v>
      </c>
      <c r="F255" s="167" t="s">
        <v>3728</v>
      </c>
      <c r="H255" s="168">
        <v>65.415000000000006</v>
      </c>
      <c r="I255" s="169"/>
      <c r="L255" s="165"/>
      <c r="M255" s="170"/>
      <c r="T255" s="171"/>
      <c r="AT255" s="166" t="s">
        <v>279</v>
      </c>
      <c r="AU255" s="166" t="s">
        <v>90</v>
      </c>
      <c r="AV255" s="14" t="s">
        <v>90</v>
      </c>
      <c r="AW255" s="14" t="s">
        <v>35</v>
      </c>
      <c r="AX255" s="14" t="s">
        <v>81</v>
      </c>
      <c r="AY255" s="166" t="s">
        <v>270</v>
      </c>
    </row>
    <row r="256" spans="2:65" s="14" customFormat="1" ht="11.25">
      <c r="B256" s="165"/>
      <c r="D256" s="152" t="s">
        <v>279</v>
      </c>
      <c r="E256" s="166" t="s">
        <v>1</v>
      </c>
      <c r="F256" s="167" t="s">
        <v>3729</v>
      </c>
      <c r="H256" s="168">
        <v>88.2</v>
      </c>
      <c r="I256" s="169"/>
      <c r="L256" s="165"/>
      <c r="M256" s="170"/>
      <c r="T256" s="171"/>
      <c r="AT256" s="166" t="s">
        <v>279</v>
      </c>
      <c r="AU256" s="166" t="s">
        <v>90</v>
      </c>
      <c r="AV256" s="14" t="s">
        <v>90</v>
      </c>
      <c r="AW256" s="14" t="s">
        <v>35</v>
      </c>
      <c r="AX256" s="14" t="s">
        <v>81</v>
      </c>
      <c r="AY256" s="166" t="s">
        <v>270</v>
      </c>
    </row>
    <row r="257" spans="2:51" s="14" customFormat="1" ht="11.25">
      <c r="B257" s="165"/>
      <c r="D257" s="152" t="s">
        <v>279</v>
      </c>
      <c r="E257" s="166" t="s">
        <v>1</v>
      </c>
      <c r="F257" s="167" t="s">
        <v>3730</v>
      </c>
      <c r="H257" s="168">
        <v>127.568</v>
      </c>
      <c r="I257" s="169"/>
      <c r="L257" s="165"/>
      <c r="M257" s="170"/>
      <c r="T257" s="171"/>
      <c r="AT257" s="166" t="s">
        <v>279</v>
      </c>
      <c r="AU257" s="166" t="s">
        <v>90</v>
      </c>
      <c r="AV257" s="14" t="s">
        <v>90</v>
      </c>
      <c r="AW257" s="14" t="s">
        <v>35</v>
      </c>
      <c r="AX257" s="14" t="s">
        <v>81</v>
      </c>
      <c r="AY257" s="166" t="s">
        <v>270</v>
      </c>
    </row>
    <row r="258" spans="2:51" s="14" customFormat="1" ht="11.25">
      <c r="B258" s="165"/>
      <c r="D258" s="152" t="s">
        <v>279</v>
      </c>
      <c r="E258" s="166" t="s">
        <v>1</v>
      </c>
      <c r="F258" s="167" t="s">
        <v>3731</v>
      </c>
      <c r="H258" s="168">
        <v>362.35500000000002</v>
      </c>
      <c r="I258" s="169"/>
      <c r="L258" s="165"/>
      <c r="M258" s="170"/>
      <c r="T258" s="171"/>
      <c r="AT258" s="166" t="s">
        <v>279</v>
      </c>
      <c r="AU258" s="166" t="s">
        <v>90</v>
      </c>
      <c r="AV258" s="14" t="s">
        <v>90</v>
      </c>
      <c r="AW258" s="14" t="s">
        <v>35</v>
      </c>
      <c r="AX258" s="14" t="s">
        <v>81</v>
      </c>
      <c r="AY258" s="166" t="s">
        <v>270</v>
      </c>
    </row>
    <row r="259" spans="2:51" s="14" customFormat="1" ht="11.25">
      <c r="B259" s="165"/>
      <c r="D259" s="152" t="s">
        <v>279</v>
      </c>
      <c r="E259" s="166" t="s">
        <v>1</v>
      </c>
      <c r="F259" s="167" t="s">
        <v>3732</v>
      </c>
      <c r="H259" s="168">
        <v>110.505</v>
      </c>
      <c r="I259" s="169"/>
      <c r="L259" s="165"/>
      <c r="M259" s="170"/>
      <c r="T259" s="171"/>
      <c r="AT259" s="166" t="s">
        <v>279</v>
      </c>
      <c r="AU259" s="166" t="s">
        <v>90</v>
      </c>
      <c r="AV259" s="14" t="s">
        <v>90</v>
      </c>
      <c r="AW259" s="14" t="s">
        <v>35</v>
      </c>
      <c r="AX259" s="14" t="s">
        <v>81</v>
      </c>
      <c r="AY259" s="166" t="s">
        <v>270</v>
      </c>
    </row>
    <row r="260" spans="2:51" s="14" customFormat="1" ht="11.25">
      <c r="B260" s="165"/>
      <c r="D260" s="152" t="s">
        <v>279</v>
      </c>
      <c r="E260" s="166" t="s">
        <v>1</v>
      </c>
      <c r="F260" s="167" t="s">
        <v>3733</v>
      </c>
      <c r="H260" s="168">
        <v>127.89</v>
      </c>
      <c r="I260" s="169"/>
      <c r="L260" s="165"/>
      <c r="M260" s="170"/>
      <c r="T260" s="171"/>
      <c r="AT260" s="166" t="s">
        <v>279</v>
      </c>
      <c r="AU260" s="166" t="s">
        <v>90</v>
      </c>
      <c r="AV260" s="14" t="s">
        <v>90</v>
      </c>
      <c r="AW260" s="14" t="s">
        <v>35</v>
      </c>
      <c r="AX260" s="14" t="s">
        <v>81</v>
      </c>
      <c r="AY260" s="166" t="s">
        <v>270</v>
      </c>
    </row>
    <row r="261" spans="2:51" s="14" customFormat="1" ht="11.25">
      <c r="B261" s="165"/>
      <c r="D261" s="152" t="s">
        <v>279</v>
      </c>
      <c r="E261" s="166" t="s">
        <v>1</v>
      </c>
      <c r="F261" s="167" t="s">
        <v>3734</v>
      </c>
      <c r="H261" s="168">
        <v>44.625</v>
      </c>
      <c r="I261" s="169"/>
      <c r="L261" s="165"/>
      <c r="M261" s="170"/>
      <c r="T261" s="171"/>
      <c r="AT261" s="166" t="s">
        <v>279</v>
      </c>
      <c r="AU261" s="166" t="s">
        <v>90</v>
      </c>
      <c r="AV261" s="14" t="s">
        <v>90</v>
      </c>
      <c r="AW261" s="14" t="s">
        <v>35</v>
      </c>
      <c r="AX261" s="14" t="s">
        <v>81</v>
      </c>
      <c r="AY261" s="166" t="s">
        <v>270</v>
      </c>
    </row>
    <row r="262" spans="2:51" s="14" customFormat="1" ht="11.25">
      <c r="B262" s="165"/>
      <c r="D262" s="152" t="s">
        <v>279</v>
      </c>
      <c r="E262" s="166" t="s">
        <v>1</v>
      </c>
      <c r="F262" s="167" t="s">
        <v>3735</v>
      </c>
      <c r="H262" s="168">
        <v>137.02500000000001</v>
      </c>
      <c r="I262" s="169"/>
      <c r="L262" s="165"/>
      <c r="M262" s="170"/>
      <c r="T262" s="171"/>
      <c r="AT262" s="166" t="s">
        <v>279</v>
      </c>
      <c r="AU262" s="166" t="s">
        <v>90</v>
      </c>
      <c r="AV262" s="14" t="s">
        <v>90</v>
      </c>
      <c r="AW262" s="14" t="s">
        <v>35</v>
      </c>
      <c r="AX262" s="14" t="s">
        <v>81</v>
      </c>
      <c r="AY262" s="166" t="s">
        <v>270</v>
      </c>
    </row>
    <row r="263" spans="2:51" s="14" customFormat="1" ht="11.25">
      <c r="B263" s="165"/>
      <c r="D263" s="152" t="s">
        <v>279</v>
      </c>
      <c r="E263" s="166" t="s">
        <v>1</v>
      </c>
      <c r="F263" s="167" t="s">
        <v>3736</v>
      </c>
      <c r="H263" s="168">
        <v>164.798</v>
      </c>
      <c r="I263" s="169"/>
      <c r="L263" s="165"/>
      <c r="M263" s="170"/>
      <c r="T263" s="171"/>
      <c r="AT263" s="166" t="s">
        <v>279</v>
      </c>
      <c r="AU263" s="166" t="s">
        <v>90</v>
      </c>
      <c r="AV263" s="14" t="s">
        <v>90</v>
      </c>
      <c r="AW263" s="14" t="s">
        <v>35</v>
      </c>
      <c r="AX263" s="14" t="s">
        <v>81</v>
      </c>
      <c r="AY263" s="166" t="s">
        <v>270</v>
      </c>
    </row>
    <row r="264" spans="2:51" s="14" customFormat="1" ht="11.25">
      <c r="B264" s="165"/>
      <c r="D264" s="152" t="s">
        <v>279</v>
      </c>
      <c r="E264" s="166" t="s">
        <v>1</v>
      </c>
      <c r="F264" s="167" t="s">
        <v>3737</v>
      </c>
      <c r="H264" s="168">
        <v>38.831000000000003</v>
      </c>
      <c r="I264" s="169"/>
      <c r="L264" s="165"/>
      <c r="M264" s="170"/>
      <c r="T264" s="171"/>
      <c r="AT264" s="166" t="s">
        <v>279</v>
      </c>
      <c r="AU264" s="166" t="s">
        <v>90</v>
      </c>
      <c r="AV264" s="14" t="s">
        <v>90</v>
      </c>
      <c r="AW264" s="14" t="s">
        <v>35</v>
      </c>
      <c r="AX264" s="14" t="s">
        <v>81</v>
      </c>
      <c r="AY264" s="166" t="s">
        <v>270</v>
      </c>
    </row>
    <row r="265" spans="2:51" s="14" customFormat="1" ht="11.25">
      <c r="B265" s="165"/>
      <c r="D265" s="152" t="s">
        <v>279</v>
      </c>
      <c r="E265" s="166" t="s">
        <v>1</v>
      </c>
      <c r="F265" s="167" t="s">
        <v>3738</v>
      </c>
      <c r="H265" s="168">
        <v>75.382999999999996</v>
      </c>
      <c r="I265" s="169"/>
      <c r="L265" s="165"/>
      <c r="M265" s="170"/>
      <c r="T265" s="171"/>
      <c r="AT265" s="166" t="s">
        <v>279</v>
      </c>
      <c r="AU265" s="166" t="s">
        <v>90</v>
      </c>
      <c r="AV265" s="14" t="s">
        <v>90</v>
      </c>
      <c r="AW265" s="14" t="s">
        <v>35</v>
      </c>
      <c r="AX265" s="14" t="s">
        <v>81</v>
      </c>
      <c r="AY265" s="166" t="s">
        <v>270</v>
      </c>
    </row>
    <row r="266" spans="2:51" s="14" customFormat="1" ht="11.25">
      <c r="B266" s="165"/>
      <c r="D266" s="152" t="s">
        <v>279</v>
      </c>
      <c r="E266" s="166" t="s">
        <v>1</v>
      </c>
      <c r="F266" s="167" t="s">
        <v>3739</v>
      </c>
      <c r="H266" s="168">
        <v>70.488</v>
      </c>
      <c r="I266" s="169"/>
      <c r="L266" s="165"/>
      <c r="M266" s="170"/>
      <c r="T266" s="171"/>
      <c r="AT266" s="166" t="s">
        <v>279</v>
      </c>
      <c r="AU266" s="166" t="s">
        <v>90</v>
      </c>
      <c r="AV266" s="14" t="s">
        <v>90</v>
      </c>
      <c r="AW266" s="14" t="s">
        <v>35</v>
      </c>
      <c r="AX266" s="14" t="s">
        <v>81</v>
      </c>
      <c r="AY266" s="166" t="s">
        <v>270</v>
      </c>
    </row>
    <row r="267" spans="2:51" s="14" customFormat="1" ht="11.25">
      <c r="B267" s="165"/>
      <c r="D267" s="152" t="s">
        <v>279</v>
      </c>
      <c r="E267" s="166" t="s">
        <v>1</v>
      </c>
      <c r="F267" s="167" t="s">
        <v>3740</v>
      </c>
      <c r="H267" s="168">
        <v>55.356999999999999</v>
      </c>
      <c r="I267" s="169"/>
      <c r="L267" s="165"/>
      <c r="M267" s="170"/>
      <c r="T267" s="171"/>
      <c r="AT267" s="166" t="s">
        <v>279</v>
      </c>
      <c r="AU267" s="166" t="s">
        <v>90</v>
      </c>
      <c r="AV267" s="14" t="s">
        <v>90</v>
      </c>
      <c r="AW267" s="14" t="s">
        <v>35</v>
      </c>
      <c r="AX267" s="14" t="s">
        <v>81</v>
      </c>
      <c r="AY267" s="166" t="s">
        <v>270</v>
      </c>
    </row>
    <row r="268" spans="2:51" s="14" customFormat="1" ht="11.25">
      <c r="B268" s="165"/>
      <c r="D268" s="152" t="s">
        <v>279</v>
      </c>
      <c r="E268" s="166" t="s">
        <v>1</v>
      </c>
      <c r="F268" s="167" t="s">
        <v>3741</v>
      </c>
      <c r="H268" s="168">
        <v>137.93600000000001</v>
      </c>
      <c r="I268" s="169"/>
      <c r="L268" s="165"/>
      <c r="M268" s="170"/>
      <c r="T268" s="171"/>
      <c r="AT268" s="166" t="s">
        <v>279</v>
      </c>
      <c r="AU268" s="166" t="s">
        <v>90</v>
      </c>
      <c r="AV268" s="14" t="s">
        <v>90</v>
      </c>
      <c r="AW268" s="14" t="s">
        <v>35</v>
      </c>
      <c r="AX268" s="14" t="s">
        <v>81</v>
      </c>
      <c r="AY268" s="166" t="s">
        <v>270</v>
      </c>
    </row>
    <row r="269" spans="2:51" s="14" customFormat="1" ht="11.25">
      <c r="B269" s="165"/>
      <c r="D269" s="152" t="s">
        <v>279</v>
      </c>
      <c r="E269" s="166" t="s">
        <v>1</v>
      </c>
      <c r="F269" s="167" t="s">
        <v>3742</v>
      </c>
      <c r="H269" s="168">
        <v>29.715</v>
      </c>
      <c r="I269" s="169"/>
      <c r="L269" s="165"/>
      <c r="M269" s="170"/>
      <c r="T269" s="171"/>
      <c r="AT269" s="166" t="s">
        <v>279</v>
      </c>
      <c r="AU269" s="166" t="s">
        <v>90</v>
      </c>
      <c r="AV269" s="14" t="s">
        <v>90</v>
      </c>
      <c r="AW269" s="14" t="s">
        <v>35</v>
      </c>
      <c r="AX269" s="14" t="s">
        <v>81</v>
      </c>
      <c r="AY269" s="166" t="s">
        <v>270</v>
      </c>
    </row>
    <row r="270" spans="2:51" s="14" customFormat="1" ht="11.25">
      <c r="B270" s="165"/>
      <c r="D270" s="152" t="s">
        <v>279</v>
      </c>
      <c r="E270" s="166" t="s">
        <v>1</v>
      </c>
      <c r="F270" s="167" t="s">
        <v>3743</v>
      </c>
      <c r="H270" s="168">
        <v>3.96</v>
      </c>
      <c r="I270" s="169"/>
      <c r="L270" s="165"/>
      <c r="M270" s="170"/>
      <c r="T270" s="171"/>
      <c r="AT270" s="166" t="s">
        <v>279</v>
      </c>
      <c r="AU270" s="166" t="s">
        <v>90</v>
      </c>
      <c r="AV270" s="14" t="s">
        <v>90</v>
      </c>
      <c r="AW270" s="14" t="s">
        <v>35</v>
      </c>
      <c r="AX270" s="14" t="s">
        <v>81</v>
      </c>
      <c r="AY270" s="166" t="s">
        <v>270</v>
      </c>
    </row>
    <row r="271" spans="2:51" s="14" customFormat="1" ht="11.25">
      <c r="B271" s="165"/>
      <c r="D271" s="152" t="s">
        <v>279</v>
      </c>
      <c r="E271" s="166" t="s">
        <v>1</v>
      </c>
      <c r="F271" s="167" t="s">
        <v>3744</v>
      </c>
      <c r="H271" s="168">
        <v>7.92</v>
      </c>
      <c r="I271" s="169"/>
      <c r="L271" s="165"/>
      <c r="M271" s="170"/>
      <c r="T271" s="171"/>
      <c r="AT271" s="166" t="s">
        <v>279</v>
      </c>
      <c r="AU271" s="166" t="s">
        <v>90</v>
      </c>
      <c r="AV271" s="14" t="s">
        <v>90</v>
      </c>
      <c r="AW271" s="14" t="s">
        <v>35</v>
      </c>
      <c r="AX271" s="14" t="s">
        <v>81</v>
      </c>
      <c r="AY271" s="166" t="s">
        <v>270</v>
      </c>
    </row>
    <row r="272" spans="2:51" s="14" customFormat="1" ht="11.25">
      <c r="B272" s="165"/>
      <c r="D272" s="152" t="s">
        <v>279</v>
      </c>
      <c r="E272" s="166" t="s">
        <v>1</v>
      </c>
      <c r="F272" s="167" t="s">
        <v>3745</v>
      </c>
      <c r="H272" s="168">
        <v>3.3</v>
      </c>
      <c r="I272" s="169"/>
      <c r="L272" s="165"/>
      <c r="M272" s="170"/>
      <c r="T272" s="171"/>
      <c r="AT272" s="166" t="s">
        <v>279</v>
      </c>
      <c r="AU272" s="166" t="s">
        <v>90</v>
      </c>
      <c r="AV272" s="14" t="s">
        <v>90</v>
      </c>
      <c r="AW272" s="14" t="s">
        <v>35</v>
      </c>
      <c r="AX272" s="14" t="s">
        <v>81</v>
      </c>
      <c r="AY272" s="166" t="s">
        <v>270</v>
      </c>
    </row>
    <row r="273" spans="2:65" s="14" customFormat="1" ht="11.25">
      <c r="B273" s="165"/>
      <c r="D273" s="152" t="s">
        <v>279</v>
      </c>
      <c r="E273" s="166" t="s">
        <v>1</v>
      </c>
      <c r="F273" s="167" t="s">
        <v>3746</v>
      </c>
      <c r="H273" s="168">
        <v>21.405999999999999</v>
      </c>
      <c r="I273" s="169"/>
      <c r="L273" s="165"/>
      <c r="M273" s="170"/>
      <c r="T273" s="171"/>
      <c r="AT273" s="166" t="s">
        <v>279</v>
      </c>
      <c r="AU273" s="166" t="s">
        <v>90</v>
      </c>
      <c r="AV273" s="14" t="s">
        <v>90</v>
      </c>
      <c r="AW273" s="14" t="s">
        <v>35</v>
      </c>
      <c r="AX273" s="14" t="s">
        <v>81</v>
      </c>
      <c r="AY273" s="166" t="s">
        <v>270</v>
      </c>
    </row>
    <row r="274" spans="2:65" s="13" customFormat="1" ht="11.25">
      <c r="B274" s="158"/>
      <c r="D274" s="152" t="s">
        <v>279</v>
      </c>
      <c r="E274" s="159" t="s">
        <v>3565</v>
      </c>
      <c r="F274" s="160" t="s">
        <v>367</v>
      </c>
      <c r="H274" s="161">
        <v>2887.652</v>
      </c>
      <c r="I274" s="162"/>
      <c r="L274" s="158"/>
      <c r="M274" s="163"/>
      <c r="T274" s="164"/>
      <c r="AT274" s="159" t="s">
        <v>279</v>
      </c>
      <c r="AU274" s="159" t="s">
        <v>90</v>
      </c>
      <c r="AV274" s="13" t="s">
        <v>179</v>
      </c>
      <c r="AW274" s="13" t="s">
        <v>35</v>
      </c>
      <c r="AX274" s="13" t="s">
        <v>81</v>
      </c>
      <c r="AY274" s="159" t="s">
        <v>270</v>
      </c>
    </row>
    <row r="275" spans="2:65" s="14" customFormat="1" ht="11.25">
      <c r="B275" s="165"/>
      <c r="D275" s="152" t="s">
        <v>279</v>
      </c>
      <c r="E275" s="166" t="s">
        <v>1</v>
      </c>
      <c r="F275" s="167" t="s">
        <v>3747</v>
      </c>
      <c r="H275" s="168">
        <v>-87.793999999999997</v>
      </c>
      <c r="I275" s="169"/>
      <c r="L275" s="165"/>
      <c r="M275" s="170"/>
      <c r="T275" s="171"/>
      <c r="AT275" s="166" t="s">
        <v>279</v>
      </c>
      <c r="AU275" s="166" t="s">
        <v>90</v>
      </c>
      <c r="AV275" s="14" t="s">
        <v>90</v>
      </c>
      <c r="AW275" s="14" t="s">
        <v>35</v>
      </c>
      <c r="AX275" s="14" t="s">
        <v>81</v>
      </c>
      <c r="AY275" s="166" t="s">
        <v>270</v>
      </c>
    </row>
    <row r="276" spans="2:65" s="12" customFormat="1" ht="11.25">
      <c r="B276" s="151"/>
      <c r="D276" s="152" t="s">
        <v>279</v>
      </c>
      <c r="E276" s="153" t="s">
        <v>1</v>
      </c>
      <c r="F276" s="154" t="s">
        <v>3748</v>
      </c>
      <c r="H276" s="153" t="s">
        <v>1</v>
      </c>
      <c r="I276" s="155"/>
      <c r="L276" s="151"/>
      <c r="M276" s="156"/>
      <c r="T276" s="157"/>
      <c r="AT276" s="153" t="s">
        <v>279</v>
      </c>
      <c r="AU276" s="153" t="s">
        <v>90</v>
      </c>
      <c r="AV276" s="12" t="s">
        <v>21</v>
      </c>
      <c r="AW276" s="12" t="s">
        <v>35</v>
      </c>
      <c r="AX276" s="12" t="s">
        <v>81</v>
      </c>
      <c r="AY276" s="153" t="s">
        <v>270</v>
      </c>
    </row>
    <row r="277" spans="2:65" s="14" customFormat="1" ht="11.25">
      <c r="B277" s="165"/>
      <c r="D277" s="152" t="s">
        <v>279</v>
      </c>
      <c r="E277" s="166" t="s">
        <v>1</v>
      </c>
      <c r="F277" s="167" t="s">
        <v>3749</v>
      </c>
      <c r="H277" s="168">
        <v>-0.04</v>
      </c>
      <c r="I277" s="169"/>
      <c r="L277" s="165"/>
      <c r="M277" s="170"/>
      <c r="T277" s="171"/>
      <c r="AT277" s="166" t="s">
        <v>279</v>
      </c>
      <c r="AU277" s="166" t="s">
        <v>90</v>
      </c>
      <c r="AV277" s="14" t="s">
        <v>90</v>
      </c>
      <c r="AW277" s="14" t="s">
        <v>35</v>
      </c>
      <c r="AX277" s="14" t="s">
        <v>81</v>
      </c>
      <c r="AY277" s="166" t="s">
        <v>270</v>
      </c>
    </row>
    <row r="278" spans="2:65" s="14" customFormat="1" ht="11.25">
      <c r="B278" s="165"/>
      <c r="D278" s="152" t="s">
        <v>279</v>
      </c>
      <c r="E278" s="166" t="s">
        <v>1</v>
      </c>
      <c r="F278" s="167" t="s">
        <v>3750</v>
      </c>
      <c r="H278" s="168">
        <v>-9.5000000000000001E-2</v>
      </c>
      <c r="I278" s="169"/>
      <c r="L278" s="165"/>
      <c r="M278" s="170"/>
      <c r="T278" s="171"/>
      <c r="AT278" s="166" t="s">
        <v>279</v>
      </c>
      <c r="AU278" s="166" t="s">
        <v>90</v>
      </c>
      <c r="AV278" s="14" t="s">
        <v>90</v>
      </c>
      <c r="AW278" s="14" t="s">
        <v>35</v>
      </c>
      <c r="AX278" s="14" t="s">
        <v>81</v>
      </c>
      <c r="AY278" s="166" t="s">
        <v>270</v>
      </c>
    </row>
    <row r="279" spans="2:65" s="14" customFormat="1" ht="11.25">
      <c r="B279" s="165"/>
      <c r="D279" s="152" t="s">
        <v>279</v>
      </c>
      <c r="E279" s="166" t="s">
        <v>1</v>
      </c>
      <c r="F279" s="167" t="s">
        <v>3751</v>
      </c>
      <c r="H279" s="168">
        <v>-53.39</v>
      </c>
      <c r="I279" s="169"/>
      <c r="L279" s="165"/>
      <c r="M279" s="170"/>
      <c r="T279" s="171"/>
      <c r="AT279" s="166" t="s">
        <v>279</v>
      </c>
      <c r="AU279" s="166" t="s">
        <v>90</v>
      </c>
      <c r="AV279" s="14" t="s">
        <v>90</v>
      </c>
      <c r="AW279" s="14" t="s">
        <v>35</v>
      </c>
      <c r="AX279" s="14" t="s">
        <v>81</v>
      </c>
      <c r="AY279" s="166" t="s">
        <v>270</v>
      </c>
    </row>
    <row r="280" spans="2:65" s="12" customFormat="1" ht="11.25">
      <c r="B280" s="151"/>
      <c r="D280" s="152" t="s">
        <v>279</v>
      </c>
      <c r="E280" s="153" t="s">
        <v>1</v>
      </c>
      <c r="F280" s="154" t="s">
        <v>3752</v>
      </c>
      <c r="H280" s="153" t="s">
        <v>1</v>
      </c>
      <c r="I280" s="155"/>
      <c r="L280" s="151"/>
      <c r="M280" s="156"/>
      <c r="T280" s="157"/>
      <c r="AT280" s="153" t="s">
        <v>279</v>
      </c>
      <c r="AU280" s="153" t="s">
        <v>90</v>
      </c>
      <c r="AV280" s="12" t="s">
        <v>21</v>
      </c>
      <c r="AW280" s="12" t="s">
        <v>35</v>
      </c>
      <c r="AX280" s="12" t="s">
        <v>81</v>
      </c>
      <c r="AY280" s="153" t="s">
        <v>270</v>
      </c>
    </row>
    <row r="281" spans="2:65" s="14" customFormat="1" ht="11.25">
      <c r="B281" s="165"/>
      <c r="D281" s="152" t="s">
        <v>279</v>
      </c>
      <c r="E281" s="166" t="s">
        <v>1</v>
      </c>
      <c r="F281" s="167" t="s">
        <v>3753</v>
      </c>
      <c r="H281" s="168">
        <v>-66.69</v>
      </c>
      <c r="I281" s="169"/>
      <c r="L281" s="165"/>
      <c r="M281" s="170"/>
      <c r="T281" s="171"/>
      <c r="AT281" s="166" t="s">
        <v>279</v>
      </c>
      <c r="AU281" s="166" t="s">
        <v>90</v>
      </c>
      <c r="AV281" s="14" t="s">
        <v>90</v>
      </c>
      <c r="AW281" s="14" t="s">
        <v>35</v>
      </c>
      <c r="AX281" s="14" t="s">
        <v>81</v>
      </c>
      <c r="AY281" s="166" t="s">
        <v>270</v>
      </c>
    </row>
    <row r="282" spans="2:65" s="14" customFormat="1" ht="11.25">
      <c r="B282" s="165"/>
      <c r="D282" s="152" t="s">
        <v>279</v>
      </c>
      <c r="E282" s="166" t="s">
        <v>1</v>
      </c>
      <c r="F282" s="167" t="s">
        <v>3754</v>
      </c>
      <c r="H282" s="168">
        <v>-61.36</v>
      </c>
      <c r="I282" s="169"/>
      <c r="L282" s="165"/>
      <c r="M282" s="170"/>
      <c r="T282" s="171"/>
      <c r="AT282" s="166" t="s">
        <v>279</v>
      </c>
      <c r="AU282" s="166" t="s">
        <v>90</v>
      </c>
      <c r="AV282" s="14" t="s">
        <v>90</v>
      </c>
      <c r="AW282" s="14" t="s">
        <v>35</v>
      </c>
      <c r="AX282" s="14" t="s">
        <v>81</v>
      </c>
      <c r="AY282" s="166" t="s">
        <v>270</v>
      </c>
    </row>
    <row r="283" spans="2:65" s="14" customFormat="1" ht="11.25">
      <c r="B283" s="165"/>
      <c r="D283" s="152" t="s">
        <v>279</v>
      </c>
      <c r="E283" s="166" t="s">
        <v>1</v>
      </c>
      <c r="F283" s="167" t="s">
        <v>3755</v>
      </c>
      <c r="H283" s="168">
        <v>-149.41200000000001</v>
      </c>
      <c r="I283" s="169"/>
      <c r="L283" s="165"/>
      <c r="M283" s="170"/>
      <c r="T283" s="171"/>
      <c r="AT283" s="166" t="s">
        <v>279</v>
      </c>
      <c r="AU283" s="166" t="s">
        <v>90</v>
      </c>
      <c r="AV283" s="14" t="s">
        <v>90</v>
      </c>
      <c r="AW283" s="14" t="s">
        <v>35</v>
      </c>
      <c r="AX283" s="14" t="s">
        <v>81</v>
      </c>
      <c r="AY283" s="166" t="s">
        <v>270</v>
      </c>
    </row>
    <row r="284" spans="2:65" s="14" customFormat="1" ht="11.25">
      <c r="B284" s="165"/>
      <c r="D284" s="152" t="s">
        <v>279</v>
      </c>
      <c r="E284" s="166" t="s">
        <v>1</v>
      </c>
      <c r="F284" s="167" t="s">
        <v>3756</v>
      </c>
      <c r="H284" s="168">
        <v>-103.68899999999999</v>
      </c>
      <c r="I284" s="169"/>
      <c r="L284" s="165"/>
      <c r="M284" s="170"/>
      <c r="T284" s="171"/>
      <c r="AT284" s="166" t="s">
        <v>279</v>
      </c>
      <c r="AU284" s="166" t="s">
        <v>90</v>
      </c>
      <c r="AV284" s="14" t="s">
        <v>90</v>
      </c>
      <c r="AW284" s="14" t="s">
        <v>35</v>
      </c>
      <c r="AX284" s="14" t="s">
        <v>81</v>
      </c>
      <c r="AY284" s="166" t="s">
        <v>270</v>
      </c>
    </row>
    <row r="285" spans="2:65" s="15" customFormat="1" ht="11.25">
      <c r="B285" s="172"/>
      <c r="D285" s="152" t="s">
        <v>279</v>
      </c>
      <c r="E285" s="173" t="s">
        <v>3563</v>
      </c>
      <c r="F285" s="174" t="s">
        <v>310</v>
      </c>
      <c r="H285" s="175">
        <v>2365.1819999999998</v>
      </c>
      <c r="I285" s="176"/>
      <c r="L285" s="172"/>
      <c r="M285" s="177"/>
      <c r="T285" s="178"/>
      <c r="AT285" s="173" t="s">
        <v>279</v>
      </c>
      <c r="AU285" s="173" t="s">
        <v>90</v>
      </c>
      <c r="AV285" s="15" t="s">
        <v>277</v>
      </c>
      <c r="AW285" s="15" t="s">
        <v>35</v>
      </c>
      <c r="AX285" s="15" t="s">
        <v>81</v>
      </c>
      <c r="AY285" s="173" t="s">
        <v>270</v>
      </c>
    </row>
    <row r="286" spans="2:65" s="14" customFormat="1" ht="11.25">
      <c r="B286" s="165"/>
      <c r="D286" s="152" t="s">
        <v>279</v>
      </c>
      <c r="E286" s="166" t="s">
        <v>1</v>
      </c>
      <c r="F286" s="167" t="s">
        <v>3757</v>
      </c>
      <c r="H286" s="168">
        <v>2010.405</v>
      </c>
      <c r="I286" s="169"/>
      <c r="L286" s="165"/>
      <c r="M286" s="170"/>
      <c r="T286" s="171"/>
      <c r="AT286" s="166" t="s">
        <v>279</v>
      </c>
      <c r="AU286" s="166" t="s">
        <v>90</v>
      </c>
      <c r="AV286" s="14" t="s">
        <v>90</v>
      </c>
      <c r="AW286" s="14" t="s">
        <v>35</v>
      </c>
      <c r="AX286" s="14" t="s">
        <v>81</v>
      </c>
      <c r="AY286" s="166" t="s">
        <v>270</v>
      </c>
    </row>
    <row r="287" spans="2:65" s="15" customFormat="1" ht="11.25">
      <c r="B287" s="172"/>
      <c r="D287" s="152" t="s">
        <v>279</v>
      </c>
      <c r="E287" s="173" t="s">
        <v>1</v>
      </c>
      <c r="F287" s="174" t="s">
        <v>310</v>
      </c>
      <c r="H287" s="175">
        <v>2010.405</v>
      </c>
      <c r="I287" s="176"/>
      <c r="L287" s="172"/>
      <c r="M287" s="177"/>
      <c r="T287" s="178"/>
      <c r="AT287" s="173" t="s">
        <v>279</v>
      </c>
      <c r="AU287" s="173" t="s">
        <v>90</v>
      </c>
      <c r="AV287" s="15" t="s">
        <v>277</v>
      </c>
      <c r="AW287" s="15" t="s">
        <v>35</v>
      </c>
      <c r="AX287" s="15" t="s">
        <v>21</v>
      </c>
      <c r="AY287" s="173" t="s">
        <v>270</v>
      </c>
    </row>
    <row r="288" spans="2:65" s="1" customFormat="1" ht="33" customHeight="1">
      <c r="B288" s="32"/>
      <c r="C288" s="138" t="s">
        <v>546</v>
      </c>
      <c r="D288" s="138" t="s">
        <v>272</v>
      </c>
      <c r="E288" s="139" t="s">
        <v>3758</v>
      </c>
      <c r="F288" s="140" t="s">
        <v>3759</v>
      </c>
      <c r="G288" s="141" t="s">
        <v>371</v>
      </c>
      <c r="H288" s="142">
        <v>354.77699999999999</v>
      </c>
      <c r="I288" s="143"/>
      <c r="J288" s="144">
        <f>ROUND(I288*H288,2)</f>
        <v>0</v>
      </c>
      <c r="K288" s="140" t="s">
        <v>276</v>
      </c>
      <c r="L288" s="32"/>
      <c r="M288" s="145" t="s">
        <v>1</v>
      </c>
      <c r="N288" s="146" t="s">
        <v>46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277</v>
      </c>
      <c r="AT288" s="149" t="s">
        <v>272</v>
      </c>
      <c r="AU288" s="149" t="s">
        <v>90</v>
      </c>
      <c r="AY288" s="17" t="s">
        <v>270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21</v>
      </c>
      <c r="BK288" s="150">
        <f>ROUND(I288*H288,2)</f>
        <v>0</v>
      </c>
      <c r="BL288" s="17" t="s">
        <v>277</v>
      </c>
      <c r="BM288" s="149" t="s">
        <v>3760</v>
      </c>
    </row>
    <row r="289" spans="2:65" s="14" customFormat="1" ht="11.25">
      <c r="B289" s="165"/>
      <c r="D289" s="152" t="s">
        <v>279</v>
      </c>
      <c r="E289" s="166" t="s">
        <v>1</v>
      </c>
      <c r="F289" s="167" t="s">
        <v>3761</v>
      </c>
      <c r="H289" s="168">
        <v>354.77699999999999</v>
      </c>
      <c r="I289" s="169"/>
      <c r="L289" s="165"/>
      <c r="M289" s="170"/>
      <c r="T289" s="171"/>
      <c r="AT289" s="166" t="s">
        <v>279</v>
      </c>
      <c r="AU289" s="166" t="s">
        <v>90</v>
      </c>
      <c r="AV289" s="14" t="s">
        <v>90</v>
      </c>
      <c r="AW289" s="14" t="s">
        <v>35</v>
      </c>
      <c r="AX289" s="14" t="s">
        <v>21</v>
      </c>
      <c r="AY289" s="166" t="s">
        <v>270</v>
      </c>
    </row>
    <row r="290" spans="2:65" s="1" customFormat="1" ht="21.75" customHeight="1">
      <c r="B290" s="32"/>
      <c r="C290" s="138" t="s">
        <v>552</v>
      </c>
      <c r="D290" s="138" t="s">
        <v>272</v>
      </c>
      <c r="E290" s="139" t="s">
        <v>3762</v>
      </c>
      <c r="F290" s="140" t="s">
        <v>3763</v>
      </c>
      <c r="G290" s="141" t="s">
        <v>275</v>
      </c>
      <c r="H290" s="142">
        <v>70.77</v>
      </c>
      <c r="I290" s="143"/>
      <c r="J290" s="144">
        <f>ROUND(I290*H290,2)</f>
        <v>0</v>
      </c>
      <c r="K290" s="140" t="s">
        <v>276</v>
      </c>
      <c r="L290" s="32"/>
      <c r="M290" s="145" t="s">
        <v>1</v>
      </c>
      <c r="N290" s="146" t="s">
        <v>46</v>
      </c>
      <c r="P290" s="147">
        <f>O290*H290</f>
        <v>0</v>
      </c>
      <c r="Q290" s="147">
        <v>8.4000000000000003E-4</v>
      </c>
      <c r="R290" s="147">
        <f>Q290*H290</f>
        <v>5.9446800000000001E-2</v>
      </c>
      <c r="S290" s="147">
        <v>0</v>
      </c>
      <c r="T290" s="148">
        <f>S290*H290</f>
        <v>0</v>
      </c>
      <c r="AR290" s="149" t="s">
        <v>277</v>
      </c>
      <c r="AT290" s="149" t="s">
        <v>272</v>
      </c>
      <c r="AU290" s="149" t="s">
        <v>90</v>
      </c>
      <c r="AY290" s="17" t="s">
        <v>270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21</v>
      </c>
      <c r="BK290" s="150">
        <f>ROUND(I290*H290,2)</f>
        <v>0</v>
      </c>
      <c r="BL290" s="17" t="s">
        <v>277</v>
      </c>
      <c r="BM290" s="149" t="s">
        <v>3764</v>
      </c>
    </row>
    <row r="291" spans="2:65" s="12" customFormat="1" ht="11.25">
      <c r="B291" s="151"/>
      <c r="D291" s="152" t="s">
        <v>279</v>
      </c>
      <c r="E291" s="153" t="s">
        <v>1</v>
      </c>
      <c r="F291" s="154" t="s">
        <v>3718</v>
      </c>
      <c r="H291" s="153" t="s">
        <v>1</v>
      </c>
      <c r="I291" s="155"/>
      <c r="L291" s="151"/>
      <c r="M291" s="156"/>
      <c r="T291" s="157"/>
      <c r="AT291" s="153" t="s">
        <v>279</v>
      </c>
      <c r="AU291" s="153" t="s">
        <v>90</v>
      </c>
      <c r="AV291" s="12" t="s">
        <v>21</v>
      </c>
      <c r="AW291" s="12" t="s">
        <v>35</v>
      </c>
      <c r="AX291" s="12" t="s">
        <v>81</v>
      </c>
      <c r="AY291" s="153" t="s">
        <v>270</v>
      </c>
    </row>
    <row r="292" spans="2:65" s="14" customFormat="1" ht="11.25">
      <c r="B292" s="165"/>
      <c r="D292" s="152" t="s">
        <v>279</v>
      </c>
      <c r="E292" s="166" t="s">
        <v>1</v>
      </c>
      <c r="F292" s="167" t="s">
        <v>3765</v>
      </c>
      <c r="H292" s="168">
        <v>70.77</v>
      </c>
      <c r="I292" s="169"/>
      <c r="L292" s="165"/>
      <c r="M292" s="170"/>
      <c r="T292" s="171"/>
      <c r="AT292" s="166" t="s">
        <v>279</v>
      </c>
      <c r="AU292" s="166" t="s">
        <v>90</v>
      </c>
      <c r="AV292" s="14" t="s">
        <v>90</v>
      </c>
      <c r="AW292" s="14" t="s">
        <v>35</v>
      </c>
      <c r="AX292" s="14" t="s">
        <v>81</v>
      </c>
      <c r="AY292" s="166" t="s">
        <v>270</v>
      </c>
    </row>
    <row r="293" spans="2:65" s="15" customFormat="1" ht="11.25">
      <c r="B293" s="172"/>
      <c r="D293" s="152" t="s">
        <v>279</v>
      </c>
      <c r="E293" s="173" t="s">
        <v>3553</v>
      </c>
      <c r="F293" s="174" t="s">
        <v>310</v>
      </c>
      <c r="H293" s="175">
        <v>70.77</v>
      </c>
      <c r="I293" s="176"/>
      <c r="L293" s="172"/>
      <c r="M293" s="177"/>
      <c r="T293" s="178"/>
      <c r="AT293" s="173" t="s">
        <v>279</v>
      </c>
      <c r="AU293" s="173" t="s">
        <v>90</v>
      </c>
      <c r="AV293" s="15" t="s">
        <v>277</v>
      </c>
      <c r="AW293" s="15" t="s">
        <v>35</v>
      </c>
      <c r="AX293" s="15" t="s">
        <v>21</v>
      </c>
      <c r="AY293" s="173" t="s">
        <v>270</v>
      </c>
    </row>
    <row r="294" spans="2:65" s="1" customFormat="1" ht="24.2" customHeight="1">
      <c r="B294" s="32"/>
      <c r="C294" s="138" t="s">
        <v>558</v>
      </c>
      <c r="D294" s="138" t="s">
        <v>272</v>
      </c>
      <c r="E294" s="139" t="s">
        <v>3766</v>
      </c>
      <c r="F294" s="140" t="s">
        <v>3767</v>
      </c>
      <c r="G294" s="141" t="s">
        <v>275</v>
      </c>
      <c r="H294" s="142">
        <v>70.77</v>
      </c>
      <c r="I294" s="143"/>
      <c r="J294" s="144">
        <f>ROUND(I294*H294,2)</f>
        <v>0</v>
      </c>
      <c r="K294" s="140" t="s">
        <v>276</v>
      </c>
      <c r="L294" s="32"/>
      <c r="M294" s="145" t="s">
        <v>1</v>
      </c>
      <c r="N294" s="146" t="s">
        <v>46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277</v>
      </c>
      <c r="AT294" s="149" t="s">
        <v>272</v>
      </c>
      <c r="AU294" s="149" t="s">
        <v>90</v>
      </c>
      <c r="AY294" s="17" t="s">
        <v>270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21</v>
      </c>
      <c r="BK294" s="150">
        <f>ROUND(I294*H294,2)</f>
        <v>0</v>
      </c>
      <c r="BL294" s="17" t="s">
        <v>277</v>
      </c>
      <c r="BM294" s="149" t="s">
        <v>3768</v>
      </c>
    </row>
    <row r="295" spans="2:65" s="1" customFormat="1" ht="24.2" customHeight="1">
      <c r="B295" s="32"/>
      <c r="C295" s="138" t="s">
        <v>566</v>
      </c>
      <c r="D295" s="138" t="s">
        <v>272</v>
      </c>
      <c r="E295" s="139" t="s">
        <v>2779</v>
      </c>
      <c r="F295" s="140" t="s">
        <v>2780</v>
      </c>
      <c r="G295" s="141" t="s">
        <v>275</v>
      </c>
      <c r="H295" s="142">
        <v>3792.498</v>
      </c>
      <c r="I295" s="143"/>
      <c r="J295" s="144">
        <f>ROUND(I295*H295,2)</f>
        <v>0</v>
      </c>
      <c r="K295" s="140" t="s">
        <v>276</v>
      </c>
      <c r="L295" s="32"/>
      <c r="M295" s="145" t="s">
        <v>1</v>
      </c>
      <c r="N295" s="146" t="s">
        <v>46</v>
      </c>
      <c r="P295" s="147">
        <f>O295*H295</f>
        <v>0</v>
      </c>
      <c r="Q295" s="147">
        <v>8.4999999999999995E-4</v>
      </c>
      <c r="R295" s="147">
        <f>Q295*H295</f>
        <v>3.2236232999999999</v>
      </c>
      <c r="S295" s="147">
        <v>0</v>
      </c>
      <c r="T295" s="148">
        <f>S295*H295</f>
        <v>0</v>
      </c>
      <c r="AR295" s="149" t="s">
        <v>277</v>
      </c>
      <c r="AT295" s="149" t="s">
        <v>272</v>
      </c>
      <c r="AU295" s="149" t="s">
        <v>90</v>
      </c>
      <c r="AY295" s="17" t="s">
        <v>270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21</v>
      </c>
      <c r="BK295" s="150">
        <f>ROUND(I295*H295,2)</f>
        <v>0</v>
      </c>
      <c r="BL295" s="17" t="s">
        <v>277</v>
      </c>
      <c r="BM295" s="149" t="s">
        <v>3769</v>
      </c>
    </row>
    <row r="296" spans="2:65" s="12" customFormat="1" ht="11.25">
      <c r="B296" s="151"/>
      <c r="D296" s="152" t="s">
        <v>279</v>
      </c>
      <c r="E296" s="153" t="s">
        <v>1</v>
      </c>
      <c r="F296" s="154" t="s">
        <v>3718</v>
      </c>
      <c r="H296" s="153" t="s">
        <v>1</v>
      </c>
      <c r="I296" s="155"/>
      <c r="L296" s="151"/>
      <c r="M296" s="156"/>
      <c r="T296" s="157"/>
      <c r="AT296" s="153" t="s">
        <v>279</v>
      </c>
      <c r="AU296" s="153" t="s">
        <v>90</v>
      </c>
      <c r="AV296" s="12" t="s">
        <v>21</v>
      </c>
      <c r="AW296" s="12" t="s">
        <v>35</v>
      </c>
      <c r="AX296" s="12" t="s">
        <v>81</v>
      </c>
      <c r="AY296" s="153" t="s">
        <v>270</v>
      </c>
    </row>
    <row r="297" spans="2:65" s="14" customFormat="1" ht="11.25">
      <c r="B297" s="165"/>
      <c r="D297" s="152" t="s">
        <v>279</v>
      </c>
      <c r="E297" s="166" t="s">
        <v>1</v>
      </c>
      <c r="F297" s="167" t="s">
        <v>3765</v>
      </c>
      <c r="H297" s="168">
        <v>70.77</v>
      </c>
      <c r="I297" s="169"/>
      <c r="L297" s="165"/>
      <c r="M297" s="170"/>
      <c r="T297" s="171"/>
      <c r="AT297" s="166" t="s">
        <v>279</v>
      </c>
      <c r="AU297" s="166" t="s">
        <v>90</v>
      </c>
      <c r="AV297" s="14" t="s">
        <v>90</v>
      </c>
      <c r="AW297" s="14" t="s">
        <v>35</v>
      </c>
      <c r="AX297" s="14" t="s">
        <v>81</v>
      </c>
      <c r="AY297" s="166" t="s">
        <v>270</v>
      </c>
    </row>
    <row r="298" spans="2:65" s="14" customFormat="1" ht="11.25">
      <c r="B298" s="165"/>
      <c r="D298" s="152" t="s">
        <v>279</v>
      </c>
      <c r="E298" s="166" t="s">
        <v>1</v>
      </c>
      <c r="F298" s="167" t="s">
        <v>3770</v>
      </c>
      <c r="H298" s="168">
        <v>296.94</v>
      </c>
      <c r="I298" s="169"/>
      <c r="L298" s="165"/>
      <c r="M298" s="170"/>
      <c r="T298" s="171"/>
      <c r="AT298" s="166" t="s">
        <v>279</v>
      </c>
      <c r="AU298" s="166" t="s">
        <v>90</v>
      </c>
      <c r="AV298" s="14" t="s">
        <v>90</v>
      </c>
      <c r="AW298" s="14" t="s">
        <v>35</v>
      </c>
      <c r="AX298" s="14" t="s">
        <v>81</v>
      </c>
      <c r="AY298" s="166" t="s">
        <v>270</v>
      </c>
    </row>
    <row r="299" spans="2:65" s="14" customFormat="1" ht="11.25">
      <c r="B299" s="165"/>
      <c r="D299" s="152" t="s">
        <v>279</v>
      </c>
      <c r="E299" s="166" t="s">
        <v>1</v>
      </c>
      <c r="F299" s="167" t="s">
        <v>3771</v>
      </c>
      <c r="H299" s="168">
        <v>96.067999999999998</v>
      </c>
      <c r="I299" s="169"/>
      <c r="L299" s="165"/>
      <c r="M299" s="170"/>
      <c r="T299" s="171"/>
      <c r="AT299" s="166" t="s">
        <v>279</v>
      </c>
      <c r="AU299" s="166" t="s">
        <v>90</v>
      </c>
      <c r="AV299" s="14" t="s">
        <v>90</v>
      </c>
      <c r="AW299" s="14" t="s">
        <v>35</v>
      </c>
      <c r="AX299" s="14" t="s">
        <v>81</v>
      </c>
      <c r="AY299" s="166" t="s">
        <v>270</v>
      </c>
    </row>
    <row r="300" spans="2:65" s="14" customFormat="1" ht="11.25">
      <c r="B300" s="165"/>
      <c r="D300" s="152" t="s">
        <v>279</v>
      </c>
      <c r="E300" s="166" t="s">
        <v>1</v>
      </c>
      <c r="F300" s="167" t="s">
        <v>3772</v>
      </c>
      <c r="H300" s="168">
        <v>223.61699999999999</v>
      </c>
      <c r="I300" s="169"/>
      <c r="L300" s="165"/>
      <c r="M300" s="170"/>
      <c r="T300" s="171"/>
      <c r="AT300" s="166" t="s">
        <v>279</v>
      </c>
      <c r="AU300" s="166" t="s">
        <v>90</v>
      </c>
      <c r="AV300" s="14" t="s">
        <v>90</v>
      </c>
      <c r="AW300" s="14" t="s">
        <v>35</v>
      </c>
      <c r="AX300" s="14" t="s">
        <v>81</v>
      </c>
      <c r="AY300" s="166" t="s">
        <v>270</v>
      </c>
    </row>
    <row r="301" spans="2:65" s="14" customFormat="1" ht="11.25">
      <c r="B301" s="165"/>
      <c r="D301" s="152" t="s">
        <v>279</v>
      </c>
      <c r="E301" s="166" t="s">
        <v>1</v>
      </c>
      <c r="F301" s="167" t="s">
        <v>3773</v>
      </c>
      <c r="H301" s="168">
        <v>125.404</v>
      </c>
      <c r="I301" s="169"/>
      <c r="L301" s="165"/>
      <c r="M301" s="170"/>
      <c r="T301" s="171"/>
      <c r="AT301" s="166" t="s">
        <v>279</v>
      </c>
      <c r="AU301" s="166" t="s">
        <v>90</v>
      </c>
      <c r="AV301" s="14" t="s">
        <v>90</v>
      </c>
      <c r="AW301" s="14" t="s">
        <v>35</v>
      </c>
      <c r="AX301" s="14" t="s">
        <v>81</v>
      </c>
      <c r="AY301" s="166" t="s">
        <v>270</v>
      </c>
    </row>
    <row r="302" spans="2:65" s="14" customFormat="1" ht="11.25">
      <c r="B302" s="165"/>
      <c r="D302" s="152" t="s">
        <v>279</v>
      </c>
      <c r="E302" s="166" t="s">
        <v>1</v>
      </c>
      <c r="F302" s="167" t="s">
        <v>3774</v>
      </c>
      <c r="H302" s="168">
        <v>28.65</v>
      </c>
      <c r="I302" s="169"/>
      <c r="L302" s="165"/>
      <c r="M302" s="170"/>
      <c r="T302" s="171"/>
      <c r="AT302" s="166" t="s">
        <v>279</v>
      </c>
      <c r="AU302" s="166" t="s">
        <v>90</v>
      </c>
      <c r="AV302" s="14" t="s">
        <v>90</v>
      </c>
      <c r="AW302" s="14" t="s">
        <v>35</v>
      </c>
      <c r="AX302" s="14" t="s">
        <v>81</v>
      </c>
      <c r="AY302" s="166" t="s">
        <v>270</v>
      </c>
    </row>
    <row r="303" spans="2:65" s="14" customFormat="1" ht="11.25">
      <c r="B303" s="165"/>
      <c r="D303" s="152" t="s">
        <v>279</v>
      </c>
      <c r="E303" s="166" t="s">
        <v>1</v>
      </c>
      <c r="F303" s="167" t="s">
        <v>3775</v>
      </c>
      <c r="H303" s="168">
        <v>145</v>
      </c>
      <c r="I303" s="169"/>
      <c r="L303" s="165"/>
      <c r="M303" s="170"/>
      <c r="T303" s="171"/>
      <c r="AT303" s="166" t="s">
        <v>279</v>
      </c>
      <c r="AU303" s="166" t="s">
        <v>90</v>
      </c>
      <c r="AV303" s="14" t="s">
        <v>90</v>
      </c>
      <c r="AW303" s="14" t="s">
        <v>35</v>
      </c>
      <c r="AX303" s="14" t="s">
        <v>81</v>
      </c>
      <c r="AY303" s="166" t="s">
        <v>270</v>
      </c>
    </row>
    <row r="304" spans="2:65" s="14" customFormat="1" ht="11.25">
      <c r="B304" s="165"/>
      <c r="D304" s="152" t="s">
        <v>279</v>
      </c>
      <c r="E304" s="166" t="s">
        <v>1</v>
      </c>
      <c r="F304" s="167" t="s">
        <v>3776</v>
      </c>
      <c r="H304" s="168">
        <v>294.68</v>
      </c>
      <c r="I304" s="169"/>
      <c r="L304" s="165"/>
      <c r="M304" s="170"/>
      <c r="T304" s="171"/>
      <c r="AT304" s="166" t="s">
        <v>279</v>
      </c>
      <c r="AU304" s="166" t="s">
        <v>90</v>
      </c>
      <c r="AV304" s="14" t="s">
        <v>90</v>
      </c>
      <c r="AW304" s="14" t="s">
        <v>35</v>
      </c>
      <c r="AX304" s="14" t="s">
        <v>81</v>
      </c>
      <c r="AY304" s="166" t="s">
        <v>270</v>
      </c>
    </row>
    <row r="305" spans="2:51" s="14" customFormat="1" ht="11.25">
      <c r="B305" s="165"/>
      <c r="D305" s="152" t="s">
        <v>279</v>
      </c>
      <c r="E305" s="166" t="s">
        <v>1</v>
      </c>
      <c r="F305" s="167" t="s">
        <v>3777</v>
      </c>
      <c r="H305" s="168">
        <v>338.83600000000001</v>
      </c>
      <c r="I305" s="169"/>
      <c r="L305" s="165"/>
      <c r="M305" s="170"/>
      <c r="T305" s="171"/>
      <c r="AT305" s="166" t="s">
        <v>279</v>
      </c>
      <c r="AU305" s="166" t="s">
        <v>90</v>
      </c>
      <c r="AV305" s="14" t="s">
        <v>90</v>
      </c>
      <c r="AW305" s="14" t="s">
        <v>35</v>
      </c>
      <c r="AX305" s="14" t="s">
        <v>81</v>
      </c>
      <c r="AY305" s="166" t="s">
        <v>270</v>
      </c>
    </row>
    <row r="306" spans="2:51" s="14" customFormat="1" ht="11.25">
      <c r="B306" s="165"/>
      <c r="D306" s="152" t="s">
        <v>279</v>
      </c>
      <c r="E306" s="166" t="s">
        <v>1</v>
      </c>
      <c r="F306" s="167" t="s">
        <v>3778</v>
      </c>
      <c r="H306" s="168">
        <v>87.22</v>
      </c>
      <c r="I306" s="169"/>
      <c r="L306" s="165"/>
      <c r="M306" s="170"/>
      <c r="T306" s="171"/>
      <c r="AT306" s="166" t="s">
        <v>279</v>
      </c>
      <c r="AU306" s="166" t="s">
        <v>90</v>
      </c>
      <c r="AV306" s="14" t="s">
        <v>90</v>
      </c>
      <c r="AW306" s="14" t="s">
        <v>35</v>
      </c>
      <c r="AX306" s="14" t="s">
        <v>81</v>
      </c>
      <c r="AY306" s="166" t="s">
        <v>270</v>
      </c>
    </row>
    <row r="307" spans="2:51" s="14" customFormat="1" ht="11.25">
      <c r="B307" s="165"/>
      <c r="D307" s="152" t="s">
        <v>279</v>
      </c>
      <c r="E307" s="166" t="s">
        <v>1</v>
      </c>
      <c r="F307" s="167" t="s">
        <v>3779</v>
      </c>
      <c r="H307" s="168">
        <v>117.6</v>
      </c>
      <c r="I307" s="169"/>
      <c r="L307" s="165"/>
      <c r="M307" s="170"/>
      <c r="T307" s="171"/>
      <c r="AT307" s="166" t="s">
        <v>279</v>
      </c>
      <c r="AU307" s="166" t="s">
        <v>90</v>
      </c>
      <c r="AV307" s="14" t="s">
        <v>90</v>
      </c>
      <c r="AW307" s="14" t="s">
        <v>35</v>
      </c>
      <c r="AX307" s="14" t="s">
        <v>81</v>
      </c>
      <c r="AY307" s="166" t="s">
        <v>270</v>
      </c>
    </row>
    <row r="308" spans="2:51" s="14" customFormat="1" ht="11.25">
      <c r="B308" s="165"/>
      <c r="D308" s="152" t="s">
        <v>279</v>
      </c>
      <c r="E308" s="166" t="s">
        <v>1</v>
      </c>
      <c r="F308" s="167" t="s">
        <v>3780</v>
      </c>
      <c r="H308" s="168">
        <v>170.09</v>
      </c>
      <c r="I308" s="169"/>
      <c r="L308" s="165"/>
      <c r="M308" s="170"/>
      <c r="T308" s="171"/>
      <c r="AT308" s="166" t="s">
        <v>279</v>
      </c>
      <c r="AU308" s="166" t="s">
        <v>90</v>
      </c>
      <c r="AV308" s="14" t="s">
        <v>90</v>
      </c>
      <c r="AW308" s="14" t="s">
        <v>35</v>
      </c>
      <c r="AX308" s="14" t="s">
        <v>81</v>
      </c>
      <c r="AY308" s="166" t="s">
        <v>270</v>
      </c>
    </row>
    <row r="309" spans="2:51" s="14" customFormat="1" ht="11.25">
      <c r="B309" s="165"/>
      <c r="D309" s="152" t="s">
        <v>279</v>
      </c>
      <c r="E309" s="166" t="s">
        <v>1</v>
      </c>
      <c r="F309" s="167" t="s">
        <v>3781</v>
      </c>
      <c r="H309" s="168">
        <v>483.14</v>
      </c>
      <c r="I309" s="169"/>
      <c r="L309" s="165"/>
      <c r="M309" s="170"/>
      <c r="T309" s="171"/>
      <c r="AT309" s="166" t="s">
        <v>279</v>
      </c>
      <c r="AU309" s="166" t="s">
        <v>90</v>
      </c>
      <c r="AV309" s="14" t="s">
        <v>90</v>
      </c>
      <c r="AW309" s="14" t="s">
        <v>35</v>
      </c>
      <c r="AX309" s="14" t="s">
        <v>81</v>
      </c>
      <c r="AY309" s="166" t="s">
        <v>270</v>
      </c>
    </row>
    <row r="310" spans="2:51" s="14" customFormat="1" ht="11.25">
      <c r="B310" s="165"/>
      <c r="D310" s="152" t="s">
        <v>279</v>
      </c>
      <c r="E310" s="166" t="s">
        <v>1</v>
      </c>
      <c r="F310" s="167" t="s">
        <v>3782</v>
      </c>
      <c r="H310" s="168">
        <v>147.34</v>
      </c>
      <c r="I310" s="169"/>
      <c r="L310" s="165"/>
      <c r="M310" s="170"/>
      <c r="T310" s="171"/>
      <c r="AT310" s="166" t="s">
        <v>279</v>
      </c>
      <c r="AU310" s="166" t="s">
        <v>90</v>
      </c>
      <c r="AV310" s="14" t="s">
        <v>90</v>
      </c>
      <c r="AW310" s="14" t="s">
        <v>35</v>
      </c>
      <c r="AX310" s="14" t="s">
        <v>81</v>
      </c>
      <c r="AY310" s="166" t="s">
        <v>270</v>
      </c>
    </row>
    <row r="311" spans="2:51" s="14" customFormat="1" ht="11.25">
      <c r="B311" s="165"/>
      <c r="D311" s="152" t="s">
        <v>279</v>
      </c>
      <c r="E311" s="166" t="s">
        <v>1</v>
      </c>
      <c r="F311" s="167" t="s">
        <v>3783</v>
      </c>
      <c r="H311" s="168">
        <v>170.52</v>
      </c>
      <c r="I311" s="169"/>
      <c r="L311" s="165"/>
      <c r="M311" s="170"/>
      <c r="T311" s="171"/>
      <c r="AT311" s="166" t="s">
        <v>279</v>
      </c>
      <c r="AU311" s="166" t="s">
        <v>90</v>
      </c>
      <c r="AV311" s="14" t="s">
        <v>90</v>
      </c>
      <c r="AW311" s="14" t="s">
        <v>35</v>
      </c>
      <c r="AX311" s="14" t="s">
        <v>81</v>
      </c>
      <c r="AY311" s="166" t="s">
        <v>270</v>
      </c>
    </row>
    <row r="312" spans="2:51" s="14" customFormat="1" ht="11.25">
      <c r="B312" s="165"/>
      <c r="D312" s="152" t="s">
        <v>279</v>
      </c>
      <c r="E312" s="166" t="s">
        <v>1</v>
      </c>
      <c r="F312" s="167" t="s">
        <v>3784</v>
      </c>
      <c r="H312" s="168">
        <v>59.5</v>
      </c>
      <c r="I312" s="169"/>
      <c r="L312" s="165"/>
      <c r="M312" s="170"/>
      <c r="T312" s="171"/>
      <c r="AT312" s="166" t="s">
        <v>279</v>
      </c>
      <c r="AU312" s="166" t="s">
        <v>90</v>
      </c>
      <c r="AV312" s="14" t="s">
        <v>90</v>
      </c>
      <c r="AW312" s="14" t="s">
        <v>35</v>
      </c>
      <c r="AX312" s="14" t="s">
        <v>81</v>
      </c>
      <c r="AY312" s="166" t="s">
        <v>270</v>
      </c>
    </row>
    <row r="313" spans="2:51" s="14" customFormat="1" ht="11.25">
      <c r="B313" s="165"/>
      <c r="D313" s="152" t="s">
        <v>279</v>
      </c>
      <c r="E313" s="166" t="s">
        <v>1</v>
      </c>
      <c r="F313" s="167" t="s">
        <v>3785</v>
      </c>
      <c r="H313" s="168">
        <v>182.7</v>
      </c>
      <c r="I313" s="169"/>
      <c r="L313" s="165"/>
      <c r="M313" s="170"/>
      <c r="T313" s="171"/>
      <c r="AT313" s="166" t="s">
        <v>279</v>
      </c>
      <c r="AU313" s="166" t="s">
        <v>90</v>
      </c>
      <c r="AV313" s="14" t="s">
        <v>90</v>
      </c>
      <c r="AW313" s="14" t="s">
        <v>35</v>
      </c>
      <c r="AX313" s="14" t="s">
        <v>81</v>
      </c>
      <c r="AY313" s="166" t="s">
        <v>270</v>
      </c>
    </row>
    <row r="314" spans="2:51" s="14" customFormat="1" ht="11.25">
      <c r="B314" s="165"/>
      <c r="D314" s="152" t="s">
        <v>279</v>
      </c>
      <c r="E314" s="166" t="s">
        <v>1</v>
      </c>
      <c r="F314" s="167" t="s">
        <v>3786</v>
      </c>
      <c r="H314" s="168">
        <v>219.73</v>
      </c>
      <c r="I314" s="169"/>
      <c r="L314" s="165"/>
      <c r="M314" s="170"/>
      <c r="T314" s="171"/>
      <c r="AT314" s="166" t="s">
        <v>279</v>
      </c>
      <c r="AU314" s="166" t="s">
        <v>90</v>
      </c>
      <c r="AV314" s="14" t="s">
        <v>90</v>
      </c>
      <c r="AW314" s="14" t="s">
        <v>35</v>
      </c>
      <c r="AX314" s="14" t="s">
        <v>81</v>
      </c>
      <c r="AY314" s="166" t="s">
        <v>270</v>
      </c>
    </row>
    <row r="315" spans="2:51" s="14" customFormat="1" ht="11.25">
      <c r="B315" s="165"/>
      <c r="D315" s="152" t="s">
        <v>279</v>
      </c>
      <c r="E315" s="166" t="s">
        <v>1</v>
      </c>
      <c r="F315" s="167" t="s">
        <v>3787</v>
      </c>
      <c r="H315" s="168">
        <v>51.774999999999999</v>
      </c>
      <c r="I315" s="169"/>
      <c r="L315" s="165"/>
      <c r="M315" s="170"/>
      <c r="T315" s="171"/>
      <c r="AT315" s="166" t="s">
        <v>279</v>
      </c>
      <c r="AU315" s="166" t="s">
        <v>90</v>
      </c>
      <c r="AV315" s="14" t="s">
        <v>90</v>
      </c>
      <c r="AW315" s="14" t="s">
        <v>35</v>
      </c>
      <c r="AX315" s="14" t="s">
        <v>81</v>
      </c>
      <c r="AY315" s="166" t="s">
        <v>270</v>
      </c>
    </row>
    <row r="316" spans="2:51" s="14" customFormat="1" ht="11.25">
      <c r="B316" s="165"/>
      <c r="D316" s="152" t="s">
        <v>279</v>
      </c>
      <c r="E316" s="166" t="s">
        <v>1</v>
      </c>
      <c r="F316" s="167" t="s">
        <v>3788</v>
      </c>
      <c r="H316" s="168">
        <v>100.51</v>
      </c>
      <c r="I316" s="169"/>
      <c r="L316" s="165"/>
      <c r="M316" s="170"/>
      <c r="T316" s="171"/>
      <c r="AT316" s="166" t="s">
        <v>279</v>
      </c>
      <c r="AU316" s="166" t="s">
        <v>90</v>
      </c>
      <c r="AV316" s="14" t="s">
        <v>90</v>
      </c>
      <c r="AW316" s="14" t="s">
        <v>35</v>
      </c>
      <c r="AX316" s="14" t="s">
        <v>81</v>
      </c>
      <c r="AY316" s="166" t="s">
        <v>270</v>
      </c>
    </row>
    <row r="317" spans="2:51" s="14" customFormat="1" ht="11.25">
      <c r="B317" s="165"/>
      <c r="D317" s="152" t="s">
        <v>279</v>
      </c>
      <c r="E317" s="166" t="s">
        <v>1</v>
      </c>
      <c r="F317" s="167" t="s">
        <v>3789</v>
      </c>
      <c r="H317" s="168">
        <v>93.983999999999995</v>
      </c>
      <c r="I317" s="169"/>
      <c r="L317" s="165"/>
      <c r="M317" s="170"/>
      <c r="T317" s="171"/>
      <c r="AT317" s="166" t="s">
        <v>279</v>
      </c>
      <c r="AU317" s="166" t="s">
        <v>90</v>
      </c>
      <c r="AV317" s="14" t="s">
        <v>90</v>
      </c>
      <c r="AW317" s="14" t="s">
        <v>35</v>
      </c>
      <c r="AX317" s="14" t="s">
        <v>81</v>
      </c>
      <c r="AY317" s="166" t="s">
        <v>270</v>
      </c>
    </row>
    <row r="318" spans="2:51" s="14" customFormat="1" ht="11.25">
      <c r="B318" s="165"/>
      <c r="D318" s="152" t="s">
        <v>279</v>
      </c>
      <c r="E318" s="166" t="s">
        <v>1</v>
      </c>
      <c r="F318" s="167" t="s">
        <v>3790</v>
      </c>
      <c r="H318" s="168">
        <v>73.808999999999997</v>
      </c>
      <c r="I318" s="169"/>
      <c r="L318" s="165"/>
      <c r="M318" s="170"/>
      <c r="T318" s="171"/>
      <c r="AT318" s="166" t="s">
        <v>279</v>
      </c>
      <c r="AU318" s="166" t="s">
        <v>90</v>
      </c>
      <c r="AV318" s="14" t="s">
        <v>90</v>
      </c>
      <c r="AW318" s="14" t="s">
        <v>35</v>
      </c>
      <c r="AX318" s="14" t="s">
        <v>81</v>
      </c>
      <c r="AY318" s="166" t="s">
        <v>270</v>
      </c>
    </row>
    <row r="319" spans="2:51" s="14" customFormat="1" ht="11.25">
      <c r="B319" s="165"/>
      <c r="D319" s="152" t="s">
        <v>279</v>
      </c>
      <c r="E319" s="166" t="s">
        <v>1</v>
      </c>
      <c r="F319" s="167" t="s">
        <v>3791</v>
      </c>
      <c r="H319" s="168">
        <v>183.91499999999999</v>
      </c>
      <c r="I319" s="169"/>
      <c r="L319" s="165"/>
      <c r="M319" s="170"/>
      <c r="T319" s="171"/>
      <c r="AT319" s="166" t="s">
        <v>279</v>
      </c>
      <c r="AU319" s="166" t="s">
        <v>90</v>
      </c>
      <c r="AV319" s="14" t="s">
        <v>90</v>
      </c>
      <c r="AW319" s="14" t="s">
        <v>35</v>
      </c>
      <c r="AX319" s="14" t="s">
        <v>81</v>
      </c>
      <c r="AY319" s="166" t="s">
        <v>270</v>
      </c>
    </row>
    <row r="320" spans="2:51" s="14" customFormat="1" ht="11.25">
      <c r="B320" s="165"/>
      <c r="D320" s="152" t="s">
        <v>279</v>
      </c>
      <c r="E320" s="166" t="s">
        <v>1</v>
      </c>
      <c r="F320" s="167" t="s">
        <v>3792</v>
      </c>
      <c r="H320" s="168">
        <v>39.619999999999997</v>
      </c>
      <c r="I320" s="169"/>
      <c r="L320" s="165"/>
      <c r="M320" s="170"/>
      <c r="T320" s="171"/>
      <c r="AT320" s="166" t="s">
        <v>279</v>
      </c>
      <c r="AU320" s="166" t="s">
        <v>90</v>
      </c>
      <c r="AV320" s="14" t="s">
        <v>90</v>
      </c>
      <c r="AW320" s="14" t="s">
        <v>35</v>
      </c>
      <c r="AX320" s="14" t="s">
        <v>81</v>
      </c>
      <c r="AY320" s="166" t="s">
        <v>270</v>
      </c>
    </row>
    <row r="321" spans="2:65" s="14" customFormat="1" ht="11.25">
      <c r="B321" s="165"/>
      <c r="D321" s="152" t="s">
        <v>279</v>
      </c>
      <c r="E321" s="166" t="s">
        <v>1</v>
      </c>
      <c r="F321" s="167" t="s">
        <v>3793</v>
      </c>
      <c r="H321" s="168">
        <v>7.2</v>
      </c>
      <c r="I321" s="169"/>
      <c r="L321" s="165"/>
      <c r="M321" s="170"/>
      <c r="T321" s="171"/>
      <c r="AT321" s="166" t="s">
        <v>279</v>
      </c>
      <c r="AU321" s="166" t="s">
        <v>90</v>
      </c>
      <c r="AV321" s="14" t="s">
        <v>90</v>
      </c>
      <c r="AW321" s="14" t="s">
        <v>35</v>
      </c>
      <c r="AX321" s="14" t="s">
        <v>81</v>
      </c>
      <c r="AY321" s="166" t="s">
        <v>270</v>
      </c>
    </row>
    <row r="322" spans="2:65" s="14" customFormat="1" ht="11.25">
      <c r="B322" s="165"/>
      <c r="D322" s="152" t="s">
        <v>279</v>
      </c>
      <c r="E322" s="166" t="s">
        <v>1</v>
      </c>
      <c r="F322" s="167" t="s">
        <v>3794</v>
      </c>
      <c r="H322" s="168">
        <v>14.4</v>
      </c>
      <c r="I322" s="169"/>
      <c r="L322" s="165"/>
      <c r="M322" s="170"/>
      <c r="T322" s="171"/>
      <c r="AT322" s="166" t="s">
        <v>279</v>
      </c>
      <c r="AU322" s="166" t="s">
        <v>90</v>
      </c>
      <c r="AV322" s="14" t="s">
        <v>90</v>
      </c>
      <c r="AW322" s="14" t="s">
        <v>35</v>
      </c>
      <c r="AX322" s="14" t="s">
        <v>81</v>
      </c>
      <c r="AY322" s="166" t="s">
        <v>270</v>
      </c>
    </row>
    <row r="323" spans="2:65" s="14" customFormat="1" ht="11.25">
      <c r="B323" s="165"/>
      <c r="D323" s="152" t="s">
        <v>279</v>
      </c>
      <c r="E323" s="166" t="s">
        <v>1</v>
      </c>
      <c r="F323" s="167" t="s">
        <v>3795</v>
      </c>
      <c r="H323" s="168">
        <v>6</v>
      </c>
      <c r="I323" s="169"/>
      <c r="L323" s="165"/>
      <c r="M323" s="170"/>
      <c r="T323" s="171"/>
      <c r="AT323" s="166" t="s">
        <v>279</v>
      </c>
      <c r="AU323" s="166" t="s">
        <v>90</v>
      </c>
      <c r="AV323" s="14" t="s">
        <v>90</v>
      </c>
      <c r="AW323" s="14" t="s">
        <v>35</v>
      </c>
      <c r="AX323" s="14" t="s">
        <v>81</v>
      </c>
      <c r="AY323" s="166" t="s">
        <v>270</v>
      </c>
    </row>
    <row r="324" spans="2:65" s="14" customFormat="1" ht="11.25">
      <c r="B324" s="165"/>
      <c r="D324" s="152" t="s">
        <v>279</v>
      </c>
      <c r="E324" s="166" t="s">
        <v>1</v>
      </c>
      <c r="F324" s="167" t="s">
        <v>3796</v>
      </c>
      <c r="H324" s="168">
        <v>34.25</v>
      </c>
      <c r="I324" s="169"/>
      <c r="L324" s="165"/>
      <c r="M324" s="170"/>
      <c r="T324" s="171"/>
      <c r="AT324" s="166" t="s">
        <v>279</v>
      </c>
      <c r="AU324" s="166" t="s">
        <v>90</v>
      </c>
      <c r="AV324" s="14" t="s">
        <v>90</v>
      </c>
      <c r="AW324" s="14" t="s">
        <v>35</v>
      </c>
      <c r="AX324" s="14" t="s">
        <v>81</v>
      </c>
      <c r="AY324" s="166" t="s">
        <v>270</v>
      </c>
    </row>
    <row r="325" spans="2:65" s="14" customFormat="1" ht="11.25">
      <c r="B325" s="165"/>
      <c r="D325" s="152" t="s">
        <v>279</v>
      </c>
      <c r="E325" s="166" t="s">
        <v>1</v>
      </c>
      <c r="F325" s="167" t="s">
        <v>3797</v>
      </c>
      <c r="H325" s="168">
        <v>-70.77</v>
      </c>
      <c r="I325" s="169"/>
      <c r="L325" s="165"/>
      <c r="M325" s="170"/>
      <c r="T325" s="171"/>
      <c r="AT325" s="166" t="s">
        <v>279</v>
      </c>
      <c r="AU325" s="166" t="s">
        <v>90</v>
      </c>
      <c r="AV325" s="14" t="s">
        <v>90</v>
      </c>
      <c r="AW325" s="14" t="s">
        <v>35</v>
      </c>
      <c r="AX325" s="14" t="s">
        <v>81</v>
      </c>
      <c r="AY325" s="166" t="s">
        <v>270</v>
      </c>
    </row>
    <row r="326" spans="2:65" s="15" customFormat="1" ht="11.25">
      <c r="B326" s="172"/>
      <c r="D326" s="152" t="s">
        <v>279</v>
      </c>
      <c r="E326" s="173" t="s">
        <v>1</v>
      </c>
      <c r="F326" s="174" t="s">
        <v>310</v>
      </c>
      <c r="H326" s="175">
        <v>3792.498</v>
      </c>
      <c r="I326" s="176"/>
      <c r="L326" s="172"/>
      <c r="M326" s="177"/>
      <c r="T326" s="178"/>
      <c r="AT326" s="173" t="s">
        <v>279</v>
      </c>
      <c r="AU326" s="173" t="s">
        <v>90</v>
      </c>
      <c r="AV326" s="15" t="s">
        <v>277</v>
      </c>
      <c r="AW326" s="15" t="s">
        <v>35</v>
      </c>
      <c r="AX326" s="15" t="s">
        <v>21</v>
      </c>
      <c r="AY326" s="173" t="s">
        <v>270</v>
      </c>
    </row>
    <row r="327" spans="2:65" s="1" customFormat="1" ht="24.2" customHeight="1">
      <c r="B327" s="32"/>
      <c r="C327" s="138" t="s">
        <v>570</v>
      </c>
      <c r="D327" s="138" t="s">
        <v>272</v>
      </c>
      <c r="E327" s="139" t="s">
        <v>2787</v>
      </c>
      <c r="F327" s="140" t="s">
        <v>2788</v>
      </c>
      <c r="G327" s="141" t="s">
        <v>275</v>
      </c>
      <c r="H327" s="142">
        <v>3792.498</v>
      </c>
      <c r="I327" s="143"/>
      <c r="J327" s="144">
        <f>ROUND(I327*H327,2)</f>
        <v>0</v>
      </c>
      <c r="K327" s="140" t="s">
        <v>276</v>
      </c>
      <c r="L327" s="32"/>
      <c r="M327" s="145" t="s">
        <v>1</v>
      </c>
      <c r="N327" s="146" t="s">
        <v>46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277</v>
      </c>
      <c r="AT327" s="149" t="s">
        <v>272</v>
      </c>
      <c r="AU327" s="149" t="s">
        <v>90</v>
      </c>
      <c r="AY327" s="17" t="s">
        <v>270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21</v>
      </c>
      <c r="BK327" s="150">
        <f>ROUND(I327*H327,2)</f>
        <v>0</v>
      </c>
      <c r="BL327" s="17" t="s">
        <v>277</v>
      </c>
      <c r="BM327" s="149" t="s">
        <v>3798</v>
      </c>
    </row>
    <row r="328" spans="2:65" s="1" customFormat="1" ht="37.9" customHeight="1">
      <c r="B328" s="32"/>
      <c r="C328" s="138" t="s">
        <v>584</v>
      </c>
      <c r="D328" s="138" t="s">
        <v>272</v>
      </c>
      <c r="E328" s="139" t="s">
        <v>476</v>
      </c>
      <c r="F328" s="140" t="s">
        <v>477</v>
      </c>
      <c r="G328" s="141" t="s">
        <v>371</v>
      </c>
      <c r="H328" s="142">
        <v>2160.645</v>
      </c>
      <c r="I328" s="143"/>
      <c r="J328" s="144">
        <f>ROUND(I328*H328,2)</f>
        <v>0</v>
      </c>
      <c r="K328" s="140" t="s">
        <v>276</v>
      </c>
      <c r="L328" s="32"/>
      <c r="M328" s="145" t="s">
        <v>1</v>
      </c>
      <c r="N328" s="146" t="s">
        <v>46</v>
      </c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277</v>
      </c>
      <c r="AT328" s="149" t="s">
        <v>272</v>
      </c>
      <c r="AU328" s="149" t="s">
        <v>90</v>
      </c>
      <c r="AY328" s="17" t="s">
        <v>270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21</v>
      </c>
      <c r="BK328" s="150">
        <f>ROUND(I328*H328,2)</f>
        <v>0</v>
      </c>
      <c r="BL328" s="17" t="s">
        <v>277</v>
      </c>
      <c r="BM328" s="149" t="s">
        <v>3799</v>
      </c>
    </row>
    <row r="329" spans="2:65" s="14" customFormat="1" ht="11.25">
      <c r="B329" s="165"/>
      <c r="D329" s="152" t="s">
        <v>279</v>
      </c>
      <c r="E329" s="166" t="s">
        <v>1</v>
      </c>
      <c r="F329" s="167" t="s">
        <v>3800</v>
      </c>
      <c r="H329" s="168">
        <v>2556.665</v>
      </c>
      <c r="I329" s="169"/>
      <c r="L329" s="165"/>
      <c r="M329" s="170"/>
      <c r="T329" s="171"/>
      <c r="AT329" s="166" t="s">
        <v>279</v>
      </c>
      <c r="AU329" s="166" t="s">
        <v>90</v>
      </c>
      <c r="AV329" s="14" t="s">
        <v>90</v>
      </c>
      <c r="AW329" s="14" t="s">
        <v>35</v>
      </c>
      <c r="AX329" s="14" t="s">
        <v>81</v>
      </c>
      <c r="AY329" s="166" t="s">
        <v>270</v>
      </c>
    </row>
    <row r="330" spans="2:65" s="14" customFormat="1" ht="11.25">
      <c r="B330" s="165"/>
      <c r="D330" s="152" t="s">
        <v>279</v>
      </c>
      <c r="E330" s="166" t="s">
        <v>1</v>
      </c>
      <c r="F330" s="167" t="s">
        <v>3801</v>
      </c>
      <c r="H330" s="168">
        <v>-14.73</v>
      </c>
      <c r="I330" s="169"/>
      <c r="L330" s="165"/>
      <c r="M330" s="170"/>
      <c r="T330" s="171"/>
      <c r="AT330" s="166" t="s">
        <v>279</v>
      </c>
      <c r="AU330" s="166" t="s">
        <v>90</v>
      </c>
      <c r="AV330" s="14" t="s">
        <v>90</v>
      </c>
      <c r="AW330" s="14" t="s">
        <v>35</v>
      </c>
      <c r="AX330" s="14" t="s">
        <v>81</v>
      </c>
      <c r="AY330" s="166" t="s">
        <v>270</v>
      </c>
    </row>
    <row r="331" spans="2:65" s="15" customFormat="1" ht="11.25">
      <c r="B331" s="172"/>
      <c r="D331" s="152" t="s">
        <v>279</v>
      </c>
      <c r="E331" s="173" t="s">
        <v>3549</v>
      </c>
      <c r="F331" s="174" t="s">
        <v>310</v>
      </c>
      <c r="H331" s="175">
        <v>2541.9349999999999</v>
      </c>
      <c r="I331" s="176"/>
      <c r="L331" s="172"/>
      <c r="M331" s="177"/>
      <c r="T331" s="178"/>
      <c r="AT331" s="173" t="s">
        <v>279</v>
      </c>
      <c r="AU331" s="173" t="s">
        <v>90</v>
      </c>
      <c r="AV331" s="15" t="s">
        <v>277</v>
      </c>
      <c r="AW331" s="15" t="s">
        <v>35</v>
      </c>
      <c r="AX331" s="15" t="s">
        <v>81</v>
      </c>
      <c r="AY331" s="173" t="s">
        <v>270</v>
      </c>
    </row>
    <row r="332" spans="2:65" s="12" customFormat="1" ht="11.25">
      <c r="B332" s="151"/>
      <c r="D332" s="152" t="s">
        <v>279</v>
      </c>
      <c r="E332" s="153" t="s">
        <v>1</v>
      </c>
      <c r="F332" s="154" t="s">
        <v>3802</v>
      </c>
      <c r="H332" s="153" t="s">
        <v>1</v>
      </c>
      <c r="I332" s="155"/>
      <c r="L332" s="151"/>
      <c r="M332" s="156"/>
      <c r="T332" s="157"/>
      <c r="AT332" s="153" t="s">
        <v>279</v>
      </c>
      <c r="AU332" s="153" t="s">
        <v>90</v>
      </c>
      <c r="AV332" s="12" t="s">
        <v>21</v>
      </c>
      <c r="AW332" s="12" t="s">
        <v>35</v>
      </c>
      <c r="AX332" s="12" t="s">
        <v>81</v>
      </c>
      <c r="AY332" s="153" t="s">
        <v>270</v>
      </c>
    </row>
    <row r="333" spans="2:65" s="14" customFormat="1" ht="11.25">
      <c r="B333" s="165"/>
      <c r="D333" s="152" t="s">
        <v>279</v>
      </c>
      <c r="E333" s="166" t="s">
        <v>1</v>
      </c>
      <c r="F333" s="167" t="s">
        <v>3803</v>
      </c>
      <c r="H333" s="168">
        <v>2160.645</v>
      </c>
      <c r="I333" s="169"/>
      <c r="L333" s="165"/>
      <c r="M333" s="170"/>
      <c r="T333" s="171"/>
      <c r="AT333" s="166" t="s">
        <v>279</v>
      </c>
      <c r="AU333" s="166" t="s">
        <v>90</v>
      </c>
      <c r="AV333" s="14" t="s">
        <v>90</v>
      </c>
      <c r="AW333" s="14" t="s">
        <v>35</v>
      </c>
      <c r="AX333" s="14" t="s">
        <v>81</v>
      </c>
      <c r="AY333" s="166" t="s">
        <v>270</v>
      </c>
    </row>
    <row r="334" spans="2:65" s="15" customFormat="1" ht="11.25">
      <c r="B334" s="172"/>
      <c r="D334" s="152" t="s">
        <v>279</v>
      </c>
      <c r="E334" s="173" t="s">
        <v>1</v>
      </c>
      <c r="F334" s="174" t="s">
        <v>310</v>
      </c>
      <c r="H334" s="175">
        <v>2160.645</v>
      </c>
      <c r="I334" s="176"/>
      <c r="L334" s="172"/>
      <c r="M334" s="177"/>
      <c r="T334" s="178"/>
      <c r="AT334" s="173" t="s">
        <v>279</v>
      </c>
      <c r="AU334" s="173" t="s">
        <v>90</v>
      </c>
      <c r="AV334" s="15" t="s">
        <v>277</v>
      </c>
      <c r="AW334" s="15" t="s">
        <v>35</v>
      </c>
      <c r="AX334" s="15" t="s">
        <v>21</v>
      </c>
      <c r="AY334" s="173" t="s">
        <v>270</v>
      </c>
    </row>
    <row r="335" spans="2:65" s="1" customFormat="1" ht="37.9" customHeight="1">
      <c r="B335" s="32"/>
      <c r="C335" s="138" t="s">
        <v>587</v>
      </c>
      <c r="D335" s="138" t="s">
        <v>272</v>
      </c>
      <c r="E335" s="139" t="s">
        <v>483</v>
      </c>
      <c r="F335" s="140" t="s">
        <v>484</v>
      </c>
      <c r="G335" s="141" t="s">
        <v>371</v>
      </c>
      <c r="H335" s="142">
        <v>381.29</v>
      </c>
      <c r="I335" s="143"/>
      <c r="J335" s="144">
        <f>ROUND(I335*H335,2)</f>
        <v>0</v>
      </c>
      <c r="K335" s="140" t="s">
        <v>276</v>
      </c>
      <c r="L335" s="32"/>
      <c r="M335" s="145" t="s">
        <v>1</v>
      </c>
      <c r="N335" s="146" t="s">
        <v>46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277</v>
      </c>
      <c r="AT335" s="149" t="s">
        <v>272</v>
      </c>
      <c r="AU335" s="149" t="s">
        <v>90</v>
      </c>
      <c r="AY335" s="17" t="s">
        <v>270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21</v>
      </c>
      <c r="BK335" s="150">
        <f>ROUND(I335*H335,2)</f>
        <v>0</v>
      </c>
      <c r="BL335" s="17" t="s">
        <v>277</v>
      </c>
      <c r="BM335" s="149" t="s">
        <v>3804</v>
      </c>
    </row>
    <row r="336" spans="2:65" s="12" customFormat="1" ht="11.25">
      <c r="B336" s="151"/>
      <c r="D336" s="152" t="s">
        <v>279</v>
      </c>
      <c r="E336" s="153" t="s">
        <v>1</v>
      </c>
      <c r="F336" s="154" t="s">
        <v>3805</v>
      </c>
      <c r="H336" s="153" t="s">
        <v>1</v>
      </c>
      <c r="I336" s="155"/>
      <c r="L336" s="151"/>
      <c r="M336" s="156"/>
      <c r="T336" s="157"/>
      <c r="AT336" s="153" t="s">
        <v>279</v>
      </c>
      <c r="AU336" s="153" t="s">
        <v>90</v>
      </c>
      <c r="AV336" s="12" t="s">
        <v>21</v>
      </c>
      <c r="AW336" s="12" t="s">
        <v>35</v>
      </c>
      <c r="AX336" s="12" t="s">
        <v>81</v>
      </c>
      <c r="AY336" s="153" t="s">
        <v>270</v>
      </c>
    </row>
    <row r="337" spans="2:65" s="14" customFormat="1" ht="11.25">
      <c r="B337" s="165"/>
      <c r="D337" s="152" t="s">
        <v>279</v>
      </c>
      <c r="E337" s="166" t="s">
        <v>1</v>
      </c>
      <c r="F337" s="167" t="s">
        <v>3806</v>
      </c>
      <c r="H337" s="168">
        <v>381.29</v>
      </c>
      <c r="I337" s="169"/>
      <c r="L337" s="165"/>
      <c r="M337" s="170"/>
      <c r="T337" s="171"/>
      <c r="AT337" s="166" t="s">
        <v>279</v>
      </c>
      <c r="AU337" s="166" t="s">
        <v>90</v>
      </c>
      <c r="AV337" s="14" t="s">
        <v>90</v>
      </c>
      <c r="AW337" s="14" t="s">
        <v>35</v>
      </c>
      <c r="AX337" s="14" t="s">
        <v>21</v>
      </c>
      <c r="AY337" s="166" t="s">
        <v>270</v>
      </c>
    </row>
    <row r="338" spans="2:65" s="1" customFormat="1" ht="21.75" customHeight="1">
      <c r="B338" s="32"/>
      <c r="C338" s="138" t="s">
        <v>596</v>
      </c>
      <c r="D338" s="138" t="s">
        <v>272</v>
      </c>
      <c r="E338" s="139" t="s">
        <v>3807</v>
      </c>
      <c r="F338" s="140" t="s">
        <v>3808</v>
      </c>
      <c r="G338" s="141" t="s">
        <v>371</v>
      </c>
      <c r="H338" s="142">
        <v>2160.645</v>
      </c>
      <c r="I338" s="143"/>
      <c r="J338" s="144">
        <f>ROUND(I338*H338,2)</f>
        <v>0</v>
      </c>
      <c r="K338" s="140" t="s">
        <v>637</v>
      </c>
      <c r="L338" s="32"/>
      <c r="M338" s="145" t="s">
        <v>1</v>
      </c>
      <c r="N338" s="146" t="s">
        <v>46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277</v>
      </c>
      <c r="AT338" s="149" t="s">
        <v>272</v>
      </c>
      <c r="AU338" s="149" t="s">
        <v>90</v>
      </c>
      <c r="AY338" s="17" t="s">
        <v>270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21</v>
      </c>
      <c r="BK338" s="150">
        <f>ROUND(I338*H338,2)</f>
        <v>0</v>
      </c>
      <c r="BL338" s="17" t="s">
        <v>277</v>
      </c>
      <c r="BM338" s="149" t="s">
        <v>3809</v>
      </c>
    </row>
    <row r="339" spans="2:65" s="14" customFormat="1" ht="11.25">
      <c r="B339" s="165"/>
      <c r="D339" s="152" t="s">
        <v>279</v>
      </c>
      <c r="E339" s="166" t="s">
        <v>1</v>
      </c>
      <c r="F339" s="167" t="s">
        <v>3810</v>
      </c>
      <c r="H339" s="168">
        <v>2160.645</v>
      </c>
      <c r="I339" s="169"/>
      <c r="L339" s="165"/>
      <c r="M339" s="170"/>
      <c r="T339" s="171"/>
      <c r="AT339" s="166" t="s">
        <v>279</v>
      </c>
      <c r="AU339" s="166" t="s">
        <v>90</v>
      </c>
      <c r="AV339" s="14" t="s">
        <v>90</v>
      </c>
      <c r="AW339" s="14" t="s">
        <v>35</v>
      </c>
      <c r="AX339" s="14" t="s">
        <v>21</v>
      </c>
      <c r="AY339" s="166" t="s">
        <v>270</v>
      </c>
    </row>
    <row r="340" spans="2:65" s="1" customFormat="1" ht="21.75" customHeight="1">
      <c r="B340" s="32"/>
      <c r="C340" s="138" t="s">
        <v>609</v>
      </c>
      <c r="D340" s="138" t="s">
        <v>272</v>
      </c>
      <c r="E340" s="139" t="s">
        <v>3811</v>
      </c>
      <c r="F340" s="140" t="s">
        <v>3812</v>
      </c>
      <c r="G340" s="141" t="s">
        <v>371</v>
      </c>
      <c r="H340" s="142">
        <v>381.29</v>
      </c>
      <c r="I340" s="143"/>
      <c r="J340" s="144">
        <f>ROUND(I340*H340,2)</f>
        <v>0</v>
      </c>
      <c r="K340" s="140" t="s">
        <v>637</v>
      </c>
      <c r="L340" s="32"/>
      <c r="M340" s="145" t="s">
        <v>1</v>
      </c>
      <c r="N340" s="146" t="s">
        <v>46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277</v>
      </c>
      <c r="AT340" s="149" t="s">
        <v>272</v>
      </c>
      <c r="AU340" s="149" t="s">
        <v>90</v>
      </c>
      <c r="AY340" s="17" t="s">
        <v>270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21</v>
      </c>
      <c r="BK340" s="150">
        <f>ROUND(I340*H340,2)</f>
        <v>0</v>
      </c>
      <c r="BL340" s="17" t="s">
        <v>277</v>
      </c>
      <c r="BM340" s="149" t="s">
        <v>3813</v>
      </c>
    </row>
    <row r="341" spans="2:65" s="14" customFormat="1" ht="11.25">
      <c r="B341" s="165"/>
      <c r="D341" s="152" t="s">
        <v>279</v>
      </c>
      <c r="E341" s="166" t="s">
        <v>1</v>
      </c>
      <c r="F341" s="167" t="s">
        <v>3814</v>
      </c>
      <c r="H341" s="168">
        <v>381.29</v>
      </c>
      <c r="I341" s="169"/>
      <c r="L341" s="165"/>
      <c r="M341" s="170"/>
      <c r="T341" s="171"/>
      <c r="AT341" s="166" t="s">
        <v>279</v>
      </c>
      <c r="AU341" s="166" t="s">
        <v>90</v>
      </c>
      <c r="AV341" s="14" t="s">
        <v>90</v>
      </c>
      <c r="AW341" s="14" t="s">
        <v>35</v>
      </c>
      <c r="AX341" s="14" t="s">
        <v>21</v>
      </c>
      <c r="AY341" s="166" t="s">
        <v>270</v>
      </c>
    </row>
    <row r="342" spans="2:65" s="1" customFormat="1" ht="24.2" customHeight="1">
      <c r="B342" s="32"/>
      <c r="C342" s="138" t="s">
        <v>612</v>
      </c>
      <c r="D342" s="138" t="s">
        <v>272</v>
      </c>
      <c r="E342" s="139" t="s">
        <v>3815</v>
      </c>
      <c r="F342" s="140" t="s">
        <v>2816</v>
      </c>
      <c r="G342" s="141" t="s">
        <v>371</v>
      </c>
      <c r="H342" s="142">
        <v>1977.124</v>
      </c>
      <c r="I342" s="143"/>
      <c r="J342" s="144">
        <f>ROUND(I342*H342,2)</f>
        <v>0</v>
      </c>
      <c r="K342" s="140" t="s">
        <v>276</v>
      </c>
      <c r="L342" s="32"/>
      <c r="M342" s="145" t="s">
        <v>1</v>
      </c>
      <c r="N342" s="146" t="s">
        <v>46</v>
      </c>
      <c r="P342" s="147">
        <f>O342*H342</f>
        <v>0</v>
      </c>
      <c r="Q342" s="147">
        <v>0</v>
      </c>
      <c r="R342" s="147">
        <f>Q342*H342</f>
        <v>0</v>
      </c>
      <c r="S342" s="147">
        <v>0</v>
      </c>
      <c r="T342" s="148">
        <f>S342*H342</f>
        <v>0</v>
      </c>
      <c r="AR342" s="149" t="s">
        <v>277</v>
      </c>
      <c r="AT342" s="149" t="s">
        <v>272</v>
      </c>
      <c r="AU342" s="149" t="s">
        <v>90</v>
      </c>
      <c r="AY342" s="17" t="s">
        <v>270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21</v>
      </c>
      <c r="BK342" s="150">
        <f>ROUND(I342*H342,2)</f>
        <v>0</v>
      </c>
      <c r="BL342" s="17" t="s">
        <v>277</v>
      </c>
      <c r="BM342" s="149" t="s">
        <v>3816</v>
      </c>
    </row>
    <row r="343" spans="2:65" s="14" customFormat="1" ht="11.25">
      <c r="B343" s="165"/>
      <c r="D343" s="152" t="s">
        <v>279</v>
      </c>
      <c r="E343" s="166" t="s">
        <v>1</v>
      </c>
      <c r="F343" s="167" t="s">
        <v>3817</v>
      </c>
      <c r="H343" s="168">
        <v>2887.652</v>
      </c>
      <c r="I343" s="169"/>
      <c r="L343" s="165"/>
      <c r="M343" s="170"/>
      <c r="T343" s="171"/>
      <c r="AT343" s="166" t="s">
        <v>279</v>
      </c>
      <c r="AU343" s="166" t="s">
        <v>90</v>
      </c>
      <c r="AV343" s="14" t="s">
        <v>90</v>
      </c>
      <c r="AW343" s="14" t="s">
        <v>35</v>
      </c>
      <c r="AX343" s="14" t="s">
        <v>81</v>
      </c>
      <c r="AY343" s="166" t="s">
        <v>270</v>
      </c>
    </row>
    <row r="344" spans="2:65" s="12" customFormat="1" ht="11.25">
      <c r="B344" s="151"/>
      <c r="D344" s="152" t="s">
        <v>279</v>
      </c>
      <c r="E344" s="153" t="s">
        <v>1</v>
      </c>
      <c r="F344" s="154" t="s">
        <v>3818</v>
      </c>
      <c r="H344" s="153" t="s">
        <v>1</v>
      </c>
      <c r="I344" s="155"/>
      <c r="L344" s="151"/>
      <c r="M344" s="156"/>
      <c r="T344" s="157"/>
      <c r="AT344" s="153" t="s">
        <v>279</v>
      </c>
      <c r="AU344" s="153" t="s">
        <v>90</v>
      </c>
      <c r="AV344" s="12" t="s">
        <v>21</v>
      </c>
      <c r="AW344" s="12" t="s">
        <v>35</v>
      </c>
      <c r="AX344" s="12" t="s">
        <v>81</v>
      </c>
      <c r="AY344" s="153" t="s">
        <v>270</v>
      </c>
    </row>
    <row r="345" spans="2:65" s="14" customFormat="1" ht="11.25">
      <c r="B345" s="165"/>
      <c r="D345" s="152" t="s">
        <v>279</v>
      </c>
      <c r="E345" s="166" t="s">
        <v>1</v>
      </c>
      <c r="F345" s="167" t="s">
        <v>3819</v>
      </c>
      <c r="H345" s="168">
        <v>-1.54</v>
      </c>
      <c r="I345" s="169"/>
      <c r="L345" s="165"/>
      <c r="M345" s="170"/>
      <c r="T345" s="171"/>
      <c r="AT345" s="166" t="s">
        <v>279</v>
      </c>
      <c r="AU345" s="166" t="s">
        <v>90</v>
      </c>
      <c r="AV345" s="14" t="s">
        <v>90</v>
      </c>
      <c r="AW345" s="14" t="s">
        <v>35</v>
      </c>
      <c r="AX345" s="14" t="s">
        <v>81</v>
      </c>
      <c r="AY345" s="166" t="s">
        <v>270</v>
      </c>
    </row>
    <row r="346" spans="2:65" s="14" customFormat="1" ht="11.25">
      <c r="B346" s="165"/>
      <c r="D346" s="152" t="s">
        <v>279</v>
      </c>
      <c r="E346" s="166" t="s">
        <v>1</v>
      </c>
      <c r="F346" s="167" t="s">
        <v>3820</v>
      </c>
      <c r="H346" s="168">
        <v>-3.02</v>
      </c>
      <c r="I346" s="169"/>
      <c r="L346" s="165"/>
      <c r="M346" s="170"/>
      <c r="T346" s="171"/>
      <c r="AT346" s="166" t="s">
        <v>279</v>
      </c>
      <c r="AU346" s="166" t="s">
        <v>90</v>
      </c>
      <c r="AV346" s="14" t="s">
        <v>90</v>
      </c>
      <c r="AW346" s="14" t="s">
        <v>35</v>
      </c>
      <c r="AX346" s="14" t="s">
        <v>81</v>
      </c>
      <c r="AY346" s="166" t="s">
        <v>270</v>
      </c>
    </row>
    <row r="347" spans="2:65" s="14" customFormat="1" ht="11.25">
      <c r="B347" s="165"/>
      <c r="D347" s="152" t="s">
        <v>279</v>
      </c>
      <c r="E347" s="166" t="s">
        <v>1</v>
      </c>
      <c r="F347" s="167" t="s">
        <v>3821</v>
      </c>
      <c r="H347" s="168">
        <v>-886.197</v>
      </c>
      <c r="I347" s="169"/>
      <c r="L347" s="165"/>
      <c r="M347" s="170"/>
      <c r="T347" s="171"/>
      <c r="AT347" s="166" t="s">
        <v>279</v>
      </c>
      <c r="AU347" s="166" t="s">
        <v>90</v>
      </c>
      <c r="AV347" s="14" t="s">
        <v>90</v>
      </c>
      <c r="AW347" s="14" t="s">
        <v>35</v>
      </c>
      <c r="AX347" s="14" t="s">
        <v>81</v>
      </c>
      <c r="AY347" s="166" t="s">
        <v>270</v>
      </c>
    </row>
    <row r="348" spans="2:65" s="12" customFormat="1" ht="11.25">
      <c r="B348" s="151"/>
      <c r="D348" s="152" t="s">
        <v>279</v>
      </c>
      <c r="E348" s="153" t="s">
        <v>1</v>
      </c>
      <c r="F348" s="154" t="s">
        <v>3822</v>
      </c>
      <c r="H348" s="153" t="s">
        <v>1</v>
      </c>
      <c r="I348" s="155"/>
      <c r="L348" s="151"/>
      <c r="M348" s="156"/>
      <c r="T348" s="157"/>
      <c r="AT348" s="153" t="s">
        <v>279</v>
      </c>
      <c r="AU348" s="153" t="s">
        <v>90</v>
      </c>
      <c r="AV348" s="12" t="s">
        <v>21</v>
      </c>
      <c r="AW348" s="12" t="s">
        <v>35</v>
      </c>
      <c r="AX348" s="12" t="s">
        <v>81</v>
      </c>
      <c r="AY348" s="153" t="s">
        <v>270</v>
      </c>
    </row>
    <row r="349" spans="2:65" s="14" customFormat="1" ht="11.25">
      <c r="B349" s="165"/>
      <c r="D349" s="152" t="s">
        <v>279</v>
      </c>
      <c r="E349" s="166" t="s">
        <v>1</v>
      </c>
      <c r="F349" s="167" t="s">
        <v>3823</v>
      </c>
      <c r="H349" s="168">
        <v>-1.163</v>
      </c>
      <c r="I349" s="169"/>
      <c r="L349" s="165"/>
      <c r="M349" s="170"/>
      <c r="T349" s="171"/>
      <c r="AT349" s="166" t="s">
        <v>279</v>
      </c>
      <c r="AU349" s="166" t="s">
        <v>90</v>
      </c>
      <c r="AV349" s="14" t="s">
        <v>90</v>
      </c>
      <c r="AW349" s="14" t="s">
        <v>35</v>
      </c>
      <c r="AX349" s="14" t="s">
        <v>81</v>
      </c>
      <c r="AY349" s="166" t="s">
        <v>270</v>
      </c>
    </row>
    <row r="350" spans="2:65" s="14" customFormat="1" ht="11.25">
      <c r="B350" s="165"/>
      <c r="D350" s="152" t="s">
        <v>279</v>
      </c>
      <c r="E350" s="166" t="s">
        <v>1</v>
      </c>
      <c r="F350" s="167" t="s">
        <v>3824</v>
      </c>
      <c r="H350" s="168">
        <v>-1.327</v>
      </c>
      <c r="I350" s="169"/>
      <c r="L350" s="165"/>
      <c r="M350" s="170"/>
      <c r="T350" s="171"/>
      <c r="AT350" s="166" t="s">
        <v>279</v>
      </c>
      <c r="AU350" s="166" t="s">
        <v>90</v>
      </c>
      <c r="AV350" s="14" t="s">
        <v>90</v>
      </c>
      <c r="AW350" s="14" t="s">
        <v>35</v>
      </c>
      <c r="AX350" s="14" t="s">
        <v>81</v>
      </c>
      <c r="AY350" s="166" t="s">
        <v>270</v>
      </c>
    </row>
    <row r="351" spans="2:65" s="14" customFormat="1" ht="11.25">
      <c r="B351" s="165"/>
      <c r="D351" s="152" t="s">
        <v>279</v>
      </c>
      <c r="E351" s="166" t="s">
        <v>1</v>
      </c>
      <c r="F351" s="167" t="s">
        <v>3825</v>
      </c>
      <c r="H351" s="168">
        <v>-1.8109999999999999</v>
      </c>
      <c r="I351" s="169"/>
      <c r="L351" s="165"/>
      <c r="M351" s="170"/>
      <c r="T351" s="171"/>
      <c r="AT351" s="166" t="s">
        <v>279</v>
      </c>
      <c r="AU351" s="166" t="s">
        <v>90</v>
      </c>
      <c r="AV351" s="14" t="s">
        <v>90</v>
      </c>
      <c r="AW351" s="14" t="s">
        <v>35</v>
      </c>
      <c r="AX351" s="14" t="s">
        <v>81</v>
      </c>
      <c r="AY351" s="166" t="s">
        <v>270</v>
      </c>
    </row>
    <row r="352" spans="2:65" s="14" customFormat="1" ht="11.25">
      <c r="B352" s="165"/>
      <c r="D352" s="152" t="s">
        <v>279</v>
      </c>
      <c r="E352" s="166" t="s">
        <v>1</v>
      </c>
      <c r="F352" s="167" t="s">
        <v>3826</v>
      </c>
      <c r="H352" s="168">
        <v>-0.49299999999999999</v>
      </c>
      <c r="I352" s="169"/>
      <c r="L352" s="165"/>
      <c r="M352" s="170"/>
      <c r="T352" s="171"/>
      <c r="AT352" s="166" t="s">
        <v>279</v>
      </c>
      <c r="AU352" s="166" t="s">
        <v>90</v>
      </c>
      <c r="AV352" s="14" t="s">
        <v>90</v>
      </c>
      <c r="AW352" s="14" t="s">
        <v>35</v>
      </c>
      <c r="AX352" s="14" t="s">
        <v>81</v>
      </c>
      <c r="AY352" s="166" t="s">
        <v>270</v>
      </c>
    </row>
    <row r="353" spans="2:65" s="14" customFormat="1" ht="11.25">
      <c r="B353" s="165"/>
      <c r="D353" s="152" t="s">
        <v>279</v>
      </c>
      <c r="E353" s="166" t="s">
        <v>1</v>
      </c>
      <c r="F353" s="167" t="s">
        <v>3827</v>
      </c>
      <c r="H353" s="168">
        <v>-0.247</v>
      </c>
      <c r="I353" s="169"/>
      <c r="L353" s="165"/>
      <c r="M353" s="170"/>
      <c r="T353" s="171"/>
      <c r="AT353" s="166" t="s">
        <v>279</v>
      </c>
      <c r="AU353" s="166" t="s">
        <v>90</v>
      </c>
      <c r="AV353" s="14" t="s">
        <v>90</v>
      </c>
      <c r="AW353" s="14" t="s">
        <v>35</v>
      </c>
      <c r="AX353" s="14" t="s">
        <v>81</v>
      </c>
      <c r="AY353" s="166" t="s">
        <v>270</v>
      </c>
    </row>
    <row r="354" spans="2:65" s="14" customFormat="1" ht="11.25">
      <c r="B354" s="165"/>
      <c r="D354" s="152" t="s">
        <v>279</v>
      </c>
      <c r="E354" s="166" t="s">
        <v>1</v>
      </c>
      <c r="F354" s="167" t="s">
        <v>3828</v>
      </c>
      <c r="H354" s="168">
        <v>-14.73</v>
      </c>
      <c r="I354" s="169"/>
      <c r="L354" s="165"/>
      <c r="M354" s="170"/>
      <c r="T354" s="171"/>
      <c r="AT354" s="166" t="s">
        <v>279</v>
      </c>
      <c r="AU354" s="166" t="s">
        <v>90</v>
      </c>
      <c r="AV354" s="14" t="s">
        <v>90</v>
      </c>
      <c r="AW354" s="14" t="s">
        <v>35</v>
      </c>
      <c r="AX354" s="14" t="s">
        <v>81</v>
      </c>
      <c r="AY354" s="166" t="s">
        <v>270</v>
      </c>
    </row>
    <row r="355" spans="2:65" s="15" customFormat="1" ht="11.25">
      <c r="B355" s="172"/>
      <c r="D355" s="152" t="s">
        <v>279</v>
      </c>
      <c r="E355" s="173" t="s">
        <v>3569</v>
      </c>
      <c r="F355" s="174" t="s">
        <v>310</v>
      </c>
      <c r="H355" s="175">
        <v>1977.124</v>
      </c>
      <c r="I355" s="176"/>
      <c r="L355" s="172"/>
      <c r="M355" s="177"/>
      <c r="T355" s="178"/>
      <c r="AT355" s="173" t="s">
        <v>279</v>
      </c>
      <c r="AU355" s="173" t="s">
        <v>90</v>
      </c>
      <c r="AV355" s="15" t="s">
        <v>277</v>
      </c>
      <c r="AW355" s="15" t="s">
        <v>35</v>
      </c>
      <c r="AX355" s="15" t="s">
        <v>21</v>
      </c>
      <c r="AY355" s="173" t="s">
        <v>270</v>
      </c>
    </row>
    <row r="356" spans="2:65" s="1" customFormat="1" ht="24.2" customHeight="1">
      <c r="B356" s="32"/>
      <c r="C356" s="179" t="s">
        <v>615</v>
      </c>
      <c r="D356" s="179" t="s">
        <v>532</v>
      </c>
      <c r="E356" s="180" t="s">
        <v>3829</v>
      </c>
      <c r="F356" s="181" t="s">
        <v>3830</v>
      </c>
      <c r="G356" s="182" t="s">
        <v>506</v>
      </c>
      <c r="H356" s="183">
        <v>3037.3719999999998</v>
      </c>
      <c r="I356" s="184"/>
      <c r="J356" s="185">
        <f>ROUND(I356*H356,2)</f>
        <v>0</v>
      </c>
      <c r="K356" s="181" t="s">
        <v>637</v>
      </c>
      <c r="L356" s="186"/>
      <c r="M356" s="187" t="s">
        <v>1</v>
      </c>
      <c r="N356" s="188" t="s">
        <v>46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338</v>
      </c>
      <c r="AT356" s="149" t="s">
        <v>532</v>
      </c>
      <c r="AU356" s="149" t="s">
        <v>90</v>
      </c>
      <c r="AY356" s="17" t="s">
        <v>270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21</v>
      </c>
      <c r="BK356" s="150">
        <f>ROUND(I356*H356,2)</f>
        <v>0</v>
      </c>
      <c r="BL356" s="17" t="s">
        <v>277</v>
      </c>
      <c r="BM356" s="149" t="s">
        <v>3831</v>
      </c>
    </row>
    <row r="357" spans="2:65" s="14" customFormat="1" ht="11.25">
      <c r="B357" s="165"/>
      <c r="D357" s="152" t="s">
        <v>279</v>
      </c>
      <c r="E357" s="166" t="s">
        <v>1</v>
      </c>
      <c r="F357" s="167" t="s">
        <v>3832</v>
      </c>
      <c r="H357" s="168">
        <v>1977.124</v>
      </c>
      <c r="I357" s="169"/>
      <c r="L357" s="165"/>
      <c r="M357" s="170"/>
      <c r="T357" s="171"/>
      <c r="AT357" s="166" t="s">
        <v>279</v>
      </c>
      <c r="AU357" s="166" t="s">
        <v>90</v>
      </c>
      <c r="AV357" s="14" t="s">
        <v>90</v>
      </c>
      <c r="AW357" s="14" t="s">
        <v>35</v>
      </c>
      <c r="AX357" s="14" t="s">
        <v>81</v>
      </c>
      <c r="AY357" s="166" t="s">
        <v>270</v>
      </c>
    </row>
    <row r="358" spans="2:65" s="14" customFormat="1" ht="11.25">
      <c r="B358" s="165"/>
      <c r="D358" s="152" t="s">
        <v>279</v>
      </c>
      <c r="E358" s="166" t="s">
        <v>1</v>
      </c>
      <c r="F358" s="167" t="s">
        <v>3833</v>
      </c>
      <c r="H358" s="168">
        <v>-458.43799999999999</v>
      </c>
      <c r="I358" s="169"/>
      <c r="L358" s="165"/>
      <c r="M358" s="170"/>
      <c r="T358" s="171"/>
      <c r="AT358" s="166" t="s">
        <v>279</v>
      </c>
      <c r="AU358" s="166" t="s">
        <v>90</v>
      </c>
      <c r="AV358" s="14" t="s">
        <v>90</v>
      </c>
      <c r="AW358" s="14" t="s">
        <v>35</v>
      </c>
      <c r="AX358" s="14" t="s">
        <v>81</v>
      </c>
      <c r="AY358" s="166" t="s">
        <v>270</v>
      </c>
    </row>
    <row r="359" spans="2:65" s="15" customFormat="1" ht="11.25">
      <c r="B359" s="172"/>
      <c r="D359" s="152" t="s">
        <v>279</v>
      </c>
      <c r="E359" s="173" t="s">
        <v>3571</v>
      </c>
      <c r="F359" s="174" t="s">
        <v>310</v>
      </c>
      <c r="H359" s="175">
        <v>1518.6859999999999</v>
      </c>
      <c r="I359" s="176"/>
      <c r="L359" s="172"/>
      <c r="M359" s="177"/>
      <c r="T359" s="178"/>
      <c r="AT359" s="173" t="s">
        <v>279</v>
      </c>
      <c r="AU359" s="173" t="s">
        <v>90</v>
      </c>
      <c r="AV359" s="15" t="s">
        <v>277</v>
      </c>
      <c r="AW359" s="15" t="s">
        <v>35</v>
      </c>
      <c r="AX359" s="15" t="s">
        <v>81</v>
      </c>
      <c r="AY359" s="173" t="s">
        <v>270</v>
      </c>
    </row>
    <row r="360" spans="2:65" s="14" customFormat="1" ht="11.25">
      <c r="B360" s="165"/>
      <c r="D360" s="152" t="s">
        <v>279</v>
      </c>
      <c r="E360" s="166" t="s">
        <v>1</v>
      </c>
      <c r="F360" s="167" t="s">
        <v>3834</v>
      </c>
      <c r="H360" s="168">
        <v>3037.3719999999998</v>
      </c>
      <c r="I360" s="169"/>
      <c r="L360" s="165"/>
      <c r="M360" s="170"/>
      <c r="T360" s="171"/>
      <c r="AT360" s="166" t="s">
        <v>279</v>
      </c>
      <c r="AU360" s="166" t="s">
        <v>90</v>
      </c>
      <c r="AV360" s="14" t="s">
        <v>90</v>
      </c>
      <c r="AW360" s="14" t="s">
        <v>35</v>
      </c>
      <c r="AX360" s="14" t="s">
        <v>81</v>
      </c>
      <c r="AY360" s="166" t="s">
        <v>270</v>
      </c>
    </row>
    <row r="361" spans="2:65" s="15" customFormat="1" ht="11.25">
      <c r="B361" s="172"/>
      <c r="D361" s="152" t="s">
        <v>279</v>
      </c>
      <c r="E361" s="173" t="s">
        <v>1</v>
      </c>
      <c r="F361" s="174" t="s">
        <v>310</v>
      </c>
      <c r="H361" s="175">
        <v>3037.3719999999998</v>
      </c>
      <c r="I361" s="176"/>
      <c r="L361" s="172"/>
      <c r="M361" s="177"/>
      <c r="T361" s="178"/>
      <c r="AT361" s="173" t="s">
        <v>279</v>
      </c>
      <c r="AU361" s="173" t="s">
        <v>90</v>
      </c>
      <c r="AV361" s="15" t="s">
        <v>277</v>
      </c>
      <c r="AW361" s="15" t="s">
        <v>35</v>
      </c>
      <c r="AX361" s="15" t="s">
        <v>21</v>
      </c>
      <c r="AY361" s="173" t="s">
        <v>270</v>
      </c>
    </row>
    <row r="362" spans="2:65" s="1" customFormat="1" ht="16.5" customHeight="1">
      <c r="B362" s="32"/>
      <c r="C362" s="179" t="s">
        <v>618</v>
      </c>
      <c r="D362" s="179" t="s">
        <v>532</v>
      </c>
      <c r="E362" s="180" t="s">
        <v>3835</v>
      </c>
      <c r="F362" s="181" t="s">
        <v>3836</v>
      </c>
      <c r="G362" s="182" t="s">
        <v>506</v>
      </c>
      <c r="H362" s="183">
        <v>916.87599999999998</v>
      </c>
      <c r="I362" s="184"/>
      <c r="J362" s="185">
        <f>ROUND(I362*H362,2)</f>
        <v>0</v>
      </c>
      <c r="K362" s="181" t="s">
        <v>637</v>
      </c>
      <c r="L362" s="186"/>
      <c r="M362" s="187" t="s">
        <v>1</v>
      </c>
      <c r="N362" s="188" t="s">
        <v>46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338</v>
      </c>
      <c r="AT362" s="149" t="s">
        <v>532</v>
      </c>
      <c r="AU362" s="149" t="s">
        <v>90</v>
      </c>
      <c r="AY362" s="17" t="s">
        <v>270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21</v>
      </c>
      <c r="BK362" s="150">
        <f>ROUND(I362*H362,2)</f>
        <v>0</v>
      </c>
      <c r="BL362" s="17" t="s">
        <v>277</v>
      </c>
      <c r="BM362" s="149" t="s">
        <v>3837</v>
      </c>
    </row>
    <row r="363" spans="2:65" s="12" customFormat="1" ht="11.25">
      <c r="B363" s="151"/>
      <c r="D363" s="152" t="s">
        <v>279</v>
      </c>
      <c r="E363" s="153" t="s">
        <v>1</v>
      </c>
      <c r="F363" s="154" t="s">
        <v>3838</v>
      </c>
      <c r="H363" s="153" t="s">
        <v>1</v>
      </c>
      <c r="I363" s="155"/>
      <c r="L363" s="151"/>
      <c r="M363" s="156"/>
      <c r="T363" s="157"/>
      <c r="AT363" s="153" t="s">
        <v>279</v>
      </c>
      <c r="AU363" s="153" t="s">
        <v>90</v>
      </c>
      <c r="AV363" s="12" t="s">
        <v>21</v>
      </c>
      <c r="AW363" s="12" t="s">
        <v>35</v>
      </c>
      <c r="AX363" s="12" t="s">
        <v>81</v>
      </c>
      <c r="AY363" s="153" t="s">
        <v>270</v>
      </c>
    </row>
    <row r="364" spans="2:65" s="12" customFormat="1" ht="11.25">
      <c r="B364" s="151"/>
      <c r="D364" s="152" t="s">
        <v>279</v>
      </c>
      <c r="E364" s="153" t="s">
        <v>1</v>
      </c>
      <c r="F364" s="154" t="s">
        <v>3839</v>
      </c>
      <c r="H364" s="153" t="s">
        <v>1</v>
      </c>
      <c r="I364" s="155"/>
      <c r="L364" s="151"/>
      <c r="M364" s="156"/>
      <c r="T364" s="157"/>
      <c r="AT364" s="153" t="s">
        <v>279</v>
      </c>
      <c r="AU364" s="153" t="s">
        <v>90</v>
      </c>
      <c r="AV364" s="12" t="s">
        <v>21</v>
      </c>
      <c r="AW364" s="12" t="s">
        <v>35</v>
      </c>
      <c r="AX364" s="12" t="s">
        <v>81</v>
      </c>
      <c r="AY364" s="153" t="s">
        <v>270</v>
      </c>
    </row>
    <row r="365" spans="2:65" s="14" customFormat="1" ht="11.25">
      <c r="B365" s="165"/>
      <c r="D365" s="152" t="s">
        <v>279</v>
      </c>
      <c r="E365" s="166" t="s">
        <v>1</v>
      </c>
      <c r="F365" s="167" t="s">
        <v>3840</v>
      </c>
      <c r="H365" s="168">
        <v>965.97500000000002</v>
      </c>
      <c r="I365" s="169"/>
      <c r="L365" s="165"/>
      <c r="M365" s="170"/>
      <c r="T365" s="171"/>
      <c r="AT365" s="166" t="s">
        <v>279</v>
      </c>
      <c r="AU365" s="166" t="s">
        <v>90</v>
      </c>
      <c r="AV365" s="14" t="s">
        <v>90</v>
      </c>
      <c r="AW365" s="14" t="s">
        <v>35</v>
      </c>
      <c r="AX365" s="14" t="s">
        <v>81</v>
      </c>
      <c r="AY365" s="166" t="s">
        <v>270</v>
      </c>
    </row>
    <row r="366" spans="2:65" s="14" customFormat="1" ht="11.25">
      <c r="B366" s="165"/>
      <c r="D366" s="152" t="s">
        <v>279</v>
      </c>
      <c r="E366" s="166" t="s">
        <v>1</v>
      </c>
      <c r="F366" s="167" t="s">
        <v>3841</v>
      </c>
      <c r="H366" s="168">
        <v>-49.1</v>
      </c>
      <c r="I366" s="169"/>
      <c r="L366" s="165"/>
      <c r="M366" s="170"/>
      <c r="T366" s="171"/>
      <c r="AT366" s="166" t="s">
        <v>279</v>
      </c>
      <c r="AU366" s="166" t="s">
        <v>90</v>
      </c>
      <c r="AV366" s="14" t="s">
        <v>90</v>
      </c>
      <c r="AW366" s="14" t="s">
        <v>35</v>
      </c>
      <c r="AX366" s="14" t="s">
        <v>81</v>
      </c>
      <c r="AY366" s="166" t="s">
        <v>270</v>
      </c>
    </row>
    <row r="367" spans="2:65" s="15" customFormat="1" ht="11.25">
      <c r="B367" s="172"/>
      <c r="D367" s="152" t="s">
        <v>279</v>
      </c>
      <c r="E367" s="173" t="s">
        <v>3556</v>
      </c>
      <c r="F367" s="174" t="s">
        <v>310</v>
      </c>
      <c r="H367" s="175">
        <v>916.875</v>
      </c>
      <c r="I367" s="176"/>
      <c r="L367" s="172"/>
      <c r="M367" s="177"/>
      <c r="T367" s="178"/>
      <c r="AT367" s="173" t="s">
        <v>279</v>
      </c>
      <c r="AU367" s="173" t="s">
        <v>90</v>
      </c>
      <c r="AV367" s="15" t="s">
        <v>277</v>
      </c>
      <c r="AW367" s="15" t="s">
        <v>35</v>
      </c>
      <c r="AX367" s="15" t="s">
        <v>81</v>
      </c>
      <c r="AY367" s="173" t="s">
        <v>270</v>
      </c>
    </row>
    <row r="368" spans="2:65" s="14" customFormat="1" ht="11.25">
      <c r="B368" s="165"/>
      <c r="D368" s="152" t="s">
        <v>279</v>
      </c>
      <c r="E368" s="166" t="s">
        <v>1</v>
      </c>
      <c r="F368" s="167" t="s">
        <v>3842</v>
      </c>
      <c r="H368" s="168">
        <v>458.43799999999999</v>
      </c>
      <c r="I368" s="169"/>
      <c r="L368" s="165"/>
      <c r="M368" s="170"/>
      <c r="T368" s="171"/>
      <c r="AT368" s="166" t="s">
        <v>279</v>
      </c>
      <c r="AU368" s="166" t="s">
        <v>90</v>
      </c>
      <c r="AV368" s="14" t="s">
        <v>90</v>
      </c>
      <c r="AW368" s="14" t="s">
        <v>35</v>
      </c>
      <c r="AX368" s="14" t="s">
        <v>81</v>
      </c>
      <c r="AY368" s="166" t="s">
        <v>270</v>
      </c>
    </row>
    <row r="369" spans="2:65" s="15" customFormat="1" ht="11.25">
      <c r="B369" s="172"/>
      <c r="D369" s="152" t="s">
        <v>279</v>
      </c>
      <c r="E369" s="173" t="s">
        <v>3559</v>
      </c>
      <c r="F369" s="174" t="s">
        <v>310</v>
      </c>
      <c r="H369" s="175">
        <v>458.43799999999999</v>
      </c>
      <c r="I369" s="176"/>
      <c r="L369" s="172"/>
      <c r="M369" s="177"/>
      <c r="T369" s="178"/>
      <c r="AT369" s="173" t="s">
        <v>279</v>
      </c>
      <c r="AU369" s="173" t="s">
        <v>90</v>
      </c>
      <c r="AV369" s="15" t="s">
        <v>277</v>
      </c>
      <c r="AW369" s="15" t="s">
        <v>35</v>
      </c>
      <c r="AX369" s="15" t="s">
        <v>81</v>
      </c>
      <c r="AY369" s="173" t="s">
        <v>270</v>
      </c>
    </row>
    <row r="370" spans="2:65" s="14" customFormat="1" ht="11.25">
      <c r="B370" s="165"/>
      <c r="D370" s="152" t="s">
        <v>279</v>
      </c>
      <c r="E370" s="166" t="s">
        <v>1</v>
      </c>
      <c r="F370" s="167" t="s">
        <v>3843</v>
      </c>
      <c r="H370" s="168">
        <v>916.87599999999998</v>
      </c>
      <c r="I370" s="169"/>
      <c r="L370" s="165"/>
      <c r="M370" s="170"/>
      <c r="T370" s="171"/>
      <c r="AT370" s="166" t="s">
        <v>279</v>
      </c>
      <c r="AU370" s="166" t="s">
        <v>90</v>
      </c>
      <c r="AV370" s="14" t="s">
        <v>90</v>
      </c>
      <c r="AW370" s="14" t="s">
        <v>35</v>
      </c>
      <c r="AX370" s="14" t="s">
        <v>81</v>
      </c>
      <c r="AY370" s="166" t="s">
        <v>270</v>
      </c>
    </row>
    <row r="371" spans="2:65" s="15" customFormat="1" ht="11.25">
      <c r="B371" s="172"/>
      <c r="D371" s="152" t="s">
        <v>279</v>
      </c>
      <c r="E371" s="173" t="s">
        <v>3844</v>
      </c>
      <c r="F371" s="174" t="s">
        <v>310</v>
      </c>
      <c r="H371" s="175">
        <v>916.87599999999998</v>
      </c>
      <c r="I371" s="176"/>
      <c r="L371" s="172"/>
      <c r="M371" s="177"/>
      <c r="T371" s="178"/>
      <c r="AT371" s="173" t="s">
        <v>279</v>
      </c>
      <c r="AU371" s="173" t="s">
        <v>90</v>
      </c>
      <c r="AV371" s="15" t="s">
        <v>277</v>
      </c>
      <c r="AW371" s="15" t="s">
        <v>35</v>
      </c>
      <c r="AX371" s="15" t="s">
        <v>21</v>
      </c>
      <c r="AY371" s="173" t="s">
        <v>270</v>
      </c>
    </row>
    <row r="372" spans="2:65" s="1" customFormat="1" ht="24.2" customHeight="1">
      <c r="B372" s="32"/>
      <c r="C372" s="138" t="s">
        <v>621</v>
      </c>
      <c r="D372" s="138" t="s">
        <v>272</v>
      </c>
      <c r="E372" s="139" t="s">
        <v>1557</v>
      </c>
      <c r="F372" s="140" t="s">
        <v>1558</v>
      </c>
      <c r="G372" s="141" t="s">
        <v>371</v>
      </c>
      <c r="H372" s="142">
        <v>1977.124</v>
      </c>
      <c r="I372" s="143"/>
      <c r="J372" s="144">
        <f>ROUND(I372*H372,2)</f>
        <v>0</v>
      </c>
      <c r="K372" s="140" t="s">
        <v>276</v>
      </c>
      <c r="L372" s="32"/>
      <c r="M372" s="145" t="s">
        <v>1</v>
      </c>
      <c r="N372" s="146" t="s">
        <v>46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277</v>
      </c>
      <c r="AT372" s="149" t="s">
        <v>272</v>
      </c>
      <c r="AU372" s="149" t="s">
        <v>90</v>
      </c>
      <c r="AY372" s="17" t="s">
        <v>270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21</v>
      </c>
      <c r="BK372" s="150">
        <f>ROUND(I372*H372,2)</f>
        <v>0</v>
      </c>
      <c r="BL372" s="17" t="s">
        <v>277</v>
      </c>
      <c r="BM372" s="149" t="s">
        <v>3845</v>
      </c>
    </row>
    <row r="373" spans="2:65" s="14" customFormat="1" ht="11.25">
      <c r="B373" s="165"/>
      <c r="D373" s="152" t="s">
        <v>279</v>
      </c>
      <c r="E373" s="166" t="s">
        <v>1</v>
      </c>
      <c r="F373" s="167" t="s">
        <v>3846</v>
      </c>
      <c r="H373" s="168">
        <v>1977.124</v>
      </c>
      <c r="I373" s="169"/>
      <c r="L373" s="165"/>
      <c r="M373" s="170"/>
      <c r="T373" s="171"/>
      <c r="AT373" s="166" t="s">
        <v>279</v>
      </c>
      <c r="AU373" s="166" t="s">
        <v>90</v>
      </c>
      <c r="AV373" s="14" t="s">
        <v>90</v>
      </c>
      <c r="AW373" s="14" t="s">
        <v>35</v>
      </c>
      <c r="AX373" s="14" t="s">
        <v>21</v>
      </c>
      <c r="AY373" s="166" t="s">
        <v>270</v>
      </c>
    </row>
    <row r="374" spans="2:65" s="1" customFormat="1" ht="37.9" customHeight="1">
      <c r="B374" s="32"/>
      <c r="C374" s="138" t="s">
        <v>628</v>
      </c>
      <c r="D374" s="138" t="s">
        <v>272</v>
      </c>
      <c r="E374" s="139" t="s">
        <v>547</v>
      </c>
      <c r="F374" s="140" t="s">
        <v>548</v>
      </c>
      <c r="G374" s="141" t="s">
        <v>371</v>
      </c>
      <c r="H374" s="142">
        <v>1977.124</v>
      </c>
      <c r="I374" s="143"/>
      <c r="J374" s="144">
        <f>ROUND(I374*H374,2)</f>
        <v>0</v>
      </c>
      <c r="K374" s="140" t="s">
        <v>276</v>
      </c>
      <c r="L374" s="32"/>
      <c r="M374" s="145" t="s">
        <v>1</v>
      </c>
      <c r="N374" s="146" t="s">
        <v>46</v>
      </c>
      <c r="P374" s="147">
        <f>O374*H374</f>
        <v>0</v>
      </c>
      <c r="Q374" s="147">
        <v>0</v>
      </c>
      <c r="R374" s="147">
        <f>Q374*H374</f>
        <v>0</v>
      </c>
      <c r="S374" s="147">
        <v>0</v>
      </c>
      <c r="T374" s="148">
        <f>S374*H374</f>
        <v>0</v>
      </c>
      <c r="AR374" s="149" t="s">
        <v>277</v>
      </c>
      <c r="AT374" s="149" t="s">
        <v>272</v>
      </c>
      <c r="AU374" s="149" t="s">
        <v>90</v>
      </c>
      <c r="AY374" s="17" t="s">
        <v>270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21</v>
      </c>
      <c r="BK374" s="150">
        <f>ROUND(I374*H374,2)</f>
        <v>0</v>
      </c>
      <c r="BL374" s="17" t="s">
        <v>277</v>
      </c>
      <c r="BM374" s="149" t="s">
        <v>3847</v>
      </c>
    </row>
    <row r="375" spans="2:65" s="1" customFormat="1" ht="24.2" customHeight="1">
      <c r="B375" s="32"/>
      <c r="C375" s="138" t="s">
        <v>634</v>
      </c>
      <c r="D375" s="138" t="s">
        <v>272</v>
      </c>
      <c r="E375" s="139" t="s">
        <v>2848</v>
      </c>
      <c r="F375" s="140" t="s">
        <v>2849</v>
      </c>
      <c r="G375" s="141" t="s">
        <v>371</v>
      </c>
      <c r="H375" s="142">
        <v>629.29399999999998</v>
      </c>
      <c r="I375" s="143"/>
      <c r="J375" s="144">
        <f>ROUND(I375*H375,2)</f>
        <v>0</v>
      </c>
      <c r="K375" s="140" t="s">
        <v>276</v>
      </c>
      <c r="L375" s="32"/>
      <c r="M375" s="145" t="s">
        <v>1</v>
      </c>
      <c r="N375" s="146" t="s">
        <v>46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277</v>
      </c>
      <c r="AT375" s="149" t="s">
        <v>272</v>
      </c>
      <c r="AU375" s="149" t="s">
        <v>90</v>
      </c>
      <c r="AY375" s="17" t="s">
        <v>270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21</v>
      </c>
      <c r="BK375" s="150">
        <f>ROUND(I375*H375,2)</f>
        <v>0</v>
      </c>
      <c r="BL375" s="17" t="s">
        <v>277</v>
      </c>
      <c r="BM375" s="149" t="s">
        <v>3848</v>
      </c>
    </row>
    <row r="376" spans="2:65" s="14" customFormat="1" ht="11.25">
      <c r="B376" s="165"/>
      <c r="D376" s="152" t="s">
        <v>279</v>
      </c>
      <c r="E376" s="166" t="s">
        <v>1</v>
      </c>
      <c r="F376" s="167" t="s">
        <v>3849</v>
      </c>
      <c r="H376" s="168">
        <v>1.2649999999999999</v>
      </c>
      <c r="I376" s="169"/>
      <c r="L376" s="165"/>
      <c r="M376" s="170"/>
      <c r="T376" s="171"/>
      <c r="AT376" s="166" t="s">
        <v>279</v>
      </c>
      <c r="AU376" s="166" t="s">
        <v>90</v>
      </c>
      <c r="AV376" s="14" t="s">
        <v>90</v>
      </c>
      <c r="AW376" s="14" t="s">
        <v>35</v>
      </c>
      <c r="AX376" s="14" t="s">
        <v>81</v>
      </c>
      <c r="AY376" s="166" t="s">
        <v>270</v>
      </c>
    </row>
    <row r="377" spans="2:65" s="14" customFormat="1" ht="11.25">
      <c r="B377" s="165"/>
      <c r="D377" s="152" t="s">
        <v>279</v>
      </c>
      <c r="E377" s="166" t="s">
        <v>1</v>
      </c>
      <c r="F377" s="167" t="s">
        <v>3850</v>
      </c>
      <c r="H377" s="168">
        <v>2.5249999999999999</v>
      </c>
      <c r="I377" s="169"/>
      <c r="L377" s="165"/>
      <c r="M377" s="170"/>
      <c r="T377" s="171"/>
      <c r="AT377" s="166" t="s">
        <v>279</v>
      </c>
      <c r="AU377" s="166" t="s">
        <v>90</v>
      </c>
      <c r="AV377" s="14" t="s">
        <v>90</v>
      </c>
      <c r="AW377" s="14" t="s">
        <v>35</v>
      </c>
      <c r="AX377" s="14" t="s">
        <v>81</v>
      </c>
      <c r="AY377" s="166" t="s">
        <v>270</v>
      </c>
    </row>
    <row r="378" spans="2:65" s="14" customFormat="1" ht="11.25">
      <c r="B378" s="165"/>
      <c r="D378" s="152" t="s">
        <v>279</v>
      </c>
      <c r="E378" s="166" t="s">
        <v>1</v>
      </c>
      <c r="F378" s="167" t="s">
        <v>3851</v>
      </c>
      <c r="H378" s="168">
        <v>781.37800000000004</v>
      </c>
      <c r="I378" s="169"/>
      <c r="L378" s="165"/>
      <c r="M378" s="170"/>
      <c r="T378" s="171"/>
      <c r="AT378" s="166" t="s">
        <v>279</v>
      </c>
      <c r="AU378" s="166" t="s">
        <v>90</v>
      </c>
      <c r="AV378" s="14" t="s">
        <v>90</v>
      </c>
      <c r="AW378" s="14" t="s">
        <v>35</v>
      </c>
      <c r="AX378" s="14" t="s">
        <v>81</v>
      </c>
      <c r="AY378" s="166" t="s">
        <v>270</v>
      </c>
    </row>
    <row r="379" spans="2:65" s="13" customFormat="1" ht="11.25">
      <c r="B379" s="158"/>
      <c r="D379" s="152" t="s">
        <v>279</v>
      </c>
      <c r="E379" s="159" t="s">
        <v>3852</v>
      </c>
      <c r="F379" s="160" t="s">
        <v>367</v>
      </c>
      <c r="H379" s="161">
        <v>785.16800000000001</v>
      </c>
      <c r="I379" s="162"/>
      <c r="L379" s="158"/>
      <c r="M379" s="163"/>
      <c r="T379" s="164"/>
      <c r="AT379" s="159" t="s">
        <v>279</v>
      </c>
      <c r="AU379" s="159" t="s">
        <v>90</v>
      </c>
      <c r="AV379" s="13" t="s">
        <v>179</v>
      </c>
      <c r="AW379" s="13" t="s">
        <v>35</v>
      </c>
      <c r="AX379" s="13" t="s">
        <v>81</v>
      </c>
      <c r="AY379" s="159" t="s">
        <v>270</v>
      </c>
    </row>
    <row r="380" spans="2:65" s="12" customFormat="1" ht="11.25">
      <c r="B380" s="151"/>
      <c r="D380" s="152" t="s">
        <v>279</v>
      </c>
      <c r="E380" s="153" t="s">
        <v>1</v>
      </c>
      <c r="F380" s="154" t="s">
        <v>3853</v>
      </c>
      <c r="H380" s="153" t="s">
        <v>1</v>
      </c>
      <c r="I380" s="155"/>
      <c r="L380" s="151"/>
      <c r="M380" s="156"/>
      <c r="T380" s="157"/>
      <c r="AT380" s="153" t="s">
        <v>279</v>
      </c>
      <c r="AU380" s="153" t="s">
        <v>90</v>
      </c>
      <c r="AV380" s="12" t="s">
        <v>21</v>
      </c>
      <c r="AW380" s="12" t="s">
        <v>35</v>
      </c>
      <c r="AX380" s="12" t="s">
        <v>81</v>
      </c>
      <c r="AY380" s="153" t="s">
        <v>270</v>
      </c>
    </row>
    <row r="381" spans="2:65" s="14" customFormat="1" ht="11.25">
      <c r="B381" s="165"/>
      <c r="D381" s="152" t="s">
        <v>279</v>
      </c>
      <c r="E381" s="166" t="s">
        <v>1</v>
      </c>
      <c r="F381" s="167" t="s">
        <v>3854</v>
      </c>
      <c r="H381" s="168">
        <v>-0.05</v>
      </c>
      <c r="I381" s="169"/>
      <c r="L381" s="165"/>
      <c r="M381" s="170"/>
      <c r="T381" s="171"/>
      <c r="AT381" s="166" t="s">
        <v>279</v>
      </c>
      <c r="AU381" s="166" t="s">
        <v>90</v>
      </c>
      <c r="AV381" s="14" t="s">
        <v>90</v>
      </c>
      <c r="AW381" s="14" t="s">
        <v>35</v>
      </c>
      <c r="AX381" s="14" t="s">
        <v>81</v>
      </c>
      <c r="AY381" s="166" t="s">
        <v>270</v>
      </c>
    </row>
    <row r="382" spans="2:65" s="14" customFormat="1" ht="11.25">
      <c r="B382" s="165"/>
      <c r="D382" s="152" t="s">
        <v>279</v>
      </c>
      <c r="E382" s="166" t="s">
        <v>1</v>
      </c>
      <c r="F382" s="167" t="s">
        <v>3855</v>
      </c>
      <c r="H382" s="168">
        <v>-0.156</v>
      </c>
      <c r="I382" s="169"/>
      <c r="L382" s="165"/>
      <c r="M382" s="170"/>
      <c r="T382" s="171"/>
      <c r="AT382" s="166" t="s">
        <v>279</v>
      </c>
      <c r="AU382" s="166" t="s">
        <v>90</v>
      </c>
      <c r="AV382" s="14" t="s">
        <v>90</v>
      </c>
      <c r="AW382" s="14" t="s">
        <v>35</v>
      </c>
      <c r="AX382" s="14" t="s">
        <v>81</v>
      </c>
      <c r="AY382" s="166" t="s">
        <v>270</v>
      </c>
    </row>
    <row r="383" spans="2:65" s="14" customFormat="1" ht="11.25">
      <c r="B383" s="165"/>
      <c r="D383" s="152" t="s">
        <v>279</v>
      </c>
      <c r="E383" s="166" t="s">
        <v>1</v>
      </c>
      <c r="F383" s="167" t="s">
        <v>3856</v>
      </c>
      <c r="H383" s="168">
        <v>-155.66800000000001</v>
      </c>
      <c r="I383" s="169"/>
      <c r="L383" s="165"/>
      <c r="M383" s="170"/>
      <c r="T383" s="171"/>
      <c r="AT383" s="166" t="s">
        <v>279</v>
      </c>
      <c r="AU383" s="166" t="s">
        <v>90</v>
      </c>
      <c r="AV383" s="14" t="s">
        <v>90</v>
      </c>
      <c r="AW383" s="14" t="s">
        <v>35</v>
      </c>
      <c r="AX383" s="14" t="s">
        <v>81</v>
      </c>
      <c r="AY383" s="166" t="s">
        <v>270</v>
      </c>
    </row>
    <row r="384" spans="2:65" s="15" customFormat="1" ht="11.25">
      <c r="B384" s="172"/>
      <c r="D384" s="152" t="s">
        <v>279</v>
      </c>
      <c r="E384" s="173" t="s">
        <v>3547</v>
      </c>
      <c r="F384" s="174" t="s">
        <v>310</v>
      </c>
      <c r="H384" s="175">
        <v>629.29399999999998</v>
      </c>
      <c r="I384" s="176"/>
      <c r="L384" s="172"/>
      <c r="M384" s="177"/>
      <c r="T384" s="178"/>
      <c r="AT384" s="173" t="s">
        <v>279</v>
      </c>
      <c r="AU384" s="173" t="s">
        <v>90</v>
      </c>
      <c r="AV384" s="15" t="s">
        <v>277</v>
      </c>
      <c r="AW384" s="15" t="s">
        <v>35</v>
      </c>
      <c r="AX384" s="15" t="s">
        <v>21</v>
      </c>
      <c r="AY384" s="173" t="s">
        <v>270</v>
      </c>
    </row>
    <row r="385" spans="2:65" s="1" customFormat="1" ht="16.5" customHeight="1">
      <c r="B385" s="32"/>
      <c r="C385" s="179" t="s">
        <v>639</v>
      </c>
      <c r="D385" s="179" t="s">
        <v>532</v>
      </c>
      <c r="E385" s="180" t="s">
        <v>3857</v>
      </c>
      <c r="F385" s="181" t="s">
        <v>3858</v>
      </c>
      <c r="G385" s="182" t="s">
        <v>506</v>
      </c>
      <c r="H385" s="183">
        <v>1193.771</v>
      </c>
      <c r="I385" s="184"/>
      <c r="J385" s="185">
        <f>ROUND(I385*H385,2)</f>
        <v>0</v>
      </c>
      <c r="K385" s="181" t="s">
        <v>637</v>
      </c>
      <c r="L385" s="186"/>
      <c r="M385" s="187" t="s">
        <v>1</v>
      </c>
      <c r="N385" s="188" t="s">
        <v>46</v>
      </c>
      <c r="P385" s="147">
        <f>O385*H385</f>
        <v>0</v>
      </c>
      <c r="Q385" s="147">
        <v>0</v>
      </c>
      <c r="R385" s="147">
        <f>Q385*H385</f>
        <v>0</v>
      </c>
      <c r="S385" s="147">
        <v>0</v>
      </c>
      <c r="T385" s="148">
        <f>S385*H385</f>
        <v>0</v>
      </c>
      <c r="AR385" s="149" t="s">
        <v>338</v>
      </c>
      <c r="AT385" s="149" t="s">
        <v>532</v>
      </c>
      <c r="AU385" s="149" t="s">
        <v>90</v>
      </c>
      <c r="AY385" s="17" t="s">
        <v>270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21</v>
      </c>
      <c r="BK385" s="150">
        <f>ROUND(I385*H385,2)</f>
        <v>0</v>
      </c>
      <c r="BL385" s="17" t="s">
        <v>277</v>
      </c>
      <c r="BM385" s="149" t="s">
        <v>3859</v>
      </c>
    </row>
    <row r="386" spans="2:65" s="14" customFormat="1" ht="11.25">
      <c r="B386" s="165"/>
      <c r="D386" s="152" t="s">
        <v>279</v>
      </c>
      <c r="E386" s="166" t="s">
        <v>1</v>
      </c>
      <c r="F386" s="167" t="s">
        <v>3860</v>
      </c>
      <c r="H386" s="168">
        <v>1193.771</v>
      </c>
      <c r="I386" s="169"/>
      <c r="L386" s="165"/>
      <c r="M386" s="170"/>
      <c r="T386" s="171"/>
      <c r="AT386" s="166" t="s">
        <v>279</v>
      </c>
      <c r="AU386" s="166" t="s">
        <v>90</v>
      </c>
      <c r="AV386" s="14" t="s">
        <v>90</v>
      </c>
      <c r="AW386" s="14" t="s">
        <v>35</v>
      </c>
      <c r="AX386" s="14" t="s">
        <v>21</v>
      </c>
      <c r="AY386" s="166" t="s">
        <v>270</v>
      </c>
    </row>
    <row r="387" spans="2:65" s="1" customFormat="1" ht="24.2" customHeight="1">
      <c r="B387" s="32"/>
      <c r="C387" s="138" t="s">
        <v>641</v>
      </c>
      <c r="D387" s="138" t="s">
        <v>272</v>
      </c>
      <c r="E387" s="139" t="s">
        <v>1557</v>
      </c>
      <c r="F387" s="140" t="s">
        <v>1558</v>
      </c>
      <c r="G387" s="141" t="s">
        <v>371</v>
      </c>
      <c r="H387" s="142">
        <v>629.29399999999998</v>
      </c>
      <c r="I387" s="143"/>
      <c r="J387" s="144">
        <f>ROUND(I387*H387,2)</f>
        <v>0</v>
      </c>
      <c r="K387" s="140" t="s">
        <v>276</v>
      </c>
      <c r="L387" s="32"/>
      <c r="M387" s="145" t="s">
        <v>1</v>
      </c>
      <c r="N387" s="146" t="s">
        <v>46</v>
      </c>
      <c r="P387" s="147">
        <f>O387*H387</f>
        <v>0</v>
      </c>
      <c r="Q387" s="147">
        <v>0</v>
      </c>
      <c r="R387" s="147">
        <f>Q387*H387</f>
        <v>0</v>
      </c>
      <c r="S387" s="147">
        <v>0</v>
      </c>
      <c r="T387" s="148">
        <f>S387*H387</f>
        <v>0</v>
      </c>
      <c r="AR387" s="149" t="s">
        <v>277</v>
      </c>
      <c r="AT387" s="149" t="s">
        <v>272</v>
      </c>
      <c r="AU387" s="149" t="s">
        <v>90</v>
      </c>
      <c r="AY387" s="17" t="s">
        <v>270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21</v>
      </c>
      <c r="BK387" s="150">
        <f>ROUND(I387*H387,2)</f>
        <v>0</v>
      </c>
      <c r="BL387" s="17" t="s">
        <v>277</v>
      </c>
      <c r="BM387" s="149" t="s">
        <v>3861</v>
      </c>
    </row>
    <row r="388" spans="2:65" s="14" customFormat="1" ht="11.25">
      <c r="B388" s="165"/>
      <c r="D388" s="152" t="s">
        <v>279</v>
      </c>
      <c r="E388" s="166" t="s">
        <v>1</v>
      </c>
      <c r="F388" s="167" t="s">
        <v>3862</v>
      </c>
      <c r="H388" s="168">
        <v>629.29399999999998</v>
      </c>
      <c r="I388" s="169"/>
      <c r="L388" s="165"/>
      <c r="M388" s="170"/>
      <c r="T388" s="171"/>
      <c r="AT388" s="166" t="s">
        <v>279</v>
      </c>
      <c r="AU388" s="166" t="s">
        <v>90</v>
      </c>
      <c r="AV388" s="14" t="s">
        <v>90</v>
      </c>
      <c r="AW388" s="14" t="s">
        <v>35</v>
      </c>
      <c r="AX388" s="14" t="s">
        <v>21</v>
      </c>
      <c r="AY388" s="166" t="s">
        <v>270</v>
      </c>
    </row>
    <row r="389" spans="2:65" s="1" customFormat="1" ht="37.9" customHeight="1">
      <c r="B389" s="32"/>
      <c r="C389" s="138" t="s">
        <v>212</v>
      </c>
      <c r="D389" s="138" t="s">
        <v>272</v>
      </c>
      <c r="E389" s="139" t="s">
        <v>547</v>
      </c>
      <c r="F389" s="140" t="s">
        <v>548</v>
      </c>
      <c r="G389" s="141" t="s">
        <v>371</v>
      </c>
      <c r="H389" s="142">
        <v>629.29399999999998</v>
      </c>
      <c r="I389" s="143"/>
      <c r="J389" s="144">
        <f>ROUND(I389*H389,2)</f>
        <v>0</v>
      </c>
      <c r="K389" s="140" t="s">
        <v>276</v>
      </c>
      <c r="L389" s="32"/>
      <c r="M389" s="145" t="s">
        <v>1</v>
      </c>
      <c r="N389" s="146" t="s">
        <v>46</v>
      </c>
      <c r="P389" s="147">
        <f>O389*H389</f>
        <v>0</v>
      </c>
      <c r="Q389" s="147">
        <v>0</v>
      </c>
      <c r="R389" s="147">
        <f>Q389*H389</f>
        <v>0</v>
      </c>
      <c r="S389" s="147">
        <v>0</v>
      </c>
      <c r="T389" s="148">
        <f>S389*H389</f>
        <v>0</v>
      </c>
      <c r="AR389" s="149" t="s">
        <v>277</v>
      </c>
      <c r="AT389" s="149" t="s">
        <v>272</v>
      </c>
      <c r="AU389" s="149" t="s">
        <v>90</v>
      </c>
      <c r="AY389" s="17" t="s">
        <v>270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21</v>
      </c>
      <c r="BK389" s="150">
        <f>ROUND(I389*H389,2)</f>
        <v>0</v>
      </c>
      <c r="BL389" s="17" t="s">
        <v>277</v>
      </c>
      <c r="BM389" s="149" t="s">
        <v>3863</v>
      </c>
    </row>
    <row r="390" spans="2:65" s="1" customFormat="1" ht="33" customHeight="1">
      <c r="B390" s="32"/>
      <c r="C390" s="138" t="s">
        <v>653</v>
      </c>
      <c r="D390" s="138" t="s">
        <v>272</v>
      </c>
      <c r="E390" s="139" t="s">
        <v>3864</v>
      </c>
      <c r="F390" s="140" t="s">
        <v>3865</v>
      </c>
      <c r="G390" s="141" t="s">
        <v>275</v>
      </c>
      <c r="H390" s="142">
        <v>49.1</v>
      </c>
      <c r="I390" s="143"/>
      <c r="J390" s="144">
        <f>ROUND(I390*H390,2)</f>
        <v>0</v>
      </c>
      <c r="K390" s="140" t="s">
        <v>276</v>
      </c>
      <c r="L390" s="32"/>
      <c r="M390" s="145" t="s">
        <v>1</v>
      </c>
      <c r="N390" s="146" t="s">
        <v>46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277</v>
      </c>
      <c r="AT390" s="149" t="s">
        <v>272</v>
      </c>
      <c r="AU390" s="149" t="s">
        <v>90</v>
      </c>
      <c r="AY390" s="17" t="s">
        <v>270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21</v>
      </c>
      <c r="BK390" s="150">
        <f>ROUND(I390*H390,2)</f>
        <v>0</v>
      </c>
      <c r="BL390" s="17" t="s">
        <v>277</v>
      </c>
      <c r="BM390" s="149" t="s">
        <v>3866</v>
      </c>
    </row>
    <row r="391" spans="2:65" s="12" customFormat="1" ht="11.25">
      <c r="B391" s="151"/>
      <c r="D391" s="152" t="s">
        <v>279</v>
      </c>
      <c r="E391" s="153" t="s">
        <v>1</v>
      </c>
      <c r="F391" s="154" t="s">
        <v>3867</v>
      </c>
      <c r="H391" s="153" t="s">
        <v>1</v>
      </c>
      <c r="I391" s="155"/>
      <c r="L391" s="151"/>
      <c r="M391" s="156"/>
      <c r="T391" s="157"/>
      <c r="AT391" s="153" t="s">
        <v>279</v>
      </c>
      <c r="AU391" s="153" t="s">
        <v>90</v>
      </c>
      <c r="AV391" s="12" t="s">
        <v>21</v>
      </c>
      <c r="AW391" s="12" t="s">
        <v>35</v>
      </c>
      <c r="AX391" s="12" t="s">
        <v>81</v>
      </c>
      <c r="AY391" s="153" t="s">
        <v>270</v>
      </c>
    </row>
    <row r="392" spans="2:65" s="14" customFormat="1" ht="11.25">
      <c r="B392" s="165"/>
      <c r="D392" s="152" t="s">
        <v>279</v>
      </c>
      <c r="E392" s="166" t="s">
        <v>1</v>
      </c>
      <c r="F392" s="167" t="s">
        <v>3868</v>
      </c>
      <c r="H392" s="168">
        <v>23.4</v>
      </c>
      <c r="I392" s="169"/>
      <c r="L392" s="165"/>
      <c r="M392" s="170"/>
      <c r="T392" s="171"/>
      <c r="AT392" s="166" t="s">
        <v>279</v>
      </c>
      <c r="AU392" s="166" t="s">
        <v>90</v>
      </c>
      <c r="AV392" s="14" t="s">
        <v>90</v>
      </c>
      <c r="AW392" s="14" t="s">
        <v>35</v>
      </c>
      <c r="AX392" s="14" t="s">
        <v>81</v>
      </c>
      <c r="AY392" s="166" t="s">
        <v>270</v>
      </c>
    </row>
    <row r="393" spans="2:65" s="14" customFormat="1" ht="11.25">
      <c r="B393" s="165"/>
      <c r="D393" s="152" t="s">
        <v>279</v>
      </c>
      <c r="E393" s="166" t="s">
        <v>1</v>
      </c>
      <c r="F393" s="167" t="s">
        <v>3869</v>
      </c>
      <c r="H393" s="168">
        <v>24.05</v>
      </c>
      <c r="I393" s="169"/>
      <c r="L393" s="165"/>
      <c r="M393" s="170"/>
      <c r="T393" s="171"/>
      <c r="AT393" s="166" t="s">
        <v>279</v>
      </c>
      <c r="AU393" s="166" t="s">
        <v>90</v>
      </c>
      <c r="AV393" s="14" t="s">
        <v>90</v>
      </c>
      <c r="AW393" s="14" t="s">
        <v>35</v>
      </c>
      <c r="AX393" s="14" t="s">
        <v>81</v>
      </c>
      <c r="AY393" s="166" t="s">
        <v>270</v>
      </c>
    </row>
    <row r="394" spans="2:65" s="14" customFormat="1" ht="11.25">
      <c r="B394" s="165"/>
      <c r="D394" s="152" t="s">
        <v>279</v>
      </c>
      <c r="E394" s="166" t="s">
        <v>1</v>
      </c>
      <c r="F394" s="167" t="s">
        <v>3667</v>
      </c>
      <c r="H394" s="168">
        <v>1.65</v>
      </c>
      <c r="I394" s="169"/>
      <c r="L394" s="165"/>
      <c r="M394" s="170"/>
      <c r="T394" s="171"/>
      <c r="AT394" s="166" t="s">
        <v>279</v>
      </c>
      <c r="AU394" s="166" t="s">
        <v>90</v>
      </c>
      <c r="AV394" s="14" t="s">
        <v>90</v>
      </c>
      <c r="AW394" s="14" t="s">
        <v>35</v>
      </c>
      <c r="AX394" s="14" t="s">
        <v>81</v>
      </c>
      <c r="AY394" s="166" t="s">
        <v>270</v>
      </c>
    </row>
    <row r="395" spans="2:65" s="15" customFormat="1" ht="11.25">
      <c r="B395" s="172"/>
      <c r="D395" s="152" t="s">
        <v>279</v>
      </c>
      <c r="E395" s="173" t="s">
        <v>3551</v>
      </c>
      <c r="F395" s="174" t="s">
        <v>310</v>
      </c>
      <c r="H395" s="175">
        <v>49.1</v>
      </c>
      <c r="I395" s="176"/>
      <c r="L395" s="172"/>
      <c r="M395" s="177"/>
      <c r="T395" s="178"/>
      <c r="AT395" s="173" t="s">
        <v>279</v>
      </c>
      <c r="AU395" s="173" t="s">
        <v>90</v>
      </c>
      <c r="AV395" s="15" t="s">
        <v>277</v>
      </c>
      <c r="AW395" s="15" t="s">
        <v>35</v>
      </c>
      <c r="AX395" s="15" t="s">
        <v>21</v>
      </c>
      <c r="AY395" s="173" t="s">
        <v>270</v>
      </c>
    </row>
    <row r="396" spans="2:65" s="1" customFormat="1" ht="24.2" customHeight="1">
      <c r="B396" s="32"/>
      <c r="C396" s="138" t="s">
        <v>657</v>
      </c>
      <c r="D396" s="138" t="s">
        <v>272</v>
      </c>
      <c r="E396" s="139" t="s">
        <v>3870</v>
      </c>
      <c r="F396" s="140" t="s">
        <v>667</v>
      </c>
      <c r="G396" s="141" t="s">
        <v>371</v>
      </c>
      <c r="H396" s="142">
        <v>14.73</v>
      </c>
      <c r="I396" s="143"/>
      <c r="J396" s="144">
        <f>ROUND(I396*H396,2)</f>
        <v>0</v>
      </c>
      <c r="K396" s="140" t="s">
        <v>637</v>
      </c>
      <c r="L396" s="32"/>
      <c r="M396" s="145" t="s">
        <v>1</v>
      </c>
      <c r="N396" s="146" t="s">
        <v>46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277</v>
      </c>
      <c r="AT396" s="149" t="s">
        <v>272</v>
      </c>
      <c r="AU396" s="149" t="s">
        <v>90</v>
      </c>
      <c r="AY396" s="17" t="s">
        <v>270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21</v>
      </c>
      <c r="BK396" s="150">
        <f>ROUND(I396*H396,2)</f>
        <v>0</v>
      </c>
      <c r="BL396" s="17" t="s">
        <v>277</v>
      </c>
      <c r="BM396" s="149" t="s">
        <v>3871</v>
      </c>
    </row>
    <row r="397" spans="2:65" s="14" customFormat="1" ht="11.25">
      <c r="B397" s="165"/>
      <c r="D397" s="152" t="s">
        <v>279</v>
      </c>
      <c r="E397" s="166" t="s">
        <v>1</v>
      </c>
      <c r="F397" s="167" t="s">
        <v>3673</v>
      </c>
      <c r="H397" s="168">
        <v>14.73</v>
      </c>
      <c r="I397" s="169"/>
      <c r="L397" s="165"/>
      <c r="M397" s="170"/>
      <c r="T397" s="171"/>
      <c r="AT397" s="166" t="s">
        <v>279</v>
      </c>
      <c r="AU397" s="166" t="s">
        <v>90</v>
      </c>
      <c r="AV397" s="14" t="s">
        <v>90</v>
      </c>
      <c r="AW397" s="14" t="s">
        <v>35</v>
      </c>
      <c r="AX397" s="14" t="s">
        <v>21</v>
      </c>
      <c r="AY397" s="166" t="s">
        <v>270</v>
      </c>
    </row>
    <row r="398" spans="2:65" s="11" customFormat="1" ht="22.9" customHeight="1">
      <c r="B398" s="126"/>
      <c r="D398" s="127" t="s">
        <v>80</v>
      </c>
      <c r="E398" s="136" t="s">
        <v>277</v>
      </c>
      <c r="F398" s="136" t="s">
        <v>2905</v>
      </c>
      <c r="I398" s="129"/>
      <c r="J398" s="137">
        <f>BK398</f>
        <v>0</v>
      </c>
      <c r="L398" s="126"/>
      <c r="M398" s="131"/>
      <c r="P398" s="132">
        <f>SUM(P399:P412)</f>
        <v>0</v>
      </c>
      <c r="R398" s="132">
        <f>SUM(R399:R412)</f>
        <v>3.0787367999999997</v>
      </c>
      <c r="T398" s="133">
        <f>SUM(T399:T412)</f>
        <v>0</v>
      </c>
      <c r="AR398" s="127" t="s">
        <v>21</v>
      </c>
      <c r="AT398" s="134" t="s">
        <v>80</v>
      </c>
      <c r="AU398" s="134" t="s">
        <v>21</v>
      </c>
      <c r="AY398" s="127" t="s">
        <v>270</v>
      </c>
      <c r="BK398" s="135">
        <f>SUM(BK399:BK412)</f>
        <v>0</v>
      </c>
    </row>
    <row r="399" spans="2:65" s="1" customFormat="1" ht="16.5" customHeight="1">
      <c r="B399" s="32"/>
      <c r="C399" s="138" t="s">
        <v>665</v>
      </c>
      <c r="D399" s="138" t="s">
        <v>272</v>
      </c>
      <c r="E399" s="139" t="s">
        <v>2914</v>
      </c>
      <c r="F399" s="140" t="s">
        <v>2915</v>
      </c>
      <c r="G399" s="141" t="s">
        <v>371</v>
      </c>
      <c r="H399" s="142">
        <v>96.06</v>
      </c>
      <c r="I399" s="143"/>
      <c r="J399" s="144">
        <f>ROUND(I399*H399,2)</f>
        <v>0</v>
      </c>
      <c r="K399" s="140" t="s">
        <v>276</v>
      </c>
      <c r="L399" s="32"/>
      <c r="M399" s="145" t="s">
        <v>1</v>
      </c>
      <c r="N399" s="146" t="s">
        <v>46</v>
      </c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AR399" s="149" t="s">
        <v>277</v>
      </c>
      <c r="AT399" s="149" t="s">
        <v>272</v>
      </c>
      <c r="AU399" s="149" t="s">
        <v>90</v>
      </c>
      <c r="AY399" s="17" t="s">
        <v>270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21</v>
      </c>
      <c r="BK399" s="150">
        <f>ROUND(I399*H399,2)</f>
        <v>0</v>
      </c>
      <c r="BL399" s="17" t="s">
        <v>277</v>
      </c>
      <c r="BM399" s="149" t="s">
        <v>3872</v>
      </c>
    </row>
    <row r="400" spans="2:65" s="12" customFormat="1" ht="11.25">
      <c r="B400" s="151"/>
      <c r="D400" s="152" t="s">
        <v>279</v>
      </c>
      <c r="E400" s="153" t="s">
        <v>1</v>
      </c>
      <c r="F400" s="154" t="s">
        <v>3873</v>
      </c>
      <c r="H400" s="153" t="s">
        <v>1</v>
      </c>
      <c r="I400" s="155"/>
      <c r="L400" s="151"/>
      <c r="M400" s="156"/>
      <c r="T400" s="157"/>
      <c r="AT400" s="153" t="s">
        <v>279</v>
      </c>
      <c r="AU400" s="153" t="s">
        <v>90</v>
      </c>
      <c r="AV400" s="12" t="s">
        <v>21</v>
      </c>
      <c r="AW400" s="12" t="s">
        <v>35</v>
      </c>
      <c r="AX400" s="12" t="s">
        <v>81</v>
      </c>
      <c r="AY400" s="153" t="s">
        <v>270</v>
      </c>
    </row>
    <row r="401" spans="2:65" s="14" customFormat="1" ht="11.25">
      <c r="B401" s="165"/>
      <c r="D401" s="152" t="s">
        <v>279</v>
      </c>
      <c r="E401" s="166" t="s">
        <v>1</v>
      </c>
      <c r="F401" s="167" t="s">
        <v>3874</v>
      </c>
      <c r="H401" s="168">
        <v>0.27500000000000002</v>
      </c>
      <c r="I401" s="169"/>
      <c r="L401" s="165"/>
      <c r="M401" s="170"/>
      <c r="T401" s="171"/>
      <c r="AT401" s="166" t="s">
        <v>279</v>
      </c>
      <c r="AU401" s="166" t="s">
        <v>90</v>
      </c>
      <c r="AV401" s="14" t="s">
        <v>90</v>
      </c>
      <c r="AW401" s="14" t="s">
        <v>35</v>
      </c>
      <c r="AX401" s="14" t="s">
        <v>81</v>
      </c>
      <c r="AY401" s="166" t="s">
        <v>270</v>
      </c>
    </row>
    <row r="402" spans="2:65" s="14" customFormat="1" ht="11.25">
      <c r="B402" s="165"/>
      <c r="D402" s="152" t="s">
        <v>279</v>
      </c>
      <c r="E402" s="166" t="s">
        <v>1</v>
      </c>
      <c r="F402" s="167" t="s">
        <v>3875</v>
      </c>
      <c r="H402" s="168">
        <v>0.495</v>
      </c>
      <c r="I402" s="169"/>
      <c r="L402" s="165"/>
      <c r="M402" s="170"/>
      <c r="T402" s="171"/>
      <c r="AT402" s="166" t="s">
        <v>279</v>
      </c>
      <c r="AU402" s="166" t="s">
        <v>90</v>
      </c>
      <c r="AV402" s="14" t="s">
        <v>90</v>
      </c>
      <c r="AW402" s="14" t="s">
        <v>35</v>
      </c>
      <c r="AX402" s="14" t="s">
        <v>81</v>
      </c>
      <c r="AY402" s="166" t="s">
        <v>270</v>
      </c>
    </row>
    <row r="403" spans="2:65" s="14" customFormat="1" ht="11.25">
      <c r="B403" s="165"/>
      <c r="D403" s="152" t="s">
        <v>279</v>
      </c>
      <c r="E403" s="166" t="s">
        <v>1</v>
      </c>
      <c r="F403" s="167" t="s">
        <v>3876</v>
      </c>
      <c r="H403" s="168">
        <v>95.29</v>
      </c>
      <c r="I403" s="169"/>
      <c r="L403" s="165"/>
      <c r="M403" s="170"/>
      <c r="T403" s="171"/>
      <c r="AT403" s="166" t="s">
        <v>279</v>
      </c>
      <c r="AU403" s="166" t="s">
        <v>90</v>
      </c>
      <c r="AV403" s="14" t="s">
        <v>90</v>
      </c>
      <c r="AW403" s="14" t="s">
        <v>35</v>
      </c>
      <c r="AX403" s="14" t="s">
        <v>81</v>
      </c>
      <c r="AY403" s="166" t="s">
        <v>270</v>
      </c>
    </row>
    <row r="404" spans="2:65" s="15" customFormat="1" ht="11.25">
      <c r="B404" s="172"/>
      <c r="D404" s="152" t="s">
        <v>279</v>
      </c>
      <c r="E404" s="173" t="s">
        <v>3542</v>
      </c>
      <c r="F404" s="174" t="s">
        <v>310</v>
      </c>
      <c r="H404" s="175">
        <v>96.06</v>
      </c>
      <c r="I404" s="176"/>
      <c r="L404" s="172"/>
      <c r="M404" s="177"/>
      <c r="T404" s="178"/>
      <c r="AT404" s="173" t="s">
        <v>279</v>
      </c>
      <c r="AU404" s="173" t="s">
        <v>90</v>
      </c>
      <c r="AV404" s="15" t="s">
        <v>277</v>
      </c>
      <c r="AW404" s="15" t="s">
        <v>35</v>
      </c>
      <c r="AX404" s="15" t="s">
        <v>21</v>
      </c>
      <c r="AY404" s="173" t="s">
        <v>270</v>
      </c>
    </row>
    <row r="405" spans="2:65" s="1" customFormat="1" ht="24.2" customHeight="1">
      <c r="B405" s="32"/>
      <c r="C405" s="138" t="s">
        <v>671</v>
      </c>
      <c r="D405" s="138" t="s">
        <v>272</v>
      </c>
      <c r="E405" s="139" t="s">
        <v>1557</v>
      </c>
      <c r="F405" s="140" t="s">
        <v>1558</v>
      </c>
      <c r="G405" s="141" t="s">
        <v>371</v>
      </c>
      <c r="H405" s="142">
        <v>96.06</v>
      </c>
      <c r="I405" s="143"/>
      <c r="J405" s="144">
        <f>ROUND(I405*H405,2)</f>
        <v>0</v>
      </c>
      <c r="K405" s="140" t="s">
        <v>276</v>
      </c>
      <c r="L405" s="32"/>
      <c r="M405" s="145" t="s">
        <v>1</v>
      </c>
      <c r="N405" s="146" t="s">
        <v>46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277</v>
      </c>
      <c r="AT405" s="149" t="s">
        <v>272</v>
      </c>
      <c r="AU405" s="149" t="s">
        <v>90</v>
      </c>
      <c r="AY405" s="17" t="s">
        <v>270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21</v>
      </c>
      <c r="BK405" s="150">
        <f>ROUND(I405*H405,2)</f>
        <v>0</v>
      </c>
      <c r="BL405" s="17" t="s">
        <v>277</v>
      </c>
      <c r="BM405" s="149" t="s">
        <v>3877</v>
      </c>
    </row>
    <row r="406" spans="2:65" s="14" customFormat="1" ht="11.25">
      <c r="B406" s="165"/>
      <c r="D406" s="152" t="s">
        <v>279</v>
      </c>
      <c r="E406" s="166" t="s">
        <v>1</v>
      </c>
      <c r="F406" s="167" t="s">
        <v>3878</v>
      </c>
      <c r="H406" s="168">
        <v>96.06</v>
      </c>
      <c r="I406" s="169"/>
      <c r="L406" s="165"/>
      <c r="M406" s="170"/>
      <c r="T406" s="171"/>
      <c r="AT406" s="166" t="s">
        <v>279</v>
      </c>
      <c r="AU406" s="166" t="s">
        <v>90</v>
      </c>
      <c r="AV406" s="14" t="s">
        <v>90</v>
      </c>
      <c r="AW406" s="14" t="s">
        <v>35</v>
      </c>
      <c r="AX406" s="14" t="s">
        <v>21</v>
      </c>
      <c r="AY406" s="166" t="s">
        <v>270</v>
      </c>
    </row>
    <row r="407" spans="2:65" s="1" customFormat="1" ht="37.9" customHeight="1">
      <c r="B407" s="32"/>
      <c r="C407" s="138" t="s">
        <v>684</v>
      </c>
      <c r="D407" s="138" t="s">
        <v>272</v>
      </c>
      <c r="E407" s="139" t="s">
        <v>3879</v>
      </c>
      <c r="F407" s="140" t="s">
        <v>3880</v>
      </c>
      <c r="G407" s="141" t="s">
        <v>371</v>
      </c>
      <c r="H407" s="142">
        <v>96.06</v>
      </c>
      <c r="I407" s="143"/>
      <c r="J407" s="144">
        <f>ROUND(I407*H407,2)</f>
        <v>0</v>
      </c>
      <c r="K407" s="140" t="s">
        <v>276</v>
      </c>
      <c r="L407" s="32"/>
      <c r="M407" s="145" t="s">
        <v>1</v>
      </c>
      <c r="N407" s="146" t="s">
        <v>46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277</v>
      </c>
      <c r="AT407" s="149" t="s">
        <v>272</v>
      </c>
      <c r="AU407" s="149" t="s">
        <v>90</v>
      </c>
      <c r="AY407" s="17" t="s">
        <v>270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21</v>
      </c>
      <c r="BK407" s="150">
        <f>ROUND(I407*H407,2)</f>
        <v>0</v>
      </c>
      <c r="BL407" s="17" t="s">
        <v>277</v>
      </c>
      <c r="BM407" s="149" t="s">
        <v>3881</v>
      </c>
    </row>
    <row r="408" spans="2:65" s="1" customFormat="1" ht="33" customHeight="1">
      <c r="B408" s="32"/>
      <c r="C408" s="138" t="s">
        <v>689</v>
      </c>
      <c r="D408" s="138" t="s">
        <v>272</v>
      </c>
      <c r="E408" s="139" t="s">
        <v>3882</v>
      </c>
      <c r="F408" s="140" t="s">
        <v>3883</v>
      </c>
      <c r="G408" s="141" t="s">
        <v>371</v>
      </c>
      <c r="H408" s="142">
        <v>1.2</v>
      </c>
      <c r="I408" s="143"/>
      <c r="J408" s="144">
        <f>ROUND(I408*H408,2)</f>
        <v>0</v>
      </c>
      <c r="K408" s="140" t="s">
        <v>276</v>
      </c>
      <c r="L408" s="32"/>
      <c r="M408" s="145" t="s">
        <v>1</v>
      </c>
      <c r="N408" s="146" t="s">
        <v>46</v>
      </c>
      <c r="P408" s="147">
        <f>O408*H408</f>
        <v>0</v>
      </c>
      <c r="Q408" s="147">
        <v>2.5018699999999998</v>
      </c>
      <c r="R408" s="147">
        <f>Q408*H408</f>
        <v>3.0022439999999997</v>
      </c>
      <c r="S408" s="147">
        <v>0</v>
      </c>
      <c r="T408" s="148">
        <f>S408*H408</f>
        <v>0</v>
      </c>
      <c r="AR408" s="149" t="s">
        <v>277</v>
      </c>
      <c r="AT408" s="149" t="s">
        <v>272</v>
      </c>
      <c r="AU408" s="149" t="s">
        <v>90</v>
      </c>
      <c r="AY408" s="17" t="s">
        <v>270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21</v>
      </c>
      <c r="BK408" s="150">
        <f>ROUND(I408*H408,2)</f>
        <v>0</v>
      </c>
      <c r="BL408" s="17" t="s">
        <v>277</v>
      </c>
      <c r="BM408" s="149" t="s">
        <v>3884</v>
      </c>
    </row>
    <row r="409" spans="2:65" s="14" customFormat="1" ht="11.25">
      <c r="B409" s="165"/>
      <c r="D409" s="152" t="s">
        <v>279</v>
      </c>
      <c r="E409" s="166" t="s">
        <v>1</v>
      </c>
      <c r="F409" s="167" t="s">
        <v>3885</v>
      </c>
      <c r="H409" s="168">
        <v>1.2</v>
      </c>
      <c r="I409" s="169"/>
      <c r="L409" s="165"/>
      <c r="M409" s="170"/>
      <c r="T409" s="171"/>
      <c r="AT409" s="166" t="s">
        <v>279</v>
      </c>
      <c r="AU409" s="166" t="s">
        <v>90</v>
      </c>
      <c r="AV409" s="14" t="s">
        <v>90</v>
      </c>
      <c r="AW409" s="14" t="s">
        <v>35</v>
      </c>
      <c r="AX409" s="14" t="s">
        <v>21</v>
      </c>
      <c r="AY409" s="166" t="s">
        <v>270</v>
      </c>
    </row>
    <row r="410" spans="2:65" s="1" customFormat="1" ht="24.2" customHeight="1">
      <c r="B410" s="32"/>
      <c r="C410" s="138" t="s">
        <v>693</v>
      </c>
      <c r="D410" s="138" t="s">
        <v>272</v>
      </c>
      <c r="E410" s="139" t="s">
        <v>2949</v>
      </c>
      <c r="F410" s="140" t="s">
        <v>2950</v>
      </c>
      <c r="G410" s="141" t="s">
        <v>275</v>
      </c>
      <c r="H410" s="142">
        <v>5.76</v>
      </c>
      <c r="I410" s="143"/>
      <c r="J410" s="144">
        <f>ROUND(I410*H410,2)</f>
        <v>0</v>
      </c>
      <c r="K410" s="140" t="s">
        <v>276</v>
      </c>
      <c r="L410" s="32"/>
      <c r="M410" s="145" t="s">
        <v>1</v>
      </c>
      <c r="N410" s="146" t="s">
        <v>46</v>
      </c>
      <c r="P410" s="147">
        <f>O410*H410</f>
        <v>0</v>
      </c>
      <c r="Q410" s="147">
        <v>1.328E-2</v>
      </c>
      <c r="R410" s="147">
        <f>Q410*H410</f>
        <v>7.64928E-2</v>
      </c>
      <c r="S410" s="147">
        <v>0</v>
      </c>
      <c r="T410" s="148">
        <f>S410*H410</f>
        <v>0</v>
      </c>
      <c r="AR410" s="149" t="s">
        <v>277</v>
      </c>
      <c r="AT410" s="149" t="s">
        <v>272</v>
      </c>
      <c r="AU410" s="149" t="s">
        <v>90</v>
      </c>
      <c r="AY410" s="17" t="s">
        <v>270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21</v>
      </c>
      <c r="BK410" s="150">
        <f>ROUND(I410*H410,2)</f>
        <v>0</v>
      </c>
      <c r="BL410" s="17" t="s">
        <v>277</v>
      </c>
      <c r="BM410" s="149" t="s">
        <v>3886</v>
      </c>
    </row>
    <row r="411" spans="2:65" s="14" customFormat="1" ht="11.25">
      <c r="B411" s="165"/>
      <c r="D411" s="152" t="s">
        <v>279</v>
      </c>
      <c r="E411" s="166" t="s">
        <v>1</v>
      </c>
      <c r="F411" s="167" t="s">
        <v>3887</v>
      </c>
      <c r="H411" s="168">
        <v>5.76</v>
      </c>
      <c r="I411" s="169"/>
      <c r="L411" s="165"/>
      <c r="M411" s="170"/>
      <c r="T411" s="171"/>
      <c r="AT411" s="166" t="s">
        <v>279</v>
      </c>
      <c r="AU411" s="166" t="s">
        <v>90</v>
      </c>
      <c r="AV411" s="14" t="s">
        <v>90</v>
      </c>
      <c r="AW411" s="14" t="s">
        <v>35</v>
      </c>
      <c r="AX411" s="14" t="s">
        <v>21</v>
      </c>
      <c r="AY411" s="166" t="s">
        <v>270</v>
      </c>
    </row>
    <row r="412" spans="2:65" s="1" customFormat="1" ht="24.2" customHeight="1">
      <c r="B412" s="32"/>
      <c r="C412" s="138" t="s">
        <v>698</v>
      </c>
      <c r="D412" s="138" t="s">
        <v>272</v>
      </c>
      <c r="E412" s="139" t="s">
        <v>2954</v>
      </c>
      <c r="F412" s="140" t="s">
        <v>2955</v>
      </c>
      <c r="G412" s="141" t="s">
        <v>275</v>
      </c>
      <c r="H412" s="142">
        <v>5.76</v>
      </c>
      <c r="I412" s="143"/>
      <c r="J412" s="144">
        <f>ROUND(I412*H412,2)</f>
        <v>0</v>
      </c>
      <c r="K412" s="140" t="s">
        <v>276</v>
      </c>
      <c r="L412" s="32"/>
      <c r="M412" s="145" t="s">
        <v>1</v>
      </c>
      <c r="N412" s="146" t="s">
        <v>46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AR412" s="149" t="s">
        <v>277</v>
      </c>
      <c r="AT412" s="149" t="s">
        <v>272</v>
      </c>
      <c r="AU412" s="149" t="s">
        <v>90</v>
      </c>
      <c r="AY412" s="17" t="s">
        <v>270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21</v>
      </c>
      <c r="BK412" s="150">
        <f>ROUND(I412*H412,2)</f>
        <v>0</v>
      </c>
      <c r="BL412" s="17" t="s">
        <v>277</v>
      </c>
      <c r="BM412" s="149" t="s">
        <v>3888</v>
      </c>
    </row>
    <row r="413" spans="2:65" s="11" customFormat="1" ht="22.9" customHeight="1">
      <c r="B413" s="126"/>
      <c r="D413" s="127" t="s">
        <v>80</v>
      </c>
      <c r="E413" s="136" t="s">
        <v>338</v>
      </c>
      <c r="F413" s="136" t="s">
        <v>3003</v>
      </c>
      <c r="I413" s="129"/>
      <c r="J413" s="137">
        <f>BK413</f>
        <v>0</v>
      </c>
      <c r="L413" s="126"/>
      <c r="M413" s="131"/>
      <c r="P413" s="132">
        <f>SUM(P414:P601)</f>
        <v>0</v>
      </c>
      <c r="R413" s="132">
        <f>SUM(R414:R601)</f>
        <v>254.54464951</v>
      </c>
      <c r="T413" s="133">
        <f>SUM(T414:T601)</f>
        <v>51.290570000000002</v>
      </c>
      <c r="AR413" s="127" t="s">
        <v>21</v>
      </c>
      <c r="AT413" s="134" t="s">
        <v>80</v>
      </c>
      <c r="AU413" s="134" t="s">
        <v>21</v>
      </c>
      <c r="AY413" s="127" t="s">
        <v>270</v>
      </c>
      <c r="BK413" s="135">
        <f>SUM(BK414:BK601)</f>
        <v>0</v>
      </c>
    </row>
    <row r="414" spans="2:65" s="1" customFormat="1" ht="24.2" customHeight="1">
      <c r="B414" s="32"/>
      <c r="C414" s="138" t="s">
        <v>704</v>
      </c>
      <c r="D414" s="138" t="s">
        <v>272</v>
      </c>
      <c r="E414" s="139" t="s">
        <v>3889</v>
      </c>
      <c r="F414" s="140" t="s">
        <v>3890</v>
      </c>
      <c r="G414" s="141" t="s">
        <v>335</v>
      </c>
      <c r="H414" s="142">
        <v>2.5</v>
      </c>
      <c r="I414" s="143"/>
      <c r="J414" s="144">
        <f>ROUND(I414*H414,2)</f>
        <v>0</v>
      </c>
      <c r="K414" s="140" t="s">
        <v>276</v>
      </c>
      <c r="L414" s="32"/>
      <c r="M414" s="145" t="s">
        <v>1</v>
      </c>
      <c r="N414" s="146" t="s">
        <v>46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277</v>
      </c>
      <c r="AT414" s="149" t="s">
        <v>272</v>
      </c>
      <c r="AU414" s="149" t="s">
        <v>90</v>
      </c>
      <c r="AY414" s="17" t="s">
        <v>270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21</v>
      </c>
      <c r="BK414" s="150">
        <f>ROUND(I414*H414,2)</f>
        <v>0</v>
      </c>
      <c r="BL414" s="17" t="s">
        <v>277</v>
      </c>
      <c r="BM414" s="149" t="s">
        <v>3891</v>
      </c>
    </row>
    <row r="415" spans="2:65" s="14" customFormat="1" ht="11.25">
      <c r="B415" s="165"/>
      <c r="D415" s="152" t="s">
        <v>279</v>
      </c>
      <c r="E415" s="166" t="s">
        <v>1</v>
      </c>
      <c r="F415" s="167" t="s">
        <v>3892</v>
      </c>
      <c r="H415" s="168">
        <v>2.5</v>
      </c>
      <c r="I415" s="169"/>
      <c r="L415" s="165"/>
      <c r="M415" s="170"/>
      <c r="T415" s="171"/>
      <c r="AT415" s="166" t="s">
        <v>279</v>
      </c>
      <c r="AU415" s="166" t="s">
        <v>90</v>
      </c>
      <c r="AV415" s="14" t="s">
        <v>90</v>
      </c>
      <c r="AW415" s="14" t="s">
        <v>35</v>
      </c>
      <c r="AX415" s="14" t="s">
        <v>81</v>
      </c>
      <c r="AY415" s="166" t="s">
        <v>270</v>
      </c>
    </row>
    <row r="416" spans="2:65" s="15" customFormat="1" ht="11.25">
      <c r="B416" s="172"/>
      <c r="D416" s="152" t="s">
        <v>279</v>
      </c>
      <c r="E416" s="173" t="s">
        <v>3530</v>
      </c>
      <c r="F416" s="174" t="s">
        <v>310</v>
      </c>
      <c r="H416" s="175">
        <v>2.5</v>
      </c>
      <c r="I416" s="176"/>
      <c r="L416" s="172"/>
      <c r="M416" s="177"/>
      <c r="T416" s="178"/>
      <c r="AT416" s="173" t="s">
        <v>279</v>
      </c>
      <c r="AU416" s="173" t="s">
        <v>90</v>
      </c>
      <c r="AV416" s="15" t="s">
        <v>277</v>
      </c>
      <c r="AW416" s="15" t="s">
        <v>35</v>
      </c>
      <c r="AX416" s="15" t="s">
        <v>21</v>
      </c>
      <c r="AY416" s="173" t="s">
        <v>270</v>
      </c>
    </row>
    <row r="417" spans="2:65" s="1" customFormat="1" ht="49.15" customHeight="1">
      <c r="B417" s="32"/>
      <c r="C417" s="179" t="s">
        <v>711</v>
      </c>
      <c r="D417" s="179" t="s">
        <v>532</v>
      </c>
      <c r="E417" s="180" t="s">
        <v>3893</v>
      </c>
      <c r="F417" s="181" t="s">
        <v>3894</v>
      </c>
      <c r="G417" s="182" t="s">
        <v>335</v>
      </c>
      <c r="H417" s="183">
        <v>2.5379999999999998</v>
      </c>
      <c r="I417" s="184"/>
      <c r="J417" s="185">
        <f>ROUND(I417*H417,2)</f>
        <v>0</v>
      </c>
      <c r="K417" s="181" t="s">
        <v>637</v>
      </c>
      <c r="L417" s="186"/>
      <c r="M417" s="187" t="s">
        <v>1</v>
      </c>
      <c r="N417" s="188" t="s">
        <v>46</v>
      </c>
      <c r="P417" s="147">
        <f>O417*H417</f>
        <v>0</v>
      </c>
      <c r="Q417" s="147">
        <v>2.9020000000000001E-2</v>
      </c>
      <c r="R417" s="147">
        <f>Q417*H417</f>
        <v>7.3652759999999998E-2</v>
      </c>
      <c r="S417" s="147">
        <v>0</v>
      </c>
      <c r="T417" s="148">
        <f>S417*H417</f>
        <v>0</v>
      </c>
      <c r="AR417" s="149" t="s">
        <v>338</v>
      </c>
      <c r="AT417" s="149" t="s">
        <v>532</v>
      </c>
      <c r="AU417" s="149" t="s">
        <v>90</v>
      </c>
      <c r="AY417" s="17" t="s">
        <v>270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21</v>
      </c>
      <c r="BK417" s="150">
        <f>ROUND(I417*H417,2)</f>
        <v>0</v>
      </c>
      <c r="BL417" s="17" t="s">
        <v>277</v>
      </c>
      <c r="BM417" s="149" t="s">
        <v>3895</v>
      </c>
    </row>
    <row r="418" spans="2:65" s="14" customFormat="1" ht="11.25">
      <c r="B418" s="165"/>
      <c r="D418" s="152" t="s">
        <v>279</v>
      </c>
      <c r="E418" s="166" t="s">
        <v>1</v>
      </c>
      <c r="F418" s="167" t="s">
        <v>3530</v>
      </c>
      <c r="H418" s="168">
        <v>2.5</v>
      </c>
      <c r="I418" s="169"/>
      <c r="L418" s="165"/>
      <c r="M418" s="170"/>
      <c r="T418" s="171"/>
      <c r="AT418" s="166" t="s">
        <v>279</v>
      </c>
      <c r="AU418" s="166" t="s">
        <v>90</v>
      </c>
      <c r="AV418" s="14" t="s">
        <v>90</v>
      </c>
      <c r="AW418" s="14" t="s">
        <v>35</v>
      </c>
      <c r="AX418" s="14" t="s">
        <v>21</v>
      </c>
      <c r="AY418" s="166" t="s">
        <v>270</v>
      </c>
    </row>
    <row r="419" spans="2:65" s="14" customFormat="1" ht="11.25">
      <c r="B419" s="165"/>
      <c r="D419" s="152" t="s">
        <v>279</v>
      </c>
      <c r="F419" s="167" t="s">
        <v>3896</v>
      </c>
      <c r="H419" s="168">
        <v>2.5379999999999998</v>
      </c>
      <c r="I419" s="169"/>
      <c r="L419" s="165"/>
      <c r="M419" s="170"/>
      <c r="T419" s="171"/>
      <c r="AT419" s="166" t="s">
        <v>279</v>
      </c>
      <c r="AU419" s="166" t="s">
        <v>90</v>
      </c>
      <c r="AV419" s="14" t="s">
        <v>90</v>
      </c>
      <c r="AW419" s="14" t="s">
        <v>4</v>
      </c>
      <c r="AX419" s="14" t="s">
        <v>21</v>
      </c>
      <c r="AY419" s="166" t="s">
        <v>270</v>
      </c>
    </row>
    <row r="420" spans="2:65" s="1" customFormat="1" ht="24.2" customHeight="1">
      <c r="B420" s="32"/>
      <c r="C420" s="179" t="s">
        <v>716</v>
      </c>
      <c r="D420" s="179" t="s">
        <v>532</v>
      </c>
      <c r="E420" s="180" t="s">
        <v>3897</v>
      </c>
      <c r="F420" s="181" t="s">
        <v>3898</v>
      </c>
      <c r="G420" s="182" t="s">
        <v>876</v>
      </c>
      <c r="H420" s="183">
        <v>1.02</v>
      </c>
      <c r="I420" s="184"/>
      <c r="J420" s="185">
        <f>ROUND(I420*H420,2)</f>
        <v>0</v>
      </c>
      <c r="K420" s="181" t="s">
        <v>637</v>
      </c>
      <c r="L420" s="186"/>
      <c r="M420" s="187" t="s">
        <v>1</v>
      </c>
      <c r="N420" s="188" t="s">
        <v>46</v>
      </c>
      <c r="P420" s="147">
        <f>O420*H420</f>
        <v>0</v>
      </c>
      <c r="Q420" s="147">
        <v>1.3999999999999999E-4</v>
      </c>
      <c r="R420" s="147">
        <f>Q420*H420</f>
        <v>1.428E-4</v>
      </c>
      <c r="S420" s="147">
        <v>0</v>
      </c>
      <c r="T420" s="148">
        <f>S420*H420</f>
        <v>0</v>
      </c>
      <c r="AR420" s="149" t="s">
        <v>338</v>
      </c>
      <c r="AT420" s="149" t="s">
        <v>532</v>
      </c>
      <c r="AU420" s="149" t="s">
        <v>90</v>
      </c>
      <c r="AY420" s="17" t="s">
        <v>270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21</v>
      </c>
      <c r="BK420" s="150">
        <f>ROUND(I420*H420,2)</f>
        <v>0</v>
      </c>
      <c r="BL420" s="17" t="s">
        <v>277</v>
      </c>
      <c r="BM420" s="149" t="s">
        <v>3899</v>
      </c>
    </row>
    <row r="421" spans="2:65" s="14" customFormat="1" ht="11.25">
      <c r="B421" s="165"/>
      <c r="D421" s="152" t="s">
        <v>279</v>
      </c>
      <c r="F421" s="167" t="s">
        <v>3900</v>
      </c>
      <c r="H421" s="168">
        <v>1.02</v>
      </c>
      <c r="I421" s="169"/>
      <c r="L421" s="165"/>
      <c r="M421" s="170"/>
      <c r="T421" s="171"/>
      <c r="AT421" s="166" t="s">
        <v>279</v>
      </c>
      <c r="AU421" s="166" t="s">
        <v>90</v>
      </c>
      <c r="AV421" s="14" t="s">
        <v>90</v>
      </c>
      <c r="AW421" s="14" t="s">
        <v>4</v>
      </c>
      <c r="AX421" s="14" t="s">
        <v>21</v>
      </c>
      <c r="AY421" s="166" t="s">
        <v>270</v>
      </c>
    </row>
    <row r="422" spans="2:65" s="1" customFormat="1" ht="16.5" customHeight="1">
      <c r="B422" s="32"/>
      <c r="C422" s="179" t="s">
        <v>723</v>
      </c>
      <c r="D422" s="179" t="s">
        <v>532</v>
      </c>
      <c r="E422" s="180" t="s">
        <v>3901</v>
      </c>
      <c r="F422" s="181" t="s">
        <v>3902</v>
      </c>
      <c r="G422" s="182" t="s">
        <v>876</v>
      </c>
      <c r="H422" s="183">
        <v>1.02</v>
      </c>
      <c r="I422" s="184"/>
      <c r="J422" s="185">
        <f>ROUND(I422*H422,2)</f>
        <v>0</v>
      </c>
      <c r="K422" s="181" t="s">
        <v>637</v>
      </c>
      <c r="L422" s="186"/>
      <c r="M422" s="187" t="s">
        <v>1</v>
      </c>
      <c r="N422" s="188" t="s">
        <v>46</v>
      </c>
      <c r="P422" s="147">
        <f>O422*H422</f>
        <v>0</v>
      </c>
      <c r="Q422" s="147">
        <v>2.9999999999999997E-4</v>
      </c>
      <c r="R422" s="147">
        <f>Q422*H422</f>
        <v>3.0599999999999996E-4</v>
      </c>
      <c r="S422" s="147">
        <v>0</v>
      </c>
      <c r="T422" s="148">
        <f>S422*H422</f>
        <v>0</v>
      </c>
      <c r="AR422" s="149" t="s">
        <v>338</v>
      </c>
      <c r="AT422" s="149" t="s">
        <v>532</v>
      </c>
      <c r="AU422" s="149" t="s">
        <v>90</v>
      </c>
      <c r="AY422" s="17" t="s">
        <v>270</v>
      </c>
      <c r="BE422" s="150">
        <f>IF(N422="základní",J422,0)</f>
        <v>0</v>
      </c>
      <c r="BF422" s="150">
        <f>IF(N422="snížená",J422,0)</f>
        <v>0</v>
      </c>
      <c r="BG422" s="150">
        <f>IF(N422="zákl. přenesená",J422,0)</f>
        <v>0</v>
      </c>
      <c r="BH422" s="150">
        <f>IF(N422="sníž. přenesená",J422,0)</f>
        <v>0</v>
      </c>
      <c r="BI422" s="150">
        <f>IF(N422="nulová",J422,0)</f>
        <v>0</v>
      </c>
      <c r="BJ422" s="17" t="s">
        <v>21</v>
      </c>
      <c r="BK422" s="150">
        <f>ROUND(I422*H422,2)</f>
        <v>0</v>
      </c>
      <c r="BL422" s="17" t="s">
        <v>277</v>
      </c>
      <c r="BM422" s="149" t="s">
        <v>3903</v>
      </c>
    </row>
    <row r="423" spans="2:65" s="14" customFormat="1" ht="11.25">
      <c r="B423" s="165"/>
      <c r="D423" s="152" t="s">
        <v>279</v>
      </c>
      <c r="F423" s="167" t="s">
        <v>3900</v>
      </c>
      <c r="H423" s="168">
        <v>1.02</v>
      </c>
      <c r="I423" s="169"/>
      <c r="L423" s="165"/>
      <c r="M423" s="170"/>
      <c r="T423" s="171"/>
      <c r="AT423" s="166" t="s">
        <v>279</v>
      </c>
      <c r="AU423" s="166" t="s">
        <v>90</v>
      </c>
      <c r="AV423" s="14" t="s">
        <v>90</v>
      </c>
      <c r="AW423" s="14" t="s">
        <v>4</v>
      </c>
      <c r="AX423" s="14" t="s">
        <v>21</v>
      </c>
      <c r="AY423" s="166" t="s">
        <v>270</v>
      </c>
    </row>
    <row r="424" spans="2:65" s="1" customFormat="1" ht="16.5" customHeight="1">
      <c r="B424" s="32"/>
      <c r="C424" s="179" t="s">
        <v>730</v>
      </c>
      <c r="D424" s="179" t="s">
        <v>532</v>
      </c>
      <c r="E424" s="180" t="s">
        <v>3904</v>
      </c>
      <c r="F424" s="181" t="s">
        <v>3905</v>
      </c>
      <c r="G424" s="182" t="s">
        <v>876</v>
      </c>
      <c r="H424" s="183">
        <v>1.02</v>
      </c>
      <c r="I424" s="184"/>
      <c r="J424" s="185">
        <f>ROUND(I424*H424,2)</f>
        <v>0</v>
      </c>
      <c r="K424" s="181" t="s">
        <v>637</v>
      </c>
      <c r="L424" s="186"/>
      <c r="M424" s="187" t="s">
        <v>1</v>
      </c>
      <c r="N424" s="188" t="s">
        <v>46</v>
      </c>
      <c r="P424" s="147">
        <f>O424*H424</f>
        <v>0</v>
      </c>
      <c r="Q424" s="147">
        <v>8.0000000000000004E-4</v>
      </c>
      <c r="R424" s="147">
        <f>Q424*H424</f>
        <v>8.160000000000001E-4</v>
      </c>
      <c r="S424" s="147">
        <v>0</v>
      </c>
      <c r="T424" s="148">
        <f>S424*H424</f>
        <v>0</v>
      </c>
      <c r="AR424" s="149" t="s">
        <v>338</v>
      </c>
      <c r="AT424" s="149" t="s">
        <v>532</v>
      </c>
      <c r="AU424" s="149" t="s">
        <v>90</v>
      </c>
      <c r="AY424" s="17" t="s">
        <v>270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21</v>
      </c>
      <c r="BK424" s="150">
        <f>ROUND(I424*H424,2)</f>
        <v>0</v>
      </c>
      <c r="BL424" s="17" t="s">
        <v>277</v>
      </c>
      <c r="BM424" s="149" t="s">
        <v>3906</v>
      </c>
    </row>
    <row r="425" spans="2:65" s="14" customFormat="1" ht="11.25">
      <c r="B425" s="165"/>
      <c r="D425" s="152" t="s">
        <v>279</v>
      </c>
      <c r="F425" s="167" t="s">
        <v>3900</v>
      </c>
      <c r="H425" s="168">
        <v>1.02</v>
      </c>
      <c r="I425" s="169"/>
      <c r="L425" s="165"/>
      <c r="M425" s="170"/>
      <c r="T425" s="171"/>
      <c r="AT425" s="166" t="s">
        <v>279</v>
      </c>
      <c r="AU425" s="166" t="s">
        <v>90</v>
      </c>
      <c r="AV425" s="14" t="s">
        <v>90</v>
      </c>
      <c r="AW425" s="14" t="s">
        <v>4</v>
      </c>
      <c r="AX425" s="14" t="s">
        <v>21</v>
      </c>
      <c r="AY425" s="166" t="s">
        <v>270</v>
      </c>
    </row>
    <row r="426" spans="2:65" s="1" customFormat="1" ht="16.5" customHeight="1">
      <c r="B426" s="32"/>
      <c r="C426" s="138" t="s">
        <v>738</v>
      </c>
      <c r="D426" s="138" t="s">
        <v>272</v>
      </c>
      <c r="E426" s="139" t="s">
        <v>3907</v>
      </c>
      <c r="F426" s="140" t="s">
        <v>3908</v>
      </c>
      <c r="G426" s="141" t="s">
        <v>876</v>
      </c>
      <c r="H426" s="142">
        <v>1</v>
      </c>
      <c r="I426" s="143"/>
      <c r="J426" s="144">
        <f>ROUND(I426*H426,2)</f>
        <v>0</v>
      </c>
      <c r="K426" s="140" t="s">
        <v>276</v>
      </c>
      <c r="L426" s="32"/>
      <c r="M426" s="145" t="s">
        <v>1</v>
      </c>
      <c r="N426" s="146" t="s">
        <v>46</v>
      </c>
      <c r="P426" s="147">
        <f>O426*H426</f>
        <v>0</v>
      </c>
      <c r="Q426" s="147">
        <v>2.0000000000000002E-5</v>
      </c>
      <c r="R426" s="147">
        <f>Q426*H426</f>
        <v>2.0000000000000002E-5</v>
      </c>
      <c r="S426" s="147">
        <v>0</v>
      </c>
      <c r="T426" s="148">
        <f>S426*H426</f>
        <v>0</v>
      </c>
      <c r="AR426" s="149" t="s">
        <v>277</v>
      </c>
      <c r="AT426" s="149" t="s">
        <v>272</v>
      </c>
      <c r="AU426" s="149" t="s">
        <v>90</v>
      </c>
      <c r="AY426" s="17" t="s">
        <v>270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21</v>
      </c>
      <c r="BK426" s="150">
        <f>ROUND(I426*H426,2)</f>
        <v>0</v>
      </c>
      <c r="BL426" s="17" t="s">
        <v>277</v>
      </c>
      <c r="BM426" s="149" t="s">
        <v>3909</v>
      </c>
    </row>
    <row r="427" spans="2:65" s="1" customFormat="1" ht="24.2" customHeight="1">
      <c r="B427" s="32"/>
      <c r="C427" s="138" t="s">
        <v>743</v>
      </c>
      <c r="D427" s="138" t="s">
        <v>272</v>
      </c>
      <c r="E427" s="139" t="s">
        <v>3910</v>
      </c>
      <c r="F427" s="140" t="s">
        <v>3911</v>
      </c>
      <c r="G427" s="141" t="s">
        <v>876</v>
      </c>
      <c r="H427" s="142">
        <v>1</v>
      </c>
      <c r="I427" s="143"/>
      <c r="J427" s="144">
        <f>ROUND(I427*H427,2)</f>
        <v>0</v>
      </c>
      <c r="K427" s="140" t="s">
        <v>637</v>
      </c>
      <c r="L427" s="32"/>
      <c r="M427" s="145" t="s">
        <v>1</v>
      </c>
      <c r="N427" s="146" t="s">
        <v>46</v>
      </c>
      <c r="P427" s="147">
        <f>O427*H427</f>
        <v>0</v>
      </c>
      <c r="Q427" s="147">
        <v>2.96E-3</v>
      </c>
      <c r="R427" s="147">
        <f>Q427*H427</f>
        <v>2.96E-3</v>
      </c>
      <c r="S427" s="147">
        <v>0</v>
      </c>
      <c r="T427" s="148">
        <f>S427*H427</f>
        <v>0</v>
      </c>
      <c r="AR427" s="149" t="s">
        <v>277</v>
      </c>
      <c r="AT427" s="149" t="s">
        <v>272</v>
      </c>
      <c r="AU427" s="149" t="s">
        <v>90</v>
      </c>
      <c r="AY427" s="17" t="s">
        <v>270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21</v>
      </c>
      <c r="BK427" s="150">
        <f>ROUND(I427*H427,2)</f>
        <v>0</v>
      </c>
      <c r="BL427" s="17" t="s">
        <v>277</v>
      </c>
      <c r="BM427" s="149" t="s">
        <v>3912</v>
      </c>
    </row>
    <row r="428" spans="2:65" s="1" customFormat="1" ht="21.75" customHeight="1">
      <c r="B428" s="32"/>
      <c r="C428" s="179" t="s">
        <v>748</v>
      </c>
      <c r="D428" s="179" t="s">
        <v>532</v>
      </c>
      <c r="E428" s="180" t="s">
        <v>3913</v>
      </c>
      <c r="F428" s="181" t="s">
        <v>3914</v>
      </c>
      <c r="G428" s="182" t="s">
        <v>876</v>
      </c>
      <c r="H428" s="183">
        <v>1</v>
      </c>
      <c r="I428" s="184"/>
      <c r="J428" s="185">
        <f>ROUND(I428*H428,2)</f>
        <v>0</v>
      </c>
      <c r="K428" s="181" t="s">
        <v>637</v>
      </c>
      <c r="L428" s="186"/>
      <c r="M428" s="187" t="s">
        <v>1</v>
      </c>
      <c r="N428" s="188" t="s">
        <v>46</v>
      </c>
      <c r="P428" s="147">
        <f>O428*H428</f>
        <v>0</v>
      </c>
      <c r="Q428" s="147">
        <v>1.6E-2</v>
      </c>
      <c r="R428" s="147">
        <f>Q428*H428</f>
        <v>1.6E-2</v>
      </c>
      <c r="S428" s="147">
        <v>0</v>
      </c>
      <c r="T428" s="148">
        <f>S428*H428</f>
        <v>0</v>
      </c>
      <c r="AR428" s="149" t="s">
        <v>338</v>
      </c>
      <c r="AT428" s="149" t="s">
        <v>532</v>
      </c>
      <c r="AU428" s="149" t="s">
        <v>90</v>
      </c>
      <c r="AY428" s="17" t="s">
        <v>270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21</v>
      </c>
      <c r="BK428" s="150">
        <f>ROUND(I428*H428,2)</f>
        <v>0</v>
      </c>
      <c r="BL428" s="17" t="s">
        <v>277</v>
      </c>
      <c r="BM428" s="149" t="s">
        <v>3915</v>
      </c>
    </row>
    <row r="429" spans="2:65" s="1" customFormat="1" ht="24.2" customHeight="1">
      <c r="B429" s="32"/>
      <c r="C429" s="179" t="s">
        <v>753</v>
      </c>
      <c r="D429" s="179" t="s">
        <v>532</v>
      </c>
      <c r="E429" s="180" t="s">
        <v>3897</v>
      </c>
      <c r="F429" s="181" t="s">
        <v>3898</v>
      </c>
      <c r="G429" s="182" t="s">
        <v>876</v>
      </c>
      <c r="H429" s="183">
        <v>1.02</v>
      </c>
      <c r="I429" s="184"/>
      <c r="J429" s="185">
        <f>ROUND(I429*H429,2)</f>
        <v>0</v>
      </c>
      <c r="K429" s="181" t="s">
        <v>637</v>
      </c>
      <c r="L429" s="186"/>
      <c r="M429" s="187" t="s">
        <v>1</v>
      </c>
      <c r="N429" s="188" t="s">
        <v>46</v>
      </c>
      <c r="P429" s="147">
        <f>O429*H429</f>
        <v>0</v>
      </c>
      <c r="Q429" s="147">
        <v>1.3999999999999999E-4</v>
      </c>
      <c r="R429" s="147">
        <f>Q429*H429</f>
        <v>1.428E-4</v>
      </c>
      <c r="S429" s="147">
        <v>0</v>
      </c>
      <c r="T429" s="148">
        <f>S429*H429</f>
        <v>0</v>
      </c>
      <c r="AR429" s="149" t="s">
        <v>338</v>
      </c>
      <c r="AT429" s="149" t="s">
        <v>532</v>
      </c>
      <c r="AU429" s="149" t="s">
        <v>90</v>
      </c>
      <c r="AY429" s="17" t="s">
        <v>270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21</v>
      </c>
      <c r="BK429" s="150">
        <f>ROUND(I429*H429,2)</f>
        <v>0</v>
      </c>
      <c r="BL429" s="17" t="s">
        <v>277</v>
      </c>
      <c r="BM429" s="149" t="s">
        <v>3916</v>
      </c>
    </row>
    <row r="430" spans="2:65" s="14" customFormat="1" ht="11.25">
      <c r="B430" s="165"/>
      <c r="D430" s="152" t="s">
        <v>279</v>
      </c>
      <c r="F430" s="167" t="s">
        <v>3900</v>
      </c>
      <c r="H430" s="168">
        <v>1.02</v>
      </c>
      <c r="I430" s="169"/>
      <c r="L430" s="165"/>
      <c r="M430" s="170"/>
      <c r="T430" s="171"/>
      <c r="AT430" s="166" t="s">
        <v>279</v>
      </c>
      <c r="AU430" s="166" t="s">
        <v>90</v>
      </c>
      <c r="AV430" s="14" t="s">
        <v>90</v>
      </c>
      <c r="AW430" s="14" t="s">
        <v>4</v>
      </c>
      <c r="AX430" s="14" t="s">
        <v>21</v>
      </c>
      <c r="AY430" s="166" t="s">
        <v>270</v>
      </c>
    </row>
    <row r="431" spans="2:65" s="1" customFormat="1" ht="16.5" customHeight="1">
      <c r="B431" s="32"/>
      <c r="C431" s="179" t="s">
        <v>758</v>
      </c>
      <c r="D431" s="179" t="s">
        <v>532</v>
      </c>
      <c r="E431" s="180" t="s">
        <v>3917</v>
      </c>
      <c r="F431" s="181" t="s">
        <v>3918</v>
      </c>
      <c r="G431" s="182" t="s">
        <v>876</v>
      </c>
      <c r="H431" s="183">
        <v>1.02</v>
      </c>
      <c r="I431" s="184"/>
      <c r="J431" s="185">
        <f>ROUND(I431*H431,2)</f>
        <v>0</v>
      </c>
      <c r="K431" s="181" t="s">
        <v>1</v>
      </c>
      <c r="L431" s="186"/>
      <c r="M431" s="187" t="s">
        <v>1</v>
      </c>
      <c r="N431" s="188" t="s">
        <v>46</v>
      </c>
      <c r="P431" s="147">
        <f>O431*H431</f>
        <v>0</v>
      </c>
      <c r="Q431" s="147">
        <v>2.9999999999999997E-4</v>
      </c>
      <c r="R431" s="147">
        <f>Q431*H431</f>
        <v>3.0599999999999996E-4</v>
      </c>
      <c r="S431" s="147">
        <v>0</v>
      </c>
      <c r="T431" s="148">
        <f>S431*H431</f>
        <v>0</v>
      </c>
      <c r="AR431" s="149" t="s">
        <v>338</v>
      </c>
      <c r="AT431" s="149" t="s">
        <v>532</v>
      </c>
      <c r="AU431" s="149" t="s">
        <v>90</v>
      </c>
      <c r="AY431" s="17" t="s">
        <v>270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21</v>
      </c>
      <c r="BK431" s="150">
        <f>ROUND(I431*H431,2)</f>
        <v>0</v>
      </c>
      <c r="BL431" s="17" t="s">
        <v>277</v>
      </c>
      <c r="BM431" s="149" t="s">
        <v>3919</v>
      </c>
    </row>
    <row r="432" spans="2:65" s="14" customFormat="1" ht="11.25">
      <c r="B432" s="165"/>
      <c r="D432" s="152" t="s">
        <v>279</v>
      </c>
      <c r="F432" s="167" t="s">
        <v>3900</v>
      </c>
      <c r="H432" s="168">
        <v>1.02</v>
      </c>
      <c r="I432" s="169"/>
      <c r="L432" s="165"/>
      <c r="M432" s="170"/>
      <c r="T432" s="171"/>
      <c r="AT432" s="166" t="s">
        <v>279</v>
      </c>
      <c r="AU432" s="166" t="s">
        <v>90</v>
      </c>
      <c r="AV432" s="14" t="s">
        <v>90</v>
      </c>
      <c r="AW432" s="14" t="s">
        <v>4</v>
      </c>
      <c r="AX432" s="14" t="s">
        <v>21</v>
      </c>
      <c r="AY432" s="166" t="s">
        <v>270</v>
      </c>
    </row>
    <row r="433" spans="2:65" s="1" customFormat="1" ht="16.5" customHeight="1">
      <c r="B433" s="32"/>
      <c r="C433" s="179" t="s">
        <v>765</v>
      </c>
      <c r="D433" s="179" t="s">
        <v>532</v>
      </c>
      <c r="E433" s="180" t="s">
        <v>3920</v>
      </c>
      <c r="F433" s="181" t="s">
        <v>3921</v>
      </c>
      <c r="G433" s="182" t="s">
        <v>876</v>
      </c>
      <c r="H433" s="183">
        <v>1.02</v>
      </c>
      <c r="I433" s="184"/>
      <c r="J433" s="185">
        <f>ROUND(I433*H433,2)</f>
        <v>0</v>
      </c>
      <c r="K433" s="181" t="s">
        <v>637</v>
      </c>
      <c r="L433" s="186"/>
      <c r="M433" s="187" t="s">
        <v>1</v>
      </c>
      <c r="N433" s="188" t="s">
        <v>46</v>
      </c>
      <c r="P433" s="147">
        <f>O433*H433</f>
        <v>0</v>
      </c>
      <c r="Q433" s="147">
        <v>8.0000000000000004E-4</v>
      </c>
      <c r="R433" s="147">
        <f>Q433*H433</f>
        <v>8.160000000000001E-4</v>
      </c>
      <c r="S433" s="147">
        <v>0</v>
      </c>
      <c r="T433" s="148">
        <f>S433*H433</f>
        <v>0</v>
      </c>
      <c r="AR433" s="149" t="s">
        <v>338</v>
      </c>
      <c r="AT433" s="149" t="s">
        <v>532</v>
      </c>
      <c r="AU433" s="149" t="s">
        <v>90</v>
      </c>
      <c r="AY433" s="17" t="s">
        <v>270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21</v>
      </c>
      <c r="BK433" s="150">
        <f>ROUND(I433*H433,2)</f>
        <v>0</v>
      </c>
      <c r="BL433" s="17" t="s">
        <v>277</v>
      </c>
      <c r="BM433" s="149" t="s">
        <v>3922</v>
      </c>
    </row>
    <row r="434" spans="2:65" s="14" customFormat="1" ht="11.25">
      <c r="B434" s="165"/>
      <c r="D434" s="152" t="s">
        <v>279</v>
      </c>
      <c r="F434" s="167" t="s">
        <v>3900</v>
      </c>
      <c r="H434" s="168">
        <v>1.02</v>
      </c>
      <c r="I434" s="169"/>
      <c r="L434" s="165"/>
      <c r="M434" s="170"/>
      <c r="T434" s="171"/>
      <c r="AT434" s="166" t="s">
        <v>279</v>
      </c>
      <c r="AU434" s="166" t="s">
        <v>90</v>
      </c>
      <c r="AV434" s="14" t="s">
        <v>90</v>
      </c>
      <c r="AW434" s="14" t="s">
        <v>4</v>
      </c>
      <c r="AX434" s="14" t="s">
        <v>21</v>
      </c>
      <c r="AY434" s="166" t="s">
        <v>270</v>
      </c>
    </row>
    <row r="435" spans="2:65" s="1" customFormat="1" ht="24.2" customHeight="1">
      <c r="B435" s="32"/>
      <c r="C435" s="138" t="s">
        <v>770</v>
      </c>
      <c r="D435" s="138" t="s">
        <v>272</v>
      </c>
      <c r="E435" s="139" t="s">
        <v>3923</v>
      </c>
      <c r="F435" s="140" t="s">
        <v>3924</v>
      </c>
      <c r="G435" s="141" t="s">
        <v>876</v>
      </c>
      <c r="H435" s="142">
        <v>2</v>
      </c>
      <c r="I435" s="143"/>
      <c r="J435" s="144">
        <f>ROUND(I435*H435,2)</f>
        <v>0</v>
      </c>
      <c r="K435" s="140" t="s">
        <v>637</v>
      </c>
      <c r="L435" s="32"/>
      <c r="M435" s="145" t="s">
        <v>1</v>
      </c>
      <c r="N435" s="146" t="s">
        <v>46</v>
      </c>
      <c r="P435" s="147">
        <f>O435*H435</f>
        <v>0</v>
      </c>
      <c r="Q435" s="147">
        <v>2.96E-3</v>
      </c>
      <c r="R435" s="147">
        <f>Q435*H435</f>
        <v>5.9199999999999999E-3</v>
      </c>
      <c r="S435" s="147">
        <v>0</v>
      </c>
      <c r="T435" s="148">
        <f>S435*H435</f>
        <v>0</v>
      </c>
      <c r="AR435" s="149" t="s">
        <v>277</v>
      </c>
      <c r="AT435" s="149" t="s">
        <v>272</v>
      </c>
      <c r="AU435" s="149" t="s">
        <v>90</v>
      </c>
      <c r="AY435" s="17" t="s">
        <v>270</v>
      </c>
      <c r="BE435" s="150">
        <f>IF(N435="základní",J435,0)</f>
        <v>0</v>
      </c>
      <c r="BF435" s="150">
        <f>IF(N435="snížená",J435,0)</f>
        <v>0</v>
      </c>
      <c r="BG435" s="150">
        <f>IF(N435="zákl. přenesená",J435,0)</f>
        <v>0</v>
      </c>
      <c r="BH435" s="150">
        <f>IF(N435="sníž. přenesená",J435,0)</f>
        <v>0</v>
      </c>
      <c r="BI435" s="150">
        <f>IF(N435="nulová",J435,0)</f>
        <v>0</v>
      </c>
      <c r="BJ435" s="17" t="s">
        <v>21</v>
      </c>
      <c r="BK435" s="150">
        <f>ROUND(I435*H435,2)</f>
        <v>0</v>
      </c>
      <c r="BL435" s="17" t="s">
        <v>277</v>
      </c>
      <c r="BM435" s="149" t="s">
        <v>3925</v>
      </c>
    </row>
    <row r="436" spans="2:65" s="14" customFormat="1" ht="11.25">
      <c r="B436" s="165"/>
      <c r="D436" s="152" t="s">
        <v>279</v>
      </c>
      <c r="E436" s="166" t="s">
        <v>1</v>
      </c>
      <c r="F436" s="167" t="s">
        <v>3926</v>
      </c>
      <c r="H436" s="168">
        <v>2</v>
      </c>
      <c r="I436" s="169"/>
      <c r="L436" s="165"/>
      <c r="M436" s="170"/>
      <c r="T436" s="171"/>
      <c r="AT436" s="166" t="s">
        <v>279</v>
      </c>
      <c r="AU436" s="166" t="s">
        <v>90</v>
      </c>
      <c r="AV436" s="14" t="s">
        <v>90</v>
      </c>
      <c r="AW436" s="14" t="s">
        <v>35</v>
      </c>
      <c r="AX436" s="14" t="s">
        <v>21</v>
      </c>
      <c r="AY436" s="166" t="s">
        <v>270</v>
      </c>
    </row>
    <row r="437" spans="2:65" s="1" customFormat="1" ht="24.2" customHeight="1">
      <c r="B437" s="32"/>
      <c r="C437" s="179" t="s">
        <v>775</v>
      </c>
      <c r="D437" s="179" t="s">
        <v>532</v>
      </c>
      <c r="E437" s="180" t="s">
        <v>3927</v>
      </c>
      <c r="F437" s="181" t="s">
        <v>3928</v>
      </c>
      <c r="G437" s="182" t="s">
        <v>876</v>
      </c>
      <c r="H437" s="183">
        <v>1</v>
      </c>
      <c r="I437" s="184"/>
      <c r="J437" s="185">
        <f>ROUND(I437*H437,2)</f>
        <v>0</v>
      </c>
      <c r="K437" s="181" t="s">
        <v>637</v>
      </c>
      <c r="L437" s="186"/>
      <c r="M437" s="187" t="s">
        <v>1</v>
      </c>
      <c r="N437" s="188" t="s">
        <v>46</v>
      </c>
      <c r="P437" s="147">
        <f>O437*H437</f>
        <v>0</v>
      </c>
      <c r="Q437" s="147">
        <v>4.5999999999999999E-2</v>
      </c>
      <c r="R437" s="147">
        <f>Q437*H437</f>
        <v>4.5999999999999999E-2</v>
      </c>
      <c r="S437" s="147">
        <v>0</v>
      </c>
      <c r="T437" s="148">
        <f>S437*H437</f>
        <v>0</v>
      </c>
      <c r="AR437" s="149" t="s">
        <v>338</v>
      </c>
      <c r="AT437" s="149" t="s">
        <v>532</v>
      </c>
      <c r="AU437" s="149" t="s">
        <v>90</v>
      </c>
      <c r="AY437" s="17" t="s">
        <v>270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21</v>
      </c>
      <c r="BK437" s="150">
        <f>ROUND(I437*H437,2)</f>
        <v>0</v>
      </c>
      <c r="BL437" s="17" t="s">
        <v>277</v>
      </c>
      <c r="BM437" s="149" t="s">
        <v>3929</v>
      </c>
    </row>
    <row r="438" spans="2:65" s="1" customFormat="1" ht="16.5" customHeight="1">
      <c r="B438" s="32"/>
      <c r="C438" s="179" t="s">
        <v>780</v>
      </c>
      <c r="D438" s="179" t="s">
        <v>532</v>
      </c>
      <c r="E438" s="180" t="s">
        <v>3930</v>
      </c>
      <c r="F438" s="181" t="s">
        <v>3931</v>
      </c>
      <c r="G438" s="182" t="s">
        <v>876</v>
      </c>
      <c r="H438" s="183">
        <v>1</v>
      </c>
      <c r="I438" s="184"/>
      <c r="J438" s="185">
        <f>ROUND(I438*H438,2)</f>
        <v>0</v>
      </c>
      <c r="K438" s="181" t="s">
        <v>637</v>
      </c>
      <c r="L438" s="186"/>
      <c r="M438" s="187" t="s">
        <v>1</v>
      </c>
      <c r="N438" s="188" t="s">
        <v>46</v>
      </c>
      <c r="P438" s="147">
        <f>O438*H438</f>
        <v>0</v>
      </c>
      <c r="Q438" s="147">
        <v>5.2999999999999999E-2</v>
      </c>
      <c r="R438" s="147">
        <f>Q438*H438</f>
        <v>5.2999999999999999E-2</v>
      </c>
      <c r="S438" s="147">
        <v>0</v>
      </c>
      <c r="T438" s="148">
        <f>S438*H438</f>
        <v>0</v>
      </c>
      <c r="AR438" s="149" t="s">
        <v>338</v>
      </c>
      <c r="AT438" s="149" t="s">
        <v>532</v>
      </c>
      <c r="AU438" s="149" t="s">
        <v>90</v>
      </c>
      <c r="AY438" s="17" t="s">
        <v>270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21</v>
      </c>
      <c r="BK438" s="150">
        <f>ROUND(I438*H438,2)</f>
        <v>0</v>
      </c>
      <c r="BL438" s="17" t="s">
        <v>277</v>
      </c>
      <c r="BM438" s="149" t="s">
        <v>3932</v>
      </c>
    </row>
    <row r="439" spans="2:65" s="1" customFormat="1" ht="16.5" customHeight="1">
      <c r="B439" s="32"/>
      <c r="C439" s="179" t="s">
        <v>792</v>
      </c>
      <c r="D439" s="179" t="s">
        <v>532</v>
      </c>
      <c r="E439" s="180" t="s">
        <v>3920</v>
      </c>
      <c r="F439" s="181" t="s">
        <v>3921</v>
      </c>
      <c r="G439" s="182" t="s">
        <v>876</v>
      </c>
      <c r="H439" s="183">
        <v>2.04</v>
      </c>
      <c r="I439" s="184"/>
      <c r="J439" s="185">
        <f>ROUND(I439*H439,2)</f>
        <v>0</v>
      </c>
      <c r="K439" s="181" t="s">
        <v>637</v>
      </c>
      <c r="L439" s="186"/>
      <c r="M439" s="187" t="s">
        <v>1</v>
      </c>
      <c r="N439" s="188" t="s">
        <v>46</v>
      </c>
      <c r="P439" s="147">
        <f>O439*H439</f>
        <v>0</v>
      </c>
      <c r="Q439" s="147">
        <v>8.0000000000000004E-4</v>
      </c>
      <c r="R439" s="147">
        <f>Q439*H439</f>
        <v>1.6320000000000002E-3</v>
      </c>
      <c r="S439" s="147">
        <v>0</v>
      </c>
      <c r="T439" s="148">
        <f>S439*H439</f>
        <v>0</v>
      </c>
      <c r="AR439" s="149" t="s">
        <v>338</v>
      </c>
      <c r="AT439" s="149" t="s">
        <v>532</v>
      </c>
      <c r="AU439" s="149" t="s">
        <v>90</v>
      </c>
      <c r="AY439" s="17" t="s">
        <v>270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21</v>
      </c>
      <c r="BK439" s="150">
        <f>ROUND(I439*H439,2)</f>
        <v>0</v>
      </c>
      <c r="BL439" s="17" t="s">
        <v>277</v>
      </c>
      <c r="BM439" s="149" t="s">
        <v>3933</v>
      </c>
    </row>
    <row r="440" spans="2:65" s="14" customFormat="1" ht="11.25">
      <c r="B440" s="165"/>
      <c r="D440" s="152" t="s">
        <v>279</v>
      </c>
      <c r="F440" s="167" t="s">
        <v>3934</v>
      </c>
      <c r="H440" s="168">
        <v>2.04</v>
      </c>
      <c r="I440" s="169"/>
      <c r="L440" s="165"/>
      <c r="M440" s="170"/>
      <c r="T440" s="171"/>
      <c r="AT440" s="166" t="s">
        <v>279</v>
      </c>
      <c r="AU440" s="166" t="s">
        <v>90</v>
      </c>
      <c r="AV440" s="14" t="s">
        <v>90</v>
      </c>
      <c r="AW440" s="14" t="s">
        <v>4</v>
      </c>
      <c r="AX440" s="14" t="s">
        <v>21</v>
      </c>
      <c r="AY440" s="166" t="s">
        <v>270</v>
      </c>
    </row>
    <row r="441" spans="2:65" s="1" customFormat="1" ht="24.2" customHeight="1">
      <c r="B441" s="32"/>
      <c r="C441" s="138" t="s">
        <v>798</v>
      </c>
      <c r="D441" s="138" t="s">
        <v>272</v>
      </c>
      <c r="E441" s="139" t="s">
        <v>3935</v>
      </c>
      <c r="F441" s="140" t="s">
        <v>3936</v>
      </c>
      <c r="G441" s="141" t="s">
        <v>335</v>
      </c>
      <c r="H441" s="142">
        <v>4.5</v>
      </c>
      <c r="I441" s="143"/>
      <c r="J441" s="144">
        <f>ROUND(I441*H441,2)</f>
        <v>0</v>
      </c>
      <c r="K441" s="140" t="s">
        <v>276</v>
      </c>
      <c r="L441" s="32"/>
      <c r="M441" s="145" t="s">
        <v>1</v>
      </c>
      <c r="N441" s="146" t="s">
        <v>46</v>
      </c>
      <c r="P441" s="147">
        <f>O441*H441</f>
        <v>0</v>
      </c>
      <c r="Q441" s="147">
        <v>0</v>
      </c>
      <c r="R441" s="147">
        <f>Q441*H441</f>
        <v>0</v>
      </c>
      <c r="S441" s="147">
        <v>0</v>
      </c>
      <c r="T441" s="148">
        <f>S441*H441</f>
        <v>0</v>
      </c>
      <c r="AR441" s="149" t="s">
        <v>277</v>
      </c>
      <c r="AT441" s="149" t="s">
        <v>272</v>
      </c>
      <c r="AU441" s="149" t="s">
        <v>90</v>
      </c>
      <c r="AY441" s="17" t="s">
        <v>270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21</v>
      </c>
      <c r="BK441" s="150">
        <f>ROUND(I441*H441,2)</f>
        <v>0</v>
      </c>
      <c r="BL441" s="17" t="s">
        <v>277</v>
      </c>
      <c r="BM441" s="149" t="s">
        <v>3937</v>
      </c>
    </row>
    <row r="442" spans="2:65" s="14" customFormat="1" ht="11.25">
      <c r="B442" s="165"/>
      <c r="D442" s="152" t="s">
        <v>279</v>
      </c>
      <c r="E442" s="166" t="s">
        <v>1</v>
      </c>
      <c r="F442" s="167" t="s">
        <v>3938</v>
      </c>
      <c r="H442" s="168">
        <v>1.5</v>
      </c>
      <c r="I442" s="169"/>
      <c r="L442" s="165"/>
      <c r="M442" s="170"/>
      <c r="T442" s="171"/>
      <c r="AT442" s="166" t="s">
        <v>279</v>
      </c>
      <c r="AU442" s="166" t="s">
        <v>90</v>
      </c>
      <c r="AV442" s="14" t="s">
        <v>90</v>
      </c>
      <c r="AW442" s="14" t="s">
        <v>35</v>
      </c>
      <c r="AX442" s="14" t="s">
        <v>81</v>
      </c>
      <c r="AY442" s="166" t="s">
        <v>270</v>
      </c>
    </row>
    <row r="443" spans="2:65" s="14" customFormat="1" ht="11.25">
      <c r="B443" s="165"/>
      <c r="D443" s="152" t="s">
        <v>279</v>
      </c>
      <c r="E443" s="166" t="s">
        <v>1</v>
      </c>
      <c r="F443" s="167" t="s">
        <v>3939</v>
      </c>
      <c r="H443" s="168">
        <v>3</v>
      </c>
      <c r="I443" s="169"/>
      <c r="L443" s="165"/>
      <c r="M443" s="170"/>
      <c r="T443" s="171"/>
      <c r="AT443" s="166" t="s">
        <v>279</v>
      </c>
      <c r="AU443" s="166" t="s">
        <v>90</v>
      </c>
      <c r="AV443" s="14" t="s">
        <v>90</v>
      </c>
      <c r="AW443" s="14" t="s">
        <v>35</v>
      </c>
      <c r="AX443" s="14" t="s">
        <v>81</v>
      </c>
      <c r="AY443" s="166" t="s">
        <v>270</v>
      </c>
    </row>
    <row r="444" spans="2:65" s="15" customFormat="1" ht="11.25">
      <c r="B444" s="172"/>
      <c r="D444" s="152" t="s">
        <v>279</v>
      </c>
      <c r="E444" s="173" t="s">
        <v>3531</v>
      </c>
      <c r="F444" s="174" t="s">
        <v>310</v>
      </c>
      <c r="H444" s="175">
        <v>4.5</v>
      </c>
      <c r="I444" s="176"/>
      <c r="L444" s="172"/>
      <c r="M444" s="177"/>
      <c r="T444" s="178"/>
      <c r="AT444" s="173" t="s">
        <v>279</v>
      </c>
      <c r="AU444" s="173" t="s">
        <v>90</v>
      </c>
      <c r="AV444" s="15" t="s">
        <v>277</v>
      </c>
      <c r="AW444" s="15" t="s">
        <v>35</v>
      </c>
      <c r="AX444" s="15" t="s">
        <v>21</v>
      </c>
      <c r="AY444" s="173" t="s">
        <v>270</v>
      </c>
    </row>
    <row r="445" spans="2:65" s="1" customFormat="1" ht="49.15" customHeight="1">
      <c r="B445" s="32"/>
      <c r="C445" s="179" t="s">
        <v>803</v>
      </c>
      <c r="D445" s="179" t="s">
        <v>532</v>
      </c>
      <c r="E445" s="180" t="s">
        <v>3940</v>
      </c>
      <c r="F445" s="181" t="s">
        <v>3941</v>
      </c>
      <c r="G445" s="182" t="s">
        <v>335</v>
      </c>
      <c r="H445" s="183">
        <v>4.5679999999999996</v>
      </c>
      <c r="I445" s="184"/>
      <c r="J445" s="185">
        <f>ROUND(I445*H445,2)</f>
        <v>0</v>
      </c>
      <c r="K445" s="181" t="s">
        <v>637</v>
      </c>
      <c r="L445" s="186"/>
      <c r="M445" s="187" t="s">
        <v>1</v>
      </c>
      <c r="N445" s="188" t="s">
        <v>46</v>
      </c>
      <c r="P445" s="147">
        <f>O445*H445</f>
        <v>0</v>
      </c>
      <c r="Q445" s="147">
        <v>4.0099999999999997E-2</v>
      </c>
      <c r="R445" s="147">
        <f>Q445*H445</f>
        <v>0.18317679999999997</v>
      </c>
      <c r="S445" s="147">
        <v>0</v>
      </c>
      <c r="T445" s="148">
        <f>S445*H445</f>
        <v>0</v>
      </c>
      <c r="AR445" s="149" t="s">
        <v>338</v>
      </c>
      <c r="AT445" s="149" t="s">
        <v>532</v>
      </c>
      <c r="AU445" s="149" t="s">
        <v>90</v>
      </c>
      <c r="AY445" s="17" t="s">
        <v>270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21</v>
      </c>
      <c r="BK445" s="150">
        <f>ROUND(I445*H445,2)</f>
        <v>0</v>
      </c>
      <c r="BL445" s="17" t="s">
        <v>277</v>
      </c>
      <c r="BM445" s="149" t="s">
        <v>3942</v>
      </c>
    </row>
    <row r="446" spans="2:65" s="14" customFormat="1" ht="11.25">
      <c r="B446" s="165"/>
      <c r="D446" s="152" t="s">
        <v>279</v>
      </c>
      <c r="E446" s="166" t="s">
        <v>1</v>
      </c>
      <c r="F446" s="167" t="s">
        <v>3531</v>
      </c>
      <c r="H446" s="168">
        <v>4.5</v>
      </c>
      <c r="I446" s="169"/>
      <c r="L446" s="165"/>
      <c r="M446" s="170"/>
      <c r="T446" s="171"/>
      <c r="AT446" s="166" t="s">
        <v>279</v>
      </c>
      <c r="AU446" s="166" t="s">
        <v>90</v>
      </c>
      <c r="AV446" s="14" t="s">
        <v>90</v>
      </c>
      <c r="AW446" s="14" t="s">
        <v>35</v>
      </c>
      <c r="AX446" s="14" t="s">
        <v>21</v>
      </c>
      <c r="AY446" s="166" t="s">
        <v>270</v>
      </c>
    </row>
    <row r="447" spans="2:65" s="14" customFormat="1" ht="11.25">
      <c r="B447" s="165"/>
      <c r="D447" s="152" t="s">
        <v>279</v>
      </c>
      <c r="F447" s="167" t="s">
        <v>3943</v>
      </c>
      <c r="H447" s="168">
        <v>4.5679999999999996</v>
      </c>
      <c r="I447" s="169"/>
      <c r="L447" s="165"/>
      <c r="M447" s="170"/>
      <c r="T447" s="171"/>
      <c r="AT447" s="166" t="s">
        <v>279</v>
      </c>
      <c r="AU447" s="166" t="s">
        <v>90</v>
      </c>
      <c r="AV447" s="14" t="s">
        <v>90</v>
      </c>
      <c r="AW447" s="14" t="s">
        <v>4</v>
      </c>
      <c r="AX447" s="14" t="s">
        <v>21</v>
      </c>
      <c r="AY447" s="166" t="s">
        <v>270</v>
      </c>
    </row>
    <row r="448" spans="2:65" s="1" customFormat="1" ht="24.2" customHeight="1">
      <c r="B448" s="32"/>
      <c r="C448" s="179" t="s">
        <v>809</v>
      </c>
      <c r="D448" s="179" t="s">
        <v>532</v>
      </c>
      <c r="E448" s="180" t="s">
        <v>3944</v>
      </c>
      <c r="F448" s="181" t="s">
        <v>3945</v>
      </c>
      <c r="G448" s="182" t="s">
        <v>876</v>
      </c>
      <c r="H448" s="183">
        <v>2.04</v>
      </c>
      <c r="I448" s="184"/>
      <c r="J448" s="185">
        <f>ROUND(I448*H448,2)</f>
        <v>0</v>
      </c>
      <c r="K448" s="181" t="s">
        <v>637</v>
      </c>
      <c r="L448" s="186"/>
      <c r="M448" s="187" t="s">
        <v>1</v>
      </c>
      <c r="N448" s="188" t="s">
        <v>46</v>
      </c>
      <c r="P448" s="147">
        <f>O448*H448</f>
        <v>0</v>
      </c>
      <c r="Q448" s="147">
        <v>2.9999999999999997E-4</v>
      </c>
      <c r="R448" s="147">
        <f>Q448*H448</f>
        <v>6.1199999999999991E-4</v>
      </c>
      <c r="S448" s="147">
        <v>0</v>
      </c>
      <c r="T448" s="148">
        <f>S448*H448</f>
        <v>0</v>
      </c>
      <c r="AR448" s="149" t="s">
        <v>338</v>
      </c>
      <c r="AT448" s="149" t="s">
        <v>532</v>
      </c>
      <c r="AU448" s="149" t="s">
        <v>90</v>
      </c>
      <c r="AY448" s="17" t="s">
        <v>270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21</v>
      </c>
      <c r="BK448" s="150">
        <f>ROUND(I448*H448,2)</f>
        <v>0</v>
      </c>
      <c r="BL448" s="17" t="s">
        <v>277</v>
      </c>
      <c r="BM448" s="149" t="s">
        <v>3946</v>
      </c>
    </row>
    <row r="449" spans="2:65" s="14" customFormat="1" ht="11.25">
      <c r="B449" s="165"/>
      <c r="D449" s="152" t="s">
        <v>279</v>
      </c>
      <c r="F449" s="167" t="s">
        <v>3934</v>
      </c>
      <c r="H449" s="168">
        <v>2.04</v>
      </c>
      <c r="I449" s="169"/>
      <c r="L449" s="165"/>
      <c r="M449" s="170"/>
      <c r="T449" s="171"/>
      <c r="AT449" s="166" t="s">
        <v>279</v>
      </c>
      <c r="AU449" s="166" t="s">
        <v>90</v>
      </c>
      <c r="AV449" s="14" t="s">
        <v>90</v>
      </c>
      <c r="AW449" s="14" t="s">
        <v>4</v>
      </c>
      <c r="AX449" s="14" t="s">
        <v>21</v>
      </c>
      <c r="AY449" s="166" t="s">
        <v>270</v>
      </c>
    </row>
    <row r="450" spans="2:65" s="1" customFormat="1" ht="16.5" customHeight="1">
      <c r="B450" s="32"/>
      <c r="C450" s="179" t="s">
        <v>815</v>
      </c>
      <c r="D450" s="179" t="s">
        <v>532</v>
      </c>
      <c r="E450" s="180" t="s">
        <v>3947</v>
      </c>
      <c r="F450" s="181" t="s">
        <v>3948</v>
      </c>
      <c r="G450" s="182" t="s">
        <v>876</v>
      </c>
      <c r="H450" s="183">
        <v>2.04</v>
      </c>
      <c r="I450" s="184"/>
      <c r="J450" s="185">
        <f>ROUND(I450*H450,2)</f>
        <v>0</v>
      </c>
      <c r="K450" s="181" t="s">
        <v>637</v>
      </c>
      <c r="L450" s="186"/>
      <c r="M450" s="187" t="s">
        <v>1</v>
      </c>
      <c r="N450" s="188" t="s">
        <v>46</v>
      </c>
      <c r="P450" s="147">
        <f>O450*H450</f>
        <v>0</v>
      </c>
      <c r="Q450" s="147">
        <v>4.0000000000000002E-4</v>
      </c>
      <c r="R450" s="147">
        <f>Q450*H450</f>
        <v>8.160000000000001E-4</v>
      </c>
      <c r="S450" s="147">
        <v>0</v>
      </c>
      <c r="T450" s="148">
        <f>S450*H450</f>
        <v>0</v>
      </c>
      <c r="AR450" s="149" t="s">
        <v>338</v>
      </c>
      <c r="AT450" s="149" t="s">
        <v>532</v>
      </c>
      <c r="AU450" s="149" t="s">
        <v>90</v>
      </c>
      <c r="AY450" s="17" t="s">
        <v>270</v>
      </c>
      <c r="BE450" s="150">
        <f>IF(N450="základní",J450,0)</f>
        <v>0</v>
      </c>
      <c r="BF450" s="150">
        <f>IF(N450="snížená",J450,0)</f>
        <v>0</v>
      </c>
      <c r="BG450" s="150">
        <f>IF(N450="zákl. přenesená",J450,0)</f>
        <v>0</v>
      </c>
      <c r="BH450" s="150">
        <f>IF(N450="sníž. přenesená",J450,0)</f>
        <v>0</v>
      </c>
      <c r="BI450" s="150">
        <f>IF(N450="nulová",J450,0)</f>
        <v>0</v>
      </c>
      <c r="BJ450" s="17" t="s">
        <v>21</v>
      </c>
      <c r="BK450" s="150">
        <f>ROUND(I450*H450,2)</f>
        <v>0</v>
      </c>
      <c r="BL450" s="17" t="s">
        <v>277</v>
      </c>
      <c r="BM450" s="149" t="s">
        <v>3949</v>
      </c>
    </row>
    <row r="451" spans="2:65" s="14" customFormat="1" ht="11.25">
      <c r="B451" s="165"/>
      <c r="D451" s="152" t="s">
        <v>279</v>
      </c>
      <c r="F451" s="167" t="s">
        <v>3934</v>
      </c>
      <c r="H451" s="168">
        <v>2.04</v>
      </c>
      <c r="I451" s="169"/>
      <c r="L451" s="165"/>
      <c r="M451" s="170"/>
      <c r="T451" s="171"/>
      <c r="AT451" s="166" t="s">
        <v>279</v>
      </c>
      <c r="AU451" s="166" t="s">
        <v>90</v>
      </c>
      <c r="AV451" s="14" t="s">
        <v>90</v>
      </c>
      <c r="AW451" s="14" t="s">
        <v>4</v>
      </c>
      <c r="AX451" s="14" t="s">
        <v>21</v>
      </c>
      <c r="AY451" s="166" t="s">
        <v>270</v>
      </c>
    </row>
    <row r="452" spans="2:65" s="1" customFormat="1" ht="16.5" customHeight="1">
      <c r="B452" s="32"/>
      <c r="C452" s="179" t="s">
        <v>820</v>
      </c>
      <c r="D452" s="179" t="s">
        <v>532</v>
      </c>
      <c r="E452" s="180" t="s">
        <v>3950</v>
      </c>
      <c r="F452" s="181" t="s">
        <v>3951</v>
      </c>
      <c r="G452" s="182" t="s">
        <v>876</v>
      </c>
      <c r="H452" s="183">
        <v>2.04</v>
      </c>
      <c r="I452" s="184"/>
      <c r="J452" s="185">
        <f>ROUND(I452*H452,2)</f>
        <v>0</v>
      </c>
      <c r="K452" s="181" t="s">
        <v>637</v>
      </c>
      <c r="L452" s="186"/>
      <c r="M452" s="187" t="s">
        <v>1</v>
      </c>
      <c r="N452" s="188" t="s">
        <v>46</v>
      </c>
      <c r="P452" s="147">
        <f>O452*H452</f>
        <v>0</v>
      </c>
      <c r="Q452" s="147">
        <v>9.5E-4</v>
      </c>
      <c r="R452" s="147">
        <f>Q452*H452</f>
        <v>1.9380000000000001E-3</v>
      </c>
      <c r="S452" s="147">
        <v>0</v>
      </c>
      <c r="T452" s="148">
        <f>S452*H452</f>
        <v>0</v>
      </c>
      <c r="AR452" s="149" t="s">
        <v>338</v>
      </c>
      <c r="AT452" s="149" t="s">
        <v>532</v>
      </c>
      <c r="AU452" s="149" t="s">
        <v>90</v>
      </c>
      <c r="AY452" s="17" t="s">
        <v>270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21</v>
      </c>
      <c r="BK452" s="150">
        <f>ROUND(I452*H452,2)</f>
        <v>0</v>
      </c>
      <c r="BL452" s="17" t="s">
        <v>277</v>
      </c>
      <c r="BM452" s="149" t="s">
        <v>3952</v>
      </c>
    </row>
    <row r="453" spans="2:65" s="14" customFormat="1" ht="11.25">
      <c r="B453" s="165"/>
      <c r="D453" s="152" t="s">
        <v>279</v>
      </c>
      <c r="F453" s="167" t="s">
        <v>3934</v>
      </c>
      <c r="H453" s="168">
        <v>2.04</v>
      </c>
      <c r="I453" s="169"/>
      <c r="L453" s="165"/>
      <c r="M453" s="170"/>
      <c r="T453" s="171"/>
      <c r="AT453" s="166" t="s">
        <v>279</v>
      </c>
      <c r="AU453" s="166" t="s">
        <v>90</v>
      </c>
      <c r="AV453" s="14" t="s">
        <v>90</v>
      </c>
      <c r="AW453" s="14" t="s">
        <v>4</v>
      </c>
      <c r="AX453" s="14" t="s">
        <v>21</v>
      </c>
      <c r="AY453" s="166" t="s">
        <v>270</v>
      </c>
    </row>
    <row r="454" spans="2:65" s="1" customFormat="1" ht="16.5" customHeight="1">
      <c r="B454" s="32"/>
      <c r="C454" s="138" t="s">
        <v>825</v>
      </c>
      <c r="D454" s="138" t="s">
        <v>272</v>
      </c>
      <c r="E454" s="139" t="s">
        <v>3953</v>
      </c>
      <c r="F454" s="140" t="s">
        <v>3954</v>
      </c>
      <c r="G454" s="141" t="s">
        <v>876</v>
      </c>
      <c r="H454" s="142">
        <v>2</v>
      </c>
      <c r="I454" s="143"/>
      <c r="J454" s="144">
        <f>ROUND(I454*H454,2)</f>
        <v>0</v>
      </c>
      <c r="K454" s="140" t="s">
        <v>637</v>
      </c>
      <c r="L454" s="32"/>
      <c r="M454" s="145" t="s">
        <v>1</v>
      </c>
      <c r="N454" s="146" t="s">
        <v>46</v>
      </c>
      <c r="P454" s="147">
        <f>O454*H454</f>
        <v>0</v>
      </c>
      <c r="Q454" s="147">
        <v>2.0000000000000002E-5</v>
      </c>
      <c r="R454" s="147">
        <f>Q454*H454</f>
        <v>4.0000000000000003E-5</v>
      </c>
      <c r="S454" s="147">
        <v>0</v>
      </c>
      <c r="T454" s="148">
        <f>S454*H454</f>
        <v>0</v>
      </c>
      <c r="AR454" s="149" t="s">
        <v>277</v>
      </c>
      <c r="AT454" s="149" t="s">
        <v>272</v>
      </c>
      <c r="AU454" s="149" t="s">
        <v>90</v>
      </c>
      <c r="AY454" s="17" t="s">
        <v>270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21</v>
      </c>
      <c r="BK454" s="150">
        <f>ROUND(I454*H454,2)</f>
        <v>0</v>
      </c>
      <c r="BL454" s="17" t="s">
        <v>277</v>
      </c>
      <c r="BM454" s="149" t="s">
        <v>3955</v>
      </c>
    </row>
    <row r="455" spans="2:65" s="1" customFormat="1" ht="24.2" customHeight="1">
      <c r="B455" s="32"/>
      <c r="C455" s="138" t="s">
        <v>834</v>
      </c>
      <c r="D455" s="138" t="s">
        <v>272</v>
      </c>
      <c r="E455" s="139" t="s">
        <v>3956</v>
      </c>
      <c r="F455" s="140" t="s">
        <v>3957</v>
      </c>
      <c r="G455" s="141" t="s">
        <v>876</v>
      </c>
      <c r="H455" s="142">
        <v>2</v>
      </c>
      <c r="I455" s="143"/>
      <c r="J455" s="144">
        <f>ROUND(I455*H455,2)</f>
        <v>0</v>
      </c>
      <c r="K455" s="140" t="s">
        <v>637</v>
      </c>
      <c r="L455" s="32"/>
      <c r="M455" s="145" t="s">
        <v>1</v>
      </c>
      <c r="N455" s="146" t="s">
        <v>46</v>
      </c>
      <c r="P455" s="147">
        <f>O455*H455</f>
        <v>0</v>
      </c>
      <c r="Q455" s="147">
        <v>2.86E-2</v>
      </c>
      <c r="R455" s="147">
        <f>Q455*H455</f>
        <v>5.7200000000000001E-2</v>
      </c>
      <c r="S455" s="147">
        <v>0</v>
      </c>
      <c r="T455" s="148">
        <f>S455*H455</f>
        <v>0</v>
      </c>
      <c r="AR455" s="149" t="s">
        <v>277</v>
      </c>
      <c r="AT455" s="149" t="s">
        <v>272</v>
      </c>
      <c r="AU455" s="149" t="s">
        <v>90</v>
      </c>
      <c r="AY455" s="17" t="s">
        <v>270</v>
      </c>
      <c r="BE455" s="150">
        <f>IF(N455="základní",J455,0)</f>
        <v>0</v>
      </c>
      <c r="BF455" s="150">
        <f>IF(N455="snížená",J455,0)</f>
        <v>0</v>
      </c>
      <c r="BG455" s="150">
        <f>IF(N455="zákl. přenesená",J455,0)</f>
        <v>0</v>
      </c>
      <c r="BH455" s="150">
        <f>IF(N455="sníž. přenesená",J455,0)</f>
        <v>0</v>
      </c>
      <c r="BI455" s="150">
        <f>IF(N455="nulová",J455,0)</f>
        <v>0</v>
      </c>
      <c r="BJ455" s="17" t="s">
        <v>21</v>
      </c>
      <c r="BK455" s="150">
        <f>ROUND(I455*H455,2)</f>
        <v>0</v>
      </c>
      <c r="BL455" s="17" t="s">
        <v>277</v>
      </c>
      <c r="BM455" s="149" t="s">
        <v>3958</v>
      </c>
    </row>
    <row r="456" spans="2:65" s="14" customFormat="1" ht="11.25">
      <c r="B456" s="165"/>
      <c r="D456" s="152" t="s">
        <v>279</v>
      </c>
      <c r="E456" s="166" t="s">
        <v>1</v>
      </c>
      <c r="F456" s="167" t="s">
        <v>3959</v>
      </c>
      <c r="H456" s="168">
        <v>2</v>
      </c>
      <c r="I456" s="169"/>
      <c r="L456" s="165"/>
      <c r="M456" s="170"/>
      <c r="T456" s="171"/>
      <c r="AT456" s="166" t="s">
        <v>279</v>
      </c>
      <c r="AU456" s="166" t="s">
        <v>90</v>
      </c>
      <c r="AV456" s="14" t="s">
        <v>90</v>
      </c>
      <c r="AW456" s="14" t="s">
        <v>35</v>
      </c>
      <c r="AX456" s="14" t="s">
        <v>21</v>
      </c>
      <c r="AY456" s="166" t="s">
        <v>270</v>
      </c>
    </row>
    <row r="457" spans="2:65" s="1" customFormat="1" ht="16.5" customHeight="1">
      <c r="B457" s="32"/>
      <c r="C457" s="179" t="s">
        <v>240</v>
      </c>
      <c r="D457" s="179" t="s">
        <v>532</v>
      </c>
      <c r="E457" s="180" t="s">
        <v>3960</v>
      </c>
      <c r="F457" s="181" t="s">
        <v>3961</v>
      </c>
      <c r="G457" s="182" t="s">
        <v>876</v>
      </c>
      <c r="H457" s="183">
        <v>2.04</v>
      </c>
      <c r="I457" s="184"/>
      <c r="J457" s="185">
        <f>ROUND(I457*H457,2)</f>
        <v>0</v>
      </c>
      <c r="K457" s="181" t="s">
        <v>637</v>
      </c>
      <c r="L457" s="186"/>
      <c r="M457" s="187" t="s">
        <v>1</v>
      </c>
      <c r="N457" s="188" t="s">
        <v>46</v>
      </c>
      <c r="P457" s="147">
        <f>O457*H457</f>
        <v>0</v>
      </c>
      <c r="Q457" s="147">
        <v>9.5E-4</v>
      </c>
      <c r="R457" s="147">
        <f>Q457*H457</f>
        <v>1.9380000000000001E-3</v>
      </c>
      <c r="S457" s="147">
        <v>0</v>
      </c>
      <c r="T457" s="148">
        <f>S457*H457</f>
        <v>0</v>
      </c>
      <c r="AR457" s="149" t="s">
        <v>338</v>
      </c>
      <c r="AT457" s="149" t="s">
        <v>532</v>
      </c>
      <c r="AU457" s="149" t="s">
        <v>90</v>
      </c>
      <c r="AY457" s="17" t="s">
        <v>270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21</v>
      </c>
      <c r="BK457" s="150">
        <f>ROUND(I457*H457,2)</f>
        <v>0</v>
      </c>
      <c r="BL457" s="17" t="s">
        <v>277</v>
      </c>
      <c r="BM457" s="149" t="s">
        <v>3962</v>
      </c>
    </row>
    <row r="458" spans="2:65" s="14" customFormat="1" ht="11.25">
      <c r="B458" s="165"/>
      <c r="D458" s="152" t="s">
        <v>279</v>
      </c>
      <c r="F458" s="167" t="s">
        <v>3934</v>
      </c>
      <c r="H458" s="168">
        <v>2.04</v>
      </c>
      <c r="I458" s="169"/>
      <c r="L458" s="165"/>
      <c r="M458" s="170"/>
      <c r="T458" s="171"/>
      <c r="AT458" s="166" t="s">
        <v>279</v>
      </c>
      <c r="AU458" s="166" t="s">
        <v>90</v>
      </c>
      <c r="AV458" s="14" t="s">
        <v>90</v>
      </c>
      <c r="AW458" s="14" t="s">
        <v>4</v>
      </c>
      <c r="AX458" s="14" t="s">
        <v>21</v>
      </c>
      <c r="AY458" s="166" t="s">
        <v>270</v>
      </c>
    </row>
    <row r="459" spans="2:65" s="1" customFormat="1" ht="24.2" customHeight="1">
      <c r="B459" s="32"/>
      <c r="C459" s="138" t="s">
        <v>844</v>
      </c>
      <c r="D459" s="138" t="s">
        <v>272</v>
      </c>
      <c r="E459" s="139" t="s">
        <v>3963</v>
      </c>
      <c r="F459" s="140" t="s">
        <v>3964</v>
      </c>
      <c r="G459" s="141" t="s">
        <v>876</v>
      </c>
      <c r="H459" s="142">
        <v>2</v>
      </c>
      <c r="I459" s="143"/>
      <c r="J459" s="144">
        <f>ROUND(I459*H459,2)</f>
        <v>0</v>
      </c>
      <c r="K459" s="140" t="s">
        <v>637</v>
      </c>
      <c r="L459" s="32"/>
      <c r="M459" s="145" t="s">
        <v>1</v>
      </c>
      <c r="N459" s="146" t="s">
        <v>46</v>
      </c>
      <c r="P459" s="147">
        <f>O459*H459</f>
        <v>0</v>
      </c>
      <c r="Q459" s="147">
        <v>3.0100000000000001E-3</v>
      </c>
      <c r="R459" s="147">
        <f>Q459*H459</f>
        <v>6.0200000000000002E-3</v>
      </c>
      <c r="S459" s="147">
        <v>0</v>
      </c>
      <c r="T459" s="148">
        <f>S459*H459</f>
        <v>0</v>
      </c>
      <c r="AR459" s="149" t="s">
        <v>277</v>
      </c>
      <c r="AT459" s="149" t="s">
        <v>272</v>
      </c>
      <c r="AU459" s="149" t="s">
        <v>90</v>
      </c>
      <c r="AY459" s="17" t="s">
        <v>270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21</v>
      </c>
      <c r="BK459" s="150">
        <f>ROUND(I459*H459,2)</f>
        <v>0</v>
      </c>
      <c r="BL459" s="17" t="s">
        <v>277</v>
      </c>
      <c r="BM459" s="149" t="s">
        <v>3965</v>
      </c>
    </row>
    <row r="460" spans="2:65" s="14" customFormat="1" ht="11.25">
      <c r="B460" s="165"/>
      <c r="D460" s="152" t="s">
        <v>279</v>
      </c>
      <c r="E460" s="166" t="s">
        <v>1</v>
      </c>
      <c r="F460" s="167" t="s">
        <v>3959</v>
      </c>
      <c r="H460" s="168">
        <v>2</v>
      </c>
      <c r="I460" s="169"/>
      <c r="L460" s="165"/>
      <c r="M460" s="170"/>
      <c r="T460" s="171"/>
      <c r="AT460" s="166" t="s">
        <v>279</v>
      </c>
      <c r="AU460" s="166" t="s">
        <v>90</v>
      </c>
      <c r="AV460" s="14" t="s">
        <v>90</v>
      </c>
      <c r="AW460" s="14" t="s">
        <v>35</v>
      </c>
      <c r="AX460" s="14" t="s">
        <v>21</v>
      </c>
      <c r="AY460" s="166" t="s">
        <v>270</v>
      </c>
    </row>
    <row r="461" spans="2:65" s="1" customFormat="1" ht="21.75" customHeight="1">
      <c r="B461" s="32"/>
      <c r="C461" s="179" t="s">
        <v>849</v>
      </c>
      <c r="D461" s="179" t="s">
        <v>532</v>
      </c>
      <c r="E461" s="180" t="s">
        <v>3966</v>
      </c>
      <c r="F461" s="181" t="s">
        <v>3967</v>
      </c>
      <c r="G461" s="182" t="s">
        <v>876</v>
      </c>
      <c r="H461" s="183">
        <v>2</v>
      </c>
      <c r="I461" s="184"/>
      <c r="J461" s="185">
        <f>ROUND(I461*H461,2)</f>
        <v>0</v>
      </c>
      <c r="K461" s="181" t="s">
        <v>637</v>
      </c>
      <c r="L461" s="186"/>
      <c r="M461" s="187" t="s">
        <v>1</v>
      </c>
      <c r="N461" s="188" t="s">
        <v>46</v>
      </c>
      <c r="P461" s="147">
        <f>O461*H461</f>
        <v>0</v>
      </c>
      <c r="Q461" s="147">
        <v>1.8599999999999998E-2</v>
      </c>
      <c r="R461" s="147">
        <f>Q461*H461</f>
        <v>3.7199999999999997E-2</v>
      </c>
      <c r="S461" s="147">
        <v>0</v>
      </c>
      <c r="T461" s="148">
        <f>S461*H461</f>
        <v>0</v>
      </c>
      <c r="AR461" s="149" t="s">
        <v>338</v>
      </c>
      <c r="AT461" s="149" t="s">
        <v>532</v>
      </c>
      <c r="AU461" s="149" t="s">
        <v>90</v>
      </c>
      <c r="AY461" s="17" t="s">
        <v>270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21</v>
      </c>
      <c r="BK461" s="150">
        <f>ROUND(I461*H461,2)</f>
        <v>0</v>
      </c>
      <c r="BL461" s="17" t="s">
        <v>277</v>
      </c>
      <c r="BM461" s="149" t="s">
        <v>3968</v>
      </c>
    </row>
    <row r="462" spans="2:65" s="1" customFormat="1" ht="24.2" customHeight="1">
      <c r="B462" s="32"/>
      <c r="C462" s="179" t="s">
        <v>855</v>
      </c>
      <c r="D462" s="179" t="s">
        <v>532</v>
      </c>
      <c r="E462" s="180" t="s">
        <v>3944</v>
      </c>
      <c r="F462" s="181" t="s">
        <v>3945</v>
      </c>
      <c r="G462" s="182" t="s">
        <v>876</v>
      </c>
      <c r="H462" s="183">
        <v>2.04</v>
      </c>
      <c r="I462" s="184"/>
      <c r="J462" s="185">
        <f>ROUND(I462*H462,2)</f>
        <v>0</v>
      </c>
      <c r="K462" s="181" t="s">
        <v>637</v>
      </c>
      <c r="L462" s="186"/>
      <c r="M462" s="187" t="s">
        <v>1</v>
      </c>
      <c r="N462" s="188" t="s">
        <v>46</v>
      </c>
      <c r="P462" s="147">
        <f>O462*H462</f>
        <v>0</v>
      </c>
      <c r="Q462" s="147">
        <v>2.9999999999999997E-4</v>
      </c>
      <c r="R462" s="147">
        <f>Q462*H462</f>
        <v>6.1199999999999991E-4</v>
      </c>
      <c r="S462" s="147">
        <v>0</v>
      </c>
      <c r="T462" s="148">
        <f>S462*H462</f>
        <v>0</v>
      </c>
      <c r="AR462" s="149" t="s">
        <v>338</v>
      </c>
      <c r="AT462" s="149" t="s">
        <v>532</v>
      </c>
      <c r="AU462" s="149" t="s">
        <v>90</v>
      </c>
      <c r="AY462" s="17" t="s">
        <v>270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21</v>
      </c>
      <c r="BK462" s="150">
        <f>ROUND(I462*H462,2)</f>
        <v>0</v>
      </c>
      <c r="BL462" s="17" t="s">
        <v>277</v>
      </c>
      <c r="BM462" s="149" t="s">
        <v>3969</v>
      </c>
    </row>
    <row r="463" spans="2:65" s="14" customFormat="1" ht="11.25">
      <c r="B463" s="165"/>
      <c r="D463" s="152" t="s">
        <v>279</v>
      </c>
      <c r="F463" s="167" t="s">
        <v>3934</v>
      </c>
      <c r="H463" s="168">
        <v>2.04</v>
      </c>
      <c r="I463" s="169"/>
      <c r="L463" s="165"/>
      <c r="M463" s="170"/>
      <c r="T463" s="171"/>
      <c r="AT463" s="166" t="s">
        <v>279</v>
      </c>
      <c r="AU463" s="166" t="s">
        <v>90</v>
      </c>
      <c r="AV463" s="14" t="s">
        <v>90</v>
      </c>
      <c r="AW463" s="14" t="s">
        <v>4</v>
      </c>
      <c r="AX463" s="14" t="s">
        <v>21</v>
      </c>
      <c r="AY463" s="166" t="s">
        <v>270</v>
      </c>
    </row>
    <row r="464" spans="2:65" s="1" customFormat="1" ht="16.5" customHeight="1">
      <c r="B464" s="32"/>
      <c r="C464" s="179" t="s">
        <v>860</v>
      </c>
      <c r="D464" s="179" t="s">
        <v>532</v>
      </c>
      <c r="E464" s="180" t="s">
        <v>3970</v>
      </c>
      <c r="F464" s="181" t="s">
        <v>3948</v>
      </c>
      <c r="G464" s="182" t="s">
        <v>876</v>
      </c>
      <c r="H464" s="183">
        <v>2.04</v>
      </c>
      <c r="I464" s="184"/>
      <c r="J464" s="185">
        <f>ROUND(I464*H464,2)</f>
        <v>0</v>
      </c>
      <c r="K464" s="181" t="s">
        <v>1</v>
      </c>
      <c r="L464" s="186"/>
      <c r="M464" s="187" t="s">
        <v>1</v>
      </c>
      <c r="N464" s="188" t="s">
        <v>46</v>
      </c>
      <c r="P464" s="147">
        <f>O464*H464</f>
        <v>0</v>
      </c>
      <c r="Q464" s="147">
        <v>4.0000000000000002E-4</v>
      </c>
      <c r="R464" s="147">
        <f>Q464*H464</f>
        <v>8.160000000000001E-4</v>
      </c>
      <c r="S464" s="147">
        <v>0</v>
      </c>
      <c r="T464" s="148">
        <f>S464*H464</f>
        <v>0</v>
      </c>
      <c r="AR464" s="149" t="s">
        <v>338</v>
      </c>
      <c r="AT464" s="149" t="s">
        <v>532</v>
      </c>
      <c r="AU464" s="149" t="s">
        <v>90</v>
      </c>
      <c r="AY464" s="17" t="s">
        <v>270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21</v>
      </c>
      <c r="BK464" s="150">
        <f>ROUND(I464*H464,2)</f>
        <v>0</v>
      </c>
      <c r="BL464" s="17" t="s">
        <v>277</v>
      </c>
      <c r="BM464" s="149" t="s">
        <v>3971</v>
      </c>
    </row>
    <row r="465" spans="2:65" s="14" customFormat="1" ht="11.25">
      <c r="B465" s="165"/>
      <c r="D465" s="152" t="s">
        <v>279</v>
      </c>
      <c r="F465" s="167" t="s">
        <v>3934</v>
      </c>
      <c r="H465" s="168">
        <v>2.04</v>
      </c>
      <c r="I465" s="169"/>
      <c r="L465" s="165"/>
      <c r="M465" s="170"/>
      <c r="T465" s="171"/>
      <c r="AT465" s="166" t="s">
        <v>279</v>
      </c>
      <c r="AU465" s="166" t="s">
        <v>90</v>
      </c>
      <c r="AV465" s="14" t="s">
        <v>90</v>
      </c>
      <c r="AW465" s="14" t="s">
        <v>4</v>
      </c>
      <c r="AX465" s="14" t="s">
        <v>21</v>
      </c>
      <c r="AY465" s="166" t="s">
        <v>270</v>
      </c>
    </row>
    <row r="466" spans="2:65" s="1" customFormat="1" ht="16.5" customHeight="1">
      <c r="B466" s="32"/>
      <c r="C466" s="179" t="s">
        <v>867</v>
      </c>
      <c r="D466" s="179" t="s">
        <v>532</v>
      </c>
      <c r="E466" s="180" t="s">
        <v>3960</v>
      </c>
      <c r="F466" s="181" t="s">
        <v>3961</v>
      </c>
      <c r="G466" s="182" t="s">
        <v>876</v>
      </c>
      <c r="H466" s="183">
        <v>2.04</v>
      </c>
      <c r="I466" s="184"/>
      <c r="J466" s="185">
        <f>ROUND(I466*H466,2)</f>
        <v>0</v>
      </c>
      <c r="K466" s="181" t="s">
        <v>637</v>
      </c>
      <c r="L466" s="186"/>
      <c r="M466" s="187" t="s">
        <v>1</v>
      </c>
      <c r="N466" s="188" t="s">
        <v>46</v>
      </c>
      <c r="P466" s="147">
        <f>O466*H466</f>
        <v>0</v>
      </c>
      <c r="Q466" s="147">
        <v>9.5E-4</v>
      </c>
      <c r="R466" s="147">
        <f>Q466*H466</f>
        <v>1.9380000000000001E-3</v>
      </c>
      <c r="S466" s="147">
        <v>0</v>
      </c>
      <c r="T466" s="148">
        <f>S466*H466</f>
        <v>0</v>
      </c>
      <c r="AR466" s="149" t="s">
        <v>338</v>
      </c>
      <c r="AT466" s="149" t="s">
        <v>532</v>
      </c>
      <c r="AU466" s="149" t="s">
        <v>90</v>
      </c>
      <c r="AY466" s="17" t="s">
        <v>270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21</v>
      </c>
      <c r="BK466" s="150">
        <f>ROUND(I466*H466,2)</f>
        <v>0</v>
      </c>
      <c r="BL466" s="17" t="s">
        <v>277</v>
      </c>
      <c r="BM466" s="149" t="s">
        <v>3972</v>
      </c>
    </row>
    <row r="467" spans="2:65" s="14" customFormat="1" ht="11.25">
      <c r="B467" s="165"/>
      <c r="D467" s="152" t="s">
        <v>279</v>
      </c>
      <c r="F467" s="167" t="s">
        <v>3934</v>
      </c>
      <c r="H467" s="168">
        <v>2.04</v>
      </c>
      <c r="I467" s="169"/>
      <c r="L467" s="165"/>
      <c r="M467" s="170"/>
      <c r="T467" s="171"/>
      <c r="AT467" s="166" t="s">
        <v>279</v>
      </c>
      <c r="AU467" s="166" t="s">
        <v>90</v>
      </c>
      <c r="AV467" s="14" t="s">
        <v>90</v>
      </c>
      <c r="AW467" s="14" t="s">
        <v>4</v>
      </c>
      <c r="AX467" s="14" t="s">
        <v>21</v>
      </c>
      <c r="AY467" s="166" t="s">
        <v>270</v>
      </c>
    </row>
    <row r="468" spans="2:65" s="1" customFormat="1" ht="24.2" customHeight="1">
      <c r="B468" s="32"/>
      <c r="C468" s="138" t="s">
        <v>873</v>
      </c>
      <c r="D468" s="138" t="s">
        <v>272</v>
      </c>
      <c r="E468" s="139" t="s">
        <v>3973</v>
      </c>
      <c r="F468" s="140" t="s">
        <v>3974</v>
      </c>
      <c r="G468" s="141" t="s">
        <v>876</v>
      </c>
      <c r="H468" s="142">
        <v>2</v>
      </c>
      <c r="I468" s="143"/>
      <c r="J468" s="144">
        <f>ROUND(I468*H468,2)</f>
        <v>0</v>
      </c>
      <c r="K468" s="140" t="s">
        <v>637</v>
      </c>
      <c r="L468" s="32"/>
      <c r="M468" s="145" t="s">
        <v>1</v>
      </c>
      <c r="N468" s="146" t="s">
        <v>46</v>
      </c>
      <c r="P468" s="147">
        <f>O468*H468</f>
        <v>0</v>
      </c>
      <c r="Q468" s="147">
        <v>3.0100000000000001E-3</v>
      </c>
      <c r="R468" s="147">
        <f>Q468*H468</f>
        <v>6.0200000000000002E-3</v>
      </c>
      <c r="S468" s="147">
        <v>0</v>
      </c>
      <c r="T468" s="148">
        <f>S468*H468</f>
        <v>0</v>
      </c>
      <c r="AR468" s="149" t="s">
        <v>277</v>
      </c>
      <c r="AT468" s="149" t="s">
        <v>272</v>
      </c>
      <c r="AU468" s="149" t="s">
        <v>90</v>
      </c>
      <c r="AY468" s="17" t="s">
        <v>270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21</v>
      </c>
      <c r="BK468" s="150">
        <f>ROUND(I468*H468,2)</f>
        <v>0</v>
      </c>
      <c r="BL468" s="17" t="s">
        <v>277</v>
      </c>
      <c r="BM468" s="149" t="s">
        <v>3975</v>
      </c>
    </row>
    <row r="469" spans="2:65" s="14" customFormat="1" ht="11.25">
      <c r="B469" s="165"/>
      <c r="D469" s="152" t="s">
        <v>279</v>
      </c>
      <c r="E469" s="166" t="s">
        <v>1</v>
      </c>
      <c r="F469" s="167" t="s">
        <v>3976</v>
      </c>
      <c r="H469" s="168">
        <v>2</v>
      </c>
      <c r="I469" s="169"/>
      <c r="L469" s="165"/>
      <c r="M469" s="170"/>
      <c r="T469" s="171"/>
      <c r="AT469" s="166" t="s">
        <v>279</v>
      </c>
      <c r="AU469" s="166" t="s">
        <v>90</v>
      </c>
      <c r="AV469" s="14" t="s">
        <v>90</v>
      </c>
      <c r="AW469" s="14" t="s">
        <v>35</v>
      </c>
      <c r="AX469" s="14" t="s">
        <v>21</v>
      </c>
      <c r="AY469" s="166" t="s">
        <v>270</v>
      </c>
    </row>
    <row r="470" spans="2:65" s="1" customFormat="1" ht="24.2" customHeight="1">
      <c r="B470" s="32"/>
      <c r="C470" s="179" t="s">
        <v>884</v>
      </c>
      <c r="D470" s="179" t="s">
        <v>532</v>
      </c>
      <c r="E470" s="180" t="s">
        <v>3977</v>
      </c>
      <c r="F470" s="181" t="s">
        <v>3978</v>
      </c>
      <c r="G470" s="182" t="s">
        <v>876</v>
      </c>
      <c r="H470" s="183">
        <v>2</v>
      </c>
      <c r="I470" s="184"/>
      <c r="J470" s="185">
        <f>ROUND(I470*H470,2)</f>
        <v>0</v>
      </c>
      <c r="K470" s="181" t="s">
        <v>637</v>
      </c>
      <c r="L470" s="186"/>
      <c r="M470" s="187" t="s">
        <v>1</v>
      </c>
      <c r="N470" s="188" t="s">
        <v>46</v>
      </c>
      <c r="P470" s="147">
        <f>O470*H470</f>
        <v>0</v>
      </c>
      <c r="Q470" s="147">
        <v>6.5000000000000002E-2</v>
      </c>
      <c r="R470" s="147">
        <f>Q470*H470</f>
        <v>0.13</v>
      </c>
      <c r="S470" s="147">
        <v>0</v>
      </c>
      <c r="T470" s="148">
        <f>S470*H470</f>
        <v>0</v>
      </c>
      <c r="AR470" s="149" t="s">
        <v>338</v>
      </c>
      <c r="AT470" s="149" t="s">
        <v>532</v>
      </c>
      <c r="AU470" s="149" t="s">
        <v>90</v>
      </c>
      <c r="AY470" s="17" t="s">
        <v>270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21</v>
      </c>
      <c r="BK470" s="150">
        <f>ROUND(I470*H470,2)</f>
        <v>0</v>
      </c>
      <c r="BL470" s="17" t="s">
        <v>277</v>
      </c>
      <c r="BM470" s="149" t="s">
        <v>3979</v>
      </c>
    </row>
    <row r="471" spans="2:65" s="1" customFormat="1" ht="16.5" customHeight="1">
      <c r="B471" s="32"/>
      <c r="C471" s="179" t="s">
        <v>889</v>
      </c>
      <c r="D471" s="179" t="s">
        <v>532</v>
      </c>
      <c r="E471" s="180" t="s">
        <v>3960</v>
      </c>
      <c r="F471" s="181" t="s">
        <v>3961</v>
      </c>
      <c r="G471" s="182" t="s">
        <v>876</v>
      </c>
      <c r="H471" s="183">
        <v>2.04</v>
      </c>
      <c r="I471" s="184"/>
      <c r="J471" s="185">
        <f>ROUND(I471*H471,2)</f>
        <v>0</v>
      </c>
      <c r="K471" s="181" t="s">
        <v>637</v>
      </c>
      <c r="L471" s="186"/>
      <c r="M471" s="187" t="s">
        <v>1</v>
      </c>
      <c r="N471" s="188" t="s">
        <v>46</v>
      </c>
      <c r="P471" s="147">
        <f>O471*H471</f>
        <v>0</v>
      </c>
      <c r="Q471" s="147">
        <v>9.5E-4</v>
      </c>
      <c r="R471" s="147">
        <f>Q471*H471</f>
        <v>1.9380000000000001E-3</v>
      </c>
      <c r="S471" s="147">
        <v>0</v>
      </c>
      <c r="T471" s="148">
        <f>S471*H471</f>
        <v>0</v>
      </c>
      <c r="AR471" s="149" t="s">
        <v>338</v>
      </c>
      <c r="AT471" s="149" t="s">
        <v>532</v>
      </c>
      <c r="AU471" s="149" t="s">
        <v>90</v>
      </c>
      <c r="AY471" s="17" t="s">
        <v>270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21</v>
      </c>
      <c r="BK471" s="150">
        <f>ROUND(I471*H471,2)</f>
        <v>0</v>
      </c>
      <c r="BL471" s="17" t="s">
        <v>277</v>
      </c>
      <c r="BM471" s="149" t="s">
        <v>3980</v>
      </c>
    </row>
    <row r="472" spans="2:65" s="14" customFormat="1" ht="11.25">
      <c r="B472" s="165"/>
      <c r="D472" s="152" t="s">
        <v>279</v>
      </c>
      <c r="F472" s="167" t="s">
        <v>3934</v>
      </c>
      <c r="H472" s="168">
        <v>2.04</v>
      </c>
      <c r="I472" s="169"/>
      <c r="L472" s="165"/>
      <c r="M472" s="170"/>
      <c r="T472" s="171"/>
      <c r="AT472" s="166" t="s">
        <v>279</v>
      </c>
      <c r="AU472" s="166" t="s">
        <v>90</v>
      </c>
      <c r="AV472" s="14" t="s">
        <v>90</v>
      </c>
      <c r="AW472" s="14" t="s">
        <v>4</v>
      </c>
      <c r="AX472" s="14" t="s">
        <v>21</v>
      </c>
      <c r="AY472" s="166" t="s">
        <v>270</v>
      </c>
    </row>
    <row r="473" spans="2:65" s="1" customFormat="1" ht="24.2" customHeight="1">
      <c r="B473" s="32"/>
      <c r="C473" s="138" t="s">
        <v>895</v>
      </c>
      <c r="D473" s="138" t="s">
        <v>272</v>
      </c>
      <c r="E473" s="139" t="s">
        <v>3981</v>
      </c>
      <c r="F473" s="140" t="s">
        <v>3982</v>
      </c>
      <c r="G473" s="141" t="s">
        <v>335</v>
      </c>
      <c r="H473" s="142">
        <v>733</v>
      </c>
      <c r="I473" s="143"/>
      <c r="J473" s="144">
        <f>ROUND(I473*H473,2)</f>
        <v>0</v>
      </c>
      <c r="K473" s="140" t="s">
        <v>276</v>
      </c>
      <c r="L473" s="32"/>
      <c r="M473" s="145" t="s">
        <v>1</v>
      </c>
      <c r="N473" s="146" t="s">
        <v>46</v>
      </c>
      <c r="P473" s="147">
        <f>O473*H473</f>
        <v>0</v>
      </c>
      <c r="Q473" s="147">
        <v>0</v>
      </c>
      <c r="R473" s="147">
        <f>Q473*H473</f>
        <v>0</v>
      </c>
      <c r="S473" s="147">
        <v>0</v>
      </c>
      <c r="T473" s="148">
        <f>S473*H473</f>
        <v>0</v>
      </c>
      <c r="AR473" s="149" t="s">
        <v>277</v>
      </c>
      <c r="AT473" s="149" t="s">
        <v>272</v>
      </c>
      <c r="AU473" s="149" t="s">
        <v>90</v>
      </c>
      <c r="AY473" s="17" t="s">
        <v>270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21</v>
      </c>
      <c r="BK473" s="150">
        <f>ROUND(I473*H473,2)</f>
        <v>0</v>
      </c>
      <c r="BL473" s="17" t="s">
        <v>277</v>
      </c>
      <c r="BM473" s="149" t="s">
        <v>3983</v>
      </c>
    </row>
    <row r="474" spans="2:65" s="12" customFormat="1" ht="11.25">
      <c r="B474" s="151"/>
      <c r="D474" s="152" t="s">
        <v>279</v>
      </c>
      <c r="E474" s="153" t="s">
        <v>1</v>
      </c>
      <c r="F474" s="154" t="s">
        <v>3984</v>
      </c>
      <c r="H474" s="153" t="s">
        <v>1</v>
      </c>
      <c r="I474" s="155"/>
      <c r="L474" s="151"/>
      <c r="M474" s="156"/>
      <c r="T474" s="157"/>
      <c r="AT474" s="153" t="s">
        <v>279</v>
      </c>
      <c r="AU474" s="153" t="s">
        <v>90</v>
      </c>
      <c r="AV474" s="12" t="s">
        <v>21</v>
      </c>
      <c r="AW474" s="12" t="s">
        <v>35</v>
      </c>
      <c r="AX474" s="12" t="s">
        <v>81</v>
      </c>
      <c r="AY474" s="153" t="s">
        <v>270</v>
      </c>
    </row>
    <row r="475" spans="2:65" s="14" customFormat="1" ht="11.25">
      <c r="B475" s="165"/>
      <c r="D475" s="152" t="s">
        <v>279</v>
      </c>
      <c r="E475" s="166" t="s">
        <v>3536</v>
      </c>
      <c r="F475" s="167" t="s">
        <v>3985</v>
      </c>
      <c r="H475" s="168">
        <v>517</v>
      </c>
      <c r="I475" s="169"/>
      <c r="L475" s="165"/>
      <c r="M475" s="170"/>
      <c r="T475" s="171"/>
      <c r="AT475" s="166" t="s">
        <v>279</v>
      </c>
      <c r="AU475" s="166" t="s">
        <v>90</v>
      </c>
      <c r="AV475" s="14" t="s">
        <v>90</v>
      </c>
      <c r="AW475" s="14" t="s">
        <v>35</v>
      </c>
      <c r="AX475" s="14" t="s">
        <v>81</v>
      </c>
      <c r="AY475" s="166" t="s">
        <v>270</v>
      </c>
    </row>
    <row r="476" spans="2:65" s="14" customFormat="1" ht="11.25">
      <c r="B476" s="165"/>
      <c r="D476" s="152" t="s">
        <v>279</v>
      </c>
      <c r="E476" s="166" t="s">
        <v>3535</v>
      </c>
      <c r="F476" s="167" t="s">
        <v>3986</v>
      </c>
      <c r="H476" s="168">
        <v>48</v>
      </c>
      <c r="I476" s="169"/>
      <c r="L476" s="165"/>
      <c r="M476" s="170"/>
      <c r="T476" s="171"/>
      <c r="AT476" s="166" t="s">
        <v>279</v>
      </c>
      <c r="AU476" s="166" t="s">
        <v>90</v>
      </c>
      <c r="AV476" s="14" t="s">
        <v>90</v>
      </c>
      <c r="AW476" s="14" t="s">
        <v>35</v>
      </c>
      <c r="AX476" s="14" t="s">
        <v>81</v>
      </c>
      <c r="AY476" s="166" t="s">
        <v>270</v>
      </c>
    </row>
    <row r="477" spans="2:65" s="14" customFormat="1" ht="11.25">
      <c r="B477" s="165"/>
      <c r="D477" s="152" t="s">
        <v>279</v>
      </c>
      <c r="E477" s="166" t="s">
        <v>3538</v>
      </c>
      <c r="F477" s="167" t="s">
        <v>3987</v>
      </c>
      <c r="H477" s="168">
        <v>168</v>
      </c>
      <c r="I477" s="169"/>
      <c r="L477" s="165"/>
      <c r="M477" s="170"/>
      <c r="T477" s="171"/>
      <c r="AT477" s="166" t="s">
        <v>279</v>
      </c>
      <c r="AU477" s="166" t="s">
        <v>90</v>
      </c>
      <c r="AV477" s="14" t="s">
        <v>90</v>
      </c>
      <c r="AW477" s="14" t="s">
        <v>35</v>
      </c>
      <c r="AX477" s="14" t="s">
        <v>81</v>
      </c>
      <c r="AY477" s="166" t="s">
        <v>270</v>
      </c>
    </row>
    <row r="478" spans="2:65" s="15" customFormat="1" ht="11.25">
      <c r="B478" s="172"/>
      <c r="D478" s="152" t="s">
        <v>279</v>
      </c>
      <c r="E478" s="173" t="s">
        <v>3533</v>
      </c>
      <c r="F478" s="174" t="s">
        <v>310</v>
      </c>
      <c r="H478" s="175">
        <v>733</v>
      </c>
      <c r="I478" s="176"/>
      <c r="L478" s="172"/>
      <c r="M478" s="177"/>
      <c r="T478" s="178"/>
      <c r="AT478" s="173" t="s">
        <v>279</v>
      </c>
      <c r="AU478" s="173" t="s">
        <v>90</v>
      </c>
      <c r="AV478" s="15" t="s">
        <v>277</v>
      </c>
      <c r="AW478" s="15" t="s">
        <v>35</v>
      </c>
      <c r="AX478" s="15" t="s">
        <v>21</v>
      </c>
      <c r="AY478" s="173" t="s">
        <v>270</v>
      </c>
    </row>
    <row r="479" spans="2:65" s="1" customFormat="1" ht="49.15" customHeight="1">
      <c r="B479" s="32"/>
      <c r="C479" s="179" t="s">
        <v>900</v>
      </c>
      <c r="D479" s="179" t="s">
        <v>532</v>
      </c>
      <c r="E479" s="180" t="s">
        <v>3988</v>
      </c>
      <c r="F479" s="181" t="s">
        <v>3989</v>
      </c>
      <c r="G479" s="182" t="s">
        <v>335</v>
      </c>
      <c r="H479" s="183">
        <v>695.27499999999998</v>
      </c>
      <c r="I479" s="184"/>
      <c r="J479" s="185">
        <f>ROUND(I479*H479,2)</f>
        <v>0</v>
      </c>
      <c r="K479" s="181" t="s">
        <v>637</v>
      </c>
      <c r="L479" s="186"/>
      <c r="M479" s="187" t="s">
        <v>1</v>
      </c>
      <c r="N479" s="188" t="s">
        <v>46</v>
      </c>
      <c r="P479" s="147">
        <f>O479*H479</f>
        <v>0</v>
      </c>
      <c r="Q479" s="147">
        <v>0.13922999999999999</v>
      </c>
      <c r="R479" s="147">
        <f>Q479*H479</f>
        <v>96.803138249999989</v>
      </c>
      <c r="S479" s="147">
        <v>0</v>
      </c>
      <c r="T479" s="148">
        <f>S479*H479</f>
        <v>0</v>
      </c>
      <c r="AR479" s="149" t="s">
        <v>338</v>
      </c>
      <c r="AT479" s="149" t="s">
        <v>532</v>
      </c>
      <c r="AU479" s="149" t="s">
        <v>90</v>
      </c>
      <c r="AY479" s="17" t="s">
        <v>270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21</v>
      </c>
      <c r="BK479" s="150">
        <f>ROUND(I479*H479,2)</f>
        <v>0</v>
      </c>
      <c r="BL479" s="17" t="s">
        <v>277</v>
      </c>
      <c r="BM479" s="149" t="s">
        <v>3990</v>
      </c>
    </row>
    <row r="480" spans="2:65" s="14" customFormat="1" ht="11.25">
      <c r="B480" s="165"/>
      <c r="D480" s="152" t="s">
        <v>279</v>
      </c>
      <c r="E480" s="166" t="s">
        <v>1</v>
      </c>
      <c r="F480" s="167" t="s">
        <v>3991</v>
      </c>
      <c r="H480" s="168">
        <v>685</v>
      </c>
      <c r="I480" s="169"/>
      <c r="L480" s="165"/>
      <c r="M480" s="170"/>
      <c r="T480" s="171"/>
      <c r="AT480" s="166" t="s">
        <v>279</v>
      </c>
      <c r="AU480" s="166" t="s">
        <v>90</v>
      </c>
      <c r="AV480" s="14" t="s">
        <v>90</v>
      </c>
      <c r="AW480" s="14" t="s">
        <v>35</v>
      </c>
      <c r="AX480" s="14" t="s">
        <v>21</v>
      </c>
      <c r="AY480" s="166" t="s">
        <v>270</v>
      </c>
    </row>
    <row r="481" spans="2:65" s="14" customFormat="1" ht="11.25">
      <c r="B481" s="165"/>
      <c r="D481" s="152" t="s">
        <v>279</v>
      </c>
      <c r="F481" s="167" t="s">
        <v>3992</v>
      </c>
      <c r="H481" s="168">
        <v>695.27499999999998</v>
      </c>
      <c r="I481" s="169"/>
      <c r="L481" s="165"/>
      <c r="M481" s="170"/>
      <c r="T481" s="171"/>
      <c r="AT481" s="166" t="s">
        <v>279</v>
      </c>
      <c r="AU481" s="166" t="s">
        <v>90</v>
      </c>
      <c r="AV481" s="14" t="s">
        <v>90</v>
      </c>
      <c r="AW481" s="14" t="s">
        <v>4</v>
      </c>
      <c r="AX481" s="14" t="s">
        <v>21</v>
      </c>
      <c r="AY481" s="166" t="s">
        <v>270</v>
      </c>
    </row>
    <row r="482" spans="2:65" s="1" customFormat="1" ht="55.5" customHeight="1">
      <c r="B482" s="32"/>
      <c r="C482" s="179" t="s">
        <v>907</v>
      </c>
      <c r="D482" s="179" t="s">
        <v>532</v>
      </c>
      <c r="E482" s="180" t="s">
        <v>3993</v>
      </c>
      <c r="F482" s="181" t="s">
        <v>3994</v>
      </c>
      <c r="G482" s="182" t="s">
        <v>335</v>
      </c>
      <c r="H482" s="183">
        <v>48.72</v>
      </c>
      <c r="I482" s="184"/>
      <c r="J482" s="185">
        <f>ROUND(I482*H482,2)</f>
        <v>0</v>
      </c>
      <c r="K482" s="181" t="s">
        <v>637</v>
      </c>
      <c r="L482" s="186"/>
      <c r="M482" s="187" t="s">
        <v>1</v>
      </c>
      <c r="N482" s="188" t="s">
        <v>46</v>
      </c>
      <c r="P482" s="147">
        <f>O482*H482</f>
        <v>0</v>
      </c>
      <c r="Q482" s="147">
        <v>0.13922999999999999</v>
      </c>
      <c r="R482" s="147">
        <f>Q482*H482</f>
        <v>6.7832855999999992</v>
      </c>
      <c r="S482" s="147">
        <v>0</v>
      </c>
      <c r="T482" s="148">
        <f>S482*H482</f>
        <v>0</v>
      </c>
      <c r="AR482" s="149" t="s">
        <v>338</v>
      </c>
      <c r="AT482" s="149" t="s">
        <v>532</v>
      </c>
      <c r="AU482" s="149" t="s">
        <v>90</v>
      </c>
      <c r="AY482" s="17" t="s">
        <v>270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7" t="s">
        <v>21</v>
      </c>
      <c r="BK482" s="150">
        <f>ROUND(I482*H482,2)</f>
        <v>0</v>
      </c>
      <c r="BL482" s="17" t="s">
        <v>277</v>
      </c>
      <c r="BM482" s="149" t="s">
        <v>3995</v>
      </c>
    </row>
    <row r="483" spans="2:65" s="14" customFormat="1" ht="11.25">
      <c r="B483" s="165"/>
      <c r="D483" s="152" t="s">
        <v>279</v>
      </c>
      <c r="E483" s="166" t="s">
        <v>1</v>
      </c>
      <c r="F483" s="167" t="s">
        <v>3535</v>
      </c>
      <c r="H483" s="168">
        <v>48</v>
      </c>
      <c r="I483" s="169"/>
      <c r="L483" s="165"/>
      <c r="M483" s="170"/>
      <c r="T483" s="171"/>
      <c r="AT483" s="166" t="s">
        <v>279</v>
      </c>
      <c r="AU483" s="166" t="s">
        <v>90</v>
      </c>
      <c r="AV483" s="14" t="s">
        <v>90</v>
      </c>
      <c r="AW483" s="14" t="s">
        <v>35</v>
      </c>
      <c r="AX483" s="14" t="s">
        <v>21</v>
      </c>
      <c r="AY483" s="166" t="s">
        <v>270</v>
      </c>
    </row>
    <row r="484" spans="2:65" s="14" customFormat="1" ht="11.25">
      <c r="B484" s="165"/>
      <c r="D484" s="152" t="s">
        <v>279</v>
      </c>
      <c r="F484" s="167" t="s">
        <v>3996</v>
      </c>
      <c r="H484" s="168">
        <v>48.72</v>
      </c>
      <c r="I484" s="169"/>
      <c r="L484" s="165"/>
      <c r="M484" s="170"/>
      <c r="T484" s="171"/>
      <c r="AT484" s="166" t="s">
        <v>279</v>
      </c>
      <c r="AU484" s="166" t="s">
        <v>90</v>
      </c>
      <c r="AV484" s="14" t="s">
        <v>90</v>
      </c>
      <c r="AW484" s="14" t="s">
        <v>4</v>
      </c>
      <c r="AX484" s="14" t="s">
        <v>21</v>
      </c>
      <c r="AY484" s="166" t="s">
        <v>270</v>
      </c>
    </row>
    <row r="485" spans="2:65" s="1" customFormat="1" ht="24.2" customHeight="1">
      <c r="B485" s="32"/>
      <c r="C485" s="179" t="s">
        <v>912</v>
      </c>
      <c r="D485" s="179" t="s">
        <v>532</v>
      </c>
      <c r="E485" s="180" t="s">
        <v>3997</v>
      </c>
      <c r="F485" s="181" t="s">
        <v>3998</v>
      </c>
      <c r="G485" s="182" t="s">
        <v>876</v>
      </c>
      <c r="H485" s="183">
        <v>148.91999999999999</v>
      </c>
      <c r="I485" s="184"/>
      <c r="J485" s="185">
        <f>ROUND(I485*H485,2)</f>
        <v>0</v>
      </c>
      <c r="K485" s="181" t="s">
        <v>637</v>
      </c>
      <c r="L485" s="186"/>
      <c r="M485" s="187" t="s">
        <v>1</v>
      </c>
      <c r="N485" s="188" t="s">
        <v>46</v>
      </c>
      <c r="P485" s="147">
        <f>O485*H485</f>
        <v>0</v>
      </c>
      <c r="Q485" s="147">
        <v>1.23E-3</v>
      </c>
      <c r="R485" s="147">
        <f>Q485*H485</f>
        <v>0.18317159999999999</v>
      </c>
      <c r="S485" s="147">
        <v>0</v>
      </c>
      <c r="T485" s="148">
        <f>S485*H485</f>
        <v>0</v>
      </c>
      <c r="AR485" s="149" t="s">
        <v>338</v>
      </c>
      <c r="AT485" s="149" t="s">
        <v>532</v>
      </c>
      <c r="AU485" s="149" t="s">
        <v>90</v>
      </c>
      <c r="AY485" s="17" t="s">
        <v>270</v>
      </c>
      <c r="BE485" s="150">
        <f>IF(N485="základní",J485,0)</f>
        <v>0</v>
      </c>
      <c r="BF485" s="150">
        <f>IF(N485="snížená",J485,0)</f>
        <v>0</v>
      </c>
      <c r="BG485" s="150">
        <f>IF(N485="zákl. přenesená",J485,0)</f>
        <v>0</v>
      </c>
      <c r="BH485" s="150">
        <f>IF(N485="sníž. přenesená",J485,0)</f>
        <v>0</v>
      </c>
      <c r="BI485" s="150">
        <f>IF(N485="nulová",J485,0)</f>
        <v>0</v>
      </c>
      <c r="BJ485" s="17" t="s">
        <v>21</v>
      </c>
      <c r="BK485" s="150">
        <f>ROUND(I485*H485,2)</f>
        <v>0</v>
      </c>
      <c r="BL485" s="17" t="s">
        <v>277</v>
      </c>
      <c r="BM485" s="149" t="s">
        <v>3999</v>
      </c>
    </row>
    <row r="486" spans="2:65" s="12" customFormat="1" ht="11.25">
      <c r="B486" s="151"/>
      <c r="D486" s="152" t="s">
        <v>279</v>
      </c>
      <c r="E486" s="153" t="s">
        <v>1</v>
      </c>
      <c r="F486" s="154" t="s">
        <v>3984</v>
      </c>
      <c r="H486" s="153" t="s">
        <v>1</v>
      </c>
      <c r="I486" s="155"/>
      <c r="L486" s="151"/>
      <c r="M486" s="156"/>
      <c r="T486" s="157"/>
      <c r="AT486" s="153" t="s">
        <v>279</v>
      </c>
      <c r="AU486" s="153" t="s">
        <v>90</v>
      </c>
      <c r="AV486" s="12" t="s">
        <v>21</v>
      </c>
      <c r="AW486" s="12" t="s">
        <v>35</v>
      </c>
      <c r="AX486" s="12" t="s">
        <v>81</v>
      </c>
      <c r="AY486" s="153" t="s">
        <v>270</v>
      </c>
    </row>
    <row r="487" spans="2:65" s="14" customFormat="1" ht="11.25">
      <c r="B487" s="165"/>
      <c r="D487" s="152" t="s">
        <v>279</v>
      </c>
      <c r="E487" s="166" t="s">
        <v>1</v>
      </c>
      <c r="F487" s="167" t="s">
        <v>4000</v>
      </c>
      <c r="H487" s="168">
        <v>110</v>
      </c>
      <c r="I487" s="169"/>
      <c r="L487" s="165"/>
      <c r="M487" s="170"/>
      <c r="T487" s="171"/>
      <c r="AT487" s="166" t="s">
        <v>279</v>
      </c>
      <c r="AU487" s="166" t="s">
        <v>90</v>
      </c>
      <c r="AV487" s="14" t="s">
        <v>90</v>
      </c>
      <c r="AW487" s="14" t="s">
        <v>35</v>
      </c>
      <c r="AX487" s="14" t="s">
        <v>81</v>
      </c>
      <c r="AY487" s="166" t="s">
        <v>270</v>
      </c>
    </row>
    <row r="488" spans="2:65" s="14" customFormat="1" ht="11.25">
      <c r="B488" s="165"/>
      <c r="D488" s="152" t="s">
        <v>279</v>
      </c>
      <c r="E488" s="166" t="s">
        <v>1</v>
      </c>
      <c r="F488" s="167" t="s">
        <v>4001</v>
      </c>
      <c r="H488" s="168">
        <v>8</v>
      </c>
      <c r="I488" s="169"/>
      <c r="L488" s="165"/>
      <c r="M488" s="170"/>
      <c r="T488" s="171"/>
      <c r="AT488" s="166" t="s">
        <v>279</v>
      </c>
      <c r="AU488" s="166" t="s">
        <v>90</v>
      </c>
      <c r="AV488" s="14" t="s">
        <v>90</v>
      </c>
      <c r="AW488" s="14" t="s">
        <v>35</v>
      </c>
      <c r="AX488" s="14" t="s">
        <v>81</v>
      </c>
      <c r="AY488" s="166" t="s">
        <v>270</v>
      </c>
    </row>
    <row r="489" spans="2:65" s="14" customFormat="1" ht="11.25">
      <c r="B489" s="165"/>
      <c r="D489" s="152" t="s">
        <v>279</v>
      </c>
      <c r="E489" s="166" t="s">
        <v>1</v>
      </c>
      <c r="F489" s="167" t="s">
        <v>4002</v>
      </c>
      <c r="H489" s="168">
        <v>28</v>
      </c>
      <c r="I489" s="169"/>
      <c r="L489" s="165"/>
      <c r="M489" s="170"/>
      <c r="T489" s="171"/>
      <c r="AT489" s="166" t="s">
        <v>279</v>
      </c>
      <c r="AU489" s="166" t="s">
        <v>90</v>
      </c>
      <c r="AV489" s="14" t="s">
        <v>90</v>
      </c>
      <c r="AW489" s="14" t="s">
        <v>35</v>
      </c>
      <c r="AX489" s="14" t="s">
        <v>81</v>
      </c>
      <c r="AY489" s="166" t="s">
        <v>270</v>
      </c>
    </row>
    <row r="490" spans="2:65" s="15" customFormat="1" ht="11.25">
      <c r="B490" s="172"/>
      <c r="D490" s="152" t="s">
        <v>279</v>
      </c>
      <c r="E490" s="173" t="s">
        <v>1</v>
      </c>
      <c r="F490" s="174" t="s">
        <v>310</v>
      </c>
      <c r="H490" s="175">
        <v>146</v>
      </c>
      <c r="I490" s="176"/>
      <c r="L490" s="172"/>
      <c r="M490" s="177"/>
      <c r="T490" s="178"/>
      <c r="AT490" s="173" t="s">
        <v>279</v>
      </c>
      <c r="AU490" s="173" t="s">
        <v>90</v>
      </c>
      <c r="AV490" s="15" t="s">
        <v>277</v>
      </c>
      <c r="AW490" s="15" t="s">
        <v>35</v>
      </c>
      <c r="AX490" s="15" t="s">
        <v>21</v>
      </c>
      <c r="AY490" s="173" t="s">
        <v>270</v>
      </c>
    </row>
    <row r="491" spans="2:65" s="14" customFormat="1" ht="11.25">
      <c r="B491" s="165"/>
      <c r="D491" s="152" t="s">
        <v>279</v>
      </c>
      <c r="F491" s="167" t="s">
        <v>4003</v>
      </c>
      <c r="H491" s="168">
        <v>148.91999999999999</v>
      </c>
      <c r="I491" s="169"/>
      <c r="L491" s="165"/>
      <c r="M491" s="170"/>
      <c r="T491" s="171"/>
      <c r="AT491" s="166" t="s">
        <v>279</v>
      </c>
      <c r="AU491" s="166" t="s">
        <v>90</v>
      </c>
      <c r="AV491" s="14" t="s">
        <v>90</v>
      </c>
      <c r="AW491" s="14" t="s">
        <v>4</v>
      </c>
      <c r="AX491" s="14" t="s">
        <v>21</v>
      </c>
      <c r="AY491" s="166" t="s">
        <v>270</v>
      </c>
    </row>
    <row r="492" spans="2:65" s="1" customFormat="1" ht="16.5" customHeight="1">
      <c r="B492" s="32"/>
      <c r="C492" s="179" t="s">
        <v>918</v>
      </c>
      <c r="D492" s="179" t="s">
        <v>532</v>
      </c>
      <c r="E492" s="180" t="s">
        <v>4004</v>
      </c>
      <c r="F492" s="181" t="s">
        <v>4005</v>
      </c>
      <c r="G492" s="182" t="s">
        <v>876</v>
      </c>
      <c r="H492" s="183">
        <v>36.72</v>
      </c>
      <c r="I492" s="184"/>
      <c r="J492" s="185">
        <f>ROUND(I492*H492,2)</f>
        <v>0</v>
      </c>
      <c r="K492" s="181" t="s">
        <v>637</v>
      </c>
      <c r="L492" s="186"/>
      <c r="M492" s="187" t="s">
        <v>1</v>
      </c>
      <c r="N492" s="188" t="s">
        <v>46</v>
      </c>
      <c r="P492" s="147">
        <f>O492*H492</f>
        <v>0</v>
      </c>
      <c r="Q492" s="147">
        <v>1.42E-3</v>
      </c>
      <c r="R492" s="147">
        <f>Q492*H492</f>
        <v>5.2142399999999998E-2</v>
      </c>
      <c r="S492" s="147">
        <v>0</v>
      </c>
      <c r="T492" s="148">
        <f>S492*H492</f>
        <v>0</v>
      </c>
      <c r="AR492" s="149" t="s">
        <v>338</v>
      </c>
      <c r="AT492" s="149" t="s">
        <v>532</v>
      </c>
      <c r="AU492" s="149" t="s">
        <v>90</v>
      </c>
      <c r="AY492" s="17" t="s">
        <v>270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21</v>
      </c>
      <c r="BK492" s="150">
        <f>ROUND(I492*H492,2)</f>
        <v>0</v>
      </c>
      <c r="BL492" s="17" t="s">
        <v>277</v>
      </c>
      <c r="BM492" s="149" t="s">
        <v>4006</v>
      </c>
    </row>
    <row r="493" spans="2:65" s="14" customFormat="1" ht="11.25">
      <c r="B493" s="165"/>
      <c r="D493" s="152" t="s">
        <v>279</v>
      </c>
      <c r="E493" s="166" t="s">
        <v>1</v>
      </c>
      <c r="F493" s="167" t="s">
        <v>4007</v>
      </c>
      <c r="H493" s="168">
        <v>8</v>
      </c>
      <c r="I493" s="169"/>
      <c r="L493" s="165"/>
      <c r="M493" s="170"/>
      <c r="T493" s="171"/>
      <c r="AT493" s="166" t="s">
        <v>279</v>
      </c>
      <c r="AU493" s="166" t="s">
        <v>90</v>
      </c>
      <c r="AV493" s="14" t="s">
        <v>90</v>
      </c>
      <c r="AW493" s="14" t="s">
        <v>35</v>
      </c>
      <c r="AX493" s="14" t="s">
        <v>81</v>
      </c>
      <c r="AY493" s="166" t="s">
        <v>270</v>
      </c>
    </row>
    <row r="494" spans="2:65" s="14" customFormat="1" ht="11.25">
      <c r="B494" s="165"/>
      <c r="D494" s="152" t="s">
        <v>279</v>
      </c>
      <c r="E494" s="166" t="s">
        <v>1</v>
      </c>
      <c r="F494" s="167" t="s">
        <v>4008</v>
      </c>
      <c r="H494" s="168">
        <v>28</v>
      </c>
      <c r="I494" s="169"/>
      <c r="L494" s="165"/>
      <c r="M494" s="170"/>
      <c r="T494" s="171"/>
      <c r="AT494" s="166" t="s">
        <v>279</v>
      </c>
      <c r="AU494" s="166" t="s">
        <v>90</v>
      </c>
      <c r="AV494" s="14" t="s">
        <v>90</v>
      </c>
      <c r="AW494" s="14" t="s">
        <v>35</v>
      </c>
      <c r="AX494" s="14" t="s">
        <v>81</v>
      </c>
      <c r="AY494" s="166" t="s">
        <v>270</v>
      </c>
    </row>
    <row r="495" spans="2:65" s="15" customFormat="1" ht="11.25">
      <c r="B495" s="172"/>
      <c r="D495" s="152" t="s">
        <v>279</v>
      </c>
      <c r="E495" s="173" t="s">
        <v>1</v>
      </c>
      <c r="F495" s="174" t="s">
        <v>310</v>
      </c>
      <c r="H495" s="175">
        <v>36</v>
      </c>
      <c r="I495" s="176"/>
      <c r="L495" s="172"/>
      <c r="M495" s="177"/>
      <c r="T495" s="178"/>
      <c r="AT495" s="173" t="s">
        <v>279</v>
      </c>
      <c r="AU495" s="173" t="s">
        <v>90</v>
      </c>
      <c r="AV495" s="15" t="s">
        <v>277</v>
      </c>
      <c r="AW495" s="15" t="s">
        <v>35</v>
      </c>
      <c r="AX495" s="15" t="s">
        <v>21</v>
      </c>
      <c r="AY495" s="173" t="s">
        <v>270</v>
      </c>
    </row>
    <row r="496" spans="2:65" s="14" customFormat="1" ht="11.25">
      <c r="B496" s="165"/>
      <c r="D496" s="152" t="s">
        <v>279</v>
      </c>
      <c r="F496" s="167" t="s">
        <v>4009</v>
      </c>
      <c r="H496" s="168">
        <v>36.72</v>
      </c>
      <c r="I496" s="169"/>
      <c r="L496" s="165"/>
      <c r="M496" s="170"/>
      <c r="T496" s="171"/>
      <c r="AT496" s="166" t="s">
        <v>279</v>
      </c>
      <c r="AU496" s="166" t="s">
        <v>90</v>
      </c>
      <c r="AV496" s="14" t="s">
        <v>90</v>
      </c>
      <c r="AW496" s="14" t="s">
        <v>4</v>
      </c>
      <c r="AX496" s="14" t="s">
        <v>21</v>
      </c>
      <c r="AY496" s="166" t="s">
        <v>270</v>
      </c>
    </row>
    <row r="497" spans="2:65" s="1" customFormat="1" ht="24.2" customHeight="1">
      <c r="B497" s="32"/>
      <c r="C497" s="179" t="s">
        <v>924</v>
      </c>
      <c r="D497" s="179" t="s">
        <v>532</v>
      </c>
      <c r="E497" s="180" t="s">
        <v>4010</v>
      </c>
      <c r="F497" s="181" t="s">
        <v>4011</v>
      </c>
      <c r="G497" s="182" t="s">
        <v>876</v>
      </c>
      <c r="H497" s="183">
        <v>148.91999999999999</v>
      </c>
      <c r="I497" s="184"/>
      <c r="J497" s="185">
        <f>ROUND(I497*H497,2)</f>
        <v>0</v>
      </c>
      <c r="K497" s="181" t="s">
        <v>637</v>
      </c>
      <c r="L497" s="186"/>
      <c r="M497" s="187" t="s">
        <v>1</v>
      </c>
      <c r="N497" s="188" t="s">
        <v>46</v>
      </c>
      <c r="P497" s="147">
        <f>O497*H497</f>
        <v>0</v>
      </c>
      <c r="Q497" s="147">
        <v>1.4E-3</v>
      </c>
      <c r="R497" s="147">
        <f>Q497*H497</f>
        <v>0.20848799999999998</v>
      </c>
      <c r="S497" s="147">
        <v>0</v>
      </c>
      <c r="T497" s="148">
        <f>S497*H497</f>
        <v>0</v>
      </c>
      <c r="AR497" s="149" t="s">
        <v>338</v>
      </c>
      <c r="AT497" s="149" t="s">
        <v>532</v>
      </c>
      <c r="AU497" s="149" t="s">
        <v>90</v>
      </c>
      <c r="AY497" s="17" t="s">
        <v>270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21</v>
      </c>
      <c r="BK497" s="150">
        <f>ROUND(I497*H497,2)</f>
        <v>0</v>
      </c>
      <c r="BL497" s="17" t="s">
        <v>277</v>
      </c>
      <c r="BM497" s="149" t="s">
        <v>4012</v>
      </c>
    </row>
    <row r="498" spans="2:65" s="12" customFormat="1" ht="11.25">
      <c r="B498" s="151"/>
      <c r="D498" s="152" t="s">
        <v>279</v>
      </c>
      <c r="E498" s="153" t="s">
        <v>1</v>
      </c>
      <c r="F498" s="154" t="s">
        <v>3984</v>
      </c>
      <c r="H498" s="153" t="s">
        <v>1</v>
      </c>
      <c r="I498" s="155"/>
      <c r="L498" s="151"/>
      <c r="M498" s="156"/>
      <c r="T498" s="157"/>
      <c r="AT498" s="153" t="s">
        <v>279</v>
      </c>
      <c r="AU498" s="153" t="s">
        <v>90</v>
      </c>
      <c r="AV498" s="12" t="s">
        <v>21</v>
      </c>
      <c r="AW498" s="12" t="s">
        <v>35</v>
      </c>
      <c r="AX498" s="12" t="s">
        <v>81</v>
      </c>
      <c r="AY498" s="153" t="s">
        <v>270</v>
      </c>
    </row>
    <row r="499" spans="2:65" s="14" customFormat="1" ht="11.25">
      <c r="B499" s="165"/>
      <c r="D499" s="152" t="s">
        <v>279</v>
      </c>
      <c r="E499" s="166" t="s">
        <v>1</v>
      </c>
      <c r="F499" s="167" t="s">
        <v>4000</v>
      </c>
      <c r="H499" s="168">
        <v>110</v>
      </c>
      <c r="I499" s="169"/>
      <c r="L499" s="165"/>
      <c r="M499" s="170"/>
      <c r="T499" s="171"/>
      <c r="AT499" s="166" t="s">
        <v>279</v>
      </c>
      <c r="AU499" s="166" t="s">
        <v>90</v>
      </c>
      <c r="AV499" s="14" t="s">
        <v>90</v>
      </c>
      <c r="AW499" s="14" t="s">
        <v>35</v>
      </c>
      <c r="AX499" s="14" t="s">
        <v>81</v>
      </c>
      <c r="AY499" s="166" t="s">
        <v>270</v>
      </c>
    </row>
    <row r="500" spans="2:65" s="14" customFormat="1" ht="11.25">
      <c r="B500" s="165"/>
      <c r="D500" s="152" t="s">
        <v>279</v>
      </c>
      <c r="E500" s="166" t="s">
        <v>1</v>
      </c>
      <c r="F500" s="167" t="s">
        <v>4001</v>
      </c>
      <c r="H500" s="168">
        <v>8</v>
      </c>
      <c r="I500" s="169"/>
      <c r="L500" s="165"/>
      <c r="M500" s="170"/>
      <c r="T500" s="171"/>
      <c r="AT500" s="166" t="s">
        <v>279</v>
      </c>
      <c r="AU500" s="166" t="s">
        <v>90</v>
      </c>
      <c r="AV500" s="14" t="s">
        <v>90</v>
      </c>
      <c r="AW500" s="14" t="s">
        <v>35</v>
      </c>
      <c r="AX500" s="14" t="s">
        <v>81</v>
      </c>
      <c r="AY500" s="166" t="s">
        <v>270</v>
      </c>
    </row>
    <row r="501" spans="2:65" s="14" customFormat="1" ht="11.25">
      <c r="B501" s="165"/>
      <c r="D501" s="152" t="s">
        <v>279</v>
      </c>
      <c r="E501" s="166" t="s">
        <v>1</v>
      </c>
      <c r="F501" s="167" t="s">
        <v>4002</v>
      </c>
      <c r="H501" s="168">
        <v>28</v>
      </c>
      <c r="I501" s="169"/>
      <c r="L501" s="165"/>
      <c r="M501" s="170"/>
      <c r="T501" s="171"/>
      <c r="AT501" s="166" t="s">
        <v>279</v>
      </c>
      <c r="AU501" s="166" t="s">
        <v>90</v>
      </c>
      <c r="AV501" s="14" t="s">
        <v>90</v>
      </c>
      <c r="AW501" s="14" t="s">
        <v>35</v>
      </c>
      <c r="AX501" s="14" t="s">
        <v>81</v>
      </c>
      <c r="AY501" s="166" t="s">
        <v>270</v>
      </c>
    </row>
    <row r="502" spans="2:65" s="15" customFormat="1" ht="11.25">
      <c r="B502" s="172"/>
      <c r="D502" s="152" t="s">
        <v>279</v>
      </c>
      <c r="E502" s="173" t="s">
        <v>1</v>
      </c>
      <c r="F502" s="174" t="s">
        <v>310</v>
      </c>
      <c r="H502" s="175">
        <v>146</v>
      </c>
      <c r="I502" s="176"/>
      <c r="L502" s="172"/>
      <c r="M502" s="177"/>
      <c r="T502" s="178"/>
      <c r="AT502" s="173" t="s">
        <v>279</v>
      </c>
      <c r="AU502" s="173" t="s">
        <v>90</v>
      </c>
      <c r="AV502" s="15" t="s">
        <v>277</v>
      </c>
      <c r="AW502" s="15" t="s">
        <v>35</v>
      </c>
      <c r="AX502" s="15" t="s">
        <v>21</v>
      </c>
      <c r="AY502" s="173" t="s">
        <v>270</v>
      </c>
    </row>
    <row r="503" spans="2:65" s="14" customFormat="1" ht="11.25">
      <c r="B503" s="165"/>
      <c r="D503" s="152" t="s">
        <v>279</v>
      </c>
      <c r="F503" s="167" t="s">
        <v>4003</v>
      </c>
      <c r="H503" s="168">
        <v>148.91999999999999</v>
      </c>
      <c r="I503" s="169"/>
      <c r="L503" s="165"/>
      <c r="M503" s="170"/>
      <c r="T503" s="171"/>
      <c r="AT503" s="166" t="s">
        <v>279</v>
      </c>
      <c r="AU503" s="166" t="s">
        <v>90</v>
      </c>
      <c r="AV503" s="14" t="s">
        <v>90</v>
      </c>
      <c r="AW503" s="14" t="s">
        <v>4</v>
      </c>
      <c r="AX503" s="14" t="s">
        <v>21</v>
      </c>
      <c r="AY503" s="166" t="s">
        <v>270</v>
      </c>
    </row>
    <row r="504" spans="2:65" s="1" customFormat="1" ht="16.5" customHeight="1">
      <c r="B504" s="32"/>
      <c r="C504" s="138" t="s">
        <v>931</v>
      </c>
      <c r="D504" s="138" t="s">
        <v>272</v>
      </c>
      <c r="E504" s="139" t="s">
        <v>4013</v>
      </c>
      <c r="F504" s="140" t="s">
        <v>4014</v>
      </c>
      <c r="G504" s="141" t="s">
        <v>876</v>
      </c>
      <c r="H504" s="142">
        <v>1</v>
      </c>
      <c r="I504" s="143"/>
      <c r="J504" s="144">
        <f>ROUND(I504*H504,2)</f>
        <v>0</v>
      </c>
      <c r="K504" s="140" t="s">
        <v>637</v>
      </c>
      <c r="L504" s="32"/>
      <c r="M504" s="145" t="s">
        <v>1</v>
      </c>
      <c r="N504" s="146" t="s">
        <v>46</v>
      </c>
      <c r="P504" s="147">
        <f>O504*H504</f>
        <v>0</v>
      </c>
      <c r="Q504" s="147">
        <v>2.0000000000000002E-5</v>
      </c>
      <c r="R504" s="147">
        <f>Q504*H504</f>
        <v>2.0000000000000002E-5</v>
      </c>
      <c r="S504" s="147">
        <v>0</v>
      </c>
      <c r="T504" s="148">
        <f>S504*H504</f>
        <v>0</v>
      </c>
      <c r="AR504" s="149" t="s">
        <v>277</v>
      </c>
      <c r="AT504" s="149" t="s">
        <v>272</v>
      </c>
      <c r="AU504" s="149" t="s">
        <v>90</v>
      </c>
      <c r="AY504" s="17" t="s">
        <v>270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21</v>
      </c>
      <c r="BK504" s="150">
        <f>ROUND(I504*H504,2)</f>
        <v>0</v>
      </c>
      <c r="BL504" s="17" t="s">
        <v>277</v>
      </c>
      <c r="BM504" s="149" t="s">
        <v>4015</v>
      </c>
    </row>
    <row r="505" spans="2:65" s="14" customFormat="1" ht="11.25">
      <c r="B505" s="165"/>
      <c r="D505" s="152" t="s">
        <v>279</v>
      </c>
      <c r="E505" s="166" t="s">
        <v>1</v>
      </c>
      <c r="F505" s="167" t="s">
        <v>4016</v>
      </c>
      <c r="H505" s="168">
        <v>1</v>
      </c>
      <c r="I505" s="169"/>
      <c r="L505" s="165"/>
      <c r="M505" s="170"/>
      <c r="T505" s="171"/>
      <c r="AT505" s="166" t="s">
        <v>279</v>
      </c>
      <c r="AU505" s="166" t="s">
        <v>90</v>
      </c>
      <c r="AV505" s="14" t="s">
        <v>90</v>
      </c>
      <c r="AW505" s="14" t="s">
        <v>35</v>
      </c>
      <c r="AX505" s="14" t="s">
        <v>21</v>
      </c>
      <c r="AY505" s="166" t="s">
        <v>270</v>
      </c>
    </row>
    <row r="506" spans="2:65" s="1" customFormat="1" ht="37.9" customHeight="1">
      <c r="B506" s="32"/>
      <c r="C506" s="138" t="s">
        <v>27</v>
      </c>
      <c r="D506" s="138" t="s">
        <v>272</v>
      </c>
      <c r="E506" s="139" t="s">
        <v>4017</v>
      </c>
      <c r="F506" s="140" t="s">
        <v>4018</v>
      </c>
      <c r="G506" s="141" t="s">
        <v>876</v>
      </c>
      <c r="H506" s="142">
        <v>4</v>
      </c>
      <c r="I506" s="143"/>
      <c r="J506" s="144">
        <f>ROUND(I506*H506,2)</f>
        <v>0</v>
      </c>
      <c r="K506" s="140" t="s">
        <v>637</v>
      </c>
      <c r="L506" s="32"/>
      <c r="M506" s="145" t="s">
        <v>1</v>
      </c>
      <c r="N506" s="146" t="s">
        <v>46</v>
      </c>
      <c r="P506" s="147">
        <f>O506*H506</f>
        <v>0</v>
      </c>
      <c r="Q506" s="147">
        <v>2.96E-3</v>
      </c>
      <c r="R506" s="147">
        <f>Q506*H506</f>
        <v>1.184E-2</v>
      </c>
      <c r="S506" s="147">
        <v>0</v>
      </c>
      <c r="T506" s="148">
        <f>S506*H506</f>
        <v>0</v>
      </c>
      <c r="AR506" s="149" t="s">
        <v>277</v>
      </c>
      <c r="AT506" s="149" t="s">
        <v>272</v>
      </c>
      <c r="AU506" s="149" t="s">
        <v>90</v>
      </c>
      <c r="AY506" s="17" t="s">
        <v>270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21</v>
      </c>
      <c r="BK506" s="150">
        <f>ROUND(I506*H506,2)</f>
        <v>0</v>
      </c>
      <c r="BL506" s="17" t="s">
        <v>277</v>
      </c>
      <c r="BM506" s="149" t="s">
        <v>4019</v>
      </c>
    </row>
    <row r="507" spans="2:65" s="1" customFormat="1" ht="24.2" customHeight="1">
      <c r="B507" s="32"/>
      <c r="C507" s="179" t="s">
        <v>942</v>
      </c>
      <c r="D507" s="179" t="s">
        <v>532</v>
      </c>
      <c r="E507" s="180" t="s">
        <v>4010</v>
      </c>
      <c r="F507" s="181" t="s">
        <v>4011</v>
      </c>
      <c r="G507" s="182" t="s">
        <v>876</v>
      </c>
      <c r="H507" s="183">
        <v>4.08</v>
      </c>
      <c r="I507" s="184"/>
      <c r="J507" s="185">
        <f>ROUND(I507*H507,2)</f>
        <v>0</v>
      </c>
      <c r="K507" s="181" t="s">
        <v>637</v>
      </c>
      <c r="L507" s="186"/>
      <c r="M507" s="187" t="s">
        <v>1</v>
      </c>
      <c r="N507" s="188" t="s">
        <v>46</v>
      </c>
      <c r="P507" s="147">
        <f>O507*H507</f>
        <v>0</v>
      </c>
      <c r="Q507" s="147">
        <v>1.4E-3</v>
      </c>
      <c r="R507" s="147">
        <f>Q507*H507</f>
        <v>5.7120000000000001E-3</v>
      </c>
      <c r="S507" s="147">
        <v>0</v>
      </c>
      <c r="T507" s="148">
        <f>S507*H507</f>
        <v>0</v>
      </c>
      <c r="AR507" s="149" t="s">
        <v>338</v>
      </c>
      <c r="AT507" s="149" t="s">
        <v>532</v>
      </c>
      <c r="AU507" s="149" t="s">
        <v>90</v>
      </c>
      <c r="AY507" s="17" t="s">
        <v>270</v>
      </c>
      <c r="BE507" s="150">
        <f>IF(N507="základní",J507,0)</f>
        <v>0</v>
      </c>
      <c r="BF507" s="150">
        <f>IF(N507="snížená",J507,0)</f>
        <v>0</v>
      </c>
      <c r="BG507" s="150">
        <f>IF(N507="zákl. přenesená",J507,0)</f>
        <v>0</v>
      </c>
      <c r="BH507" s="150">
        <f>IF(N507="sníž. přenesená",J507,0)</f>
        <v>0</v>
      </c>
      <c r="BI507" s="150">
        <f>IF(N507="nulová",J507,0)</f>
        <v>0</v>
      </c>
      <c r="BJ507" s="17" t="s">
        <v>21</v>
      </c>
      <c r="BK507" s="150">
        <f>ROUND(I507*H507,2)</f>
        <v>0</v>
      </c>
      <c r="BL507" s="17" t="s">
        <v>277</v>
      </c>
      <c r="BM507" s="149" t="s">
        <v>4020</v>
      </c>
    </row>
    <row r="508" spans="2:65" s="14" customFormat="1" ht="11.25">
      <c r="B508" s="165"/>
      <c r="D508" s="152" t="s">
        <v>279</v>
      </c>
      <c r="F508" s="167" t="s">
        <v>4021</v>
      </c>
      <c r="H508" s="168">
        <v>4.08</v>
      </c>
      <c r="I508" s="169"/>
      <c r="L508" s="165"/>
      <c r="M508" s="170"/>
      <c r="T508" s="171"/>
      <c r="AT508" s="166" t="s">
        <v>279</v>
      </c>
      <c r="AU508" s="166" t="s">
        <v>90</v>
      </c>
      <c r="AV508" s="14" t="s">
        <v>90</v>
      </c>
      <c r="AW508" s="14" t="s">
        <v>4</v>
      </c>
      <c r="AX508" s="14" t="s">
        <v>21</v>
      </c>
      <c r="AY508" s="166" t="s">
        <v>270</v>
      </c>
    </row>
    <row r="509" spans="2:65" s="1" customFormat="1" ht="24.2" customHeight="1">
      <c r="B509" s="32"/>
      <c r="C509" s="138" t="s">
        <v>948</v>
      </c>
      <c r="D509" s="138" t="s">
        <v>272</v>
      </c>
      <c r="E509" s="139" t="s">
        <v>4022</v>
      </c>
      <c r="F509" s="140" t="s">
        <v>4023</v>
      </c>
      <c r="G509" s="141" t="s">
        <v>876</v>
      </c>
      <c r="H509" s="142">
        <v>5</v>
      </c>
      <c r="I509" s="143"/>
      <c r="J509" s="144">
        <f>ROUND(I509*H509,2)</f>
        <v>0</v>
      </c>
      <c r="K509" s="140" t="s">
        <v>276</v>
      </c>
      <c r="L509" s="32"/>
      <c r="M509" s="145" t="s">
        <v>1</v>
      </c>
      <c r="N509" s="146" t="s">
        <v>46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277</v>
      </c>
      <c r="AT509" s="149" t="s">
        <v>272</v>
      </c>
      <c r="AU509" s="149" t="s">
        <v>90</v>
      </c>
      <c r="AY509" s="17" t="s">
        <v>270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21</v>
      </c>
      <c r="BK509" s="150">
        <f>ROUND(I509*H509,2)</f>
        <v>0</v>
      </c>
      <c r="BL509" s="17" t="s">
        <v>277</v>
      </c>
      <c r="BM509" s="149" t="s">
        <v>4024</v>
      </c>
    </row>
    <row r="510" spans="2:65" s="1" customFormat="1" ht="24.2" customHeight="1">
      <c r="B510" s="32"/>
      <c r="C510" s="179" t="s">
        <v>952</v>
      </c>
      <c r="D510" s="179" t="s">
        <v>532</v>
      </c>
      <c r="E510" s="180" t="s">
        <v>4025</v>
      </c>
      <c r="F510" s="181" t="s">
        <v>4026</v>
      </c>
      <c r="G510" s="182" t="s">
        <v>876</v>
      </c>
      <c r="H510" s="183">
        <v>5</v>
      </c>
      <c r="I510" s="184"/>
      <c r="J510" s="185">
        <f>ROUND(I510*H510,2)</f>
        <v>0</v>
      </c>
      <c r="K510" s="181" t="s">
        <v>637</v>
      </c>
      <c r="L510" s="186"/>
      <c r="M510" s="187" t="s">
        <v>1</v>
      </c>
      <c r="N510" s="188" t="s">
        <v>46</v>
      </c>
      <c r="P510" s="147">
        <f>O510*H510</f>
        <v>0</v>
      </c>
      <c r="Q510" s="147">
        <v>0.12</v>
      </c>
      <c r="R510" s="147">
        <f>Q510*H510</f>
        <v>0.6</v>
      </c>
      <c r="S510" s="147">
        <v>0</v>
      </c>
      <c r="T510" s="148">
        <f>S510*H510</f>
        <v>0</v>
      </c>
      <c r="AR510" s="149" t="s">
        <v>338</v>
      </c>
      <c r="AT510" s="149" t="s">
        <v>532</v>
      </c>
      <c r="AU510" s="149" t="s">
        <v>90</v>
      </c>
      <c r="AY510" s="17" t="s">
        <v>270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21</v>
      </c>
      <c r="BK510" s="150">
        <f>ROUND(I510*H510,2)</f>
        <v>0</v>
      </c>
      <c r="BL510" s="17" t="s">
        <v>277</v>
      </c>
      <c r="BM510" s="149" t="s">
        <v>4027</v>
      </c>
    </row>
    <row r="511" spans="2:65" s="1" customFormat="1" ht="24.2" customHeight="1">
      <c r="B511" s="32"/>
      <c r="C511" s="179" t="s">
        <v>956</v>
      </c>
      <c r="D511" s="179" t="s">
        <v>532</v>
      </c>
      <c r="E511" s="180" t="s">
        <v>3997</v>
      </c>
      <c r="F511" s="181" t="s">
        <v>3998</v>
      </c>
      <c r="G511" s="182" t="s">
        <v>876</v>
      </c>
      <c r="H511" s="183">
        <v>10.199999999999999</v>
      </c>
      <c r="I511" s="184"/>
      <c r="J511" s="185">
        <f>ROUND(I511*H511,2)</f>
        <v>0</v>
      </c>
      <c r="K511" s="181" t="s">
        <v>637</v>
      </c>
      <c r="L511" s="186"/>
      <c r="M511" s="187" t="s">
        <v>1</v>
      </c>
      <c r="N511" s="188" t="s">
        <v>46</v>
      </c>
      <c r="P511" s="147">
        <f>O511*H511</f>
        <v>0</v>
      </c>
      <c r="Q511" s="147">
        <v>1.23E-3</v>
      </c>
      <c r="R511" s="147">
        <f>Q511*H511</f>
        <v>1.2545999999999998E-2</v>
      </c>
      <c r="S511" s="147">
        <v>0</v>
      </c>
      <c r="T511" s="148">
        <f>S511*H511</f>
        <v>0</v>
      </c>
      <c r="AR511" s="149" t="s">
        <v>338</v>
      </c>
      <c r="AT511" s="149" t="s">
        <v>532</v>
      </c>
      <c r="AU511" s="149" t="s">
        <v>90</v>
      </c>
      <c r="AY511" s="17" t="s">
        <v>270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21</v>
      </c>
      <c r="BK511" s="150">
        <f>ROUND(I511*H511,2)</f>
        <v>0</v>
      </c>
      <c r="BL511" s="17" t="s">
        <v>277</v>
      </c>
      <c r="BM511" s="149" t="s">
        <v>4028</v>
      </c>
    </row>
    <row r="512" spans="2:65" s="14" customFormat="1" ht="11.25">
      <c r="B512" s="165"/>
      <c r="D512" s="152" t="s">
        <v>279</v>
      </c>
      <c r="F512" s="167" t="s">
        <v>4029</v>
      </c>
      <c r="H512" s="168">
        <v>10.199999999999999</v>
      </c>
      <c r="I512" s="169"/>
      <c r="L512" s="165"/>
      <c r="M512" s="170"/>
      <c r="T512" s="171"/>
      <c r="AT512" s="166" t="s">
        <v>279</v>
      </c>
      <c r="AU512" s="166" t="s">
        <v>90</v>
      </c>
      <c r="AV512" s="14" t="s">
        <v>90</v>
      </c>
      <c r="AW512" s="14" t="s">
        <v>4</v>
      </c>
      <c r="AX512" s="14" t="s">
        <v>21</v>
      </c>
      <c r="AY512" s="166" t="s">
        <v>270</v>
      </c>
    </row>
    <row r="513" spans="2:65" s="1" customFormat="1" ht="16.5" customHeight="1">
      <c r="B513" s="32"/>
      <c r="C513" s="179" t="s">
        <v>968</v>
      </c>
      <c r="D513" s="179" t="s">
        <v>532</v>
      </c>
      <c r="E513" s="180" t="s">
        <v>4004</v>
      </c>
      <c r="F513" s="181" t="s">
        <v>4005</v>
      </c>
      <c r="G513" s="182" t="s">
        <v>876</v>
      </c>
      <c r="H513" s="183">
        <v>10.199999999999999</v>
      </c>
      <c r="I513" s="184"/>
      <c r="J513" s="185">
        <f>ROUND(I513*H513,2)</f>
        <v>0</v>
      </c>
      <c r="K513" s="181" t="s">
        <v>637</v>
      </c>
      <c r="L513" s="186"/>
      <c r="M513" s="187" t="s">
        <v>1</v>
      </c>
      <c r="N513" s="188" t="s">
        <v>46</v>
      </c>
      <c r="P513" s="147">
        <f>O513*H513</f>
        <v>0</v>
      </c>
      <c r="Q513" s="147">
        <v>1.42E-3</v>
      </c>
      <c r="R513" s="147">
        <f>Q513*H513</f>
        <v>1.4483999999999999E-2</v>
      </c>
      <c r="S513" s="147">
        <v>0</v>
      </c>
      <c r="T513" s="148">
        <f>S513*H513</f>
        <v>0</v>
      </c>
      <c r="AR513" s="149" t="s">
        <v>338</v>
      </c>
      <c r="AT513" s="149" t="s">
        <v>532</v>
      </c>
      <c r="AU513" s="149" t="s">
        <v>90</v>
      </c>
      <c r="AY513" s="17" t="s">
        <v>270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21</v>
      </c>
      <c r="BK513" s="150">
        <f>ROUND(I513*H513,2)</f>
        <v>0</v>
      </c>
      <c r="BL513" s="17" t="s">
        <v>277</v>
      </c>
      <c r="BM513" s="149" t="s">
        <v>4030</v>
      </c>
    </row>
    <row r="514" spans="2:65" s="14" customFormat="1" ht="11.25">
      <c r="B514" s="165"/>
      <c r="D514" s="152" t="s">
        <v>279</v>
      </c>
      <c r="F514" s="167" t="s">
        <v>4029</v>
      </c>
      <c r="H514" s="168">
        <v>10.199999999999999</v>
      </c>
      <c r="I514" s="169"/>
      <c r="L514" s="165"/>
      <c r="M514" s="170"/>
      <c r="T514" s="171"/>
      <c r="AT514" s="166" t="s">
        <v>279</v>
      </c>
      <c r="AU514" s="166" t="s">
        <v>90</v>
      </c>
      <c r="AV514" s="14" t="s">
        <v>90</v>
      </c>
      <c r="AW514" s="14" t="s">
        <v>4</v>
      </c>
      <c r="AX514" s="14" t="s">
        <v>21</v>
      </c>
      <c r="AY514" s="166" t="s">
        <v>270</v>
      </c>
    </row>
    <row r="515" spans="2:65" s="1" customFormat="1" ht="24.2" customHeight="1">
      <c r="B515" s="32"/>
      <c r="C515" s="179" t="s">
        <v>973</v>
      </c>
      <c r="D515" s="179" t="s">
        <v>532</v>
      </c>
      <c r="E515" s="180" t="s">
        <v>4010</v>
      </c>
      <c r="F515" s="181" t="s">
        <v>4011</v>
      </c>
      <c r="G515" s="182" t="s">
        <v>876</v>
      </c>
      <c r="H515" s="183">
        <v>10.199999999999999</v>
      </c>
      <c r="I515" s="184"/>
      <c r="J515" s="185">
        <f>ROUND(I515*H515,2)</f>
        <v>0</v>
      </c>
      <c r="K515" s="181" t="s">
        <v>637</v>
      </c>
      <c r="L515" s="186"/>
      <c r="M515" s="187" t="s">
        <v>1</v>
      </c>
      <c r="N515" s="188" t="s">
        <v>46</v>
      </c>
      <c r="P515" s="147">
        <f>O515*H515</f>
        <v>0</v>
      </c>
      <c r="Q515" s="147">
        <v>1.4E-3</v>
      </c>
      <c r="R515" s="147">
        <f>Q515*H515</f>
        <v>1.4279999999999999E-2</v>
      </c>
      <c r="S515" s="147">
        <v>0</v>
      </c>
      <c r="T515" s="148">
        <f>S515*H515</f>
        <v>0</v>
      </c>
      <c r="AR515" s="149" t="s">
        <v>338</v>
      </c>
      <c r="AT515" s="149" t="s">
        <v>532</v>
      </c>
      <c r="AU515" s="149" t="s">
        <v>90</v>
      </c>
      <c r="AY515" s="17" t="s">
        <v>270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21</v>
      </c>
      <c r="BK515" s="150">
        <f>ROUND(I515*H515,2)</f>
        <v>0</v>
      </c>
      <c r="BL515" s="17" t="s">
        <v>277</v>
      </c>
      <c r="BM515" s="149" t="s">
        <v>4031</v>
      </c>
    </row>
    <row r="516" spans="2:65" s="14" customFormat="1" ht="11.25">
      <c r="B516" s="165"/>
      <c r="D516" s="152" t="s">
        <v>279</v>
      </c>
      <c r="F516" s="167" t="s">
        <v>4029</v>
      </c>
      <c r="H516" s="168">
        <v>10.199999999999999</v>
      </c>
      <c r="I516" s="169"/>
      <c r="L516" s="165"/>
      <c r="M516" s="170"/>
      <c r="T516" s="171"/>
      <c r="AT516" s="166" t="s">
        <v>279</v>
      </c>
      <c r="AU516" s="166" t="s">
        <v>90</v>
      </c>
      <c r="AV516" s="14" t="s">
        <v>90</v>
      </c>
      <c r="AW516" s="14" t="s">
        <v>4</v>
      </c>
      <c r="AX516" s="14" t="s">
        <v>21</v>
      </c>
      <c r="AY516" s="166" t="s">
        <v>270</v>
      </c>
    </row>
    <row r="517" spans="2:65" s="1" customFormat="1" ht="33" customHeight="1">
      <c r="B517" s="32"/>
      <c r="C517" s="138" t="s">
        <v>978</v>
      </c>
      <c r="D517" s="138" t="s">
        <v>272</v>
      </c>
      <c r="E517" s="139" t="s">
        <v>4032</v>
      </c>
      <c r="F517" s="140" t="s">
        <v>4033</v>
      </c>
      <c r="G517" s="141" t="s">
        <v>876</v>
      </c>
      <c r="H517" s="142">
        <v>2</v>
      </c>
      <c r="I517" s="143"/>
      <c r="J517" s="144">
        <f>ROUND(I517*H517,2)</f>
        <v>0</v>
      </c>
      <c r="K517" s="140" t="s">
        <v>276</v>
      </c>
      <c r="L517" s="32"/>
      <c r="M517" s="145" t="s">
        <v>1</v>
      </c>
      <c r="N517" s="146" t="s">
        <v>46</v>
      </c>
      <c r="P517" s="147">
        <f>O517*H517</f>
        <v>0</v>
      </c>
      <c r="Q517" s="147">
        <v>1.67E-3</v>
      </c>
      <c r="R517" s="147">
        <f>Q517*H517</f>
        <v>3.3400000000000001E-3</v>
      </c>
      <c r="S517" s="147">
        <v>0</v>
      </c>
      <c r="T517" s="148">
        <f>S517*H517</f>
        <v>0</v>
      </c>
      <c r="AR517" s="149" t="s">
        <v>277</v>
      </c>
      <c r="AT517" s="149" t="s">
        <v>272</v>
      </c>
      <c r="AU517" s="149" t="s">
        <v>90</v>
      </c>
      <c r="AY517" s="17" t="s">
        <v>270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21</v>
      </c>
      <c r="BK517" s="150">
        <f>ROUND(I517*H517,2)</f>
        <v>0</v>
      </c>
      <c r="BL517" s="17" t="s">
        <v>277</v>
      </c>
      <c r="BM517" s="149" t="s">
        <v>4034</v>
      </c>
    </row>
    <row r="518" spans="2:65" s="1" customFormat="1" ht="24.2" customHeight="1">
      <c r="B518" s="32"/>
      <c r="C518" s="179" t="s">
        <v>983</v>
      </c>
      <c r="D518" s="179" t="s">
        <v>532</v>
      </c>
      <c r="E518" s="180" t="s">
        <v>4035</v>
      </c>
      <c r="F518" s="181" t="s">
        <v>4036</v>
      </c>
      <c r="G518" s="182" t="s">
        <v>876</v>
      </c>
      <c r="H518" s="183">
        <v>1</v>
      </c>
      <c r="I518" s="184"/>
      <c r="J518" s="185">
        <f>ROUND(I518*H518,2)</f>
        <v>0</v>
      </c>
      <c r="K518" s="181" t="s">
        <v>276</v>
      </c>
      <c r="L518" s="186"/>
      <c r="M518" s="187" t="s">
        <v>1</v>
      </c>
      <c r="N518" s="188" t="s">
        <v>46</v>
      </c>
      <c r="P518" s="147">
        <f>O518*H518</f>
        <v>0</v>
      </c>
      <c r="Q518" s="147">
        <v>9.5999999999999992E-3</v>
      </c>
      <c r="R518" s="147">
        <f>Q518*H518</f>
        <v>9.5999999999999992E-3</v>
      </c>
      <c r="S518" s="147">
        <v>0</v>
      </c>
      <c r="T518" s="148">
        <f>S518*H518</f>
        <v>0</v>
      </c>
      <c r="AR518" s="149" t="s">
        <v>338</v>
      </c>
      <c r="AT518" s="149" t="s">
        <v>532</v>
      </c>
      <c r="AU518" s="149" t="s">
        <v>90</v>
      </c>
      <c r="AY518" s="17" t="s">
        <v>270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7" t="s">
        <v>21</v>
      </c>
      <c r="BK518" s="150">
        <f>ROUND(I518*H518,2)</f>
        <v>0</v>
      </c>
      <c r="BL518" s="17" t="s">
        <v>277</v>
      </c>
      <c r="BM518" s="149" t="s">
        <v>4037</v>
      </c>
    </row>
    <row r="519" spans="2:65" s="1" customFormat="1" ht="24.2" customHeight="1">
      <c r="B519" s="32"/>
      <c r="C519" s="179" t="s">
        <v>988</v>
      </c>
      <c r="D519" s="179" t="s">
        <v>532</v>
      </c>
      <c r="E519" s="180" t="s">
        <v>4038</v>
      </c>
      <c r="F519" s="181" t="s">
        <v>4039</v>
      </c>
      <c r="G519" s="182" t="s">
        <v>876</v>
      </c>
      <c r="H519" s="183">
        <v>1</v>
      </c>
      <c r="I519" s="184"/>
      <c r="J519" s="185">
        <f>ROUND(I519*H519,2)</f>
        <v>0</v>
      </c>
      <c r="K519" s="181" t="s">
        <v>276</v>
      </c>
      <c r="L519" s="186"/>
      <c r="M519" s="187" t="s">
        <v>1</v>
      </c>
      <c r="N519" s="188" t="s">
        <v>46</v>
      </c>
      <c r="P519" s="147">
        <f>O519*H519</f>
        <v>0</v>
      </c>
      <c r="Q519" s="147">
        <v>1.09E-2</v>
      </c>
      <c r="R519" s="147">
        <f>Q519*H519</f>
        <v>1.09E-2</v>
      </c>
      <c r="S519" s="147">
        <v>0</v>
      </c>
      <c r="T519" s="148">
        <f>S519*H519</f>
        <v>0</v>
      </c>
      <c r="AR519" s="149" t="s">
        <v>338</v>
      </c>
      <c r="AT519" s="149" t="s">
        <v>532</v>
      </c>
      <c r="AU519" s="149" t="s">
        <v>90</v>
      </c>
      <c r="AY519" s="17" t="s">
        <v>270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21</v>
      </c>
      <c r="BK519" s="150">
        <f>ROUND(I519*H519,2)</f>
        <v>0</v>
      </c>
      <c r="BL519" s="17" t="s">
        <v>277</v>
      </c>
      <c r="BM519" s="149" t="s">
        <v>4040</v>
      </c>
    </row>
    <row r="520" spans="2:65" s="1" customFormat="1" ht="21.75" customHeight="1">
      <c r="B520" s="32"/>
      <c r="C520" s="179" t="s">
        <v>996</v>
      </c>
      <c r="D520" s="179" t="s">
        <v>532</v>
      </c>
      <c r="E520" s="180" t="s">
        <v>4041</v>
      </c>
      <c r="F520" s="181" t="s">
        <v>4042</v>
      </c>
      <c r="G520" s="182" t="s">
        <v>876</v>
      </c>
      <c r="H520" s="183">
        <v>2.04</v>
      </c>
      <c r="I520" s="184"/>
      <c r="J520" s="185">
        <f>ROUND(I520*H520,2)</f>
        <v>0</v>
      </c>
      <c r="K520" s="181" t="s">
        <v>637</v>
      </c>
      <c r="L520" s="186"/>
      <c r="M520" s="187" t="s">
        <v>1</v>
      </c>
      <c r="N520" s="188" t="s">
        <v>46</v>
      </c>
      <c r="P520" s="147">
        <f>O520*H520</f>
        <v>0</v>
      </c>
      <c r="Q520" s="147">
        <v>5.9999999999999995E-4</v>
      </c>
      <c r="R520" s="147">
        <f>Q520*H520</f>
        <v>1.2239999999999998E-3</v>
      </c>
      <c r="S520" s="147">
        <v>0</v>
      </c>
      <c r="T520" s="148">
        <f>S520*H520</f>
        <v>0</v>
      </c>
      <c r="AR520" s="149" t="s">
        <v>338</v>
      </c>
      <c r="AT520" s="149" t="s">
        <v>532</v>
      </c>
      <c r="AU520" s="149" t="s">
        <v>90</v>
      </c>
      <c r="AY520" s="17" t="s">
        <v>270</v>
      </c>
      <c r="BE520" s="150">
        <f>IF(N520="základní",J520,0)</f>
        <v>0</v>
      </c>
      <c r="BF520" s="150">
        <f>IF(N520="snížená",J520,0)</f>
        <v>0</v>
      </c>
      <c r="BG520" s="150">
        <f>IF(N520="zákl. přenesená",J520,0)</f>
        <v>0</v>
      </c>
      <c r="BH520" s="150">
        <f>IF(N520="sníž. přenesená",J520,0)</f>
        <v>0</v>
      </c>
      <c r="BI520" s="150">
        <f>IF(N520="nulová",J520,0)</f>
        <v>0</v>
      </c>
      <c r="BJ520" s="17" t="s">
        <v>21</v>
      </c>
      <c r="BK520" s="150">
        <f>ROUND(I520*H520,2)</f>
        <v>0</v>
      </c>
      <c r="BL520" s="17" t="s">
        <v>277</v>
      </c>
      <c r="BM520" s="149" t="s">
        <v>4043</v>
      </c>
    </row>
    <row r="521" spans="2:65" s="14" customFormat="1" ht="11.25">
      <c r="B521" s="165"/>
      <c r="D521" s="152" t="s">
        <v>279</v>
      </c>
      <c r="F521" s="167" t="s">
        <v>3934</v>
      </c>
      <c r="H521" s="168">
        <v>2.04</v>
      </c>
      <c r="I521" s="169"/>
      <c r="L521" s="165"/>
      <c r="M521" s="170"/>
      <c r="T521" s="171"/>
      <c r="AT521" s="166" t="s">
        <v>279</v>
      </c>
      <c r="AU521" s="166" t="s">
        <v>90</v>
      </c>
      <c r="AV521" s="14" t="s">
        <v>90</v>
      </c>
      <c r="AW521" s="14" t="s">
        <v>4</v>
      </c>
      <c r="AX521" s="14" t="s">
        <v>21</v>
      </c>
      <c r="AY521" s="166" t="s">
        <v>270</v>
      </c>
    </row>
    <row r="522" spans="2:65" s="1" customFormat="1" ht="24.2" customHeight="1">
      <c r="B522" s="32"/>
      <c r="C522" s="138" t="s">
        <v>1001</v>
      </c>
      <c r="D522" s="138" t="s">
        <v>272</v>
      </c>
      <c r="E522" s="139" t="s">
        <v>4044</v>
      </c>
      <c r="F522" s="140" t="s">
        <v>4045</v>
      </c>
      <c r="G522" s="141" t="s">
        <v>876</v>
      </c>
      <c r="H522" s="142">
        <v>1</v>
      </c>
      <c r="I522" s="143"/>
      <c r="J522" s="144">
        <f>ROUND(I522*H522,2)</f>
        <v>0</v>
      </c>
      <c r="K522" s="140" t="s">
        <v>637</v>
      </c>
      <c r="L522" s="32"/>
      <c r="M522" s="145" t="s">
        <v>1</v>
      </c>
      <c r="N522" s="146" t="s">
        <v>46</v>
      </c>
      <c r="P522" s="147">
        <f>O522*H522</f>
        <v>0</v>
      </c>
      <c r="Q522" s="147">
        <v>1.67E-3</v>
      </c>
      <c r="R522" s="147">
        <f>Q522*H522</f>
        <v>1.67E-3</v>
      </c>
      <c r="S522" s="147">
        <v>0</v>
      </c>
      <c r="T522" s="148">
        <f>S522*H522</f>
        <v>0</v>
      </c>
      <c r="AR522" s="149" t="s">
        <v>277</v>
      </c>
      <c r="AT522" s="149" t="s">
        <v>272</v>
      </c>
      <c r="AU522" s="149" t="s">
        <v>90</v>
      </c>
      <c r="AY522" s="17" t="s">
        <v>270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21</v>
      </c>
      <c r="BK522" s="150">
        <f>ROUND(I522*H522,2)</f>
        <v>0</v>
      </c>
      <c r="BL522" s="17" t="s">
        <v>277</v>
      </c>
      <c r="BM522" s="149" t="s">
        <v>4046</v>
      </c>
    </row>
    <row r="523" spans="2:65" s="1" customFormat="1" ht="24.2" customHeight="1">
      <c r="B523" s="32"/>
      <c r="C523" s="179" t="s">
        <v>1006</v>
      </c>
      <c r="D523" s="179" t="s">
        <v>532</v>
      </c>
      <c r="E523" s="180" t="s">
        <v>4047</v>
      </c>
      <c r="F523" s="181" t="s">
        <v>4048</v>
      </c>
      <c r="G523" s="182" t="s">
        <v>876</v>
      </c>
      <c r="H523" s="183">
        <v>1</v>
      </c>
      <c r="I523" s="184"/>
      <c r="J523" s="185">
        <f>ROUND(I523*H523,2)</f>
        <v>0</v>
      </c>
      <c r="K523" s="181" t="s">
        <v>276</v>
      </c>
      <c r="L523" s="186"/>
      <c r="M523" s="187" t="s">
        <v>1</v>
      </c>
      <c r="N523" s="188" t="s">
        <v>46</v>
      </c>
      <c r="P523" s="147">
        <f>O523*H523</f>
        <v>0</v>
      </c>
      <c r="Q523" s="147">
        <v>1.2200000000000001E-2</v>
      </c>
      <c r="R523" s="147">
        <f>Q523*H523</f>
        <v>1.2200000000000001E-2</v>
      </c>
      <c r="S523" s="147">
        <v>0</v>
      </c>
      <c r="T523" s="148">
        <f>S523*H523</f>
        <v>0</v>
      </c>
      <c r="AR523" s="149" t="s">
        <v>338</v>
      </c>
      <c r="AT523" s="149" t="s">
        <v>532</v>
      </c>
      <c r="AU523" s="149" t="s">
        <v>90</v>
      </c>
      <c r="AY523" s="17" t="s">
        <v>270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7" t="s">
        <v>21</v>
      </c>
      <c r="BK523" s="150">
        <f>ROUND(I523*H523,2)</f>
        <v>0</v>
      </c>
      <c r="BL523" s="17" t="s">
        <v>277</v>
      </c>
      <c r="BM523" s="149" t="s">
        <v>4049</v>
      </c>
    </row>
    <row r="524" spans="2:65" s="1" customFormat="1" ht="21.75" customHeight="1">
      <c r="B524" s="32"/>
      <c r="C524" s="179" t="s">
        <v>1014</v>
      </c>
      <c r="D524" s="179" t="s">
        <v>532</v>
      </c>
      <c r="E524" s="180" t="s">
        <v>4041</v>
      </c>
      <c r="F524" s="181" t="s">
        <v>4042</v>
      </c>
      <c r="G524" s="182" t="s">
        <v>876</v>
      </c>
      <c r="H524" s="183">
        <v>1.02</v>
      </c>
      <c r="I524" s="184"/>
      <c r="J524" s="185">
        <f>ROUND(I524*H524,2)</f>
        <v>0</v>
      </c>
      <c r="K524" s="181" t="s">
        <v>637</v>
      </c>
      <c r="L524" s="186"/>
      <c r="M524" s="187" t="s">
        <v>1</v>
      </c>
      <c r="N524" s="188" t="s">
        <v>46</v>
      </c>
      <c r="P524" s="147">
        <f>O524*H524</f>
        <v>0</v>
      </c>
      <c r="Q524" s="147">
        <v>5.9999999999999995E-4</v>
      </c>
      <c r="R524" s="147">
        <f>Q524*H524</f>
        <v>6.1199999999999991E-4</v>
      </c>
      <c r="S524" s="147">
        <v>0</v>
      </c>
      <c r="T524" s="148">
        <f>S524*H524</f>
        <v>0</v>
      </c>
      <c r="AR524" s="149" t="s">
        <v>338</v>
      </c>
      <c r="AT524" s="149" t="s">
        <v>532</v>
      </c>
      <c r="AU524" s="149" t="s">
        <v>90</v>
      </c>
      <c r="AY524" s="17" t="s">
        <v>270</v>
      </c>
      <c r="BE524" s="150">
        <f>IF(N524="základní",J524,0)</f>
        <v>0</v>
      </c>
      <c r="BF524" s="150">
        <f>IF(N524="snížená",J524,0)</f>
        <v>0</v>
      </c>
      <c r="BG524" s="150">
        <f>IF(N524="zákl. přenesená",J524,0)</f>
        <v>0</v>
      </c>
      <c r="BH524" s="150">
        <f>IF(N524="sníž. přenesená",J524,0)</f>
        <v>0</v>
      </c>
      <c r="BI524" s="150">
        <f>IF(N524="nulová",J524,0)</f>
        <v>0</v>
      </c>
      <c r="BJ524" s="17" t="s">
        <v>21</v>
      </c>
      <c r="BK524" s="150">
        <f>ROUND(I524*H524,2)</f>
        <v>0</v>
      </c>
      <c r="BL524" s="17" t="s">
        <v>277</v>
      </c>
      <c r="BM524" s="149" t="s">
        <v>4050</v>
      </c>
    </row>
    <row r="525" spans="2:65" s="14" customFormat="1" ht="11.25">
      <c r="B525" s="165"/>
      <c r="D525" s="152" t="s">
        <v>279</v>
      </c>
      <c r="F525" s="167" t="s">
        <v>3900</v>
      </c>
      <c r="H525" s="168">
        <v>1.02</v>
      </c>
      <c r="I525" s="169"/>
      <c r="L525" s="165"/>
      <c r="M525" s="170"/>
      <c r="T525" s="171"/>
      <c r="AT525" s="166" t="s">
        <v>279</v>
      </c>
      <c r="AU525" s="166" t="s">
        <v>90</v>
      </c>
      <c r="AV525" s="14" t="s">
        <v>90</v>
      </c>
      <c r="AW525" s="14" t="s">
        <v>4</v>
      </c>
      <c r="AX525" s="14" t="s">
        <v>21</v>
      </c>
      <c r="AY525" s="166" t="s">
        <v>270</v>
      </c>
    </row>
    <row r="526" spans="2:65" s="1" customFormat="1" ht="24.2" customHeight="1">
      <c r="B526" s="32"/>
      <c r="C526" s="138" t="s">
        <v>238</v>
      </c>
      <c r="D526" s="138" t="s">
        <v>272</v>
      </c>
      <c r="E526" s="139" t="s">
        <v>4051</v>
      </c>
      <c r="F526" s="140" t="s">
        <v>4052</v>
      </c>
      <c r="G526" s="141" t="s">
        <v>876</v>
      </c>
      <c r="H526" s="142">
        <v>1</v>
      </c>
      <c r="I526" s="143"/>
      <c r="J526" s="144">
        <f>ROUND(I526*H526,2)</f>
        <v>0</v>
      </c>
      <c r="K526" s="140" t="s">
        <v>637</v>
      </c>
      <c r="L526" s="32"/>
      <c r="M526" s="145" t="s">
        <v>1</v>
      </c>
      <c r="N526" s="146" t="s">
        <v>46</v>
      </c>
      <c r="P526" s="147">
        <f>O526*H526</f>
        <v>0</v>
      </c>
      <c r="Q526" s="147">
        <v>1.67E-3</v>
      </c>
      <c r="R526" s="147">
        <f>Q526*H526</f>
        <v>1.67E-3</v>
      </c>
      <c r="S526" s="147">
        <v>0</v>
      </c>
      <c r="T526" s="148">
        <f>S526*H526</f>
        <v>0</v>
      </c>
      <c r="AR526" s="149" t="s">
        <v>277</v>
      </c>
      <c r="AT526" s="149" t="s">
        <v>272</v>
      </c>
      <c r="AU526" s="149" t="s">
        <v>90</v>
      </c>
      <c r="AY526" s="17" t="s">
        <v>270</v>
      </c>
      <c r="BE526" s="150">
        <f>IF(N526="základní",J526,0)</f>
        <v>0</v>
      </c>
      <c r="BF526" s="150">
        <f>IF(N526="snížená",J526,0)</f>
        <v>0</v>
      </c>
      <c r="BG526" s="150">
        <f>IF(N526="zákl. přenesená",J526,0)</f>
        <v>0</v>
      </c>
      <c r="BH526" s="150">
        <f>IF(N526="sníž. přenesená",J526,0)</f>
        <v>0</v>
      </c>
      <c r="BI526" s="150">
        <f>IF(N526="nulová",J526,0)</f>
        <v>0</v>
      </c>
      <c r="BJ526" s="17" t="s">
        <v>21</v>
      </c>
      <c r="BK526" s="150">
        <f>ROUND(I526*H526,2)</f>
        <v>0</v>
      </c>
      <c r="BL526" s="17" t="s">
        <v>277</v>
      </c>
      <c r="BM526" s="149" t="s">
        <v>4053</v>
      </c>
    </row>
    <row r="527" spans="2:65" s="1" customFormat="1" ht="21.75" customHeight="1">
      <c r="B527" s="32"/>
      <c r="C527" s="179" t="s">
        <v>1026</v>
      </c>
      <c r="D527" s="179" t="s">
        <v>532</v>
      </c>
      <c r="E527" s="180" t="s">
        <v>4054</v>
      </c>
      <c r="F527" s="181" t="s">
        <v>4055</v>
      </c>
      <c r="G527" s="182" t="s">
        <v>876</v>
      </c>
      <c r="H527" s="183">
        <v>1</v>
      </c>
      <c r="I527" s="184"/>
      <c r="J527" s="185">
        <f>ROUND(I527*H527,2)</f>
        <v>0</v>
      </c>
      <c r="K527" s="181" t="s">
        <v>276</v>
      </c>
      <c r="L527" s="186"/>
      <c r="M527" s="187" t="s">
        <v>1</v>
      </c>
      <c r="N527" s="188" t="s">
        <v>46</v>
      </c>
      <c r="P527" s="147">
        <f>O527*H527</f>
        <v>0</v>
      </c>
      <c r="Q527" s="147">
        <v>1.0699999999999999E-2</v>
      </c>
      <c r="R527" s="147">
        <f>Q527*H527</f>
        <v>1.0699999999999999E-2</v>
      </c>
      <c r="S527" s="147">
        <v>0</v>
      </c>
      <c r="T527" s="148">
        <f>S527*H527</f>
        <v>0</v>
      </c>
      <c r="AR527" s="149" t="s">
        <v>338</v>
      </c>
      <c r="AT527" s="149" t="s">
        <v>532</v>
      </c>
      <c r="AU527" s="149" t="s">
        <v>90</v>
      </c>
      <c r="AY527" s="17" t="s">
        <v>270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21</v>
      </c>
      <c r="BK527" s="150">
        <f>ROUND(I527*H527,2)</f>
        <v>0</v>
      </c>
      <c r="BL527" s="17" t="s">
        <v>277</v>
      </c>
      <c r="BM527" s="149" t="s">
        <v>4056</v>
      </c>
    </row>
    <row r="528" spans="2:65" s="1" customFormat="1" ht="21.75" customHeight="1">
      <c r="B528" s="32"/>
      <c r="C528" s="179" t="s">
        <v>1031</v>
      </c>
      <c r="D528" s="179" t="s">
        <v>532</v>
      </c>
      <c r="E528" s="180" t="s">
        <v>4041</v>
      </c>
      <c r="F528" s="181" t="s">
        <v>4042</v>
      </c>
      <c r="G528" s="182" t="s">
        <v>876</v>
      </c>
      <c r="H528" s="183">
        <v>1.02</v>
      </c>
      <c r="I528" s="184"/>
      <c r="J528" s="185">
        <f>ROUND(I528*H528,2)</f>
        <v>0</v>
      </c>
      <c r="K528" s="181" t="s">
        <v>637</v>
      </c>
      <c r="L528" s="186"/>
      <c r="M528" s="187" t="s">
        <v>1</v>
      </c>
      <c r="N528" s="188" t="s">
        <v>46</v>
      </c>
      <c r="P528" s="147">
        <f>O528*H528</f>
        <v>0</v>
      </c>
      <c r="Q528" s="147">
        <v>5.9999999999999995E-4</v>
      </c>
      <c r="R528" s="147">
        <f>Q528*H528</f>
        <v>6.1199999999999991E-4</v>
      </c>
      <c r="S528" s="147">
        <v>0</v>
      </c>
      <c r="T528" s="148">
        <f>S528*H528</f>
        <v>0</v>
      </c>
      <c r="AR528" s="149" t="s">
        <v>338</v>
      </c>
      <c r="AT528" s="149" t="s">
        <v>532</v>
      </c>
      <c r="AU528" s="149" t="s">
        <v>90</v>
      </c>
      <c r="AY528" s="17" t="s">
        <v>270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21</v>
      </c>
      <c r="BK528" s="150">
        <f>ROUND(I528*H528,2)</f>
        <v>0</v>
      </c>
      <c r="BL528" s="17" t="s">
        <v>277</v>
      </c>
      <c r="BM528" s="149" t="s">
        <v>4057</v>
      </c>
    </row>
    <row r="529" spans="2:65" s="14" customFormat="1" ht="11.25">
      <c r="B529" s="165"/>
      <c r="D529" s="152" t="s">
        <v>279</v>
      </c>
      <c r="F529" s="167" t="s">
        <v>3900</v>
      </c>
      <c r="H529" s="168">
        <v>1.02</v>
      </c>
      <c r="I529" s="169"/>
      <c r="L529" s="165"/>
      <c r="M529" s="170"/>
      <c r="T529" s="171"/>
      <c r="AT529" s="166" t="s">
        <v>279</v>
      </c>
      <c r="AU529" s="166" t="s">
        <v>90</v>
      </c>
      <c r="AV529" s="14" t="s">
        <v>90</v>
      </c>
      <c r="AW529" s="14" t="s">
        <v>4</v>
      </c>
      <c r="AX529" s="14" t="s">
        <v>21</v>
      </c>
      <c r="AY529" s="166" t="s">
        <v>270</v>
      </c>
    </row>
    <row r="530" spans="2:65" s="1" customFormat="1" ht="24.2" customHeight="1">
      <c r="B530" s="32"/>
      <c r="C530" s="138" t="s">
        <v>1037</v>
      </c>
      <c r="D530" s="138" t="s">
        <v>272</v>
      </c>
      <c r="E530" s="139" t="s">
        <v>4058</v>
      </c>
      <c r="F530" s="140" t="s">
        <v>4059</v>
      </c>
      <c r="G530" s="141" t="s">
        <v>876</v>
      </c>
      <c r="H530" s="142">
        <v>2</v>
      </c>
      <c r="I530" s="143"/>
      <c r="J530" s="144">
        <f>ROUND(I530*H530,2)</f>
        <v>0</v>
      </c>
      <c r="K530" s="140" t="s">
        <v>276</v>
      </c>
      <c r="L530" s="32"/>
      <c r="M530" s="145" t="s">
        <v>1</v>
      </c>
      <c r="N530" s="146" t="s">
        <v>46</v>
      </c>
      <c r="P530" s="147">
        <f>O530*H530</f>
        <v>0</v>
      </c>
      <c r="Q530" s="147">
        <v>1.6449999999999999E-2</v>
      </c>
      <c r="R530" s="147">
        <f>Q530*H530</f>
        <v>3.2899999999999999E-2</v>
      </c>
      <c r="S530" s="147">
        <v>0</v>
      </c>
      <c r="T530" s="148">
        <f>S530*H530</f>
        <v>0</v>
      </c>
      <c r="AR530" s="149" t="s">
        <v>277</v>
      </c>
      <c r="AT530" s="149" t="s">
        <v>272</v>
      </c>
      <c r="AU530" s="149" t="s">
        <v>90</v>
      </c>
      <c r="AY530" s="17" t="s">
        <v>270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21</v>
      </c>
      <c r="BK530" s="150">
        <f>ROUND(I530*H530,2)</f>
        <v>0</v>
      </c>
      <c r="BL530" s="17" t="s">
        <v>277</v>
      </c>
      <c r="BM530" s="149" t="s">
        <v>4060</v>
      </c>
    </row>
    <row r="531" spans="2:65" s="1" customFormat="1" ht="24.2" customHeight="1">
      <c r="B531" s="32"/>
      <c r="C531" s="179" t="s">
        <v>1042</v>
      </c>
      <c r="D531" s="179" t="s">
        <v>532</v>
      </c>
      <c r="E531" s="180" t="s">
        <v>4061</v>
      </c>
      <c r="F531" s="181" t="s">
        <v>4062</v>
      </c>
      <c r="G531" s="182" t="s">
        <v>876</v>
      </c>
      <c r="H531" s="183">
        <v>1</v>
      </c>
      <c r="I531" s="184"/>
      <c r="J531" s="185">
        <f>ROUND(I531*H531,2)</f>
        <v>0</v>
      </c>
      <c r="K531" s="181" t="s">
        <v>637</v>
      </c>
      <c r="L531" s="186"/>
      <c r="M531" s="187" t="s">
        <v>1</v>
      </c>
      <c r="N531" s="188" t="s">
        <v>46</v>
      </c>
      <c r="P531" s="147">
        <f>O531*H531</f>
        <v>0</v>
      </c>
      <c r="Q531" s="147">
        <v>0.11360000000000001</v>
      </c>
      <c r="R531" s="147">
        <f>Q531*H531</f>
        <v>0.11360000000000001</v>
      </c>
      <c r="S531" s="147">
        <v>0</v>
      </c>
      <c r="T531" s="148">
        <f>S531*H531</f>
        <v>0</v>
      </c>
      <c r="AR531" s="149" t="s">
        <v>338</v>
      </c>
      <c r="AT531" s="149" t="s">
        <v>532</v>
      </c>
      <c r="AU531" s="149" t="s">
        <v>90</v>
      </c>
      <c r="AY531" s="17" t="s">
        <v>270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21</v>
      </c>
      <c r="BK531" s="150">
        <f>ROUND(I531*H531,2)</f>
        <v>0</v>
      </c>
      <c r="BL531" s="17" t="s">
        <v>277</v>
      </c>
      <c r="BM531" s="149" t="s">
        <v>4063</v>
      </c>
    </row>
    <row r="532" spans="2:65" s="1" customFormat="1" ht="21.75" customHeight="1">
      <c r="B532" s="32"/>
      <c r="C532" s="179" t="s">
        <v>1052</v>
      </c>
      <c r="D532" s="179" t="s">
        <v>532</v>
      </c>
      <c r="E532" s="180" t="s">
        <v>4064</v>
      </c>
      <c r="F532" s="181" t="s">
        <v>4065</v>
      </c>
      <c r="G532" s="182" t="s">
        <v>876</v>
      </c>
      <c r="H532" s="183">
        <v>1</v>
      </c>
      <c r="I532" s="184"/>
      <c r="J532" s="185">
        <f>ROUND(I532*H532,2)</f>
        <v>0</v>
      </c>
      <c r="K532" s="181" t="s">
        <v>637</v>
      </c>
      <c r="L532" s="186"/>
      <c r="M532" s="187" t="s">
        <v>1</v>
      </c>
      <c r="N532" s="188" t="s">
        <v>46</v>
      </c>
      <c r="P532" s="147">
        <f>O532*H532</f>
        <v>0</v>
      </c>
      <c r="Q532" s="147">
        <v>4.2099999999999999E-2</v>
      </c>
      <c r="R532" s="147">
        <f>Q532*H532</f>
        <v>4.2099999999999999E-2</v>
      </c>
      <c r="S532" s="147">
        <v>0</v>
      </c>
      <c r="T532" s="148">
        <f>S532*H532</f>
        <v>0</v>
      </c>
      <c r="AR532" s="149" t="s">
        <v>338</v>
      </c>
      <c r="AT532" s="149" t="s">
        <v>532</v>
      </c>
      <c r="AU532" s="149" t="s">
        <v>90</v>
      </c>
      <c r="AY532" s="17" t="s">
        <v>270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21</v>
      </c>
      <c r="BK532" s="150">
        <f>ROUND(I532*H532,2)</f>
        <v>0</v>
      </c>
      <c r="BL532" s="17" t="s">
        <v>277</v>
      </c>
      <c r="BM532" s="149" t="s">
        <v>4066</v>
      </c>
    </row>
    <row r="533" spans="2:65" s="1" customFormat="1" ht="24.2" customHeight="1">
      <c r="B533" s="32"/>
      <c r="C533" s="179" t="s">
        <v>1057</v>
      </c>
      <c r="D533" s="179" t="s">
        <v>532</v>
      </c>
      <c r="E533" s="180" t="s">
        <v>3997</v>
      </c>
      <c r="F533" s="181" t="s">
        <v>3998</v>
      </c>
      <c r="G533" s="182" t="s">
        <v>876</v>
      </c>
      <c r="H533" s="183">
        <v>1.02</v>
      </c>
      <c r="I533" s="184"/>
      <c r="J533" s="185">
        <f>ROUND(I533*H533,2)</f>
        <v>0</v>
      </c>
      <c r="K533" s="181" t="s">
        <v>637</v>
      </c>
      <c r="L533" s="186"/>
      <c r="M533" s="187" t="s">
        <v>1</v>
      </c>
      <c r="N533" s="188" t="s">
        <v>46</v>
      </c>
      <c r="P533" s="147">
        <f>O533*H533</f>
        <v>0</v>
      </c>
      <c r="Q533" s="147">
        <v>1.23E-3</v>
      </c>
      <c r="R533" s="147">
        <f>Q533*H533</f>
        <v>1.2546E-3</v>
      </c>
      <c r="S533" s="147">
        <v>0</v>
      </c>
      <c r="T533" s="148">
        <f>S533*H533</f>
        <v>0</v>
      </c>
      <c r="AR533" s="149" t="s">
        <v>338</v>
      </c>
      <c r="AT533" s="149" t="s">
        <v>532</v>
      </c>
      <c r="AU533" s="149" t="s">
        <v>90</v>
      </c>
      <c r="AY533" s="17" t="s">
        <v>270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21</v>
      </c>
      <c r="BK533" s="150">
        <f>ROUND(I533*H533,2)</f>
        <v>0</v>
      </c>
      <c r="BL533" s="17" t="s">
        <v>277</v>
      </c>
      <c r="BM533" s="149" t="s">
        <v>4067</v>
      </c>
    </row>
    <row r="534" spans="2:65" s="14" customFormat="1" ht="11.25">
      <c r="B534" s="165"/>
      <c r="D534" s="152" t="s">
        <v>279</v>
      </c>
      <c r="F534" s="167" t="s">
        <v>3900</v>
      </c>
      <c r="H534" s="168">
        <v>1.02</v>
      </c>
      <c r="I534" s="169"/>
      <c r="L534" s="165"/>
      <c r="M534" s="170"/>
      <c r="T534" s="171"/>
      <c r="AT534" s="166" t="s">
        <v>279</v>
      </c>
      <c r="AU534" s="166" t="s">
        <v>90</v>
      </c>
      <c r="AV534" s="14" t="s">
        <v>90</v>
      </c>
      <c r="AW534" s="14" t="s">
        <v>4</v>
      </c>
      <c r="AX534" s="14" t="s">
        <v>21</v>
      </c>
      <c r="AY534" s="166" t="s">
        <v>270</v>
      </c>
    </row>
    <row r="535" spans="2:65" s="1" customFormat="1" ht="16.5" customHeight="1">
      <c r="B535" s="32"/>
      <c r="C535" s="179" t="s">
        <v>1063</v>
      </c>
      <c r="D535" s="179" t="s">
        <v>532</v>
      </c>
      <c r="E535" s="180" t="s">
        <v>4068</v>
      </c>
      <c r="F535" s="181" t="s">
        <v>4069</v>
      </c>
      <c r="G535" s="182" t="s">
        <v>876</v>
      </c>
      <c r="H535" s="183">
        <v>1.02</v>
      </c>
      <c r="I535" s="184"/>
      <c r="J535" s="185">
        <f>ROUND(I535*H535,2)</f>
        <v>0</v>
      </c>
      <c r="K535" s="181" t="s">
        <v>1</v>
      </c>
      <c r="L535" s="186"/>
      <c r="M535" s="187" t="s">
        <v>1</v>
      </c>
      <c r="N535" s="188" t="s">
        <v>46</v>
      </c>
      <c r="P535" s="147">
        <f>O535*H535</f>
        <v>0</v>
      </c>
      <c r="Q535" s="147">
        <v>1.42E-3</v>
      </c>
      <c r="R535" s="147">
        <f>Q535*H535</f>
        <v>1.4484000000000001E-3</v>
      </c>
      <c r="S535" s="147">
        <v>0</v>
      </c>
      <c r="T535" s="148">
        <f>S535*H535</f>
        <v>0</v>
      </c>
      <c r="AR535" s="149" t="s">
        <v>338</v>
      </c>
      <c r="AT535" s="149" t="s">
        <v>532</v>
      </c>
      <c r="AU535" s="149" t="s">
        <v>90</v>
      </c>
      <c r="AY535" s="17" t="s">
        <v>270</v>
      </c>
      <c r="BE535" s="150">
        <f>IF(N535="základní",J535,0)</f>
        <v>0</v>
      </c>
      <c r="BF535" s="150">
        <f>IF(N535="snížená",J535,0)</f>
        <v>0</v>
      </c>
      <c r="BG535" s="150">
        <f>IF(N535="zákl. přenesená",J535,0)</f>
        <v>0</v>
      </c>
      <c r="BH535" s="150">
        <f>IF(N535="sníž. přenesená",J535,0)</f>
        <v>0</v>
      </c>
      <c r="BI535" s="150">
        <f>IF(N535="nulová",J535,0)</f>
        <v>0</v>
      </c>
      <c r="BJ535" s="17" t="s">
        <v>21</v>
      </c>
      <c r="BK535" s="150">
        <f>ROUND(I535*H535,2)</f>
        <v>0</v>
      </c>
      <c r="BL535" s="17" t="s">
        <v>277</v>
      </c>
      <c r="BM535" s="149" t="s">
        <v>4070</v>
      </c>
    </row>
    <row r="536" spans="2:65" s="14" customFormat="1" ht="11.25">
      <c r="B536" s="165"/>
      <c r="D536" s="152" t="s">
        <v>279</v>
      </c>
      <c r="F536" s="167" t="s">
        <v>3900</v>
      </c>
      <c r="H536" s="168">
        <v>1.02</v>
      </c>
      <c r="I536" s="169"/>
      <c r="L536" s="165"/>
      <c r="M536" s="170"/>
      <c r="T536" s="171"/>
      <c r="AT536" s="166" t="s">
        <v>279</v>
      </c>
      <c r="AU536" s="166" t="s">
        <v>90</v>
      </c>
      <c r="AV536" s="14" t="s">
        <v>90</v>
      </c>
      <c r="AW536" s="14" t="s">
        <v>4</v>
      </c>
      <c r="AX536" s="14" t="s">
        <v>21</v>
      </c>
      <c r="AY536" s="166" t="s">
        <v>270</v>
      </c>
    </row>
    <row r="537" spans="2:65" s="1" customFormat="1" ht="16.5" customHeight="1">
      <c r="B537" s="32"/>
      <c r="C537" s="179" t="s">
        <v>1069</v>
      </c>
      <c r="D537" s="179" t="s">
        <v>532</v>
      </c>
      <c r="E537" s="180" t="s">
        <v>4071</v>
      </c>
      <c r="F537" s="181" t="s">
        <v>4072</v>
      </c>
      <c r="G537" s="182" t="s">
        <v>876</v>
      </c>
      <c r="H537" s="183">
        <v>2.04</v>
      </c>
      <c r="I537" s="184"/>
      <c r="J537" s="185">
        <f>ROUND(I537*H537,2)</f>
        <v>0</v>
      </c>
      <c r="K537" s="181" t="s">
        <v>637</v>
      </c>
      <c r="L537" s="186"/>
      <c r="M537" s="187" t="s">
        <v>1</v>
      </c>
      <c r="N537" s="188" t="s">
        <v>46</v>
      </c>
      <c r="P537" s="147">
        <f>O537*H537</f>
        <v>0</v>
      </c>
      <c r="Q537" s="147">
        <v>1.4E-3</v>
      </c>
      <c r="R537" s="147">
        <f>Q537*H537</f>
        <v>2.856E-3</v>
      </c>
      <c r="S537" s="147">
        <v>0</v>
      </c>
      <c r="T537" s="148">
        <f>S537*H537</f>
        <v>0</v>
      </c>
      <c r="AR537" s="149" t="s">
        <v>338</v>
      </c>
      <c r="AT537" s="149" t="s">
        <v>532</v>
      </c>
      <c r="AU537" s="149" t="s">
        <v>90</v>
      </c>
      <c r="AY537" s="17" t="s">
        <v>270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21</v>
      </c>
      <c r="BK537" s="150">
        <f>ROUND(I537*H537,2)</f>
        <v>0</v>
      </c>
      <c r="BL537" s="17" t="s">
        <v>277</v>
      </c>
      <c r="BM537" s="149" t="s">
        <v>4073</v>
      </c>
    </row>
    <row r="538" spans="2:65" s="14" customFormat="1" ht="11.25">
      <c r="B538" s="165"/>
      <c r="D538" s="152" t="s">
        <v>279</v>
      </c>
      <c r="F538" s="167" t="s">
        <v>3934</v>
      </c>
      <c r="H538" s="168">
        <v>2.04</v>
      </c>
      <c r="I538" s="169"/>
      <c r="L538" s="165"/>
      <c r="M538" s="170"/>
      <c r="T538" s="171"/>
      <c r="AT538" s="166" t="s">
        <v>279</v>
      </c>
      <c r="AU538" s="166" t="s">
        <v>90</v>
      </c>
      <c r="AV538" s="14" t="s">
        <v>90</v>
      </c>
      <c r="AW538" s="14" t="s">
        <v>4</v>
      </c>
      <c r="AX538" s="14" t="s">
        <v>21</v>
      </c>
      <c r="AY538" s="166" t="s">
        <v>270</v>
      </c>
    </row>
    <row r="539" spans="2:65" s="1" customFormat="1" ht="24.2" customHeight="1">
      <c r="B539" s="32"/>
      <c r="C539" s="138" t="s">
        <v>1074</v>
      </c>
      <c r="D539" s="138" t="s">
        <v>272</v>
      </c>
      <c r="E539" s="139" t="s">
        <v>4074</v>
      </c>
      <c r="F539" s="140" t="s">
        <v>4075</v>
      </c>
      <c r="G539" s="141" t="s">
        <v>876</v>
      </c>
      <c r="H539" s="142">
        <v>4</v>
      </c>
      <c r="I539" s="143"/>
      <c r="J539" s="144">
        <f>ROUND(I539*H539,2)</f>
        <v>0</v>
      </c>
      <c r="K539" s="140" t="s">
        <v>637</v>
      </c>
      <c r="L539" s="32"/>
      <c r="M539" s="145" t="s">
        <v>1</v>
      </c>
      <c r="N539" s="146" t="s">
        <v>46</v>
      </c>
      <c r="P539" s="147">
        <f>O539*H539</f>
        <v>0</v>
      </c>
      <c r="Q539" s="147">
        <v>2.3449999999999999E-2</v>
      </c>
      <c r="R539" s="147">
        <f>Q539*H539</f>
        <v>9.3799999999999994E-2</v>
      </c>
      <c r="S539" s="147">
        <v>0</v>
      </c>
      <c r="T539" s="148">
        <f>S539*H539</f>
        <v>0</v>
      </c>
      <c r="AR539" s="149" t="s">
        <v>277</v>
      </c>
      <c r="AT539" s="149" t="s">
        <v>272</v>
      </c>
      <c r="AU539" s="149" t="s">
        <v>90</v>
      </c>
      <c r="AY539" s="17" t="s">
        <v>270</v>
      </c>
      <c r="BE539" s="150">
        <f>IF(N539="základní",J539,0)</f>
        <v>0</v>
      </c>
      <c r="BF539" s="150">
        <f>IF(N539="snížená",J539,0)</f>
        <v>0</v>
      </c>
      <c r="BG539" s="150">
        <f>IF(N539="zákl. přenesená",J539,0)</f>
        <v>0</v>
      </c>
      <c r="BH539" s="150">
        <f>IF(N539="sníž. přenesená",J539,0)</f>
        <v>0</v>
      </c>
      <c r="BI539" s="150">
        <f>IF(N539="nulová",J539,0)</f>
        <v>0</v>
      </c>
      <c r="BJ539" s="17" t="s">
        <v>21</v>
      </c>
      <c r="BK539" s="150">
        <f>ROUND(I539*H539,2)</f>
        <v>0</v>
      </c>
      <c r="BL539" s="17" t="s">
        <v>277</v>
      </c>
      <c r="BM539" s="149" t="s">
        <v>4076</v>
      </c>
    </row>
    <row r="540" spans="2:65" s="1" customFormat="1" ht="24.2" customHeight="1">
      <c r="B540" s="32"/>
      <c r="C540" s="179" t="s">
        <v>1079</v>
      </c>
      <c r="D540" s="179" t="s">
        <v>532</v>
      </c>
      <c r="E540" s="180" t="s">
        <v>4077</v>
      </c>
      <c r="F540" s="181" t="s">
        <v>4078</v>
      </c>
      <c r="G540" s="182" t="s">
        <v>876</v>
      </c>
      <c r="H540" s="183">
        <v>1</v>
      </c>
      <c r="I540" s="184"/>
      <c r="J540" s="185">
        <f>ROUND(I540*H540,2)</f>
        <v>0</v>
      </c>
      <c r="K540" s="181" t="s">
        <v>637</v>
      </c>
      <c r="L540" s="186"/>
      <c r="M540" s="187" t="s">
        <v>1</v>
      </c>
      <c r="N540" s="188" t="s">
        <v>46</v>
      </c>
      <c r="P540" s="147">
        <f>O540*H540</f>
        <v>0</v>
      </c>
      <c r="Q540" s="147">
        <v>0.19700000000000001</v>
      </c>
      <c r="R540" s="147">
        <f>Q540*H540</f>
        <v>0.19700000000000001</v>
      </c>
      <c r="S540" s="147">
        <v>0</v>
      </c>
      <c r="T540" s="148">
        <f>S540*H540</f>
        <v>0</v>
      </c>
      <c r="AR540" s="149" t="s">
        <v>338</v>
      </c>
      <c r="AT540" s="149" t="s">
        <v>532</v>
      </c>
      <c r="AU540" s="149" t="s">
        <v>90</v>
      </c>
      <c r="AY540" s="17" t="s">
        <v>270</v>
      </c>
      <c r="BE540" s="150">
        <f>IF(N540="základní",J540,0)</f>
        <v>0</v>
      </c>
      <c r="BF540" s="150">
        <f>IF(N540="snížená",J540,0)</f>
        <v>0</v>
      </c>
      <c r="BG540" s="150">
        <f>IF(N540="zákl. přenesená",J540,0)</f>
        <v>0</v>
      </c>
      <c r="BH540" s="150">
        <f>IF(N540="sníž. přenesená",J540,0)</f>
        <v>0</v>
      </c>
      <c r="BI540" s="150">
        <f>IF(N540="nulová",J540,0)</f>
        <v>0</v>
      </c>
      <c r="BJ540" s="17" t="s">
        <v>21</v>
      </c>
      <c r="BK540" s="150">
        <f>ROUND(I540*H540,2)</f>
        <v>0</v>
      </c>
      <c r="BL540" s="17" t="s">
        <v>277</v>
      </c>
      <c r="BM540" s="149" t="s">
        <v>4079</v>
      </c>
    </row>
    <row r="541" spans="2:65" s="1" customFormat="1" ht="24.2" customHeight="1">
      <c r="B541" s="32"/>
      <c r="C541" s="179" t="s">
        <v>1089</v>
      </c>
      <c r="D541" s="179" t="s">
        <v>532</v>
      </c>
      <c r="E541" s="180" t="s">
        <v>4080</v>
      </c>
      <c r="F541" s="181" t="s">
        <v>4081</v>
      </c>
      <c r="G541" s="182" t="s">
        <v>876</v>
      </c>
      <c r="H541" s="183">
        <v>1</v>
      </c>
      <c r="I541" s="184"/>
      <c r="J541" s="185">
        <f>ROUND(I541*H541,2)</f>
        <v>0</v>
      </c>
      <c r="K541" s="181" t="s">
        <v>637</v>
      </c>
      <c r="L541" s="186"/>
      <c r="M541" s="187" t="s">
        <v>1</v>
      </c>
      <c r="N541" s="188" t="s">
        <v>46</v>
      </c>
      <c r="P541" s="147">
        <f>O541*H541</f>
        <v>0</v>
      </c>
      <c r="Q541" s="147">
        <v>0.19700000000000001</v>
      </c>
      <c r="R541" s="147">
        <f>Q541*H541</f>
        <v>0.19700000000000001</v>
      </c>
      <c r="S541" s="147">
        <v>0</v>
      </c>
      <c r="T541" s="148">
        <f>S541*H541</f>
        <v>0</v>
      </c>
      <c r="AR541" s="149" t="s">
        <v>338</v>
      </c>
      <c r="AT541" s="149" t="s">
        <v>532</v>
      </c>
      <c r="AU541" s="149" t="s">
        <v>90</v>
      </c>
      <c r="AY541" s="17" t="s">
        <v>270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21</v>
      </c>
      <c r="BK541" s="150">
        <f>ROUND(I541*H541,2)</f>
        <v>0</v>
      </c>
      <c r="BL541" s="17" t="s">
        <v>277</v>
      </c>
      <c r="BM541" s="149" t="s">
        <v>4082</v>
      </c>
    </row>
    <row r="542" spans="2:65" s="1" customFormat="1" ht="24.2" customHeight="1">
      <c r="B542" s="32"/>
      <c r="C542" s="179" t="s">
        <v>166</v>
      </c>
      <c r="D542" s="179" t="s">
        <v>532</v>
      </c>
      <c r="E542" s="180" t="s">
        <v>4083</v>
      </c>
      <c r="F542" s="181" t="s">
        <v>4084</v>
      </c>
      <c r="G542" s="182" t="s">
        <v>876</v>
      </c>
      <c r="H542" s="183">
        <v>2</v>
      </c>
      <c r="I542" s="184"/>
      <c r="J542" s="185">
        <f>ROUND(I542*H542,2)</f>
        <v>0</v>
      </c>
      <c r="K542" s="181" t="s">
        <v>637</v>
      </c>
      <c r="L542" s="186"/>
      <c r="M542" s="187" t="s">
        <v>1</v>
      </c>
      <c r="N542" s="188" t="s">
        <v>46</v>
      </c>
      <c r="P542" s="147">
        <f>O542*H542</f>
        <v>0</v>
      </c>
      <c r="Q542" s="147">
        <v>0.19700000000000001</v>
      </c>
      <c r="R542" s="147">
        <f>Q542*H542</f>
        <v>0.39400000000000002</v>
      </c>
      <c r="S542" s="147">
        <v>0</v>
      </c>
      <c r="T542" s="148">
        <f>S542*H542</f>
        <v>0</v>
      </c>
      <c r="AR542" s="149" t="s">
        <v>338</v>
      </c>
      <c r="AT542" s="149" t="s">
        <v>532</v>
      </c>
      <c r="AU542" s="149" t="s">
        <v>90</v>
      </c>
      <c r="AY542" s="17" t="s">
        <v>270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21</v>
      </c>
      <c r="BK542" s="150">
        <f>ROUND(I542*H542,2)</f>
        <v>0</v>
      </c>
      <c r="BL542" s="17" t="s">
        <v>277</v>
      </c>
      <c r="BM542" s="149" t="s">
        <v>4085</v>
      </c>
    </row>
    <row r="543" spans="2:65" s="1" customFormat="1" ht="16.5" customHeight="1">
      <c r="B543" s="32"/>
      <c r="C543" s="179" t="s">
        <v>1101</v>
      </c>
      <c r="D543" s="179" t="s">
        <v>532</v>
      </c>
      <c r="E543" s="180" t="s">
        <v>4071</v>
      </c>
      <c r="F543" s="181" t="s">
        <v>4072</v>
      </c>
      <c r="G543" s="182" t="s">
        <v>876</v>
      </c>
      <c r="H543" s="183">
        <v>4.08</v>
      </c>
      <c r="I543" s="184"/>
      <c r="J543" s="185">
        <f>ROUND(I543*H543,2)</f>
        <v>0</v>
      </c>
      <c r="K543" s="181" t="s">
        <v>637</v>
      </c>
      <c r="L543" s="186"/>
      <c r="M543" s="187" t="s">
        <v>1</v>
      </c>
      <c r="N543" s="188" t="s">
        <v>46</v>
      </c>
      <c r="P543" s="147">
        <f>O543*H543</f>
        <v>0</v>
      </c>
      <c r="Q543" s="147">
        <v>1.4E-3</v>
      </c>
      <c r="R543" s="147">
        <f>Q543*H543</f>
        <v>5.7120000000000001E-3</v>
      </c>
      <c r="S543" s="147">
        <v>0</v>
      </c>
      <c r="T543" s="148">
        <f>S543*H543</f>
        <v>0</v>
      </c>
      <c r="AR543" s="149" t="s">
        <v>338</v>
      </c>
      <c r="AT543" s="149" t="s">
        <v>532</v>
      </c>
      <c r="AU543" s="149" t="s">
        <v>90</v>
      </c>
      <c r="AY543" s="17" t="s">
        <v>270</v>
      </c>
      <c r="BE543" s="150">
        <f>IF(N543="základní",J543,0)</f>
        <v>0</v>
      </c>
      <c r="BF543" s="150">
        <f>IF(N543="snížená",J543,0)</f>
        <v>0</v>
      </c>
      <c r="BG543" s="150">
        <f>IF(N543="zákl. přenesená",J543,0)</f>
        <v>0</v>
      </c>
      <c r="BH543" s="150">
        <f>IF(N543="sníž. přenesená",J543,0)</f>
        <v>0</v>
      </c>
      <c r="BI543" s="150">
        <f>IF(N543="nulová",J543,0)</f>
        <v>0</v>
      </c>
      <c r="BJ543" s="17" t="s">
        <v>21</v>
      </c>
      <c r="BK543" s="150">
        <f>ROUND(I543*H543,2)</f>
        <v>0</v>
      </c>
      <c r="BL543" s="17" t="s">
        <v>277</v>
      </c>
      <c r="BM543" s="149" t="s">
        <v>4086</v>
      </c>
    </row>
    <row r="544" spans="2:65" s="14" customFormat="1" ht="11.25">
      <c r="B544" s="165"/>
      <c r="D544" s="152" t="s">
        <v>279</v>
      </c>
      <c r="F544" s="167" t="s">
        <v>4021</v>
      </c>
      <c r="H544" s="168">
        <v>4.08</v>
      </c>
      <c r="I544" s="169"/>
      <c r="L544" s="165"/>
      <c r="M544" s="170"/>
      <c r="T544" s="171"/>
      <c r="AT544" s="166" t="s">
        <v>279</v>
      </c>
      <c r="AU544" s="166" t="s">
        <v>90</v>
      </c>
      <c r="AV544" s="14" t="s">
        <v>90</v>
      </c>
      <c r="AW544" s="14" t="s">
        <v>4</v>
      </c>
      <c r="AX544" s="14" t="s">
        <v>21</v>
      </c>
      <c r="AY544" s="166" t="s">
        <v>270</v>
      </c>
    </row>
    <row r="545" spans="2:65" s="1" customFormat="1" ht="37.9" customHeight="1">
      <c r="B545" s="32"/>
      <c r="C545" s="138" t="s">
        <v>1107</v>
      </c>
      <c r="D545" s="138" t="s">
        <v>272</v>
      </c>
      <c r="E545" s="139" t="s">
        <v>4087</v>
      </c>
      <c r="F545" s="140" t="s">
        <v>4088</v>
      </c>
      <c r="G545" s="141" t="s">
        <v>876</v>
      </c>
      <c r="H545" s="142">
        <v>1</v>
      </c>
      <c r="I545" s="143"/>
      <c r="J545" s="144">
        <f>ROUND(I545*H545,2)</f>
        <v>0</v>
      </c>
      <c r="K545" s="140" t="s">
        <v>637</v>
      </c>
      <c r="L545" s="32"/>
      <c r="M545" s="145" t="s">
        <v>1</v>
      </c>
      <c r="N545" s="146" t="s">
        <v>46</v>
      </c>
      <c r="P545" s="147">
        <f>O545*H545</f>
        <v>0</v>
      </c>
      <c r="Q545" s="147">
        <v>0.28499999999999998</v>
      </c>
      <c r="R545" s="147">
        <f>Q545*H545</f>
        <v>0.28499999999999998</v>
      </c>
      <c r="S545" s="147">
        <v>0</v>
      </c>
      <c r="T545" s="148">
        <f>S545*H545</f>
        <v>0</v>
      </c>
      <c r="AR545" s="149" t="s">
        <v>277</v>
      </c>
      <c r="AT545" s="149" t="s">
        <v>272</v>
      </c>
      <c r="AU545" s="149" t="s">
        <v>90</v>
      </c>
      <c r="AY545" s="17" t="s">
        <v>270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21</v>
      </c>
      <c r="BK545" s="150">
        <f>ROUND(I545*H545,2)</f>
        <v>0</v>
      </c>
      <c r="BL545" s="17" t="s">
        <v>277</v>
      </c>
      <c r="BM545" s="149" t="s">
        <v>4089</v>
      </c>
    </row>
    <row r="546" spans="2:65" s="1" customFormat="1" ht="24.2" customHeight="1">
      <c r="B546" s="32"/>
      <c r="C546" s="138" t="s">
        <v>1124</v>
      </c>
      <c r="D546" s="138" t="s">
        <v>272</v>
      </c>
      <c r="E546" s="139" t="s">
        <v>4090</v>
      </c>
      <c r="F546" s="140" t="s">
        <v>4091</v>
      </c>
      <c r="G546" s="141" t="s">
        <v>876</v>
      </c>
      <c r="H546" s="142">
        <v>1</v>
      </c>
      <c r="I546" s="143"/>
      <c r="J546" s="144">
        <f>ROUND(I546*H546,2)</f>
        <v>0</v>
      </c>
      <c r="K546" s="140" t="s">
        <v>637</v>
      </c>
      <c r="L546" s="32"/>
      <c r="M546" s="145" t="s">
        <v>1</v>
      </c>
      <c r="N546" s="146" t="s">
        <v>46</v>
      </c>
      <c r="P546" s="147">
        <f>O546*H546</f>
        <v>0</v>
      </c>
      <c r="Q546" s="147">
        <v>1.6199999999999999E-3</v>
      </c>
      <c r="R546" s="147">
        <f>Q546*H546</f>
        <v>1.6199999999999999E-3</v>
      </c>
      <c r="S546" s="147">
        <v>0</v>
      </c>
      <c r="T546" s="148">
        <f>S546*H546</f>
        <v>0</v>
      </c>
      <c r="AR546" s="149" t="s">
        <v>277</v>
      </c>
      <c r="AT546" s="149" t="s">
        <v>272</v>
      </c>
      <c r="AU546" s="149" t="s">
        <v>90</v>
      </c>
      <c r="AY546" s="17" t="s">
        <v>270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7" t="s">
        <v>21</v>
      </c>
      <c r="BK546" s="150">
        <f>ROUND(I546*H546,2)</f>
        <v>0</v>
      </c>
      <c r="BL546" s="17" t="s">
        <v>277</v>
      </c>
      <c r="BM546" s="149" t="s">
        <v>4092</v>
      </c>
    </row>
    <row r="547" spans="2:65" s="14" customFormat="1" ht="11.25">
      <c r="B547" s="165"/>
      <c r="D547" s="152" t="s">
        <v>279</v>
      </c>
      <c r="E547" s="166" t="s">
        <v>1</v>
      </c>
      <c r="F547" s="167" t="s">
        <v>4093</v>
      </c>
      <c r="H547" s="168">
        <v>1</v>
      </c>
      <c r="I547" s="169"/>
      <c r="L547" s="165"/>
      <c r="M547" s="170"/>
      <c r="T547" s="171"/>
      <c r="AT547" s="166" t="s">
        <v>279</v>
      </c>
      <c r="AU547" s="166" t="s">
        <v>90</v>
      </c>
      <c r="AV547" s="14" t="s">
        <v>90</v>
      </c>
      <c r="AW547" s="14" t="s">
        <v>35</v>
      </c>
      <c r="AX547" s="14" t="s">
        <v>21</v>
      </c>
      <c r="AY547" s="166" t="s">
        <v>270</v>
      </c>
    </row>
    <row r="548" spans="2:65" s="1" customFormat="1" ht="24.2" customHeight="1">
      <c r="B548" s="32"/>
      <c r="C548" s="179" t="s">
        <v>1134</v>
      </c>
      <c r="D548" s="179" t="s">
        <v>532</v>
      </c>
      <c r="E548" s="180" t="s">
        <v>4094</v>
      </c>
      <c r="F548" s="181" t="s">
        <v>4095</v>
      </c>
      <c r="G548" s="182" t="s">
        <v>876</v>
      </c>
      <c r="H548" s="183">
        <v>1</v>
      </c>
      <c r="I548" s="184"/>
      <c r="J548" s="185">
        <f>ROUND(I548*H548,2)</f>
        <v>0</v>
      </c>
      <c r="K548" s="181" t="s">
        <v>637</v>
      </c>
      <c r="L548" s="186"/>
      <c r="M548" s="187" t="s">
        <v>1</v>
      </c>
      <c r="N548" s="188" t="s">
        <v>46</v>
      </c>
      <c r="P548" s="147">
        <f>O548*H548</f>
        <v>0</v>
      </c>
      <c r="Q548" s="147">
        <v>1.7999999999999999E-2</v>
      </c>
      <c r="R548" s="147">
        <f>Q548*H548</f>
        <v>1.7999999999999999E-2</v>
      </c>
      <c r="S548" s="147">
        <v>0</v>
      </c>
      <c r="T548" s="148">
        <f>S548*H548</f>
        <v>0</v>
      </c>
      <c r="AR548" s="149" t="s">
        <v>338</v>
      </c>
      <c r="AT548" s="149" t="s">
        <v>532</v>
      </c>
      <c r="AU548" s="149" t="s">
        <v>90</v>
      </c>
      <c r="AY548" s="17" t="s">
        <v>270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21</v>
      </c>
      <c r="BK548" s="150">
        <f>ROUND(I548*H548,2)</f>
        <v>0</v>
      </c>
      <c r="BL548" s="17" t="s">
        <v>277</v>
      </c>
      <c r="BM548" s="149" t="s">
        <v>4096</v>
      </c>
    </row>
    <row r="549" spans="2:65" s="1" customFormat="1" ht="21.75" customHeight="1">
      <c r="B549" s="32"/>
      <c r="C549" s="179" t="s">
        <v>1142</v>
      </c>
      <c r="D549" s="179" t="s">
        <v>532</v>
      </c>
      <c r="E549" s="180" t="s">
        <v>4041</v>
      </c>
      <c r="F549" s="181" t="s">
        <v>4042</v>
      </c>
      <c r="G549" s="182" t="s">
        <v>876</v>
      </c>
      <c r="H549" s="183">
        <v>1.02</v>
      </c>
      <c r="I549" s="184"/>
      <c r="J549" s="185">
        <f>ROUND(I549*H549,2)</f>
        <v>0</v>
      </c>
      <c r="K549" s="181" t="s">
        <v>637</v>
      </c>
      <c r="L549" s="186"/>
      <c r="M549" s="187" t="s">
        <v>1</v>
      </c>
      <c r="N549" s="188" t="s">
        <v>46</v>
      </c>
      <c r="P549" s="147">
        <f>O549*H549</f>
        <v>0</v>
      </c>
      <c r="Q549" s="147">
        <v>5.9999999999999995E-4</v>
      </c>
      <c r="R549" s="147">
        <f>Q549*H549</f>
        <v>6.1199999999999991E-4</v>
      </c>
      <c r="S549" s="147">
        <v>0</v>
      </c>
      <c r="T549" s="148">
        <f>S549*H549</f>
        <v>0</v>
      </c>
      <c r="AR549" s="149" t="s">
        <v>338</v>
      </c>
      <c r="AT549" s="149" t="s">
        <v>532</v>
      </c>
      <c r="AU549" s="149" t="s">
        <v>90</v>
      </c>
      <c r="AY549" s="17" t="s">
        <v>270</v>
      </c>
      <c r="BE549" s="150">
        <f>IF(N549="základní",J549,0)</f>
        <v>0</v>
      </c>
      <c r="BF549" s="150">
        <f>IF(N549="snížená",J549,0)</f>
        <v>0</v>
      </c>
      <c r="BG549" s="150">
        <f>IF(N549="zákl. přenesená",J549,0)</f>
        <v>0</v>
      </c>
      <c r="BH549" s="150">
        <f>IF(N549="sníž. přenesená",J549,0)</f>
        <v>0</v>
      </c>
      <c r="BI549" s="150">
        <f>IF(N549="nulová",J549,0)</f>
        <v>0</v>
      </c>
      <c r="BJ549" s="17" t="s">
        <v>21</v>
      </c>
      <c r="BK549" s="150">
        <f>ROUND(I549*H549,2)</f>
        <v>0</v>
      </c>
      <c r="BL549" s="17" t="s">
        <v>277</v>
      </c>
      <c r="BM549" s="149" t="s">
        <v>4097</v>
      </c>
    </row>
    <row r="550" spans="2:65" s="14" customFormat="1" ht="11.25">
      <c r="B550" s="165"/>
      <c r="D550" s="152" t="s">
        <v>279</v>
      </c>
      <c r="F550" s="167" t="s">
        <v>3900</v>
      </c>
      <c r="H550" s="168">
        <v>1.02</v>
      </c>
      <c r="I550" s="169"/>
      <c r="L550" s="165"/>
      <c r="M550" s="170"/>
      <c r="T550" s="171"/>
      <c r="AT550" s="166" t="s">
        <v>279</v>
      </c>
      <c r="AU550" s="166" t="s">
        <v>90</v>
      </c>
      <c r="AV550" s="14" t="s">
        <v>90</v>
      </c>
      <c r="AW550" s="14" t="s">
        <v>4</v>
      </c>
      <c r="AX550" s="14" t="s">
        <v>21</v>
      </c>
      <c r="AY550" s="166" t="s">
        <v>270</v>
      </c>
    </row>
    <row r="551" spans="2:65" s="1" customFormat="1" ht="21.75" customHeight="1">
      <c r="B551" s="32"/>
      <c r="C551" s="138" t="s">
        <v>1149</v>
      </c>
      <c r="D551" s="138" t="s">
        <v>272</v>
      </c>
      <c r="E551" s="139" t="s">
        <v>4098</v>
      </c>
      <c r="F551" s="140" t="s">
        <v>4099</v>
      </c>
      <c r="G551" s="141" t="s">
        <v>876</v>
      </c>
      <c r="H551" s="142">
        <v>2</v>
      </c>
      <c r="I551" s="143"/>
      <c r="J551" s="144">
        <f>ROUND(I551*H551,2)</f>
        <v>0</v>
      </c>
      <c r="K551" s="140" t="s">
        <v>276</v>
      </c>
      <c r="L551" s="32"/>
      <c r="M551" s="145" t="s">
        <v>1</v>
      </c>
      <c r="N551" s="146" t="s">
        <v>46</v>
      </c>
      <c r="P551" s="147">
        <f>O551*H551</f>
        <v>0</v>
      </c>
      <c r="Q551" s="147">
        <v>1.627E-2</v>
      </c>
      <c r="R551" s="147">
        <f>Q551*H551</f>
        <v>3.2539999999999999E-2</v>
      </c>
      <c r="S551" s="147">
        <v>0</v>
      </c>
      <c r="T551" s="148">
        <f>S551*H551</f>
        <v>0</v>
      </c>
      <c r="AR551" s="149" t="s">
        <v>277</v>
      </c>
      <c r="AT551" s="149" t="s">
        <v>272</v>
      </c>
      <c r="AU551" s="149" t="s">
        <v>90</v>
      </c>
      <c r="AY551" s="17" t="s">
        <v>270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21</v>
      </c>
      <c r="BK551" s="150">
        <f>ROUND(I551*H551,2)</f>
        <v>0</v>
      </c>
      <c r="BL551" s="17" t="s">
        <v>277</v>
      </c>
      <c r="BM551" s="149" t="s">
        <v>4100</v>
      </c>
    </row>
    <row r="552" spans="2:65" s="1" customFormat="1" ht="21.75" customHeight="1">
      <c r="B552" s="32"/>
      <c r="C552" s="179" t="s">
        <v>1155</v>
      </c>
      <c r="D552" s="179" t="s">
        <v>532</v>
      </c>
      <c r="E552" s="180" t="s">
        <v>4101</v>
      </c>
      <c r="F552" s="181" t="s">
        <v>4102</v>
      </c>
      <c r="G552" s="182" t="s">
        <v>876</v>
      </c>
      <c r="H552" s="183">
        <v>2</v>
      </c>
      <c r="I552" s="184"/>
      <c r="J552" s="185">
        <f>ROUND(I552*H552,2)</f>
        <v>0</v>
      </c>
      <c r="K552" s="181" t="s">
        <v>276</v>
      </c>
      <c r="L552" s="186"/>
      <c r="M552" s="187" t="s">
        <v>1</v>
      </c>
      <c r="N552" s="188" t="s">
        <v>46</v>
      </c>
      <c r="P552" s="147">
        <f>O552*H552</f>
        <v>0</v>
      </c>
      <c r="Q552" s="147">
        <v>0.254</v>
      </c>
      <c r="R552" s="147">
        <f>Q552*H552</f>
        <v>0.50800000000000001</v>
      </c>
      <c r="S552" s="147">
        <v>0</v>
      </c>
      <c r="T552" s="148">
        <f>S552*H552</f>
        <v>0</v>
      </c>
      <c r="AR552" s="149" t="s">
        <v>338</v>
      </c>
      <c r="AT552" s="149" t="s">
        <v>532</v>
      </c>
      <c r="AU552" s="149" t="s">
        <v>90</v>
      </c>
      <c r="AY552" s="17" t="s">
        <v>270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21</v>
      </c>
      <c r="BK552" s="150">
        <f>ROUND(I552*H552,2)</f>
        <v>0</v>
      </c>
      <c r="BL552" s="17" t="s">
        <v>277</v>
      </c>
      <c r="BM552" s="149" t="s">
        <v>4103</v>
      </c>
    </row>
    <row r="553" spans="2:65" s="1" customFormat="1" ht="16.5" customHeight="1">
      <c r="B553" s="32"/>
      <c r="C553" s="179" t="s">
        <v>1164</v>
      </c>
      <c r="D553" s="179" t="s">
        <v>532</v>
      </c>
      <c r="E553" s="180" t="s">
        <v>4071</v>
      </c>
      <c r="F553" s="181" t="s">
        <v>4072</v>
      </c>
      <c r="G553" s="182" t="s">
        <v>876</v>
      </c>
      <c r="H553" s="183">
        <v>2.04</v>
      </c>
      <c r="I553" s="184"/>
      <c r="J553" s="185">
        <f>ROUND(I553*H553,2)</f>
        <v>0</v>
      </c>
      <c r="K553" s="181" t="s">
        <v>637</v>
      </c>
      <c r="L553" s="186"/>
      <c r="M553" s="187" t="s">
        <v>1</v>
      </c>
      <c r="N553" s="188" t="s">
        <v>46</v>
      </c>
      <c r="P553" s="147">
        <f>O553*H553</f>
        <v>0</v>
      </c>
      <c r="Q553" s="147">
        <v>1.4E-3</v>
      </c>
      <c r="R553" s="147">
        <f>Q553*H553</f>
        <v>2.856E-3</v>
      </c>
      <c r="S553" s="147">
        <v>0</v>
      </c>
      <c r="T553" s="148">
        <f>S553*H553</f>
        <v>0</v>
      </c>
      <c r="AR553" s="149" t="s">
        <v>338</v>
      </c>
      <c r="AT553" s="149" t="s">
        <v>532</v>
      </c>
      <c r="AU553" s="149" t="s">
        <v>90</v>
      </c>
      <c r="AY553" s="17" t="s">
        <v>270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21</v>
      </c>
      <c r="BK553" s="150">
        <f>ROUND(I553*H553,2)</f>
        <v>0</v>
      </c>
      <c r="BL553" s="17" t="s">
        <v>277</v>
      </c>
      <c r="BM553" s="149" t="s">
        <v>4104</v>
      </c>
    </row>
    <row r="554" spans="2:65" s="14" customFormat="1" ht="11.25">
      <c r="B554" s="165"/>
      <c r="D554" s="152" t="s">
        <v>279</v>
      </c>
      <c r="F554" s="167" t="s">
        <v>3934</v>
      </c>
      <c r="H554" s="168">
        <v>2.04</v>
      </c>
      <c r="I554" s="169"/>
      <c r="L554" s="165"/>
      <c r="M554" s="170"/>
      <c r="T554" s="171"/>
      <c r="AT554" s="166" t="s">
        <v>279</v>
      </c>
      <c r="AU554" s="166" t="s">
        <v>90</v>
      </c>
      <c r="AV554" s="14" t="s">
        <v>90</v>
      </c>
      <c r="AW554" s="14" t="s">
        <v>4</v>
      </c>
      <c r="AX554" s="14" t="s">
        <v>21</v>
      </c>
      <c r="AY554" s="166" t="s">
        <v>270</v>
      </c>
    </row>
    <row r="555" spans="2:65" s="1" customFormat="1" ht="16.5" customHeight="1">
      <c r="B555" s="32"/>
      <c r="C555" s="138" t="s">
        <v>1176</v>
      </c>
      <c r="D555" s="138" t="s">
        <v>272</v>
      </c>
      <c r="E555" s="139" t="s">
        <v>4105</v>
      </c>
      <c r="F555" s="140" t="s">
        <v>4106</v>
      </c>
      <c r="G555" s="141" t="s">
        <v>876</v>
      </c>
      <c r="H555" s="142">
        <v>6</v>
      </c>
      <c r="I555" s="143"/>
      <c r="J555" s="144">
        <f t="shared" ref="J555:J568" si="0">ROUND(I555*H555,2)</f>
        <v>0</v>
      </c>
      <c r="K555" s="140" t="s">
        <v>276</v>
      </c>
      <c r="L555" s="32"/>
      <c r="M555" s="145" t="s">
        <v>1</v>
      </c>
      <c r="N555" s="146" t="s">
        <v>46</v>
      </c>
      <c r="P555" s="147">
        <f t="shared" ref="P555:P568" si="1">O555*H555</f>
        <v>0</v>
      </c>
      <c r="Q555" s="147">
        <v>0.04</v>
      </c>
      <c r="R555" s="147">
        <f t="shared" ref="R555:R568" si="2">Q555*H555</f>
        <v>0.24</v>
      </c>
      <c r="S555" s="147">
        <v>0</v>
      </c>
      <c r="T555" s="148">
        <f t="shared" ref="T555:T568" si="3">S555*H555</f>
        <v>0</v>
      </c>
      <c r="AR555" s="149" t="s">
        <v>277</v>
      </c>
      <c r="AT555" s="149" t="s">
        <v>272</v>
      </c>
      <c r="AU555" s="149" t="s">
        <v>90</v>
      </c>
      <c r="AY555" s="17" t="s">
        <v>270</v>
      </c>
      <c r="BE555" s="150">
        <f t="shared" ref="BE555:BE568" si="4">IF(N555="základní",J555,0)</f>
        <v>0</v>
      </c>
      <c r="BF555" s="150">
        <f t="shared" ref="BF555:BF568" si="5">IF(N555="snížená",J555,0)</f>
        <v>0</v>
      </c>
      <c r="BG555" s="150">
        <f t="shared" ref="BG555:BG568" si="6">IF(N555="zákl. přenesená",J555,0)</f>
        <v>0</v>
      </c>
      <c r="BH555" s="150">
        <f t="shared" ref="BH555:BH568" si="7">IF(N555="sníž. přenesená",J555,0)</f>
        <v>0</v>
      </c>
      <c r="BI555" s="150">
        <f t="shared" ref="BI555:BI568" si="8">IF(N555="nulová",J555,0)</f>
        <v>0</v>
      </c>
      <c r="BJ555" s="17" t="s">
        <v>21</v>
      </c>
      <c r="BK555" s="150">
        <f t="shared" ref="BK555:BK568" si="9">ROUND(I555*H555,2)</f>
        <v>0</v>
      </c>
      <c r="BL555" s="17" t="s">
        <v>277</v>
      </c>
      <c r="BM555" s="149" t="s">
        <v>4107</v>
      </c>
    </row>
    <row r="556" spans="2:65" s="1" customFormat="1" ht="24.2" customHeight="1">
      <c r="B556" s="32"/>
      <c r="C556" s="179" t="s">
        <v>1184</v>
      </c>
      <c r="D556" s="179" t="s">
        <v>532</v>
      </c>
      <c r="E556" s="180" t="s">
        <v>4108</v>
      </c>
      <c r="F556" s="181" t="s">
        <v>4109</v>
      </c>
      <c r="G556" s="182" t="s">
        <v>876</v>
      </c>
      <c r="H556" s="183">
        <v>6</v>
      </c>
      <c r="I556" s="184"/>
      <c r="J556" s="185">
        <f t="shared" si="0"/>
        <v>0</v>
      </c>
      <c r="K556" s="181" t="s">
        <v>276</v>
      </c>
      <c r="L556" s="186"/>
      <c r="M556" s="187" t="s">
        <v>1</v>
      </c>
      <c r="N556" s="188" t="s">
        <v>46</v>
      </c>
      <c r="P556" s="147">
        <f t="shared" si="1"/>
        <v>0</v>
      </c>
      <c r="Q556" s="147">
        <v>1.3299999999999999E-2</v>
      </c>
      <c r="R556" s="147">
        <f t="shared" si="2"/>
        <v>7.9799999999999996E-2</v>
      </c>
      <c r="S556" s="147">
        <v>0</v>
      </c>
      <c r="T556" s="148">
        <f t="shared" si="3"/>
        <v>0</v>
      </c>
      <c r="AR556" s="149" t="s">
        <v>338</v>
      </c>
      <c r="AT556" s="149" t="s">
        <v>532</v>
      </c>
      <c r="AU556" s="149" t="s">
        <v>90</v>
      </c>
      <c r="AY556" s="17" t="s">
        <v>270</v>
      </c>
      <c r="BE556" s="150">
        <f t="shared" si="4"/>
        <v>0</v>
      </c>
      <c r="BF556" s="150">
        <f t="shared" si="5"/>
        <v>0</v>
      </c>
      <c r="BG556" s="150">
        <f t="shared" si="6"/>
        <v>0</v>
      </c>
      <c r="BH556" s="150">
        <f t="shared" si="7"/>
        <v>0</v>
      </c>
      <c r="BI556" s="150">
        <f t="shared" si="8"/>
        <v>0</v>
      </c>
      <c r="BJ556" s="17" t="s">
        <v>21</v>
      </c>
      <c r="BK556" s="150">
        <f t="shared" si="9"/>
        <v>0</v>
      </c>
      <c r="BL556" s="17" t="s">
        <v>277</v>
      </c>
      <c r="BM556" s="149" t="s">
        <v>4110</v>
      </c>
    </row>
    <row r="557" spans="2:65" s="1" customFormat="1" ht="24.2" customHeight="1">
      <c r="B557" s="32"/>
      <c r="C557" s="179" t="s">
        <v>1188</v>
      </c>
      <c r="D557" s="179" t="s">
        <v>532</v>
      </c>
      <c r="E557" s="180" t="s">
        <v>4111</v>
      </c>
      <c r="F557" s="181" t="s">
        <v>4112</v>
      </c>
      <c r="G557" s="182" t="s">
        <v>876</v>
      </c>
      <c r="H557" s="183">
        <v>6</v>
      </c>
      <c r="I557" s="184"/>
      <c r="J557" s="185">
        <f t="shared" si="0"/>
        <v>0</v>
      </c>
      <c r="K557" s="181" t="s">
        <v>276</v>
      </c>
      <c r="L557" s="186"/>
      <c r="M557" s="187" t="s">
        <v>1</v>
      </c>
      <c r="N557" s="188" t="s">
        <v>46</v>
      </c>
      <c r="P557" s="147">
        <f t="shared" si="1"/>
        <v>0</v>
      </c>
      <c r="Q557" s="147">
        <v>2.9999999999999997E-4</v>
      </c>
      <c r="R557" s="147">
        <f t="shared" si="2"/>
        <v>1.8E-3</v>
      </c>
      <c r="S557" s="147">
        <v>0</v>
      </c>
      <c r="T557" s="148">
        <f t="shared" si="3"/>
        <v>0</v>
      </c>
      <c r="AR557" s="149" t="s">
        <v>338</v>
      </c>
      <c r="AT557" s="149" t="s">
        <v>532</v>
      </c>
      <c r="AU557" s="149" t="s">
        <v>90</v>
      </c>
      <c r="AY557" s="17" t="s">
        <v>270</v>
      </c>
      <c r="BE557" s="150">
        <f t="shared" si="4"/>
        <v>0</v>
      </c>
      <c r="BF557" s="150">
        <f t="shared" si="5"/>
        <v>0</v>
      </c>
      <c r="BG557" s="150">
        <f t="shared" si="6"/>
        <v>0</v>
      </c>
      <c r="BH557" s="150">
        <f t="shared" si="7"/>
        <v>0</v>
      </c>
      <c r="BI557" s="150">
        <f t="shared" si="8"/>
        <v>0</v>
      </c>
      <c r="BJ557" s="17" t="s">
        <v>21</v>
      </c>
      <c r="BK557" s="150">
        <f t="shared" si="9"/>
        <v>0</v>
      </c>
      <c r="BL557" s="17" t="s">
        <v>277</v>
      </c>
      <c r="BM557" s="149" t="s">
        <v>4113</v>
      </c>
    </row>
    <row r="558" spans="2:65" s="1" customFormat="1" ht="21.75" customHeight="1">
      <c r="B558" s="32"/>
      <c r="C558" s="179" t="s">
        <v>1198</v>
      </c>
      <c r="D558" s="179" t="s">
        <v>532</v>
      </c>
      <c r="E558" s="180" t="s">
        <v>4114</v>
      </c>
      <c r="F558" s="181" t="s">
        <v>4115</v>
      </c>
      <c r="G558" s="182" t="s">
        <v>876</v>
      </c>
      <c r="H558" s="183">
        <v>1</v>
      </c>
      <c r="I558" s="184"/>
      <c r="J558" s="185">
        <f t="shared" si="0"/>
        <v>0</v>
      </c>
      <c r="K558" s="181" t="s">
        <v>637</v>
      </c>
      <c r="L558" s="186"/>
      <c r="M558" s="187" t="s">
        <v>1</v>
      </c>
      <c r="N558" s="188" t="s">
        <v>46</v>
      </c>
      <c r="P558" s="147">
        <f t="shared" si="1"/>
        <v>0</v>
      </c>
      <c r="Q558" s="147">
        <v>6.0000000000000001E-3</v>
      </c>
      <c r="R558" s="147">
        <f t="shared" si="2"/>
        <v>6.0000000000000001E-3</v>
      </c>
      <c r="S558" s="147">
        <v>0</v>
      </c>
      <c r="T558" s="148">
        <f t="shared" si="3"/>
        <v>0</v>
      </c>
      <c r="AR558" s="149" t="s">
        <v>338</v>
      </c>
      <c r="AT558" s="149" t="s">
        <v>532</v>
      </c>
      <c r="AU558" s="149" t="s">
        <v>90</v>
      </c>
      <c r="AY558" s="17" t="s">
        <v>270</v>
      </c>
      <c r="BE558" s="150">
        <f t="shared" si="4"/>
        <v>0</v>
      </c>
      <c r="BF558" s="150">
        <f t="shared" si="5"/>
        <v>0</v>
      </c>
      <c r="BG558" s="150">
        <f t="shared" si="6"/>
        <v>0</v>
      </c>
      <c r="BH558" s="150">
        <f t="shared" si="7"/>
        <v>0</v>
      </c>
      <c r="BI558" s="150">
        <f t="shared" si="8"/>
        <v>0</v>
      </c>
      <c r="BJ558" s="17" t="s">
        <v>21</v>
      </c>
      <c r="BK558" s="150">
        <f t="shared" si="9"/>
        <v>0</v>
      </c>
      <c r="BL558" s="17" t="s">
        <v>277</v>
      </c>
      <c r="BM558" s="149" t="s">
        <v>4116</v>
      </c>
    </row>
    <row r="559" spans="2:65" s="1" customFormat="1" ht="21.75" customHeight="1">
      <c r="B559" s="32"/>
      <c r="C559" s="179" t="s">
        <v>1204</v>
      </c>
      <c r="D559" s="179" t="s">
        <v>532</v>
      </c>
      <c r="E559" s="180" t="s">
        <v>4117</v>
      </c>
      <c r="F559" s="181" t="s">
        <v>4118</v>
      </c>
      <c r="G559" s="182" t="s">
        <v>876</v>
      </c>
      <c r="H559" s="183">
        <v>3</v>
      </c>
      <c r="I559" s="184"/>
      <c r="J559" s="185">
        <f t="shared" si="0"/>
        <v>0</v>
      </c>
      <c r="K559" s="181" t="s">
        <v>637</v>
      </c>
      <c r="L559" s="186"/>
      <c r="M559" s="187" t="s">
        <v>1</v>
      </c>
      <c r="N559" s="188" t="s">
        <v>46</v>
      </c>
      <c r="P559" s="147">
        <f t="shared" si="1"/>
        <v>0</v>
      </c>
      <c r="Q559" s="147">
        <v>6.0000000000000001E-3</v>
      </c>
      <c r="R559" s="147">
        <f t="shared" si="2"/>
        <v>1.8000000000000002E-2</v>
      </c>
      <c r="S559" s="147">
        <v>0</v>
      </c>
      <c r="T559" s="148">
        <f t="shared" si="3"/>
        <v>0</v>
      </c>
      <c r="AR559" s="149" t="s">
        <v>338</v>
      </c>
      <c r="AT559" s="149" t="s">
        <v>532</v>
      </c>
      <c r="AU559" s="149" t="s">
        <v>90</v>
      </c>
      <c r="AY559" s="17" t="s">
        <v>270</v>
      </c>
      <c r="BE559" s="150">
        <f t="shared" si="4"/>
        <v>0</v>
      </c>
      <c r="BF559" s="150">
        <f t="shared" si="5"/>
        <v>0</v>
      </c>
      <c r="BG559" s="150">
        <f t="shared" si="6"/>
        <v>0</v>
      </c>
      <c r="BH559" s="150">
        <f t="shared" si="7"/>
        <v>0</v>
      </c>
      <c r="BI559" s="150">
        <f t="shared" si="8"/>
        <v>0</v>
      </c>
      <c r="BJ559" s="17" t="s">
        <v>21</v>
      </c>
      <c r="BK559" s="150">
        <f t="shared" si="9"/>
        <v>0</v>
      </c>
      <c r="BL559" s="17" t="s">
        <v>277</v>
      </c>
      <c r="BM559" s="149" t="s">
        <v>4119</v>
      </c>
    </row>
    <row r="560" spans="2:65" s="1" customFormat="1" ht="16.5" customHeight="1">
      <c r="B560" s="32"/>
      <c r="C560" s="179" t="s">
        <v>1212</v>
      </c>
      <c r="D560" s="179" t="s">
        <v>532</v>
      </c>
      <c r="E560" s="180" t="s">
        <v>4120</v>
      </c>
      <c r="F560" s="181" t="s">
        <v>4121</v>
      </c>
      <c r="G560" s="182" t="s">
        <v>876</v>
      </c>
      <c r="H560" s="183">
        <v>2</v>
      </c>
      <c r="I560" s="184"/>
      <c r="J560" s="185">
        <f t="shared" si="0"/>
        <v>0</v>
      </c>
      <c r="K560" s="181" t="s">
        <v>637</v>
      </c>
      <c r="L560" s="186"/>
      <c r="M560" s="187" t="s">
        <v>1</v>
      </c>
      <c r="N560" s="188" t="s">
        <v>46</v>
      </c>
      <c r="P560" s="147">
        <f t="shared" si="1"/>
        <v>0</v>
      </c>
      <c r="Q560" s="147">
        <v>6.0000000000000001E-3</v>
      </c>
      <c r="R560" s="147">
        <f t="shared" si="2"/>
        <v>1.2E-2</v>
      </c>
      <c r="S560" s="147">
        <v>0</v>
      </c>
      <c r="T560" s="148">
        <f t="shared" si="3"/>
        <v>0</v>
      </c>
      <c r="AR560" s="149" t="s">
        <v>338</v>
      </c>
      <c r="AT560" s="149" t="s">
        <v>532</v>
      </c>
      <c r="AU560" s="149" t="s">
        <v>90</v>
      </c>
      <c r="AY560" s="17" t="s">
        <v>270</v>
      </c>
      <c r="BE560" s="150">
        <f t="shared" si="4"/>
        <v>0</v>
      </c>
      <c r="BF560" s="150">
        <f t="shared" si="5"/>
        <v>0</v>
      </c>
      <c r="BG560" s="150">
        <f t="shared" si="6"/>
        <v>0</v>
      </c>
      <c r="BH560" s="150">
        <f t="shared" si="7"/>
        <v>0</v>
      </c>
      <c r="BI560" s="150">
        <f t="shared" si="8"/>
        <v>0</v>
      </c>
      <c r="BJ560" s="17" t="s">
        <v>21</v>
      </c>
      <c r="BK560" s="150">
        <f t="shared" si="9"/>
        <v>0</v>
      </c>
      <c r="BL560" s="17" t="s">
        <v>277</v>
      </c>
      <c r="BM560" s="149" t="s">
        <v>4122</v>
      </c>
    </row>
    <row r="561" spans="2:65" s="1" customFormat="1" ht="24.2" customHeight="1">
      <c r="B561" s="32"/>
      <c r="C561" s="138" t="s">
        <v>1217</v>
      </c>
      <c r="D561" s="138" t="s">
        <v>272</v>
      </c>
      <c r="E561" s="139" t="s">
        <v>4123</v>
      </c>
      <c r="F561" s="140" t="s">
        <v>4124</v>
      </c>
      <c r="G561" s="141" t="s">
        <v>876</v>
      </c>
      <c r="H561" s="142">
        <v>1</v>
      </c>
      <c r="I561" s="143"/>
      <c r="J561" s="144">
        <f t="shared" si="0"/>
        <v>0</v>
      </c>
      <c r="K561" s="140" t="s">
        <v>637</v>
      </c>
      <c r="L561" s="32"/>
      <c r="M561" s="145" t="s">
        <v>1</v>
      </c>
      <c r="N561" s="146" t="s">
        <v>46</v>
      </c>
      <c r="P561" s="147">
        <f t="shared" si="1"/>
        <v>0</v>
      </c>
      <c r="Q561" s="147">
        <v>1.3600000000000001E-3</v>
      </c>
      <c r="R561" s="147">
        <f t="shared" si="2"/>
        <v>1.3600000000000001E-3</v>
      </c>
      <c r="S561" s="147">
        <v>0</v>
      </c>
      <c r="T561" s="148">
        <f t="shared" si="3"/>
        <v>0</v>
      </c>
      <c r="AR561" s="149" t="s">
        <v>277</v>
      </c>
      <c r="AT561" s="149" t="s">
        <v>272</v>
      </c>
      <c r="AU561" s="149" t="s">
        <v>90</v>
      </c>
      <c r="AY561" s="17" t="s">
        <v>270</v>
      </c>
      <c r="BE561" s="150">
        <f t="shared" si="4"/>
        <v>0</v>
      </c>
      <c r="BF561" s="150">
        <f t="shared" si="5"/>
        <v>0</v>
      </c>
      <c r="BG561" s="150">
        <f t="shared" si="6"/>
        <v>0</v>
      </c>
      <c r="BH561" s="150">
        <f t="shared" si="7"/>
        <v>0</v>
      </c>
      <c r="BI561" s="150">
        <f t="shared" si="8"/>
        <v>0</v>
      </c>
      <c r="BJ561" s="17" t="s">
        <v>21</v>
      </c>
      <c r="BK561" s="150">
        <f t="shared" si="9"/>
        <v>0</v>
      </c>
      <c r="BL561" s="17" t="s">
        <v>277</v>
      </c>
      <c r="BM561" s="149" t="s">
        <v>4125</v>
      </c>
    </row>
    <row r="562" spans="2:65" s="1" customFormat="1" ht="16.5" customHeight="1">
      <c r="B562" s="32"/>
      <c r="C562" s="179" t="s">
        <v>1222</v>
      </c>
      <c r="D562" s="179" t="s">
        <v>532</v>
      </c>
      <c r="E562" s="180" t="s">
        <v>4126</v>
      </c>
      <c r="F562" s="181" t="s">
        <v>4127</v>
      </c>
      <c r="G562" s="182" t="s">
        <v>876</v>
      </c>
      <c r="H562" s="183">
        <v>1</v>
      </c>
      <c r="I562" s="184"/>
      <c r="J562" s="185">
        <f t="shared" si="0"/>
        <v>0</v>
      </c>
      <c r="K562" s="181" t="s">
        <v>637</v>
      </c>
      <c r="L562" s="186"/>
      <c r="M562" s="187" t="s">
        <v>1</v>
      </c>
      <c r="N562" s="188" t="s">
        <v>46</v>
      </c>
      <c r="P562" s="147">
        <f t="shared" si="1"/>
        <v>0</v>
      </c>
      <c r="Q562" s="147">
        <v>4.8000000000000001E-2</v>
      </c>
      <c r="R562" s="147">
        <f t="shared" si="2"/>
        <v>4.8000000000000001E-2</v>
      </c>
      <c r="S562" s="147">
        <v>0</v>
      </c>
      <c r="T562" s="148">
        <f t="shared" si="3"/>
        <v>0</v>
      </c>
      <c r="AR562" s="149" t="s">
        <v>338</v>
      </c>
      <c r="AT562" s="149" t="s">
        <v>532</v>
      </c>
      <c r="AU562" s="149" t="s">
        <v>90</v>
      </c>
      <c r="AY562" s="17" t="s">
        <v>270</v>
      </c>
      <c r="BE562" s="150">
        <f t="shared" si="4"/>
        <v>0</v>
      </c>
      <c r="BF562" s="150">
        <f t="shared" si="5"/>
        <v>0</v>
      </c>
      <c r="BG562" s="150">
        <f t="shared" si="6"/>
        <v>0</v>
      </c>
      <c r="BH562" s="150">
        <f t="shared" si="7"/>
        <v>0</v>
      </c>
      <c r="BI562" s="150">
        <f t="shared" si="8"/>
        <v>0</v>
      </c>
      <c r="BJ562" s="17" t="s">
        <v>21</v>
      </c>
      <c r="BK562" s="150">
        <f t="shared" si="9"/>
        <v>0</v>
      </c>
      <c r="BL562" s="17" t="s">
        <v>277</v>
      </c>
      <c r="BM562" s="149" t="s">
        <v>4128</v>
      </c>
    </row>
    <row r="563" spans="2:65" s="1" customFormat="1" ht="16.5" customHeight="1">
      <c r="B563" s="32"/>
      <c r="C563" s="138" t="s">
        <v>1227</v>
      </c>
      <c r="D563" s="138" t="s">
        <v>272</v>
      </c>
      <c r="E563" s="139" t="s">
        <v>4129</v>
      </c>
      <c r="F563" s="140" t="s">
        <v>4130</v>
      </c>
      <c r="G563" s="141" t="s">
        <v>876</v>
      </c>
      <c r="H563" s="142">
        <v>1</v>
      </c>
      <c r="I563" s="143"/>
      <c r="J563" s="144">
        <f t="shared" si="0"/>
        <v>0</v>
      </c>
      <c r="K563" s="140" t="s">
        <v>276</v>
      </c>
      <c r="L563" s="32"/>
      <c r="M563" s="145" t="s">
        <v>1</v>
      </c>
      <c r="N563" s="146" t="s">
        <v>46</v>
      </c>
      <c r="P563" s="147">
        <f t="shared" si="1"/>
        <v>0</v>
      </c>
      <c r="Q563" s="147">
        <v>0.05</v>
      </c>
      <c r="R563" s="147">
        <f t="shared" si="2"/>
        <v>0.05</v>
      </c>
      <c r="S563" s="147">
        <v>0</v>
      </c>
      <c r="T563" s="148">
        <f t="shared" si="3"/>
        <v>0</v>
      </c>
      <c r="AR563" s="149" t="s">
        <v>277</v>
      </c>
      <c r="AT563" s="149" t="s">
        <v>272</v>
      </c>
      <c r="AU563" s="149" t="s">
        <v>90</v>
      </c>
      <c r="AY563" s="17" t="s">
        <v>270</v>
      </c>
      <c r="BE563" s="150">
        <f t="shared" si="4"/>
        <v>0</v>
      </c>
      <c r="BF563" s="150">
        <f t="shared" si="5"/>
        <v>0</v>
      </c>
      <c r="BG563" s="150">
        <f t="shared" si="6"/>
        <v>0</v>
      </c>
      <c r="BH563" s="150">
        <f t="shared" si="7"/>
        <v>0</v>
      </c>
      <c r="BI563" s="150">
        <f t="shared" si="8"/>
        <v>0</v>
      </c>
      <c r="BJ563" s="17" t="s">
        <v>21</v>
      </c>
      <c r="BK563" s="150">
        <f t="shared" si="9"/>
        <v>0</v>
      </c>
      <c r="BL563" s="17" t="s">
        <v>277</v>
      </c>
      <c r="BM563" s="149" t="s">
        <v>4131</v>
      </c>
    </row>
    <row r="564" spans="2:65" s="1" customFormat="1" ht="16.5" customHeight="1">
      <c r="B564" s="32"/>
      <c r="C564" s="179" t="s">
        <v>1231</v>
      </c>
      <c r="D564" s="179" t="s">
        <v>532</v>
      </c>
      <c r="E564" s="180" t="s">
        <v>4132</v>
      </c>
      <c r="F564" s="181" t="s">
        <v>4133</v>
      </c>
      <c r="G564" s="182" t="s">
        <v>876</v>
      </c>
      <c r="H564" s="183">
        <v>1</v>
      </c>
      <c r="I564" s="184"/>
      <c r="J564" s="185">
        <f t="shared" si="0"/>
        <v>0</v>
      </c>
      <c r="K564" s="181" t="s">
        <v>276</v>
      </c>
      <c r="L564" s="186"/>
      <c r="M564" s="187" t="s">
        <v>1</v>
      </c>
      <c r="N564" s="188" t="s">
        <v>46</v>
      </c>
      <c r="P564" s="147">
        <f t="shared" si="1"/>
        <v>0</v>
      </c>
      <c r="Q564" s="147">
        <v>2.9499999999999998E-2</v>
      </c>
      <c r="R564" s="147">
        <f t="shared" si="2"/>
        <v>2.9499999999999998E-2</v>
      </c>
      <c r="S564" s="147">
        <v>0</v>
      </c>
      <c r="T564" s="148">
        <f t="shared" si="3"/>
        <v>0</v>
      </c>
      <c r="AR564" s="149" t="s">
        <v>338</v>
      </c>
      <c r="AT564" s="149" t="s">
        <v>532</v>
      </c>
      <c r="AU564" s="149" t="s">
        <v>90</v>
      </c>
      <c r="AY564" s="17" t="s">
        <v>270</v>
      </c>
      <c r="BE564" s="150">
        <f t="shared" si="4"/>
        <v>0</v>
      </c>
      <c r="BF564" s="150">
        <f t="shared" si="5"/>
        <v>0</v>
      </c>
      <c r="BG564" s="150">
        <f t="shared" si="6"/>
        <v>0</v>
      </c>
      <c r="BH564" s="150">
        <f t="shared" si="7"/>
        <v>0</v>
      </c>
      <c r="BI564" s="150">
        <f t="shared" si="8"/>
        <v>0</v>
      </c>
      <c r="BJ564" s="17" t="s">
        <v>21</v>
      </c>
      <c r="BK564" s="150">
        <f t="shared" si="9"/>
        <v>0</v>
      </c>
      <c r="BL564" s="17" t="s">
        <v>277</v>
      </c>
      <c r="BM564" s="149" t="s">
        <v>4134</v>
      </c>
    </row>
    <row r="565" spans="2:65" s="1" customFormat="1" ht="24.2" customHeight="1">
      <c r="B565" s="32"/>
      <c r="C565" s="179" t="s">
        <v>1235</v>
      </c>
      <c r="D565" s="179" t="s">
        <v>532</v>
      </c>
      <c r="E565" s="180" t="s">
        <v>4135</v>
      </c>
      <c r="F565" s="181" t="s">
        <v>4136</v>
      </c>
      <c r="G565" s="182" t="s">
        <v>876</v>
      </c>
      <c r="H565" s="183">
        <v>1</v>
      </c>
      <c r="I565" s="184"/>
      <c r="J565" s="185">
        <f t="shared" si="0"/>
        <v>0</v>
      </c>
      <c r="K565" s="181" t="s">
        <v>276</v>
      </c>
      <c r="L565" s="186"/>
      <c r="M565" s="187" t="s">
        <v>1</v>
      </c>
      <c r="N565" s="188" t="s">
        <v>46</v>
      </c>
      <c r="P565" s="147">
        <f t="shared" si="1"/>
        <v>0</v>
      </c>
      <c r="Q565" s="147">
        <v>1.9E-3</v>
      </c>
      <c r="R565" s="147">
        <f t="shared" si="2"/>
        <v>1.9E-3</v>
      </c>
      <c r="S565" s="147">
        <v>0</v>
      </c>
      <c r="T565" s="148">
        <f t="shared" si="3"/>
        <v>0</v>
      </c>
      <c r="AR565" s="149" t="s">
        <v>338</v>
      </c>
      <c r="AT565" s="149" t="s">
        <v>532</v>
      </c>
      <c r="AU565" s="149" t="s">
        <v>90</v>
      </c>
      <c r="AY565" s="17" t="s">
        <v>270</v>
      </c>
      <c r="BE565" s="150">
        <f t="shared" si="4"/>
        <v>0</v>
      </c>
      <c r="BF565" s="150">
        <f t="shared" si="5"/>
        <v>0</v>
      </c>
      <c r="BG565" s="150">
        <f t="shared" si="6"/>
        <v>0</v>
      </c>
      <c r="BH565" s="150">
        <f t="shared" si="7"/>
        <v>0</v>
      </c>
      <c r="BI565" s="150">
        <f t="shared" si="8"/>
        <v>0</v>
      </c>
      <c r="BJ565" s="17" t="s">
        <v>21</v>
      </c>
      <c r="BK565" s="150">
        <f t="shared" si="9"/>
        <v>0</v>
      </c>
      <c r="BL565" s="17" t="s">
        <v>277</v>
      </c>
      <c r="BM565" s="149" t="s">
        <v>4137</v>
      </c>
    </row>
    <row r="566" spans="2:65" s="1" customFormat="1" ht="16.5" customHeight="1">
      <c r="B566" s="32"/>
      <c r="C566" s="179" t="s">
        <v>1240</v>
      </c>
      <c r="D566" s="179" t="s">
        <v>532</v>
      </c>
      <c r="E566" s="180" t="s">
        <v>4138</v>
      </c>
      <c r="F566" s="181" t="s">
        <v>4139</v>
      </c>
      <c r="G566" s="182" t="s">
        <v>876</v>
      </c>
      <c r="H566" s="183">
        <v>1</v>
      </c>
      <c r="I566" s="184"/>
      <c r="J566" s="185">
        <f t="shared" si="0"/>
        <v>0</v>
      </c>
      <c r="K566" s="181" t="s">
        <v>276</v>
      </c>
      <c r="L566" s="186"/>
      <c r="M566" s="187" t="s">
        <v>1</v>
      </c>
      <c r="N566" s="188" t="s">
        <v>46</v>
      </c>
      <c r="P566" s="147">
        <f t="shared" si="1"/>
        <v>0</v>
      </c>
      <c r="Q566" s="147">
        <v>1.5E-3</v>
      </c>
      <c r="R566" s="147">
        <f t="shared" si="2"/>
        <v>1.5E-3</v>
      </c>
      <c r="S566" s="147">
        <v>0</v>
      </c>
      <c r="T566" s="148">
        <f t="shared" si="3"/>
        <v>0</v>
      </c>
      <c r="AR566" s="149" t="s">
        <v>338</v>
      </c>
      <c r="AT566" s="149" t="s">
        <v>532</v>
      </c>
      <c r="AU566" s="149" t="s">
        <v>90</v>
      </c>
      <c r="AY566" s="17" t="s">
        <v>270</v>
      </c>
      <c r="BE566" s="150">
        <f t="shared" si="4"/>
        <v>0</v>
      </c>
      <c r="BF566" s="150">
        <f t="shared" si="5"/>
        <v>0</v>
      </c>
      <c r="BG566" s="150">
        <f t="shared" si="6"/>
        <v>0</v>
      </c>
      <c r="BH566" s="150">
        <f t="shared" si="7"/>
        <v>0</v>
      </c>
      <c r="BI566" s="150">
        <f t="shared" si="8"/>
        <v>0</v>
      </c>
      <c r="BJ566" s="17" t="s">
        <v>21</v>
      </c>
      <c r="BK566" s="150">
        <f t="shared" si="9"/>
        <v>0</v>
      </c>
      <c r="BL566" s="17" t="s">
        <v>277</v>
      </c>
      <c r="BM566" s="149" t="s">
        <v>4140</v>
      </c>
    </row>
    <row r="567" spans="2:65" s="1" customFormat="1" ht="21.75" customHeight="1">
      <c r="B567" s="32"/>
      <c r="C567" s="179" t="s">
        <v>1245</v>
      </c>
      <c r="D567" s="179" t="s">
        <v>532</v>
      </c>
      <c r="E567" s="180" t="s">
        <v>4141</v>
      </c>
      <c r="F567" s="181" t="s">
        <v>4142</v>
      </c>
      <c r="G567" s="182" t="s">
        <v>876</v>
      </c>
      <c r="H567" s="183">
        <v>1</v>
      </c>
      <c r="I567" s="184"/>
      <c r="J567" s="185">
        <f t="shared" si="0"/>
        <v>0</v>
      </c>
      <c r="K567" s="181" t="s">
        <v>637</v>
      </c>
      <c r="L567" s="186"/>
      <c r="M567" s="187" t="s">
        <v>1</v>
      </c>
      <c r="N567" s="188" t="s">
        <v>46</v>
      </c>
      <c r="P567" s="147">
        <f t="shared" si="1"/>
        <v>0</v>
      </c>
      <c r="Q567" s="147">
        <v>6.7500000000000004E-2</v>
      </c>
      <c r="R567" s="147">
        <f t="shared" si="2"/>
        <v>6.7500000000000004E-2</v>
      </c>
      <c r="S567" s="147">
        <v>0</v>
      </c>
      <c r="T567" s="148">
        <f t="shared" si="3"/>
        <v>0</v>
      </c>
      <c r="AR567" s="149" t="s">
        <v>338</v>
      </c>
      <c r="AT567" s="149" t="s">
        <v>532</v>
      </c>
      <c r="AU567" s="149" t="s">
        <v>90</v>
      </c>
      <c r="AY567" s="17" t="s">
        <v>270</v>
      </c>
      <c r="BE567" s="150">
        <f t="shared" si="4"/>
        <v>0</v>
      </c>
      <c r="BF567" s="150">
        <f t="shared" si="5"/>
        <v>0</v>
      </c>
      <c r="BG567" s="150">
        <f t="shared" si="6"/>
        <v>0</v>
      </c>
      <c r="BH567" s="150">
        <f t="shared" si="7"/>
        <v>0</v>
      </c>
      <c r="BI567" s="150">
        <f t="shared" si="8"/>
        <v>0</v>
      </c>
      <c r="BJ567" s="17" t="s">
        <v>21</v>
      </c>
      <c r="BK567" s="150">
        <f t="shared" si="9"/>
        <v>0</v>
      </c>
      <c r="BL567" s="17" t="s">
        <v>277</v>
      </c>
      <c r="BM567" s="149" t="s">
        <v>4143</v>
      </c>
    </row>
    <row r="568" spans="2:65" s="1" customFormat="1" ht="37.9" customHeight="1">
      <c r="B568" s="32"/>
      <c r="C568" s="138" t="s">
        <v>1258</v>
      </c>
      <c r="D568" s="138" t="s">
        <v>272</v>
      </c>
      <c r="E568" s="139" t="s">
        <v>4144</v>
      </c>
      <c r="F568" s="140" t="s">
        <v>4145</v>
      </c>
      <c r="G568" s="141" t="s">
        <v>876</v>
      </c>
      <c r="H568" s="142">
        <v>7</v>
      </c>
      <c r="I568" s="143"/>
      <c r="J568" s="144">
        <f t="shared" si="0"/>
        <v>0</v>
      </c>
      <c r="K568" s="140" t="s">
        <v>637</v>
      </c>
      <c r="L568" s="32"/>
      <c r="M568" s="145" t="s">
        <v>1</v>
      </c>
      <c r="N568" s="146" t="s">
        <v>46</v>
      </c>
      <c r="P568" s="147">
        <f t="shared" si="1"/>
        <v>0</v>
      </c>
      <c r="Q568" s="147">
        <v>0.111</v>
      </c>
      <c r="R568" s="147">
        <f t="shared" si="2"/>
        <v>0.77700000000000002</v>
      </c>
      <c r="S568" s="147">
        <v>0</v>
      </c>
      <c r="T568" s="148">
        <f t="shared" si="3"/>
        <v>0</v>
      </c>
      <c r="AR568" s="149" t="s">
        <v>277</v>
      </c>
      <c r="AT568" s="149" t="s">
        <v>272</v>
      </c>
      <c r="AU568" s="149" t="s">
        <v>90</v>
      </c>
      <c r="AY568" s="17" t="s">
        <v>270</v>
      </c>
      <c r="BE568" s="150">
        <f t="shared" si="4"/>
        <v>0</v>
      </c>
      <c r="BF568" s="150">
        <f t="shared" si="5"/>
        <v>0</v>
      </c>
      <c r="BG568" s="150">
        <f t="shared" si="6"/>
        <v>0</v>
      </c>
      <c r="BH568" s="150">
        <f t="shared" si="7"/>
        <v>0</v>
      </c>
      <c r="BI568" s="150">
        <f t="shared" si="8"/>
        <v>0</v>
      </c>
      <c r="BJ568" s="17" t="s">
        <v>21</v>
      </c>
      <c r="BK568" s="150">
        <f t="shared" si="9"/>
        <v>0</v>
      </c>
      <c r="BL568" s="17" t="s">
        <v>277</v>
      </c>
      <c r="BM568" s="149" t="s">
        <v>4146</v>
      </c>
    </row>
    <row r="569" spans="2:65" s="14" customFormat="1" ht="11.25">
      <c r="B569" s="165"/>
      <c r="D569" s="152" t="s">
        <v>279</v>
      </c>
      <c r="E569" s="166" t="s">
        <v>1</v>
      </c>
      <c r="F569" s="167" t="s">
        <v>4147</v>
      </c>
      <c r="H569" s="168">
        <v>4</v>
      </c>
      <c r="I569" s="169"/>
      <c r="L569" s="165"/>
      <c r="M569" s="170"/>
      <c r="T569" s="171"/>
      <c r="AT569" s="166" t="s">
        <v>279</v>
      </c>
      <c r="AU569" s="166" t="s">
        <v>90</v>
      </c>
      <c r="AV569" s="14" t="s">
        <v>90</v>
      </c>
      <c r="AW569" s="14" t="s">
        <v>35</v>
      </c>
      <c r="AX569" s="14" t="s">
        <v>81</v>
      </c>
      <c r="AY569" s="166" t="s">
        <v>270</v>
      </c>
    </row>
    <row r="570" spans="2:65" s="14" customFormat="1" ht="11.25">
      <c r="B570" s="165"/>
      <c r="D570" s="152" t="s">
        <v>279</v>
      </c>
      <c r="E570" s="166" t="s">
        <v>1</v>
      </c>
      <c r="F570" s="167" t="s">
        <v>4148</v>
      </c>
      <c r="H570" s="168">
        <v>3</v>
      </c>
      <c r="I570" s="169"/>
      <c r="L570" s="165"/>
      <c r="M570" s="170"/>
      <c r="T570" s="171"/>
      <c r="AT570" s="166" t="s">
        <v>279</v>
      </c>
      <c r="AU570" s="166" t="s">
        <v>90</v>
      </c>
      <c r="AV570" s="14" t="s">
        <v>90</v>
      </c>
      <c r="AW570" s="14" t="s">
        <v>35</v>
      </c>
      <c r="AX570" s="14" t="s">
        <v>81</v>
      </c>
      <c r="AY570" s="166" t="s">
        <v>270</v>
      </c>
    </row>
    <row r="571" spans="2:65" s="15" customFormat="1" ht="11.25">
      <c r="B571" s="172"/>
      <c r="D571" s="152" t="s">
        <v>279</v>
      </c>
      <c r="E571" s="173" t="s">
        <v>1</v>
      </c>
      <c r="F571" s="174" t="s">
        <v>310</v>
      </c>
      <c r="H571" s="175">
        <v>7</v>
      </c>
      <c r="I571" s="176"/>
      <c r="L571" s="172"/>
      <c r="M571" s="177"/>
      <c r="T571" s="178"/>
      <c r="AT571" s="173" t="s">
        <v>279</v>
      </c>
      <c r="AU571" s="173" t="s">
        <v>90</v>
      </c>
      <c r="AV571" s="15" t="s">
        <v>277</v>
      </c>
      <c r="AW571" s="15" t="s">
        <v>35</v>
      </c>
      <c r="AX571" s="15" t="s">
        <v>21</v>
      </c>
      <c r="AY571" s="173" t="s">
        <v>270</v>
      </c>
    </row>
    <row r="572" spans="2:65" s="1" customFormat="1" ht="16.5" customHeight="1">
      <c r="B572" s="32"/>
      <c r="C572" s="138" t="s">
        <v>1276</v>
      </c>
      <c r="D572" s="138" t="s">
        <v>272</v>
      </c>
      <c r="E572" s="139" t="s">
        <v>4149</v>
      </c>
      <c r="F572" s="140" t="s">
        <v>4150</v>
      </c>
      <c r="G572" s="141" t="s">
        <v>335</v>
      </c>
      <c r="H572" s="142">
        <v>4</v>
      </c>
      <c r="I572" s="143"/>
      <c r="J572" s="144">
        <f>ROUND(I572*H572,2)</f>
        <v>0</v>
      </c>
      <c r="K572" s="140" t="s">
        <v>276</v>
      </c>
      <c r="L572" s="32"/>
      <c r="M572" s="145" t="s">
        <v>1</v>
      </c>
      <c r="N572" s="146" t="s">
        <v>46</v>
      </c>
      <c r="P572" s="147">
        <f>O572*H572</f>
        <v>0</v>
      </c>
      <c r="Q572" s="147">
        <v>1.9000000000000001E-4</v>
      </c>
      <c r="R572" s="147">
        <f>Q572*H572</f>
        <v>7.6000000000000004E-4</v>
      </c>
      <c r="S572" s="147">
        <v>0</v>
      </c>
      <c r="T572" s="148">
        <f>S572*H572</f>
        <v>0</v>
      </c>
      <c r="AR572" s="149" t="s">
        <v>277</v>
      </c>
      <c r="AT572" s="149" t="s">
        <v>272</v>
      </c>
      <c r="AU572" s="149" t="s">
        <v>90</v>
      </c>
      <c r="AY572" s="17" t="s">
        <v>270</v>
      </c>
      <c r="BE572" s="150">
        <f>IF(N572="základní",J572,0)</f>
        <v>0</v>
      </c>
      <c r="BF572" s="150">
        <f>IF(N572="snížená",J572,0)</f>
        <v>0</v>
      </c>
      <c r="BG572" s="150">
        <f>IF(N572="zákl. přenesená",J572,0)</f>
        <v>0</v>
      </c>
      <c r="BH572" s="150">
        <f>IF(N572="sníž. přenesená",J572,0)</f>
        <v>0</v>
      </c>
      <c r="BI572" s="150">
        <f>IF(N572="nulová",J572,0)</f>
        <v>0</v>
      </c>
      <c r="BJ572" s="17" t="s">
        <v>21</v>
      </c>
      <c r="BK572" s="150">
        <f>ROUND(I572*H572,2)</f>
        <v>0</v>
      </c>
      <c r="BL572" s="17" t="s">
        <v>277</v>
      </c>
      <c r="BM572" s="149" t="s">
        <v>4151</v>
      </c>
    </row>
    <row r="573" spans="2:65" s="14" customFormat="1" ht="11.25">
      <c r="B573" s="165"/>
      <c r="D573" s="152" t="s">
        <v>279</v>
      </c>
      <c r="E573" s="166" t="s">
        <v>1</v>
      </c>
      <c r="F573" s="167" t="s">
        <v>4152</v>
      </c>
      <c r="H573" s="168">
        <v>4</v>
      </c>
      <c r="I573" s="169"/>
      <c r="L573" s="165"/>
      <c r="M573" s="170"/>
      <c r="T573" s="171"/>
      <c r="AT573" s="166" t="s">
        <v>279</v>
      </c>
      <c r="AU573" s="166" t="s">
        <v>90</v>
      </c>
      <c r="AV573" s="14" t="s">
        <v>90</v>
      </c>
      <c r="AW573" s="14" t="s">
        <v>35</v>
      </c>
      <c r="AX573" s="14" t="s">
        <v>21</v>
      </c>
      <c r="AY573" s="166" t="s">
        <v>270</v>
      </c>
    </row>
    <row r="574" spans="2:65" s="1" customFormat="1" ht="16.5" customHeight="1">
      <c r="B574" s="32"/>
      <c r="C574" s="138" t="s">
        <v>1281</v>
      </c>
      <c r="D574" s="138" t="s">
        <v>272</v>
      </c>
      <c r="E574" s="139" t="s">
        <v>4153</v>
      </c>
      <c r="F574" s="140" t="s">
        <v>4154</v>
      </c>
      <c r="G574" s="141" t="s">
        <v>335</v>
      </c>
      <c r="H574" s="142">
        <v>757</v>
      </c>
      <c r="I574" s="143"/>
      <c r="J574" s="144">
        <f>ROUND(I574*H574,2)</f>
        <v>0</v>
      </c>
      <c r="K574" s="140" t="s">
        <v>276</v>
      </c>
      <c r="L574" s="32"/>
      <c r="M574" s="145" t="s">
        <v>1</v>
      </c>
      <c r="N574" s="146" t="s">
        <v>46</v>
      </c>
      <c r="P574" s="147">
        <f>O574*H574</f>
        <v>0</v>
      </c>
      <c r="Q574" s="147">
        <v>2.0000000000000001E-4</v>
      </c>
      <c r="R574" s="147">
        <f>Q574*H574</f>
        <v>0.15140000000000001</v>
      </c>
      <c r="S574" s="147">
        <v>0</v>
      </c>
      <c r="T574" s="148">
        <f>S574*H574</f>
        <v>0</v>
      </c>
      <c r="AR574" s="149" t="s">
        <v>277</v>
      </c>
      <c r="AT574" s="149" t="s">
        <v>272</v>
      </c>
      <c r="AU574" s="149" t="s">
        <v>90</v>
      </c>
      <c r="AY574" s="17" t="s">
        <v>270</v>
      </c>
      <c r="BE574" s="150">
        <f>IF(N574="základní",J574,0)</f>
        <v>0</v>
      </c>
      <c r="BF574" s="150">
        <f>IF(N574="snížená",J574,0)</f>
        <v>0</v>
      </c>
      <c r="BG574" s="150">
        <f>IF(N574="zákl. přenesená",J574,0)</f>
        <v>0</v>
      </c>
      <c r="BH574" s="150">
        <f>IF(N574="sníž. přenesená",J574,0)</f>
        <v>0</v>
      </c>
      <c r="BI574" s="150">
        <f>IF(N574="nulová",J574,0)</f>
        <v>0</v>
      </c>
      <c r="BJ574" s="17" t="s">
        <v>21</v>
      </c>
      <c r="BK574" s="150">
        <f>ROUND(I574*H574,2)</f>
        <v>0</v>
      </c>
      <c r="BL574" s="17" t="s">
        <v>277</v>
      </c>
      <c r="BM574" s="149" t="s">
        <v>4155</v>
      </c>
    </row>
    <row r="575" spans="2:65" s="14" customFormat="1" ht="11.25">
      <c r="B575" s="165"/>
      <c r="D575" s="152" t="s">
        <v>279</v>
      </c>
      <c r="E575" s="166" t="s">
        <v>1</v>
      </c>
      <c r="F575" s="167" t="s">
        <v>4156</v>
      </c>
      <c r="H575" s="168">
        <v>12</v>
      </c>
      <c r="I575" s="169"/>
      <c r="L575" s="165"/>
      <c r="M575" s="170"/>
      <c r="T575" s="171"/>
      <c r="AT575" s="166" t="s">
        <v>279</v>
      </c>
      <c r="AU575" s="166" t="s">
        <v>90</v>
      </c>
      <c r="AV575" s="14" t="s">
        <v>90</v>
      </c>
      <c r="AW575" s="14" t="s">
        <v>35</v>
      </c>
      <c r="AX575" s="14" t="s">
        <v>81</v>
      </c>
      <c r="AY575" s="166" t="s">
        <v>270</v>
      </c>
    </row>
    <row r="576" spans="2:65" s="14" customFormat="1" ht="11.25">
      <c r="B576" s="165"/>
      <c r="D576" s="152" t="s">
        <v>279</v>
      </c>
      <c r="E576" s="166" t="s">
        <v>1</v>
      </c>
      <c r="F576" s="167" t="s">
        <v>4157</v>
      </c>
      <c r="H576" s="168">
        <v>745</v>
      </c>
      <c r="I576" s="169"/>
      <c r="L576" s="165"/>
      <c r="M576" s="170"/>
      <c r="T576" s="171"/>
      <c r="AT576" s="166" t="s">
        <v>279</v>
      </c>
      <c r="AU576" s="166" t="s">
        <v>90</v>
      </c>
      <c r="AV576" s="14" t="s">
        <v>90</v>
      </c>
      <c r="AW576" s="14" t="s">
        <v>35</v>
      </c>
      <c r="AX576" s="14" t="s">
        <v>81</v>
      </c>
      <c r="AY576" s="166" t="s">
        <v>270</v>
      </c>
    </row>
    <row r="577" spans="2:65" s="15" customFormat="1" ht="11.25">
      <c r="B577" s="172"/>
      <c r="D577" s="152" t="s">
        <v>279</v>
      </c>
      <c r="E577" s="173" t="s">
        <v>1</v>
      </c>
      <c r="F577" s="174" t="s">
        <v>310</v>
      </c>
      <c r="H577" s="175">
        <v>757</v>
      </c>
      <c r="I577" s="176"/>
      <c r="L577" s="172"/>
      <c r="M577" s="177"/>
      <c r="T577" s="178"/>
      <c r="AT577" s="173" t="s">
        <v>279</v>
      </c>
      <c r="AU577" s="173" t="s">
        <v>90</v>
      </c>
      <c r="AV577" s="15" t="s">
        <v>277</v>
      </c>
      <c r="AW577" s="15" t="s">
        <v>35</v>
      </c>
      <c r="AX577" s="15" t="s">
        <v>21</v>
      </c>
      <c r="AY577" s="173" t="s">
        <v>270</v>
      </c>
    </row>
    <row r="578" spans="2:65" s="1" customFormat="1" ht="16.5" customHeight="1">
      <c r="B578" s="32"/>
      <c r="C578" s="138" t="s">
        <v>1286</v>
      </c>
      <c r="D578" s="138" t="s">
        <v>272</v>
      </c>
      <c r="E578" s="139" t="s">
        <v>4158</v>
      </c>
      <c r="F578" s="140" t="s">
        <v>4159</v>
      </c>
      <c r="G578" s="141" t="s">
        <v>876</v>
      </c>
      <c r="H578" s="142">
        <v>19</v>
      </c>
      <c r="I578" s="143"/>
      <c r="J578" s="144">
        <f>ROUND(I578*H578,2)</f>
        <v>0</v>
      </c>
      <c r="K578" s="140" t="s">
        <v>637</v>
      </c>
      <c r="L578" s="32"/>
      <c r="M578" s="145" t="s">
        <v>1</v>
      </c>
      <c r="N578" s="146" t="s">
        <v>46</v>
      </c>
      <c r="P578" s="147">
        <f>O578*H578</f>
        <v>0</v>
      </c>
      <c r="Q578" s="147">
        <v>0</v>
      </c>
      <c r="R578" s="147">
        <f>Q578*H578</f>
        <v>0</v>
      </c>
      <c r="S578" s="147">
        <v>0</v>
      </c>
      <c r="T578" s="148">
        <f>S578*H578</f>
        <v>0</v>
      </c>
      <c r="AR578" s="149" t="s">
        <v>277</v>
      </c>
      <c r="AT578" s="149" t="s">
        <v>272</v>
      </c>
      <c r="AU578" s="149" t="s">
        <v>90</v>
      </c>
      <c r="AY578" s="17" t="s">
        <v>270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21</v>
      </c>
      <c r="BK578" s="150">
        <f>ROUND(I578*H578,2)</f>
        <v>0</v>
      </c>
      <c r="BL578" s="17" t="s">
        <v>277</v>
      </c>
      <c r="BM578" s="149" t="s">
        <v>4160</v>
      </c>
    </row>
    <row r="579" spans="2:65" s="1" customFormat="1" ht="24.2" customHeight="1">
      <c r="B579" s="32"/>
      <c r="C579" s="138" t="s">
        <v>1306</v>
      </c>
      <c r="D579" s="138" t="s">
        <v>272</v>
      </c>
      <c r="E579" s="139" t="s">
        <v>4161</v>
      </c>
      <c r="F579" s="140" t="s">
        <v>4162</v>
      </c>
      <c r="G579" s="141" t="s">
        <v>335</v>
      </c>
      <c r="H579" s="142">
        <v>740</v>
      </c>
      <c r="I579" s="143"/>
      <c r="J579" s="144">
        <f>ROUND(I579*H579,2)</f>
        <v>0</v>
      </c>
      <c r="K579" s="140" t="s">
        <v>276</v>
      </c>
      <c r="L579" s="32"/>
      <c r="M579" s="145" t="s">
        <v>1</v>
      </c>
      <c r="N579" s="146" t="s">
        <v>46</v>
      </c>
      <c r="P579" s="147">
        <f>O579*H579</f>
        <v>0</v>
      </c>
      <c r="Q579" s="147">
        <v>9.0000000000000006E-5</v>
      </c>
      <c r="R579" s="147">
        <f>Q579*H579</f>
        <v>6.6600000000000006E-2</v>
      </c>
      <c r="S579" s="147">
        <v>0</v>
      </c>
      <c r="T579" s="148">
        <f>S579*H579</f>
        <v>0</v>
      </c>
      <c r="AR579" s="149" t="s">
        <v>277</v>
      </c>
      <c r="AT579" s="149" t="s">
        <v>272</v>
      </c>
      <c r="AU579" s="149" t="s">
        <v>90</v>
      </c>
      <c r="AY579" s="17" t="s">
        <v>270</v>
      </c>
      <c r="BE579" s="150">
        <f>IF(N579="základní",J579,0)</f>
        <v>0</v>
      </c>
      <c r="BF579" s="150">
        <f>IF(N579="snížená",J579,0)</f>
        <v>0</v>
      </c>
      <c r="BG579" s="150">
        <f>IF(N579="zákl. přenesená",J579,0)</f>
        <v>0</v>
      </c>
      <c r="BH579" s="150">
        <f>IF(N579="sníž. přenesená",J579,0)</f>
        <v>0</v>
      </c>
      <c r="BI579" s="150">
        <f>IF(N579="nulová",J579,0)</f>
        <v>0</v>
      </c>
      <c r="BJ579" s="17" t="s">
        <v>21</v>
      </c>
      <c r="BK579" s="150">
        <f>ROUND(I579*H579,2)</f>
        <v>0</v>
      </c>
      <c r="BL579" s="17" t="s">
        <v>277</v>
      </c>
      <c r="BM579" s="149" t="s">
        <v>4163</v>
      </c>
    </row>
    <row r="580" spans="2:65" s="14" customFormat="1" ht="11.25">
      <c r="B580" s="165"/>
      <c r="D580" s="152" t="s">
        <v>279</v>
      </c>
      <c r="E580" s="166" t="s">
        <v>1</v>
      </c>
      <c r="F580" s="167" t="s">
        <v>4164</v>
      </c>
      <c r="H580" s="168">
        <v>740</v>
      </c>
      <c r="I580" s="169"/>
      <c r="L580" s="165"/>
      <c r="M580" s="170"/>
      <c r="T580" s="171"/>
      <c r="AT580" s="166" t="s">
        <v>279</v>
      </c>
      <c r="AU580" s="166" t="s">
        <v>90</v>
      </c>
      <c r="AV580" s="14" t="s">
        <v>90</v>
      </c>
      <c r="AW580" s="14" t="s">
        <v>35</v>
      </c>
      <c r="AX580" s="14" t="s">
        <v>21</v>
      </c>
      <c r="AY580" s="166" t="s">
        <v>270</v>
      </c>
    </row>
    <row r="581" spans="2:65" s="1" customFormat="1" ht="33" customHeight="1">
      <c r="B581" s="32"/>
      <c r="C581" s="138" t="s">
        <v>1318</v>
      </c>
      <c r="D581" s="138" t="s">
        <v>272</v>
      </c>
      <c r="E581" s="139" t="s">
        <v>4165</v>
      </c>
      <c r="F581" s="140" t="s">
        <v>4166</v>
      </c>
      <c r="G581" s="141" t="s">
        <v>371</v>
      </c>
      <c r="H581" s="142">
        <v>95.23</v>
      </c>
      <c r="I581" s="143"/>
      <c r="J581" s="144">
        <f>ROUND(I581*H581,2)</f>
        <v>0</v>
      </c>
      <c r="K581" s="140" t="s">
        <v>637</v>
      </c>
      <c r="L581" s="32"/>
      <c r="M581" s="145" t="s">
        <v>1</v>
      </c>
      <c r="N581" s="146" t="s">
        <v>46</v>
      </c>
      <c r="P581" s="147">
        <f>O581*H581</f>
        <v>0</v>
      </c>
      <c r="Q581" s="147">
        <v>1.5298499999999999</v>
      </c>
      <c r="R581" s="147">
        <f>Q581*H581</f>
        <v>145.68761549999999</v>
      </c>
      <c r="S581" s="147">
        <v>0</v>
      </c>
      <c r="T581" s="148">
        <f>S581*H581</f>
        <v>0</v>
      </c>
      <c r="AR581" s="149" t="s">
        <v>277</v>
      </c>
      <c r="AT581" s="149" t="s">
        <v>272</v>
      </c>
      <c r="AU581" s="149" t="s">
        <v>90</v>
      </c>
      <c r="AY581" s="17" t="s">
        <v>270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21</v>
      </c>
      <c r="BK581" s="150">
        <f>ROUND(I581*H581,2)</f>
        <v>0</v>
      </c>
      <c r="BL581" s="17" t="s">
        <v>277</v>
      </c>
      <c r="BM581" s="149" t="s">
        <v>4167</v>
      </c>
    </row>
    <row r="582" spans="2:65" s="14" customFormat="1" ht="11.25">
      <c r="B582" s="165"/>
      <c r="D582" s="152" t="s">
        <v>279</v>
      </c>
      <c r="E582" s="166" t="s">
        <v>1</v>
      </c>
      <c r="F582" s="167" t="s">
        <v>4168</v>
      </c>
      <c r="H582" s="168">
        <v>95.23</v>
      </c>
      <c r="I582" s="169"/>
      <c r="L582" s="165"/>
      <c r="M582" s="170"/>
      <c r="T582" s="171"/>
      <c r="AT582" s="166" t="s">
        <v>279</v>
      </c>
      <c r="AU582" s="166" t="s">
        <v>90</v>
      </c>
      <c r="AV582" s="14" t="s">
        <v>90</v>
      </c>
      <c r="AW582" s="14" t="s">
        <v>35</v>
      </c>
      <c r="AX582" s="14" t="s">
        <v>21</v>
      </c>
      <c r="AY582" s="166" t="s">
        <v>270</v>
      </c>
    </row>
    <row r="583" spans="2:65" s="1" customFormat="1" ht="21.75" customHeight="1">
      <c r="B583" s="32"/>
      <c r="C583" s="138" t="s">
        <v>1937</v>
      </c>
      <c r="D583" s="138" t="s">
        <v>272</v>
      </c>
      <c r="E583" s="139" t="s">
        <v>4169</v>
      </c>
      <c r="F583" s="140" t="s">
        <v>4170</v>
      </c>
      <c r="G583" s="141" t="s">
        <v>335</v>
      </c>
      <c r="H583" s="142">
        <v>2</v>
      </c>
      <c r="I583" s="143"/>
      <c r="J583" s="144">
        <f>ROUND(I583*H583,2)</f>
        <v>0</v>
      </c>
      <c r="K583" s="140" t="s">
        <v>276</v>
      </c>
      <c r="L583" s="32"/>
      <c r="M583" s="145" t="s">
        <v>1</v>
      </c>
      <c r="N583" s="146" t="s">
        <v>46</v>
      </c>
      <c r="P583" s="147">
        <f>O583*H583</f>
        <v>0</v>
      </c>
      <c r="Q583" s="147">
        <v>0</v>
      </c>
      <c r="R583" s="147">
        <f>Q583*H583</f>
        <v>0</v>
      </c>
      <c r="S583" s="147">
        <v>4.3999999999999997E-2</v>
      </c>
      <c r="T583" s="148">
        <f>S583*H583</f>
        <v>8.7999999999999995E-2</v>
      </c>
      <c r="AR583" s="149" t="s">
        <v>277</v>
      </c>
      <c r="AT583" s="149" t="s">
        <v>272</v>
      </c>
      <c r="AU583" s="149" t="s">
        <v>90</v>
      </c>
      <c r="AY583" s="17" t="s">
        <v>270</v>
      </c>
      <c r="BE583" s="150">
        <f>IF(N583="základní",J583,0)</f>
        <v>0</v>
      </c>
      <c r="BF583" s="150">
        <f>IF(N583="snížená",J583,0)</f>
        <v>0</v>
      </c>
      <c r="BG583" s="150">
        <f>IF(N583="zákl. přenesená",J583,0)</f>
        <v>0</v>
      </c>
      <c r="BH583" s="150">
        <f>IF(N583="sníž. přenesená",J583,0)</f>
        <v>0</v>
      </c>
      <c r="BI583" s="150">
        <f>IF(N583="nulová",J583,0)</f>
        <v>0</v>
      </c>
      <c r="BJ583" s="17" t="s">
        <v>21</v>
      </c>
      <c r="BK583" s="150">
        <f>ROUND(I583*H583,2)</f>
        <v>0</v>
      </c>
      <c r="BL583" s="17" t="s">
        <v>277</v>
      </c>
      <c r="BM583" s="149" t="s">
        <v>4171</v>
      </c>
    </row>
    <row r="584" spans="2:65" s="1" customFormat="1" ht="24.2" customHeight="1">
      <c r="B584" s="32"/>
      <c r="C584" s="138" t="s">
        <v>1939</v>
      </c>
      <c r="D584" s="138" t="s">
        <v>272</v>
      </c>
      <c r="E584" s="139" t="s">
        <v>4172</v>
      </c>
      <c r="F584" s="140" t="s">
        <v>4173</v>
      </c>
      <c r="G584" s="141" t="s">
        <v>335</v>
      </c>
      <c r="H584" s="142">
        <v>2.5</v>
      </c>
      <c r="I584" s="143"/>
      <c r="J584" s="144">
        <f>ROUND(I584*H584,2)</f>
        <v>0</v>
      </c>
      <c r="K584" s="140" t="s">
        <v>276</v>
      </c>
      <c r="L584" s="32"/>
      <c r="M584" s="145" t="s">
        <v>1</v>
      </c>
      <c r="N584" s="146" t="s">
        <v>46</v>
      </c>
      <c r="P584" s="147">
        <f>O584*H584</f>
        <v>0</v>
      </c>
      <c r="Q584" s="147">
        <v>0</v>
      </c>
      <c r="R584" s="147">
        <f>Q584*H584</f>
        <v>0</v>
      </c>
      <c r="S584" s="147">
        <v>9.7000000000000003E-2</v>
      </c>
      <c r="T584" s="148">
        <f>S584*H584</f>
        <v>0.24249999999999999</v>
      </c>
      <c r="AR584" s="149" t="s">
        <v>277</v>
      </c>
      <c r="AT584" s="149" t="s">
        <v>272</v>
      </c>
      <c r="AU584" s="149" t="s">
        <v>90</v>
      </c>
      <c r="AY584" s="17" t="s">
        <v>270</v>
      </c>
      <c r="BE584" s="150">
        <f>IF(N584="základní",J584,0)</f>
        <v>0</v>
      </c>
      <c r="BF584" s="150">
        <f>IF(N584="snížená",J584,0)</f>
        <v>0</v>
      </c>
      <c r="BG584" s="150">
        <f>IF(N584="zákl. přenesená",J584,0)</f>
        <v>0</v>
      </c>
      <c r="BH584" s="150">
        <f>IF(N584="sníž. přenesená",J584,0)</f>
        <v>0</v>
      </c>
      <c r="BI584" s="150">
        <f>IF(N584="nulová",J584,0)</f>
        <v>0</v>
      </c>
      <c r="BJ584" s="17" t="s">
        <v>21</v>
      </c>
      <c r="BK584" s="150">
        <f>ROUND(I584*H584,2)</f>
        <v>0</v>
      </c>
      <c r="BL584" s="17" t="s">
        <v>277</v>
      </c>
      <c r="BM584" s="149" t="s">
        <v>4174</v>
      </c>
    </row>
    <row r="585" spans="2:65" s="1" customFormat="1" ht="24.2" customHeight="1">
      <c r="B585" s="32"/>
      <c r="C585" s="138" t="s">
        <v>1945</v>
      </c>
      <c r="D585" s="138" t="s">
        <v>272</v>
      </c>
      <c r="E585" s="139" t="s">
        <v>4175</v>
      </c>
      <c r="F585" s="140" t="s">
        <v>4176</v>
      </c>
      <c r="G585" s="141" t="s">
        <v>335</v>
      </c>
      <c r="H585" s="142">
        <v>242</v>
      </c>
      <c r="I585" s="143"/>
      <c r="J585" s="144">
        <f>ROUND(I585*H585,2)</f>
        <v>0</v>
      </c>
      <c r="K585" s="140" t="s">
        <v>276</v>
      </c>
      <c r="L585" s="32"/>
      <c r="M585" s="145" t="s">
        <v>1</v>
      </c>
      <c r="N585" s="146" t="s">
        <v>46</v>
      </c>
      <c r="P585" s="147">
        <f>O585*H585</f>
        <v>0</v>
      </c>
      <c r="Q585" s="147">
        <v>0</v>
      </c>
      <c r="R585" s="147">
        <f>Q585*H585</f>
        <v>0</v>
      </c>
      <c r="S585" s="147">
        <v>0.19700000000000001</v>
      </c>
      <c r="T585" s="148">
        <f>S585*H585</f>
        <v>47.673999999999999</v>
      </c>
      <c r="AR585" s="149" t="s">
        <v>277</v>
      </c>
      <c r="AT585" s="149" t="s">
        <v>272</v>
      </c>
      <c r="AU585" s="149" t="s">
        <v>90</v>
      </c>
      <c r="AY585" s="17" t="s">
        <v>270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21</v>
      </c>
      <c r="BK585" s="150">
        <f>ROUND(I585*H585,2)</f>
        <v>0</v>
      </c>
      <c r="BL585" s="17" t="s">
        <v>277</v>
      </c>
      <c r="BM585" s="149" t="s">
        <v>4177</v>
      </c>
    </row>
    <row r="586" spans="2:65" s="1" customFormat="1" ht="24.2" customHeight="1">
      <c r="B586" s="32"/>
      <c r="C586" s="138" t="s">
        <v>1947</v>
      </c>
      <c r="D586" s="138" t="s">
        <v>272</v>
      </c>
      <c r="E586" s="139" t="s">
        <v>4178</v>
      </c>
      <c r="F586" s="140" t="s">
        <v>4179</v>
      </c>
      <c r="G586" s="141" t="s">
        <v>876</v>
      </c>
      <c r="H586" s="142">
        <v>7</v>
      </c>
      <c r="I586" s="143"/>
      <c r="J586" s="144">
        <f>ROUND(I586*H586,2)</f>
        <v>0</v>
      </c>
      <c r="K586" s="140" t="s">
        <v>276</v>
      </c>
      <c r="L586" s="32"/>
      <c r="M586" s="145" t="s">
        <v>1</v>
      </c>
      <c r="N586" s="146" t="s">
        <v>46</v>
      </c>
      <c r="P586" s="147">
        <f>O586*H586</f>
        <v>0</v>
      </c>
      <c r="Q586" s="147">
        <v>0</v>
      </c>
      <c r="R586" s="147">
        <f>Q586*H586</f>
        <v>0</v>
      </c>
      <c r="S586" s="147">
        <v>0.05</v>
      </c>
      <c r="T586" s="148">
        <f>S586*H586</f>
        <v>0.35000000000000003</v>
      </c>
      <c r="AR586" s="149" t="s">
        <v>277</v>
      </c>
      <c r="AT586" s="149" t="s">
        <v>272</v>
      </c>
      <c r="AU586" s="149" t="s">
        <v>90</v>
      </c>
      <c r="AY586" s="17" t="s">
        <v>270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21</v>
      </c>
      <c r="BK586" s="150">
        <f>ROUND(I586*H586,2)</f>
        <v>0</v>
      </c>
      <c r="BL586" s="17" t="s">
        <v>277</v>
      </c>
      <c r="BM586" s="149" t="s">
        <v>4180</v>
      </c>
    </row>
    <row r="587" spans="2:65" s="14" customFormat="1" ht="11.25">
      <c r="B587" s="165"/>
      <c r="D587" s="152" t="s">
        <v>279</v>
      </c>
      <c r="E587" s="166" t="s">
        <v>1</v>
      </c>
      <c r="F587" s="167" t="s">
        <v>4181</v>
      </c>
      <c r="H587" s="168">
        <v>7</v>
      </c>
      <c r="I587" s="169"/>
      <c r="L587" s="165"/>
      <c r="M587" s="170"/>
      <c r="T587" s="171"/>
      <c r="AT587" s="166" t="s">
        <v>279</v>
      </c>
      <c r="AU587" s="166" t="s">
        <v>90</v>
      </c>
      <c r="AV587" s="14" t="s">
        <v>90</v>
      </c>
      <c r="AW587" s="14" t="s">
        <v>35</v>
      </c>
      <c r="AX587" s="14" t="s">
        <v>21</v>
      </c>
      <c r="AY587" s="166" t="s">
        <v>270</v>
      </c>
    </row>
    <row r="588" spans="2:65" s="1" customFormat="1" ht="33" customHeight="1">
      <c r="B588" s="32"/>
      <c r="C588" s="138" t="s">
        <v>1950</v>
      </c>
      <c r="D588" s="138" t="s">
        <v>272</v>
      </c>
      <c r="E588" s="139" t="s">
        <v>4182</v>
      </c>
      <c r="F588" s="140" t="s">
        <v>4183</v>
      </c>
      <c r="G588" s="141" t="s">
        <v>876</v>
      </c>
      <c r="H588" s="142">
        <v>1</v>
      </c>
      <c r="I588" s="143"/>
      <c r="J588" s="144">
        <f t="shared" ref="J588:J593" si="10">ROUND(I588*H588,2)</f>
        <v>0</v>
      </c>
      <c r="K588" s="140" t="s">
        <v>637</v>
      </c>
      <c r="L588" s="32"/>
      <c r="M588" s="145" t="s">
        <v>1</v>
      </c>
      <c r="N588" s="146" t="s">
        <v>46</v>
      </c>
      <c r="P588" s="147">
        <f t="shared" ref="P588:P593" si="11">O588*H588</f>
        <v>0</v>
      </c>
      <c r="Q588" s="147">
        <v>0</v>
      </c>
      <c r="R588" s="147">
        <f t="shared" ref="R588:R593" si="12">Q588*H588</f>
        <v>0</v>
      </c>
      <c r="S588" s="147">
        <v>1.7299999999999999E-2</v>
      </c>
      <c r="T588" s="148">
        <f t="shared" ref="T588:T593" si="13">S588*H588</f>
        <v>1.7299999999999999E-2</v>
      </c>
      <c r="AR588" s="149" t="s">
        <v>277</v>
      </c>
      <c r="AT588" s="149" t="s">
        <v>272</v>
      </c>
      <c r="AU588" s="149" t="s">
        <v>90</v>
      </c>
      <c r="AY588" s="17" t="s">
        <v>270</v>
      </c>
      <c r="BE588" s="150">
        <f t="shared" ref="BE588:BE593" si="14">IF(N588="základní",J588,0)</f>
        <v>0</v>
      </c>
      <c r="BF588" s="150">
        <f t="shared" ref="BF588:BF593" si="15">IF(N588="snížená",J588,0)</f>
        <v>0</v>
      </c>
      <c r="BG588" s="150">
        <f t="shared" ref="BG588:BG593" si="16">IF(N588="zákl. přenesená",J588,0)</f>
        <v>0</v>
      </c>
      <c r="BH588" s="150">
        <f t="shared" ref="BH588:BH593" si="17">IF(N588="sníž. přenesená",J588,0)</f>
        <v>0</v>
      </c>
      <c r="BI588" s="150">
        <f t="shared" ref="BI588:BI593" si="18">IF(N588="nulová",J588,0)</f>
        <v>0</v>
      </c>
      <c r="BJ588" s="17" t="s">
        <v>21</v>
      </c>
      <c r="BK588" s="150">
        <f t="shared" ref="BK588:BK593" si="19">ROUND(I588*H588,2)</f>
        <v>0</v>
      </c>
      <c r="BL588" s="17" t="s">
        <v>277</v>
      </c>
      <c r="BM588" s="149" t="s">
        <v>4184</v>
      </c>
    </row>
    <row r="589" spans="2:65" s="1" customFormat="1" ht="37.9" customHeight="1">
      <c r="B589" s="32"/>
      <c r="C589" s="138" t="s">
        <v>1951</v>
      </c>
      <c r="D589" s="138" t="s">
        <v>272</v>
      </c>
      <c r="E589" s="139" t="s">
        <v>4185</v>
      </c>
      <c r="F589" s="140" t="s">
        <v>4186</v>
      </c>
      <c r="G589" s="141" t="s">
        <v>876</v>
      </c>
      <c r="H589" s="142">
        <v>1</v>
      </c>
      <c r="I589" s="143"/>
      <c r="J589" s="144">
        <f t="shared" si="10"/>
        <v>0</v>
      </c>
      <c r="K589" s="140" t="s">
        <v>637</v>
      </c>
      <c r="L589" s="32"/>
      <c r="M589" s="145" t="s">
        <v>1</v>
      </c>
      <c r="N589" s="146" t="s">
        <v>46</v>
      </c>
      <c r="P589" s="147">
        <f t="shared" si="11"/>
        <v>0</v>
      </c>
      <c r="Q589" s="147">
        <v>0</v>
      </c>
      <c r="R589" s="147">
        <f t="shared" si="12"/>
        <v>0</v>
      </c>
      <c r="S589" s="147">
        <v>3.9849999999999997E-2</v>
      </c>
      <c r="T589" s="148">
        <f t="shared" si="13"/>
        <v>3.9849999999999997E-2</v>
      </c>
      <c r="AR589" s="149" t="s">
        <v>277</v>
      </c>
      <c r="AT589" s="149" t="s">
        <v>272</v>
      </c>
      <c r="AU589" s="149" t="s">
        <v>90</v>
      </c>
      <c r="AY589" s="17" t="s">
        <v>270</v>
      </c>
      <c r="BE589" s="150">
        <f t="shared" si="14"/>
        <v>0</v>
      </c>
      <c r="BF589" s="150">
        <f t="shared" si="15"/>
        <v>0</v>
      </c>
      <c r="BG589" s="150">
        <f t="shared" si="16"/>
        <v>0</v>
      </c>
      <c r="BH589" s="150">
        <f t="shared" si="17"/>
        <v>0</v>
      </c>
      <c r="BI589" s="150">
        <f t="shared" si="18"/>
        <v>0</v>
      </c>
      <c r="BJ589" s="17" t="s">
        <v>21</v>
      </c>
      <c r="BK589" s="150">
        <f t="shared" si="19"/>
        <v>0</v>
      </c>
      <c r="BL589" s="17" t="s">
        <v>277</v>
      </c>
      <c r="BM589" s="149" t="s">
        <v>4187</v>
      </c>
    </row>
    <row r="590" spans="2:65" s="1" customFormat="1" ht="37.9" customHeight="1">
      <c r="B590" s="32"/>
      <c r="C590" s="138" t="s">
        <v>1952</v>
      </c>
      <c r="D590" s="138" t="s">
        <v>272</v>
      </c>
      <c r="E590" s="139" t="s">
        <v>4188</v>
      </c>
      <c r="F590" s="140" t="s">
        <v>4189</v>
      </c>
      <c r="G590" s="141" t="s">
        <v>876</v>
      </c>
      <c r="H590" s="142">
        <v>2</v>
      </c>
      <c r="I590" s="143"/>
      <c r="J590" s="144">
        <f t="shared" si="10"/>
        <v>0</v>
      </c>
      <c r="K590" s="140" t="s">
        <v>637</v>
      </c>
      <c r="L590" s="32"/>
      <c r="M590" s="145" t="s">
        <v>1</v>
      </c>
      <c r="N590" s="146" t="s">
        <v>46</v>
      </c>
      <c r="P590" s="147">
        <f t="shared" si="11"/>
        <v>0</v>
      </c>
      <c r="Q590" s="147">
        <v>0</v>
      </c>
      <c r="R590" s="147">
        <f t="shared" si="12"/>
        <v>0</v>
      </c>
      <c r="S590" s="147">
        <v>6.3869999999999996E-2</v>
      </c>
      <c r="T590" s="148">
        <f t="shared" si="13"/>
        <v>0.12773999999999999</v>
      </c>
      <c r="AR590" s="149" t="s">
        <v>277</v>
      </c>
      <c r="AT590" s="149" t="s">
        <v>272</v>
      </c>
      <c r="AU590" s="149" t="s">
        <v>90</v>
      </c>
      <c r="AY590" s="17" t="s">
        <v>270</v>
      </c>
      <c r="BE590" s="150">
        <f t="shared" si="14"/>
        <v>0</v>
      </c>
      <c r="BF590" s="150">
        <f t="shared" si="15"/>
        <v>0</v>
      </c>
      <c r="BG590" s="150">
        <f t="shared" si="16"/>
        <v>0</v>
      </c>
      <c r="BH590" s="150">
        <f t="shared" si="17"/>
        <v>0</v>
      </c>
      <c r="BI590" s="150">
        <f t="shared" si="18"/>
        <v>0</v>
      </c>
      <c r="BJ590" s="17" t="s">
        <v>21</v>
      </c>
      <c r="BK590" s="150">
        <f t="shared" si="19"/>
        <v>0</v>
      </c>
      <c r="BL590" s="17" t="s">
        <v>277</v>
      </c>
      <c r="BM590" s="149" t="s">
        <v>4190</v>
      </c>
    </row>
    <row r="591" spans="2:65" s="1" customFormat="1" ht="37.9" customHeight="1">
      <c r="B591" s="32"/>
      <c r="C591" s="138" t="s">
        <v>1953</v>
      </c>
      <c r="D591" s="138" t="s">
        <v>272</v>
      </c>
      <c r="E591" s="139" t="s">
        <v>4191</v>
      </c>
      <c r="F591" s="140" t="s">
        <v>4192</v>
      </c>
      <c r="G591" s="141" t="s">
        <v>876</v>
      </c>
      <c r="H591" s="142">
        <v>2</v>
      </c>
      <c r="I591" s="143"/>
      <c r="J591" s="144">
        <f t="shared" si="10"/>
        <v>0</v>
      </c>
      <c r="K591" s="140" t="s">
        <v>637</v>
      </c>
      <c r="L591" s="32"/>
      <c r="M591" s="145" t="s">
        <v>1</v>
      </c>
      <c r="N591" s="146" t="s">
        <v>46</v>
      </c>
      <c r="P591" s="147">
        <f t="shared" si="11"/>
        <v>0</v>
      </c>
      <c r="Q591" s="147">
        <v>0</v>
      </c>
      <c r="R591" s="147">
        <f t="shared" si="12"/>
        <v>0</v>
      </c>
      <c r="S591" s="147">
        <v>0.49443999999999999</v>
      </c>
      <c r="T591" s="148">
        <f t="shared" si="13"/>
        <v>0.98887999999999998</v>
      </c>
      <c r="AR591" s="149" t="s">
        <v>277</v>
      </c>
      <c r="AT591" s="149" t="s">
        <v>272</v>
      </c>
      <c r="AU591" s="149" t="s">
        <v>90</v>
      </c>
      <c r="AY591" s="17" t="s">
        <v>270</v>
      </c>
      <c r="BE591" s="150">
        <f t="shared" si="14"/>
        <v>0</v>
      </c>
      <c r="BF591" s="150">
        <f t="shared" si="15"/>
        <v>0</v>
      </c>
      <c r="BG591" s="150">
        <f t="shared" si="16"/>
        <v>0</v>
      </c>
      <c r="BH591" s="150">
        <f t="shared" si="17"/>
        <v>0</v>
      </c>
      <c r="BI591" s="150">
        <f t="shared" si="18"/>
        <v>0</v>
      </c>
      <c r="BJ591" s="17" t="s">
        <v>21</v>
      </c>
      <c r="BK591" s="150">
        <f t="shared" si="19"/>
        <v>0</v>
      </c>
      <c r="BL591" s="17" t="s">
        <v>277</v>
      </c>
      <c r="BM591" s="149" t="s">
        <v>4193</v>
      </c>
    </row>
    <row r="592" spans="2:65" s="1" customFormat="1" ht="33" customHeight="1">
      <c r="B592" s="32"/>
      <c r="C592" s="138" t="s">
        <v>1954</v>
      </c>
      <c r="D592" s="138" t="s">
        <v>272</v>
      </c>
      <c r="E592" s="139" t="s">
        <v>4194</v>
      </c>
      <c r="F592" s="140" t="s">
        <v>4195</v>
      </c>
      <c r="G592" s="141" t="s">
        <v>876</v>
      </c>
      <c r="H592" s="142">
        <v>1</v>
      </c>
      <c r="I592" s="143"/>
      <c r="J592" s="144">
        <f t="shared" si="10"/>
        <v>0</v>
      </c>
      <c r="K592" s="140" t="s">
        <v>637</v>
      </c>
      <c r="L592" s="32"/>
      <c r="M592" s="145" t="s">
        <v>1</v>
      </c>
      <c r="N592" s="146" t="s">
        <v>46</v>
      </c>
      <c r="P592" s="147">
        <f t="shared" si="11"/>
        <v>0</v>
      </c>
      <c r="Q592" s="147">
        <v>0</v>
      </c>
      <c r="R592" s="147">
        <f t="shared" si="12"/>
        <v>0</v>
      </c>
      <c r="S592" s="147">
        <v>1.7299999999999999E-2</v>
      </c>
      <c r="T592" s="148">
        <f t="shared" si="13"/>
        <v>1.7299999999999999E-2</v>
      </c>
      <c r="AR592" s="149" t="s">
        <v>277</v>
      </c>
      <c r="AT592" s="149" t="s">
        <v>272</v>
      </c>
      <c r="AU592" s="149" t="s">
        <v>90</v>
      </c>
      <c r="AY592" s="17" t="s">
        <v>270</v>
      </c>
      <c r="BE592" s="150">
        <f t="shared" si="14"/>
        <v>0</v>
      </c>
      <c r="BF592" s="150">
        <f t="shared" si="15"/>
        <v>0</v>
      </c>
      <c r="BG592" s="150">
        <f t="shared" si="16"/>
        <v>0</v>
      </c>
      <c r="BH592" s="150">
        <f t="shared" si="17"/>
        <v>0</v>
      </c>
      <c r="BI592" s="150">
        <f t="shared" si="18"/>
        <v>0</v>
      </c>
      <c r="BJ592" s="17" t="s">
        <v>21</v>
      </c>
      <c r="BK592" s="150">
        <f t="shared" si="19"/>
        <v>0</v>
      </c>
      <c r="BL592" s="17" t="s">
        <v>277</v>
      </c>
      <c r="BM592" s="149" t="s">
        <v>4196</v>
      </c>
    </row>
    <row r="593" spans="2:65" s="1" customFormat="1" ht="24.2" customHeight="1">
      <c r="B593" s="32"/>
      <c r="C593" s="138" t="s">
        <v>1964</v>
      </c>
      <c r="D593" s="138" t="s">
        <v>272</v>
      </c>
      <c r="E593" s="139" t="s">
        <v>4197</v>
      </c>
      <c r="F593" s="140" t="s">
        <v>4198</v>
      </c>
      <c r="G593" s="141" t="s">
        <v>876</v>
      </c>
      <c r="H593" s="142">
        <v>1</v>
      </c>
      <c r="I593" s="143"/>
      <c r="J593" s="144">
        <f t="shared" si="10"/>
        <v>0</v>
      </c>
      <c r="K593" s="140" t="s">
        <v>276</v>
      </c>
      <c r="L593" s="32"/>
      <c r="M593" s="145" t="s">
        <v>1</v>
      </c>
      <c r="N593" s="146" t="s">
        <v>46</v>
      </c>
      <c r="P593" s="147">
        <f t="shared" si="11"/>
        <v>0</v>
      </c>
      <c r="Q593" s="147">
        <v>0</v>
      </c>
      <c r="R593" s="147">
        <f t="shared" si="12"/>
        <v>0</v>
      </c>
      <c r="S593" s="147">
        <v>0.15</v>
      </c>
      <c r="T593" s="148">
        <f t="shared" si="13"/>
        <v>0.15</v>
      </c>
      <c r="AR593" s="149" t="s">
        <v>277</v>
      </c>
      <c r="AT593" s="149" t="s">
        <v>272</v>
      </c>
      <c r="AU593" s="149" t="s">
        <v>90</v>
      </c>
      <c r="AY593" s="17" t="s">
        <v>270</v>
      </c>
      <c r="BE593" s="150">
        <f t="shared" si="14"/>
        <v>0</v>
      </c>
      <c r="BF593" s="150">
        <f t="shared" si="15"/>
        <v>0</v>
      </c>
      <c r="BG593" s="150">
        <f t="shared" si="16"/>
        <v>0</v>
      </c>
      <c r="BH593" s="150">
        <f t="shared" si="17"/>
        <v>0</v>
      </c>
      <c r="BI593" s="150">
        <f t="shared" si="18"/>
        <v>0</v>
      </c>
      <c r="BJ593" s="17" t="s">
        <v>21</v>
      </c>
      <c r="BK593" s="150">
        <f t="shared" si="19"/>
        <v>0</v>
      </c>
      <c r="BL593" s="17" t="s">
        <v>277</v>
      </c>
      <c r="BM593" s="149" t="s">
        <v>4199</v>
      </c>
    </row>
    <row r="594" spans="2:65" s="14" customFormat="1" ht="11.25">
      <c r="B594" s="165"/>
      <c r="D594" s="152" t="s">
        <v>279</v>
      </c>
      <c r="E594" s="166" t="s">
        <v>1</v>
      </c>
      <c r="F594" s="167" t="s">
        <v>4200</v>
      </c>
      <c r="H594" s="168">
        <v>1</v>
      </c>
      <c r="I594" s="169"/>
      <c r="L594" s="165"/>
      <c r="M594" s="170"/>
      <c r="T594" s="171"/>
      <c r="AT594" s="166" t="s">
        <v>279</v>
      </c>
      <c r="AU594" s="166" t="s">
        <v>90</v>
      </c>
      <c r="AV594" s="14" t="s">
        <v>90</v>
      </c>
      <c r="AW594" s="14" t="s">
        <v>35</v>
      </c>
      <c r="AX594" s="14" t="s">
        <v>21</v>
      </c>
      <c r="AY594" s="166" t="s">
        <v>270</v>
      </c>
    </row>
    <row r="595" spans="2:65" s="1" customFormat="1" ht="24.2" customHeight="1">
      <c r="B595" s="32"/>
      <c r="C595" s="138" t="s">
        <v>1969</v>
      </c>
      <c r="D595" s="138" t="s">
        <v>272</v>
      </c>
      <c r="E595" s="139" t="s">
        <v>4201</v>
      </c>
      <c r="F595" s="140" t="s">
        <v>4202</v>
      </c>
      <c r="G595" s="141" t="s">
        <v>371</v>
      </c>
      <c r="H595" s="142">
        <v>2.9</v>
      </c>
      <c r="I595" s="143"/>
      <c r="J595" s="144">
        <f>ROUND(I595*H595,2)</f>
        <v>0</v>
      </c>
      <c r="K595" s="140" t="s">
        <v>276</v>
      </c>
      <c r="L595" s="32"/>
      <c r="M595" s="145" t="s">
        <v>1</v>
      </c>
      <c r="N595" s="146" t="s">
        <v>46</v>
      </c>
      <c r="P595" s="147">
        <f>O595*H595</f>
        <v>0</v>
      </c>
      <c r="Q595" s="147">
        <v>0</v>
      </c>
      <c r="R595" s="147">
        <f>Q595*H595</f>
        <v>0</v>
      </c>
      <c r="S595" s="147">
        <v>0.55000000000000004</v>
      </c>
      <c r="T595" s="148">
        <f>S595*H595</f>
        <v>1.595</v>
      </c>
      <c r="AR595" s="149" t="s">
        <v>277</v>
      </c>
      <c r="AT595" s="149" t="s">
        <v>272</v>
      </c>
      <c r="AU595" s="149" t="s">
        <v>90</v>
      </c>
      <c r="AY595" s="17" t="s">
        <v>270</v>
      </c>
      <c r="BE595" s="150">
        <f>IF(N595="základní",J595,0)</f>
        <v>0</v>
      </c>
      <c r="BF595" s="150">
        <f>IF(N595="snížená",J595,0)</f>
        <v>0</v>
      </c>
      <c r="BG595" s="150">
        <f>IF(N595="zákl. přenesená",J595,0)</f>
        <v>0</v>
      </c>
      <c r="BH595" s="150">
        <f>IF(N595="sníž. přenesená",J595,0)</f>
        <v>0</v>
      </c>
      <c r="BI595" s="150">
        <f>IF(N595="nulová",J595,0)</f>
        <v>0</v>
      </c>
      <c r="BJ595" s="17" t="s">
        <v>21</v>
      </c>
      <c r="BK595" s="150">
        <f>ROUND(I595*H595,2)</f>
        <v>0</v>
      </c>
      <c r="BL595" s="17" t="s">
        <v>277</v>
      </c>
      <c r="BM595" s="149" t="s">
        <v>4203</v>
      </c>
    </row>
    <row r="596" spans="2:65" s="14" customFormat="1" ht="11.25">
      <c r="B596" s="165"/>
      <c r="D596" s="152" t="s">
        <v>279</v>
      </c>
      <c r="E596" s="166" t="s">
        <v>1</v>
      </c>
      <c r="F596" s="167" t="s">
        <v>4204</v>
      </c>
      <c r="H596" s="168">
        <v>2.9</v>
      </c>
      <c r="I596" s="169"/>
      <c r="L596" s="165"/>
      <c r="M596" s="170"/>
      <c r="T596" s="171"/>
      <c r="AT596" s="166" t="s">
        <v>279</v>
      </c>
      <c r="AU596" s="166" t="s">
        <v>90</v>
      </c>
      <c r="AV596" s="14" t="s">
        <v>90</v>
      </c>
      <c r="AW596" s="14" t="s">
        <v>35</v>
      </c>
      <c r="AX596" s="14" t="s">
        <v>21</v>
      </c>
      <c r="AY596" s="166" t="s">
        <v>270</v>
      </c>
    </row>
    <row r="597" spans="2:65" s="1" customFormat="1" ht="24.2" customHeight="1">
      <c r="B597" s="32"/>
      <c r="C597" s="138" t="s">
        <v>1981</v>
      </c>
      <c r="D597" s="138" t="s">
        <v>272</v>
      </c>
      <c r="E597" s="139" t="s">
        <v>4205</v>
      </c>
      <c r="F597" s="140" t="s">
        <v>4206</v>
      </c>
      <c r="G597" s="141" t="s">
        <v>506</v>
      </c>
      <c r="H597" s="142">
        <v>51.290999999999997</v>
      </c>
      <c r="I597" s="143"/>
      <c r="J597" s="144">
        <f>ROUND(I597*H597,2)</f>
        <v>0</v>
      </c>
      <c r="K597" s="140" t="s">
        <v>276</v>
      </c>
      <c r="L597" s="32"/>
      <c r="M597" s="145" t="s">
        <v>1</v>
      </c>
      <c r="N597" s="146" t="s">
        <v>46</v>
      </c>
      <c r="P597" s="147">
        <f>O597*H597</f>
        <v>0</v>
      </c>
      <c r="Q597" s="147">
        <v>0</v>
      </c>
      <c r="R597" s="147">
        <f>Q597*H597</f>
        <v>0</v>
      </c>
      <c r="S597" s="147">
        <v>0</v>
      </c>
      <c r="T597" s="148">
        <f>S597*H597</f>
        <v>0</v>
      </c>
      <c r="AR597" s="149" t="s">
        <v>277</v>
      </c>
      <c r="AT597" s="149" t="s">
        <v>272</v>
      </c>
      <c r="AU597" s="149" t="s">
        <v>90</v>
      </c>
      <c r="AY597" s="17" t="s">
        <v>270</v>
      </c>
      <c r="BE597" s="150">
        <f>IF(N597="základní",J597,0)</f>
        <v>0</v>
      </c>
      <c r="BF597" s="150">
        <f>IF(N597="snížená",J597,0)</f>
        <v>0</v>
      </c>
      <c r="BG597" s="150">
        <f>IF(N597="zákl. přenesená",J597,0)</f>
        <v>0</v>
      </c>
      <c r="BH597" s="150">
        <f>IF(N597="sníž. přenesená",J597,0)</f>
        <v>0</v>
      </c>
      <c r="BI597" s="150">
        <f>IF(N597="nulová",J597,0)</f>
        <v>0</v>
      </c>
      <c r="BJ597" s="17" t="s">
        <v>21</v>
      </c>
      <c r="BK597" s="150">
        <f>ROUND(I597*H597,2)</f>
        <v>0</v>
      </c>
      <c r="BL597" s="17" t="s">
        <v>277</v>
      </c>
      <c r="BM597" s="149" t="s">
        <v>4207</v>
      </c>
    </row>
    <row r="598" spans="2:65" s="1" customFormat="1" ht="24.2" customHeight="1">
      <c r="B598" s="32"/>
      <c r="C598" s="138" t="s">
        <v>1983</v>
      </c>
      <c r="D598" s="138" t="s">
        <v>272</v>
      </c>
      <c r="E598" s="139" t="s">
        <v>4208</v>
      </c>
      <c r="F598" s="140" t="s">
        <v>4209</v>
      </c>
      <c r="G598" s="141" t="s">
        <v>506</v>
      </c>
      <c r="H598" s="142">
        <v>51.290999999999997</v>
      </c>
      <c r="I598" s="143"/>
      <c r="J598" s="144">
        <f>ROUND(I598*H598,2)</f>
        <v>0</v>
      </c>
      <c r="K598" s="140" t="s">
        <v>276</v>
      </c>
      <c r="L598" s="32"/>
      <c r="M598" s="145" t="s">
        <v>1</v>
      </c>
      <c r="N598" s="146" t="s">
        <v>46</v>
      </c>
      <c r="P598" s="147">
        <f>O598*H598</f>
        <v>0</v>
      </c>
      <c r="Q598" s="147">
        <v>0</v>
      </c>
      <c r="R598" s="147">
        <f>Q598*H598</f>
        <v>0</v>
      </c>
      <c r="S598" s="147">
        <v>0</v>
      </c>
      <c r="T598" s="148">
        <f>S598*H598</f>
        <v>0</v>
      </c>
      <c r="AR598" s="149" t="s">
        <v>277</v>
      </c>
      <c r="AT598" s="149" t="s">
        <v>272</v>
      </c>
      <c r="AU598" s="149" t="s">
        <v>90</v>
      </c>
      <c r="AY598" s="17" t="s">
        <v>270</v>
      </c>
      <c r="BE598" s="150">
        <f>IF(N598="základní",J598,0)</f>
        <v>0</v>
      </c>
      <c r="BF598" s="150">
        <f>IF(N598="snížená",J598,0)</f>
        <v>0</v>
      </c>
      <c r="BG598" s="150">
        <f>IF(N598="zákl. přenesená",J598,0)</f>
        <v>0</v>
      </c>
      <c r="BH598" s="150">
        <f>IF(N598="sníž. přenesená",J598,0)</f>
        <v>0</v>
      </c>
      <c r="BI598" s="150">
        <f>IF(N598="nulová",J598,0)</f>
        <v>0</v>
      </c>
      <c r="BJ598" s="17" t="s">
        <v>21</v>
      </c>
      <c r="BK598" s="150">
        <f>ROUND(I598*H598,2)</f>
        <v>0</v>
      </c>
      <c r="BL598" s="17" t="s">
        <v>277</v>
      </c>
      <c r="BM598" s="149" t="s">
        <v>4210</v>
      </c>
    </row>
    <row r="599" spans="2:65" s="1" customFormat="1" ht="24.2" customHeight="1">
      <c r="B599" s="32"/>
      <c r="C599" s="138" t="s">
        <v>1985</v>
      </c>
      <c r="D599" s="138" t="s">
        <v>272</v>
      </c>
      <c r="E599" s="139" t="s">
        <v>4211</v>
      </c>
      <c r="F599" s="140" t="s">
        <v>4212</v>
      </c>
      <c r="G599" s="141" t="s">
        <v>506</v>
      </c>
      <c r="H599" s="142">
        <v>410.32799999999997</v>
      </c>
      <c r="I599" s="143"/>
      <c r="J599" s="144">
        <f>ROUND(I599*H599,2)</f>
        <v>0</v>
      </c>
      <c r="K599" s="140" t="s">
        <v>276</v>
      </c>
      <c r="L599" s="32"/>
      <c r="M599" s="145" t="s">
        <v>1</v>
      </c>
      <c r="N599" s="146" t="s">
        <v>46</v>
      </c>
      <c r="P599" s="147">
        <f>O599*H599</f>
        <v>0</v>
      </c>
      <c r="Q599" s="147">
        <v>0</v>
      </c>
      <c r="R599" s="147">
        <f>Q599*H599</f>
        <v>0</v>
      </c>
      <c r="S599" s="147">
        <v>0</v>
      </c>
      <c r="T599" s="148">
        <f>S599*H599</f>
        <v>0</v>
      </c>
      <c r="AR599" s="149" t="s">
        <v>277</v>
      </c>
      <c r="AT599" s="149" t="s">
        <v>272</v>
      </c>
      <c r="AU599" s="149" t="s">
        <v>90</v>
      </c>
      <c r="AY599" s="17" t="s">
        <v>270</v>
      </c>
      <c r="BE599" s="150">
        <f>IF(N599="základní",J599,0)</f>
        <v>0</v>
      </c>
      <c r="BF599" s="150">
        <f>IF(N599="snížená",J599,0)</f>
        <v>0</v>
      </c>
      <c r="BG599" s="150">
        <f>IF(N599="zákl. přenesená",J599,0)</f>
        <v>0</v>
      </c>
      <c r="BH599" s="150">
        <f>IF(N599="sníž. přenesená",J599,0)</f>
        <v>0</v>
      </c>
      <c r="BI599" s="150">
        <f>IF(N599="nulová",J599,0)</f>
        <v>0</v>
      </c>
      <c r="BJ599" s="17" t="s">
        <v>21</v>
      </c>
      <c r="BK599" s="150">
        <f>ROUND(I599*H599,2)</f>
        <v>0</v>
      </c>
      <c r="BL599" s="17" t="s">
        <v>277</v>
      </c>
      <c r="BM599" s="149" t="s">
        <v>4213</v>
      </c>
    </row>
    <row r="600" spans="2:65" s="14" customFormat="1" ht="11.25">
      <c r="B600" s="165"/>
      <c r="D600" s="152" t="s">
        <v>279</v>
      </c>
      <c r="F600" s="167" t="s">
        <v>4214</v>
      </c>
      <c r="H600" s="168">
        <v>410.32799999999997</v>
      </c>
      <c r="I600" s="169"/>
      <c r="L600" s="165"/>
      <c r="M600" s="170"/>
      <c r="T600" s="171"/>
      <c r="AT600" s="166" t="s">
        <v>279</v>
      </c>
      <c r="AU600" s="166" t="s">
        <v>90</v>
      </c>
      <c r="AV600" s="14" t="s">
        <v>90</v>
      </c>
      <c r="AW600" s="14" t="s">
        <v>4</v>
      </c>
      <c r="AX600" s="14" t="s">
        <v>21</v>
      </c>
      <c r="AY600" s="166" t="s">
        <v>270</v>
      </c>
    </row>
    <row r="601" spans="2:65" s="1" customFormat="1" ht="24.2" customHeight="1">
      <c r="B601" s="32"/>
      <c r="C601" s="138" t="s">
        <v>1995</v>
      </c>
      <c r="D601" s="138" t="s">
        <v>272</v>
      </c>
      <c r="E601" s="139" t="s">
        <v>4215</v>
      </c>
      <c r="F601" s="140" t="s">
        <v>4216</v>
      </c>
      <c r="G601" s="141" t="s">
        <v>506</v>
      </c>
      <c r="H601" s="142">
        <v>51.290999999999997</v>
      </c>
      <c r="I601" s="143"/>
      <c r="J601" s="144">
        <f>ROUND(I601*H601,2)</f>
        <v>0</v>
      </c>
      <c r="K601" s="140" t="s">
        <v>637</v>
      </c>
      <c r="L601" s="32"/>
      <c r="M601" s="145" t="s">
        <v>1</v>
      </c>
      <c r="N601" s="146" t="s">
        <v>46</v>
      </c>
      <c r="P601" s="147">
        <f>O601*H601</f>
        <v>0</v>
      </c>
      <c r="Q601" s="147">
        <v>0</v>
      </c>
      <c r="R601" s="147">
        <f>Q601*H601</f>
        <v>0</v>
      </c>
      <c r="S601" s="147">
        <v>0</v>
      </c>
      <c r="T601" s="148">
        <f>S601*H601</f>
        <v>0</v>
      </c>
      <c r="AR601" s="149" t="s">
        <v>277</v>
      </c>
      <c r="AT601" s="149" t="s">
        <v>272</v>
      </c>
      <c r="AU601" s="149" t="s">
        <v>90</v>
      </c>
      <c r="AY601" s="17" t="s">
        <v>270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21</v>
      </c>
      <c r="BK601" s="150">
        <f>ROUND(I601*H601,2)</f>
        <v>0</v>
      </c>
      <c r="BL601" s="17" t="s">
        <v>277</v>
      </c>
      <c r="BM601" s="149" t="s">
        <v>4217</v>
      </c>
    </row>
    <row r="602" spans="2:65" s="11" customFormat="1" ht="22.9" customHeight="1">
      <c r="B602" s="126"/>
      <c r="D602" s="127" t="s">
        <v>80</v>
      </c>
      <c r="E602" s="136" t="s">
        <v>820</v>
      </c>
      <c r="F602" s="136" t="s">
        <v>4218</v>
      </c>
      <c r="I602" s="129"/>
      <c r="J602" s="137">
        <f>BK602</f>
        <v>0</v>
      </c>
      <c r="L602" s="126"/>
      <c r="M602" s="131"/>
      <c r="P602" s="132">
        <f>SUM(P603:P631)</f>
        <v>0</v>
      </c>
      <c r="R602" s="132">
        <f>SUM(R603:R631)</f>
        <v>4.8155474999999983</v>
      </c>
      <c r="T602" s="133">
        <f>SUM(T603:T631)</f>
        <v>0</v>
      </c>
      <c r="AR602" s="127" t="s">
        <v>21</v>
      </c>
      <c r="AT602" s="134" t="s">
        <v>80</v>
      </c>
      <c r="AU602" s="134" t="s">
        <v>21</v>
      </c>
      <c r="AY602" s="127" t="s">
        <v>270</v>
      </c>
      <c r="BK602" s="135">
        <f>SUM(BK603:BK631)</f>
        <v>0</v>
      </c>
    </row>
    <row r="603" spans="2:65" s="1" customFormat="1" ht="16.5" customHeight="1">
      <c r="B603" s="32"/>
      <c r="C603" s="138" t="s">
        <v>1999</v>
      </c>
      <c r="D603" s="138" t="s">
        <v>272</v>
      </c>
      <c r="E603" s="139" t="s">
        <v>4219</v>
      </c>
      <c r="F603" s="140" t="s">
        <v>2915</v>
      </c>
      <c r="G603" s="141" t="s">
        <v>371</v>
      </c>
      <c r="H603" s="142">
        <v>0.93799999999999994</v>
      </c>
      <c r="I603" s="143"/>
      <c r="J603" s="144">
        <f>ROUND(I603*H603,2)</f>
        <v>0</v>
      </c>
      <c r="K603" s="140" t="s">
        <v>276</v>
      </c>
      <c r="L603" s="32"/>
      <c r="M603" s="145" t="s">
        <v>1</v>
      </c>
      <c r="N603" s="146" t="s">
        <v>46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277</v>
      </c>
      <c r="AT603" s="149" t="s">
        <v>272</v>
      </c>
      <c r="AU603" s="149" t="s">
        <v>90</v>
      </c>
      <c r="AY603" s="17" t="s">
        <v>270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21</v>
      </c>
      <c r="BK603" s="150">
        <f>ROUND(I603*H603,2)</f>
        <v>0</v>
      </c>
      <c r="BL603" s="17" t="s">
        <v>277</v>
      </c>
      <c r="BM603" s="149" t="s">
        <v>4220</v>
      </c>
    </row>
    <row r="604" spans="2:65" s="14" customFormat="1" ht="11.25">
      <c r="B604" s="165"/>
      <c r="D604" s="152" t="s">
        <v>279</v>
      </c>
      <c r="E604" s="166" t="s">
        <v>1</v>
      </c>
      <c r="F604" s="167" t="s">
        <v>4221</v>
      </c>
      <c r="H604" s="168">
        <v>0.93799999999999994</v>
      </c>
      <c r="I604" s="169"/>
      <c r="L604" s="165"/>
      <c r="M604" s="170"/>
      <c r="T604" s="171"/>
      <c r="AT604" s="166" t="s">
        <v>279</v>
      </c>
      <c r="AU604" s="166" t="s">
        <v>90</v>
      </c>
      <c r="AV604" s="14" t="s">
        <v>90</v>
      </c>
      <c r="AW604" s="14" t="s">
        <v>35</v>
      </c>
      <c r="AX604" s="14" t="s">
        <v>81</v>
      </c>
      <c r="AY604" s="166" t="s">
        <v>270</v>
      </c>
    </row>
    <row r="605" spans="2:65" s="15" customFormat="1" ht="11.25">
      <c r="B605" s="172"/>
      <c r="D605" s="152" t="s">
        <v>279</v>
      </c>
      <c r="E605" s="173" t="s">
        <v>3544</v>
      </c>
      <c r="F605" s="174" t="s">
        <v>310</v>
      </c>
      <c r="H605" s="175">
        <v>0.93799999999999994</v>
      </c>
      <c r="I605" s="176"/>
      <c r="L605" s="172"/>
      <c r="M605" s="177"/>
      <c r="T605" s="178"/>
      <c r="AT605" s="173" t="s">
        <v>279</v>
      </c>
      <c r="AU605" s="173" t="s">
        <v>90</v>
      </c>
      <c r="AV605" s="15" t="s">
        <v>277</v>
      </c>
      <c r="AW605" s="15" t="s">
        <v>35</v>
      </c>
      <c r="AX605" s="15" t="s">
        <v>21</v>
      </c>
      <c r="AY605" s="173" t="s">
        <v>270</v>
      </c>
    </row>
    <row r="606" spans="2:65" s="1" customFormat="1" ht="24.2" customHeight="1">
      <c r="B606" s="32"/>
      <c r="C606" s="138" t="s">
        <v>4222</v>
      </c>
      <c r="D606" s="138" t="s">
        <v>272</v>
      </c>
      <c r="E606" s="139" t="s">
        <v>542</v>
      </c>
      <c r="F606" s="140" t="s">
        <v>543</v>
      </c>
      <c r="G606" s="141" t="s">
        <v>371</v>
      </c>
      <c r="H606" s="142">
        <v>0.93799999999999994</v>
      </c>
      <c r="I606" s="143"/>
      <c r="J606" s="144">
        <f>ROUND(I606*H606,2)</f>
        <v>0</v>
      </c>
      <c r="K606" s="140" t="s">
        <v>276</v>
      </c>
      <c r="L606" s="32"/>
      <c r="M606" s="145" t="s">
        <v>1</v>
      </c>
      <c r="N606" s="146" t="s">
        <v>46</v>
      </c>
      <c r="P606" s="147">
        <f>O606*H606</f>
        <v>0</v>
      </c>
      <c r="Q606" s="147">
        <v>0</v>
      </c>
      <c r="R606" s="147">
        <f>Q606*H606</f>
        <v>0</v>
      </c>
      <c r="S606" s="147">
        <v>0</v>
      </c>
      <c r="T606" s="148">
        <f>S606*H606</f>
        <v>0</v>
      </c>
      <c r="AR606" s="149" t="s">
        <v>277</v>
      </c>
      <c r="AT606" s="149" t="s">
        <v>272</v>
      </c>
      <c r="AU606" s="149" t="s">
        <v>90</v>
      </c>
      <c r="AY606" s="17" t="s">
        <v>270</v>
      </c>
      <c r="BE606" s="150">
        <f>IF(N606="základní",J606,0)</f>
        <v>0</v>
      </c>
      <c r="BF606" s="150">
        <f>IF(N606="snížená",J606,0)</f>
        <v>0</v>
      </c>
      <c r="BG606" s="150">
        <f>IF(N606="zákl. přenesená",J606,0)</f>
        <v>0</v>
      </c>
      <c r="BH606" s="150">
        <f>IF(N606="sníž. přenesená",J606,0)</f>
        <v>0</v>
      </c>
      <c r="BI606" s="150">
        <f>IF(N606="nulová",J606,0)</f>
        <v>0</v>
      </c>
      <c r="BJ606" s="17" t="s">
        <v>21</v>
      </c>
      <c r="BK606" s="150">
        <f>ROUND(I606*H606,2)</f>
        <v>0</v>
      </c>
      <c r="BL606" s="17" t="s">
        <v>277</v>
      </c>
      <c r="BM606" s="149" t="s">
        <v>4223</v>
      </c>
    </row>
    <row r="607" spans="2:65" s="14" customFormat="1" ht="11.25">
      <c r="B607" s="165"/>
      <c r="D607" s="152" t="s">
        <v>279</v>
      </c>
      <c r="E607" s="166" t="s">
        <v>1</v>
      </c>
      <c r="F607" s="167" t="s">
        <v>4224</v>
      </c>
      <c r="H607" s="168">
        <v>0.93799999999999994</v>
      </c>
      <c r="I607" s="169"/>
      <c r="L607" s="165"/>
      <c r="M607" s="170"/>
      <c r="T607" s="171"/>
      <c r="AT607" s="166" t="s">
        <v>279</v>
      </c>
      <c r="AU607" s="166" t="s">
        <v>90</v>
      </c>
      <c r="AV607" s="14" t="s">
        <v>90</v>
      </c>
      <c r="AW607" s="14" t="s">
        <v>35</v>
      </c>
      <c r="AX607" s="14" t="s">
        <v>21</v>
      </c>
      <c r="AY607" s="166" t="s">
        <v>270</v>
      </c>
    </row>
    <row r="608" spans="2:65" s="1" customFormat="1" ht="37.9" customHeight="1">
      <c r="B608" s="32"/>
      <c r="C608" s="138" t="s">
        <v>4225</v>
      </c>
      <c r="D608" s="138" t="s">
        <v>272</v>
      </c>
      <c r="E608" s="139" t="s">
        <v>3879</v>
      </c>
      <c r="F608" s="140" t="s">
        <v>3880</v>
      </c>
      <c r="G608" s="141" t="s">
        <v>371</v>
      </c>
      <c r="H608" s="142">
        <v>0.93799999999999994</v>
      </c>
      <c r="I608" s="143"/>
      <c r="J608" s="144">
        <f>ROUND(I608*H608,2)</f>
        <v>0</v>
      </c>
      <c r="K608" s="140" t="s">
        <v>276</v>
      </c>
      <c r="L608" s="32"/>
      <c r="M608" s="145" t="s">
        <v>1</v>
      </c>
      <c r="N608" s="146" t="s">
        <v>46</v>
      </c>
      <c r="P608" s="147">
        <f>O608*H608</f>
        <v>0</v>
      </c>
      <c r="Q608" s="147">
        <v>0</v>
      </c>
      <c r="R608" s="147">
        <f>Q608*H608</f>
        <v>0</v>
      </c>
      <c r="S608" s="147">
        <v>0</v>
      </c>
      <c r="T608" s="148">
        <f>S608*H608</f>
        <v>0</v>
      </c>
      <c r="AR608" s="149" t="s">
        <v>277</v>
      </c>
      <c r="AT608" s="149" t="s">
        <v>272</v>
      </c>
      <c r="AU608" s="149" t="s">
        <v>90</v>
      </c>
      <c r="AY608" s="17" t="s">
        <v>270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21</v>
      </c>
      <c r="BK608" s="150">
        <f>ROUND(I608*H608,2)</f>
        <v>0</v>
      </c>
      <c r="BL608" s="17" t="s">
        <v>277</v>
      </c>
      <c r="BM608" s="149" t="s">
        <v>4226</v>
      </c>
    </row>
    <row r="609" spans="2:65" s="1" customFormat="1" ht="33" customHeight="1">
      <c r="B609" s="32"/>
      <c r="C609" s="138" t="s">
        <v>4227</v>
      </c>
      <c r="D609" s="138" t="s">
        <v>272</v>
      </c>
      <c r="E609" s="139" t="s">
        <v>2933</v>
      </c>
      <c r="F609" s="140" t="s">
        <v>2934</v>
      </c>
      <c r="G609" s="141" t="s">
        <v>371</v>
      </c>
      <c r="H609" s="142">
        <v>0.22500000000000001</v>
      </c>
      <c r="I609" s="143"/>
      <c r="J609" s="144">
        <f>ROUND(I609*H609,2)</f>
        <v>0</v>
      </c>
      <c r="K609" s="140" t="s">
        <v>276</v>
      </c>
      <c r="L609" s="32"/>
      <c r="M609" s="145" t="s">
        <v>1</v>
      </c>
      <c r="N609" s="146" t="s">
        <v>46</v>
      </c>
      <c r="P609" s="147">
        <f>O609*H609</f>
        <v>0</v>
      </c>
      <c r="Q609" s="147">
        <v>2.3010199999999998</v>
      </c>
      <c r="R609" s="147">
        <f>Q609*H609</f>
        <v>0.51772949999999995</v>
      </c>
      <c r="S609" s="147">
        <v>0</v>
      </c>
      <c r="T609" s="148">
        <f>S609*H609</f>
        <v>0</v>
      </c>
      <c r="AR609" s="149" t="s">
        <v>277</v>
      </c>
      <c r="AT609" s="149" t="s">
        <v>272</v>
      </c>
      <c r="AU609" s="149" t="s">
        <v>90</v>
      </c>
      <c r="AY609" s="17" t="s">
        <v>270</v>
      </c>
      <c r="BE609" s="150">
        <f>IF(N609="základní",J609,0)</f>
        <v>0</v>
      </c>
      <c r="BF609" s="150">
        <f>IF(N609="snížená",J609,0)</f>
        <v>0</v>
      </c>
      <c r="BG609" s="150">
        <f>IF(N609="zákl. přenesená",J609,0)</f>
        <v>0</v>
      </c>
      <c r="BH609" s="150">
        <f>IF(N609="sníž. přenesená",J609,0)</f>
        <v>0</v>
      </c>
      <c r="BI609" s="150">
        <f>IF(N609="nulová",J609,0)</f>
        <v>0</v>
      </c>
      <c r="BJ609" s="17" t="s">
        <v>21</v>
      </c>
      <c r="BK609" s="150">
        <f>ROUND(I609*H609,2)</f>
        <v>0</v>
      </c>
      <c r="BL609" s="17" t="s">
        <v>277</v>
      </c>
      <c r="BM609" s="149" t="s">
        <v>4228</v>
      </c>
    </row>
    <row r="610" spans="2:65" s="14" customFormat="1" ht="11.25">
      <c r="B610" s="165"/>
      <c r="D610" s="152" t="s">
        <v>279</v>
      </c>
      <c r="E610" s="166" t="s">
        <v>1</v>
      </c>
      <c r="F610" s="167" t="s">
        <v>4229</v>
      </c>
      <c r="H610" s="168">
        <v>0.22500000000000001</v>
      </c>
      <c r="I610" s="169"/>
      <c r="L610" s="165"/>
      <c r="M610" s="170"/>
      <c r="T610" s="171"/>
      <c r="AT610" s="166" t="s">
        <v>279</v>
      </c>
      <c r="AU610" s="166" t="s">
        <v>90</v>
      </c>
      <c r="AV610" s="14" t="s">
        <v>90</v>
      </c>
      <c r="AW610" s="14" t="s">
        <v>35</v>
      </c>
      <c r="AX610" s="14" t="s">
        <v>81</v>
      </c>
      <c r="AY610" s="166" t="s">
        <v>270</v>
      </c>
    </row>
    <row r="611" spans="2:65" s="15" customFormat="1" ht="11.25">
      <c r="B611" s="172"/>
      <c r="D611" s="152" t="s">
        <v>279</v>
      </c>
      <c r="E611" s="173" t="s">
        <v>3546</v>
      </c>
      <c r="F611" s="174" t="s">
        <v>310</v>
      </c>
      <c r="H611" s="175">
        <v>0.22500000000000001</v>
      </c>
      <c r="I611" s="176"/>
      <c r="L611" s="172"/>
      <c r="M611" s="177"/>
      <c r="T611" s="178"/>
      <c r="AT611" s="173" t="s">
        <v>279</v>
      </c>
      <c r="AU611" s="173" t="s">
        <v>90</v>
      </c>
      <c r="AV611" s="15" t="s">
        <v>277</v>
      </c>
      <c r="AW611" s="15" t="s">
        <v>35</v>
      </c>
      <c r="AX611" s="15" t="s">
        <v>21</v>
      </c>
      <c r="AY611" s="173" t="s">
        <v>270</v>
      </c>
    </row>
    <row r="612" spans="2:65" s="1" customFormat="1" ht="33" customHeight="1">
      <c r="B612" s="32"/>
      <c r="C612" s="138" t="s">
        <v>4230</v>
      </c>
      <c r="D612" s="138" t="s">
        <v>272</v>
      </c>
      <c r="E612" s="139" t="s">
        <v>4231</v>
      </c>
      <c r="F612" s="140" t="s">
        <v>4232</v>
      </c>
      <c r="G612" s="141" t="s">
        <v>275</v>
      </c>
      <c r="H612" s="142">
        <v>0.6</v>
      </c>
      <c r="I612" s="143"/>
      <c r="J612" s="144">
        <f>ROUND(I612*H612,2)</f>
        <v>0</v>
      </c>
      <c r="K612" s="140" t="s">
        <v>276</v>
      </c>
      <c r="L612" s="32"/>
      <c r="M612" s="145" t="s">
        <v>1</v>
      </c>
      <c r="N612" s="146" t="s">
        <v>46</v>
      </c>
      <c r="P612" s="147">
        <f>O612*H612</f>
        <v>0</v>
      </c>
      <c r="Q612" s="147">
        <v>7.8799999999999999E-3</v>
      </c>
      <c r="R612" s="147">
        <f>Q612*H612</f>
        <v>4.7279999999999996E-3</v>
      </c>
      <c r="S612" s="147">
        <v>0</v>
      </c>
      <c r="T612" s="148">
        <f>S612*H612</f>
        <v>0</v>
      </c>
      <c r="AR612" s="149" t="s">
        <v>277</v>
      </c>
      <c r="AT612" s="149" t="s">
        <v>272</v>
      </c>
      <c r="AU612" s="149" t="s">
        <v>90</v>
      </c>
      <c r="AY612" s="17" t="s">
        <v>270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21</v>
      </c>
      <c r="BK612" s="150">
        <f>ROUND(I612*H612,2)</f>
        <v>0</v>
      </c>
      <c r="BL612" s="17" t="s">
        <v>277</v>
      </c>
      <c r="BM612" s="149" t="s">
        <v>4233</v>
      </c>
    </row>
    <row r="613" spans="2:65" s="14" customFormat="1" ht="11.25">
      <c r="B613" s="165"/>
      <c r="D613" s="152" t="s">
        <v>279</v>
      </c>
      <c r="E613" s="166" t="s">
        <v>1</v>
      </c>
      <c r="F613" s="167" t="s">
        <v>4234</v>
      </c>
      <c r="H613" s="168">
        <v>0.6</v>
      </c>
      <c r="I613" s="169"/>
      <c r="L613" s="165"/>
      <c r="M613" s="170"/>
      <c r="T613" s="171"/>
      <c r="AT613" s="166" t="s">
        <v>279</v>
      </c>
      <c r="AU613" s="166" t="s">
        <v>90</v>
      </c>
      <c r="AV613" s="14" t="s">
        <v>90</v>
      </c>
      <c r="AW613" s="14" t="s">
        <v>35</v>
      </c>
      <c r="AX613" s="14" t="s">
        <v>21</v>
      </c>
      <c r="AY613" s="166" t="s">
        <v>270</v>
      </c>
    </row>
    <row r="614" spans="2:65" s="1" customFormat="1" ht="37.9" customHeight="1">
      <c r="B614" s="32"/>
      <c r="C614" s="138" t="s">
        <v>4235</v>
      </c>
      <c r="D614" s="138" t="s">
        <v>272</v>
      </c>
      <c r="E614" s="139" t="s">
        <v>4236</v>
      </c>
      <c r="F614" s="140" t="s">
        <v>4237</v>
      </c>
      <c r="G614" s="141" t="s">
        <v>275</v>
      </c>
      <c r="H614" s="142">
        <v>0.6</v>
      </c>
      <c r="I614" s="143"/>
      <c r="J614" s="144">
        <f t="shared" ref="J614:J624" si="20">ROUND(I614*H614,2)</f>
        <v>0</v>
      </c>
      <c r="K614" s="140" t="s">
        <v>276</v>
      </c>
      <c r="L614" s="32"/>
      <c r="M614" s="145" t="s">
        <v>1</v>
      </c>
      <c r="N614" s="146" t="s">
        <v>46</v>
      </c>
      <c r="P614" s="147">
        <f t="shared" ref="P614:P624" si="21">O614*H614</f>
        <v>0</v>
      </c>
      <c r="Q614" s="147">
        <v>0</v>
      </c>
      <c r="R614" s="147">
        <f t="shared" ref="R614:R624" si="22">Q614*H614</f>
        <v>0</v>
      </c>
      <c r="S614" s="147">
        <v>0</v>
      </c>
      <c r="T614" s="148">
        <f t="shared" ref="T614:T624" si="23">S614*H614</f>
        <v>0</v>
      </c>
      <c r="AR614" s="149" t="s">
        <v>277</v>
      </c>
      <c r="AT614" s="149" t="s">
        <v>272</v>
      </c>
      <c r="AU614" s="149" t="s">
        <v>90</v>
      </c>
      <c r="AY614" s="17" t="s">
        <v>270</v>
      </c>
      <c r="BE614" s="150">
        <f t="shared" ref="BE614:BE624" si="24">IF(N614="základní",J614,0)</f>
        <v>0</v>
      </c>
      <c r="BF614" s="150">
        <f t="shared" ref="BF614:BF624" si="25">IF(N614="snížená",J614,0)</f>
        <v>0</v>
      </c>
      <c r="BG614" s="150">
        <f t="shared" ref="BG614:BG624" si="26">IF(N614="zákl. přenesená",J614,0)</f>
        <v>0</v>
      </c>
      <c r="BH614" s="150">
        <f t="shared" ref="BH614:BH624" si="27">IF(N614="sníž. přenesená",J614,0)</f>
        <v>0</v>
      </c>
      <c r="BI614" s="150">
        <f t="shared" ref="BI614:BI624" si="28">IF(N614="nulová",J614,0)</f>
        <v>0</v>
      </c>
      <c r="BJ614" s="17" t="s">
        <v>21</v>
      </c>
      <c r="BK614" s="150">
        <f t="shared" ref="BK614:BK624" si="29">ROUND(I614*H614,2)</f>
        <v>0</v>
      </c>
      <c r="BL614" s="17" t="s">
        <v>277</v>
      </c>
      <c r="BM614" s="149" t="s">
        <v>4238</v>
      </c>
    </row>
    <row r="615" spans="2:65" s="1" customFormat="1" ht="24.2" customHeight="1">
      <c r="B615" s="32"/>
      <c r="C615" s="138" t="s">
        <v>4239</v>
      </c>
      <c r="D615" s="138" t="s">
        <v>272</v>
      </c>
      <c r="E615" s="139" t="s">
        <v>2923</v>
      </c>
      <c r="F615" s="140" t="s">
        <v>2924</v>
      </c>
      <c r="G615" s="141" t="s">
        <v>876</v>
      </c>
      <c r="H615" s="142">
        <v>2</v>
      </c>
      <c r="I615" s="143"/>
      <c r="J615" s="144">
        <f t="shared" si="20"/>
        <v>0</v>
      </c>
      <c r="K615" s="140" t="s">
        <v>276</v>
      </c>
      <c r="L615" s="32"/>
      <c r="M615" s="145" t="s">
        <v>1</v>
      </c>
      <c r="N615" s="146" t="s">
        <v>46</v>
      </c>
      <c r="P615" s="147">
        <f t="shared" si="21"/>
        <v>0</v>
      </c>
      <c r="Q615" s="147">
        <v>8.7419999999999998E-2</v>
      </c>
      <c r="R615" s="147">
        <f t="shared" si="22"/>
        <v>0.17484</v>
      </c>
      <c r="S615" s="147">
        <v>0</v>
      </c>
      <c r="T615" s="148">
        <f t="shared" si="23"/>
        <v>0</v>
      </c>
      <c r="AR615" s="149" t="s">
        <v>277</v>
      </c>
      <c r="AT615" s="149" t="s">
        <v>272</v>
      </c>
      <c r="AU615" s="149" t="s">
        <v>90</v>
      </c>
      <c r="AY615" s="17" t="s">
        <v>270</v>
      </c>
      <c r="BE615" s="150">
        <f t="shared" si="24"/>
        <v>0</v>
      </c>
      <c r="BF615" s="150">
        <f t="shared" si="25"/>
        <v>0</v>
      </c>
      <c r="BG615" s="150">
        <f t="shared" si="26"/>
        <v>0</v>
      </c>
      <c r="BH615" s="150">
        <f t="shared" si="27"/>
        <v>0</v>
      </c>
      <c r="BI615" s="150">
        <f t="shared" si="28"/>
        <v>0</v>
      </c>
      <c r="BJ615" s="17" t="s">
        <v>21</v>
      </c>
      <c r="BK615" s="150">
        <f t="shared" si="29"/>
        <v>0</v>
      </c>
      <c r="BL615" s="17" t="s">
        <v>277</v>
      </c>
      <c r="BM615" s="149" t="s">
        <v>4240</v>
      </c>
    </row>
    <row r="616" spans="2:65" s="1" customFormat="1" ht="24.2" customHeight="1">
      <c r="B616" s="32"/>
      <c r="C616" s="179" t="s">
        <v>4241</v>
      </c>
      <c r="D616" s="179" t="s">
        <v>532</v>
      </c>
      <c r="E616" s="180" t="s">
        <v>4242</v>
      </c>
      <c r="F616" s="181" t="s">
        <v>4243</v>
      </c>
      <c r="G616" s="182" t="s">
        <v>876</v>
      </c>
      <c r="H616" s="183">
        <v>1.01</v>
      </c>
      <c r="I616" s="184"/>
      <c r="J616" s="185">
        <f t="shared" si="20"/>
        <v>0</v>
      </c>
      <c r="K616" s="181" t="s">
        <v>276</v>
      </c>
      <c r="L616" s="186"/>
      <c r="M616" s="187" t="s">
        <v>1</v>
      </c>
      <c r="N616" s="188" t="s">
        <v>46</v>
      </c>
      <c r="P616" s="147">
        <f t="shared" si="21"/>
        <v>0</v>
      </c>
      <c r="Q616" s="147">
        <v>5.0999999999999997E-2</v>
      </c>
      <c r="R616" s="147">
        <f t="shared" si="22"/>
        <v>5.151E-2</v>
      </c>
      <c r="S616" s="147">
        <v>0</v>
      </c>
      <c r="T616" s="148">
        <f t="shared" si="23"/>
        <v>0</v>
      </c>
      <c r="AR616" s="149" t="s">
        <v>338</v>
      </c>
      <c r="AT616" s="149" t="s">
        <v>532</v>
      </c>
      <c r="AU616" s="149" t="s">
        <v>90</v>
      </c>
      <c r="AY616" s="17" t="s">
        <v>270</v>
      </c>
      <c r="BE616" s="150">
        <f t="shared" si="24"/>
        <v>0</v>
      </c>
      <c r="BF616" s="150">
        <f t="shared" si="25"/>
        <v>0</v>
      </c>
      <c r="BG616" s="150">
        <f t="shared" si="26"/>
        <v>0</v>
      </c>
      <c r="BH616" s="150">
        <f t="shared" si="27"/>
        <v>0</v>
      </c>
      <c r="BI616" s="150">
        <f t="shared" si="28"/>
        <v>0</v>
      </c>
      <c r="BJ616" s="17" t="s">
        <v>21</v>
      </c>
      <c r="BK616" s="150">
        <f t="shared" si="29"/>
        <v>0</v>
      </c>
      <c r="BL616" s="17" t="s">
        <v>277</v>
      </c>
      <c r="BM616" s="149" t="s">
        <v>4244</v>
      </c>
    </row>
    <row r="617" spans="2:65" s="1" customFormat="1" ht="24.2" customHeight="1">
      <c r="B617" s="32"/>
      <c r="C617" s="179" t="s">
        <v>4245</v>
      </c>
      <c r="D617" s="179" t="s">
        <v>532</v>
      </c>
      <c r="E617" s="180" t="s">
        <v>4246</v>
      </c>
      <c r="F617" s="181" t="s">
        <v>4247</v>
      </c>
      <c r="G617" s="182" t="s">
        <v>876</v>
      </c>
      <c r="H617" s="183">
        <v>1.01</v>
      </c>
      <c r="I617" s="184"/>
      <c r="J617" s="185">
        <f t="shared" si="20"/>
        <v>0</v>
      </c>
      <c r="K617" s="181" t="s">
        <v>276</v>
      </c>
      <c r="L617" s="186"/>
      <c r="M617" s="187" t="s">
        <v>1</v>
      </c>
      <c r="N617" s="188" t="s">
        <v>46</v>
      </c>
      <c r="P617" s="147">
        <f t="shared" si="21"/>
        <v>0</v>
      </c>
      <c r="Q617" s="147">
        <v>6.8000000000000005E-2</v>
      </c>
      <c r="R617" s="147">
        <f t="shared" si="22"/>
        <v>6.8680000000000005E-2</v>
      </c>
      <c r="S617" s="147">
        <v>0</v>
      </c>
      <c r="T617" s="148">
        <f t="shared" si="23"/>
        <v>0</v>
      </c>
      <c r="AR617" s="149" t="s">
        <v>338</v>
      </c>
      <c r="AT617" s="149" t="s">
        <v>532</v>
      </c>
      <c r="AU617" s="149" t="s">
        <v>90</v>
      </c>
      <c r="AY617" s="17" t="s">
        <v>270</v>
      </c>
      <c r="BE617" s="150">
        <f t="shared" si="24"/>
        <v>0</v>
      </c>
      <c r="BF617" s="150">
        <f t="shared" si="25"/>
        <v>0</v>
      </c>
      <c r="BG617" s="150">
        <f t="shared" si="26"/>
        <v>0</v>
      </c>
      <c r="BH617" s="150">
        <f t="shared" si="27"/>
        <v>0</v>
      </c>
      <c r="BI617" s="150">
        <f t="shared" si="28"/>
        <v>0</v>
      </c>
      <c r="BJ617" s="17" t="s">
        <v>21</v>
      </c>
      <c r="BK617" s="150">
        <f t="shared" si="29"/>
        <v>0</v>
      </c>
      <c r="BL617" s="17" t="s">
        <v>277</v>
      </c>
      <c r="BM617" s="149" t="s">
        <v>4248</v>
      </c>
    </row>
    <row r="618" spans="2:65" s="1" customFormat="1" ht="24.2" customHeight="1">
      <c r="B618" s="32"/>
      <c r="C618" s="138" t="s">
        <v>4249</v>
      </c>
      <c r="D618" s="138" t="s">
        <v>272</v>
      </c>
      <c r="E618" s="139" t="s">
        <v>4250</v>
      </c>
      <c r="F618" s="140" t="s">
        <v>4251</v>
      </c>
      <c r="G618" s="141" t="s">
        <v>876</v>
      </c>
      <c r="H618" s="142">
        <v>1</v>
      </c>
      <c r="I618" s="143"/>
      <c r="J618" s="144">
        <f t="shared" si="20"/>
        <v>0</v>
      </c>
      <c r="K618" s="140" t="s">
        <v>276</v>
      </c>
      <c r="L618" s="32"/>
      <c r="M618" s="145" t="s">
        <v>1</v>
      </c>
      <c r="N618" s="146" t="s">
        <v>46</v>
      </c>
      <c r="P618" s="147">
        <f t="shared" si="21"/>
        <v>0</v>
      </c>
      <c r="Q618" s="147">
        <v>8.8319999999999996E-2</v>
      </c>
      <c r="R618" s="147">
        <f t="shared" si="22"/>
        <v>8.8319999999999996E-2</v>
      </c>
      <c r="S618" s="147">
        <v>0</v>
      </c>
      <c r="T618" s="148">
        <f t="shared" si="23"/>
        <v>0</v>
      </c>
      <c r="AR618" s="149" t="s">
        <v>277</v>
      </c>
      <c r="AT618" s="149" t="s">
        <v>272</v>
      </c>
      <c r="AU618" s="149" t="s">
        <v>90</v>
      </c>
      <c r="AY618" s="17" t="s">
        <v>270</v>
      </c>
      <c r="BE618" s="150">
        <f t="shared" si="24"/>
        <v>0</v>
      </c>
      <c r="BF618" s="150">
        <f t="shared" si="25"/>
        <v>0</v>
      </c>
      <c r="BG618" s="150">
        <f t="shared" si="26"/>
        <v>0</v>
      </c>
      <c r="BH618" s="150">
        <f t="shared" si="27"/>
        <v>0</v>
      </c>
      <c r="BI618" s="150">
        <f t="shared" si="28"/>
        <v>0</v>
      </c>
      <c r="BJ618" s="17" t="s">
        <v>21</v>
      </c>
      <c r="BK618" s="150">
        <f t="shared" si="29"/>
        <v>0</v>
      </c>
      <c r="BL618" s="17" t="s">
        <v>277</v>
      </c>
      <c r="BM618" s="149" t="s">
        <v>4252</v>
      </c>
    </row>
    <row r="619" spans="2:65" s="1" customFormat="1" ht="24.2" customHeight="1">
      <c r="B619" s="32"/>
      <c r="C619" s="138" t="s">
        <v>3528</v>
      </c>
      <c r="D619" s="138" t="s">
        <v>272</v>
      </c>
      <c r="E619" s="139" t="s">
        <v>4253</v>
      </c>
      <c r="F619" s="140" t="s">
        <v>4254</v>
      </c>
      <c r="G619" s="141" t="s">
        <v>876</v>
      </c>
      <c r="H619" s="142">
        <v>1</v>
      </c>
      <c r="I619" s="143"/>
      <c r="J619" s="144">
        <f t="shared" si="20"/>
        <v>0</v>
      </c>
      <c r="K619" s="140" t="s">
        <v>276</v>
      </c>
      <c r="L619" s="32"/>
      <c r="M619" s="145" t="s">
        <v>1</v>
      </c>
      <c r="N619" s="146" t="s">
        <v>46</v>
      </c>
      <c r="P619" s="147">
        <f t="shared" si="21"/>
        <v>0</v>
      </c>
      <c r="Q619" s="147">
        <v>2.8539999999999999E-2</v>
      </c>
      <c r="R619" s="147">
        <f t="shared" si="22"/>
        <v>2.8539999999999999E-2</v>
      </c>
      <c r="S619" s="147">
        <v>0</v>
      </c>
      <c r="T619" s="148">
        <f t="shared" si="23"/>
        <v>0</v>
      </c>
      <c r="AR619" s="149" t="s">
        <v>277</v>
      </c>
      <c r="AT619" s="149" t="s">
        <v>272</v>
      </c>
      <c r="AU619" s="149" t="s">
        <v>90</v>
      </c>
      <c r="AY619" s="17" t="s">
        <v>270</v>
      </c>
      <c r="BE619" s="150">
        <f t="shared" si="24"/>
        <v>0</v>
      </c>
      <c r="BF619" s="150">
        <f t="shared" si="25"/>
        <v>0</v>
      </c>
      <c r="BG619" s="150">
        <f t="shared" si="26"/>
        <v>0</v>
      </c>
      <c r="BH619" s="150">
        <f t="shared" si="27"/>
        <v>0</v>
      </c>
      <c r="BI619" s="150">
        <f t="shared" si="28"/>
        <v>0</v>
      </c>
      <c r="BJ619" s="17" t="s">
        <v>21</v>
      </c>
      <c r="BK619" s="150">
        <f t="shared" si="29"/>
        <v>0</v>
      </c>
      <c r="BL619" s="17" t="s">
        <v>277</v>
      </c>
      <c r="BM619" s="149" t="s">
        <v>4255</v>
      </c>
    </row>
    <row r="620" spans="2:65" s="1" customFormat="1" ht="24.2" customHeight="1">
      <c r="B620" s="32"/>
      <c r="C620" s="179" t="s">
        <v>2001</v>
      </c>
      <c r="D620" s="179" t="s">
        <v>532</v>
      </c>
      <c r="E620" s="180" t="s">
        <v>4256</v>
      </c>
      <c r="F620" s="181" t="s">
        <v>4257</v>
      </c>
      <c r="G620" s="182" t="s">
        <v>876</v>
      </c>
      <c r="H620" s="183">
        <v>1.01</v>
      </c>
      <c r="I620" s="184"/>
      <c r="J620" s="185">
        <f t="shared" si="20"/>
        <v>0</v>
      </c>
      <c r="K620" s="181" t="s">
        <v>637</v>
      </c>
      <c r="L620" s="186"/>
      <c r="M620" s="187" t="s">
        <v>1</v>
      </c>
      <c r="N620" s="188" t="s">
        <v>46</v>
      </c>
      <c r="P620" s="147">
        <f t="shared" si="21"/>
        <v>0</v>
      </c>
      <c r="Q620" s="147">
        <v>1.6</v>
      </c>
      <c r="R620" s="147">
        <f t="shared" si="22"/>
        <v>1.6160000000000001</v>
      </c>
      <c r="S620" s="147">
        <v>0</v>
      </c>
      <c r="T620" s="148">
        <f t="shared" si="23"/>
        <v>0</v>
      </c>
      <c r="AR620" s="149" t="s">
        <v>338</v>
      </c>
      <c r="AT620" s="149" t="s">
        <v>532</v>
      </c>
      <c r="AU620" s="149" t="s">
        <v>90</v>
      </c>
      <c r="AY620" s="17" t="s">
        <v>270</v>
      </c>
      <c r="BE620" s="150">
        <f t="shared" si="24"/>
        <v>0</v>
      </c>
      <c r="BF620" s="150">
        <f t="shared" si="25"/>
        <v>0</v>
      </c>
      <c r="BG620" s="150">
        <f t="shared" si="26"/>
        <v>0</v>
      </c>
      <c r="BH620" s="150">
        <f t="shared" si="27"/>
        <v>0</v>
      </c>
      <c r="BI620" s="150">
        <f t="shared" si="28"/>
        <v>0</v>
      </c>
      <c r="BJ620" s="17" t="s">
        <v>21</v>
      </c>
      <c r="BK620" s="150">
        <f t="shared" si="29"/>
        <v>0</v>
      </c>
      <c r="BL620" s="17" t="s">
        <v>277</v>
      </c>
      <c r="BM620" s="149" t="s">
        <v>4258</v>
      </c>
    </row>
    <row r="621" spans="2:65" s="1" customFormat="1" ht="24.2" customHeight="1">
      <c r="B621" s="32"/>
      <c r="C621" s="138" t="s">
        <v>4259</v>
      </c>
      <c r="D621" s="138" t="s">
        <v>272</v>
      </c>
      <c r="E621" s="139" t="s">
        <v>4260</v>
      </c>
      <c r="F621" s="140" t="s">
        <v>4261</v>
      </c>
      <c r="G621" s="141" t="s">
        <v>876</v>
      </c>
      <c r="H621" s="142">
        <v>2</v>
      </c>
      <c r="I621" s="143"/>
      <c r="J621" s="144">
        <f t="shared" si="20"/>
        <v>0</v>
      </c>
      <c r="K621" s="140" t="s">
        <v>276</v>
      </c>
      <c r="L621" s="32"/>
      <c r="M621" s="145" t="s">
        <v>1</v>
      </c>
      <c r="N621" s="146" t="s">
        <v>46</v>
      </c>
      <c r="P621" s="147">
        <f t="shared" si="21"/>
        <v>0</v>
      </c>
      <c r="Q621" s="147">
        <v>1.0189999999999999E-2</v>
      </c>
      <c r="R621" s="147">
        <f t="shared" si="22"/>
        <v>2.0379999999999999E-2</v>
      </c>
      <c r="S621" s="147">
        <v>0</v>
      </c>
      <c r="T621" s="148">
        <f t="shared" si="23"/>
        <v>0</v>
      </c>
      <c r="AR621" s="149" t="s">
        <v>277</v>
      </c>
      <c r="AT621" s="149" t="s">
        <v>272</v>
      </c>
      <c r="AU621" s="149" t="s">
        <v>90</v>
      </c>
      <c r="AY621" s="17" t="s">
        <v>270</v>
      </c>
      <c r="BE621" s="150">
        <f t="shared" si="24"/>
        <v>0</v>
      </c>
      <c r="BF621" s="150">
        <f t="shared" si="25"/>
        <v>0</v>
      </c>
      <c r="BG621" s="150">
        <f t="shared" si="26"/>
        <v>0</v>
      </c>
      <c r="BH621" s="150">
        <f t="shared" si="27"/>
        <v>0</v>
      </c>
      <c r="BI621" s="150">
        <f t="shared" si="28"/>
        <v>0</v>
      </c>
      <c r="BJ621" s="17" t="s">
        <v>21</v>
      </c>
      <c r="BK621" s="150">
        <f t="shared" si="29"/>
        <v>0</v>
      </c>
      <c r="BL621" s="17" t="s">
        <v>277</v>
      </c>
      <c r="BM621" s="149" t="s">
        <v>4262</v>
      </c>
    </row>
    <row r="622" spans="2:65" s="1" customFormat="1" ht="21.75" customHeight="1">
      <c r="B622" s="32"/>
      <c r="C622" s="179" t="s">
        <v>4263</v>
      </c>
      <c r="D622" s="179" t="s">
        <v>532</v>
      </c>
      <c r="E622" s="180" t="s">
        <v>4264</v>
      </c>
      <c r="F622" s="181" t="s">
        <v>4265</v>
      </c>
      <c r="G622" s="182" t="s">
        <v>876</v>
      </c>
      <c r="H622" s="183">
        <v>1.01</v>
      </c>
      <c r="I622" s="184"/>
      <c r="J622" s="185">
        <f t="shared" si="20"/>
        <v>0</v>
      </c>
      <c r="K622" s="181" t="s">
        <v>276</v>
      </c>
      <c r="L622" s="186"/>
      <c r="M622" s="187" t="s">
        <v>1</v>
      </c>
      <c r="N622" s="188" t="s">
        <v>46</v>
      </c>
      <c r="P622" s="147">
        <f t="shared" si="21"/>
        <v>0</v>
      </c>
      <c r="Q622" s="147">
        <v>1.0129999999999999</v>
      </c>
      <c r="R622" s="147">
        <f t="shared" si="22"/>
        <v>1.0231299999999999</v>
      </c>
      <c r="S622" s="147">
        <v>0</v>
      </c>
      <c r="T622" s="148">
        <f t="shared" si="23"/>
        <v>0</v>
      </c>
      <c r="AR622" s="149" t="s">
        <v>338</v>
      </c>
      <c r="AT622" s="149" t="s">
        <v>532</v>
      </c>
      <c r="AU622" s="149" t="s">
        <v>90</v>
      </c>
      <c r="AY622" s="17" t="s">
        <v>270</v>
      </c>
      <c r="BE622" s="150">
        <f t="shared" si="24"/>
        <v>0</v>
      </c>
      <c r="BF622" s="150">
        <f t="shared" si="25"/>
        <v>0</v>
      </c>
      <c r="BG622" s="150">
        <f t="shared" si="26"/>
        <v>0</v>
      </c>
      <c r="BH622" s="150">
        <f t="shared" si="27"/>
        <v>0</v>
      </c>
      <c r="BI622" s="150">
        <f t="shared" si="28"/>
        <v>0</v>
      </c>
      <c r="BJ622" s="17" t="s">
        <v>21</v>
      </c>
      <c r="BK622" s="150">
        <f t="shared" si="29"/>
        <v>0</v>
      </c>
      <c r="BL622" s="17" t="s">
        <v>277</v>
      </c>
      <c r="BM622" s="149" t="s">
        <v>4266</v>
      </c>
    </row>
    <row r="623" spans="2:65" s="1" customFormat="1" ht="21.75" customHeight="1">
      <c r="B623" s="32"/>
      <c r="C623" s="179" t="s">
        <v>4267</v>
      </c>
      <c r="D623" s="179" t="s">
        <v>532</v>
      </c>
      <c r="E623" s="180" t="s">
        <v>4268</v>
      </c>
      <c r="F623" s="181" t="s">
        <v>4269</v>
      </c>
      <c r="G623" s="182" t="s">
        <v>876</v>
      </c>
      <c r="H623" s="183">
        <v>1.01</v>
      </c>
      <c r="I623" s="184"/>
      <c r="J623" s="185">
        <f t="shared" si="20"/>
        <v>0</v>
      </c>
      <c r="K623" s="181" t="s">
        <v>276</v>
      </c>
      <c r="L623" s="186"/>
      <c r="M623" s="187" t="s">
        <v>1</v>
      </c>
      <c r="N623" s="188" t="s">
        <v>46</v>
      </c>
      <c r="P623" s="147">
        <f t="shared" si="21"/>
        <v>0</v>
      </c>
      <c r="Q623" s="147">
        <v>0.50600000000000001</v>
      </c>
      <c r="R623" s="147">
        <f t="shared" si="22"/>
        <v>0.51105999999999996</v>
      </c>
      <c r="S623" s="147">
        <v>0</v>
      </c>
      <c r="T623" s="148">
        <f t="shared" si="23"/>
        <v>0</v>
      </c>
      <c r="AR623" s="149" t="s">
        <v>338</v>
      </c>
      <c r="AT623" s="149" t="s">
        <v>532</v>
      </c>
      <c r="AU623" s="149" t="s">
        <v>90</v>
      </c>
      <c r="AY623" s="17" t="s">
        <v>270</v>
      </c>
      <c r="BE623" s="150">
        <f t="shared" si="24"/>
        <v>0</v>
      </c>
      <c r="BF623" s="150">
        <f t="shared" si="25"/>
        <v>0</v>
      </c>
      <c r="BG623" s="150">
        <f t="shared" si="26"/>
        <v>0</v>
      </c>
      <c r="BH623" s="150">
        <f t="shared" si="27"/>
        <v>0</v>
      </c>
      <c r="BI623" s="150">
        <f t="shared" si="28"/>
        <v>0</v>
      </c>
      <c r="BJ623" s="17" t="s">
        <v>21</v>
      </c>
      <c r="BK623" s="150">
        <f t="shared" si="29"/>
        <v>0</v>
      </c>
      <c r="BL623" s="17" t="s">
        <v>277</v>
      </c>
      <c r="BM623" s="149" t="s">
        <v>4270</v>
      </c>
    </row>
    <row r="624" spans="2:65" s="1" customFormat="1" ht="24.2" customHeight="1">
      <c r="B624" s="32"/>
      <c r="C624" s="179" t="s">
        <v>4271</v>
      </c>
      <c r="D624" s="179" t="s">
        <v>532</v>
      </c>
      <c r="E624" s="180" t="s">
        <v>4272</v>
      </c>
      <c r="F624" s="181" t="s">
        <v>4273</v>
      </c>
      <c r="G624" s="182" t="s">
        <v>876</v>
      </c>
      <c r="H624" s="183">
        <v>2.04</v>
      </c>
      <c r="I624" s="184"/>
      <c r="J624" s="185">
        <f t="shared" si="20"/>
        <v>0</v>
      </c>
      <c r="K624" s="181" t="s">
        <v>276</v>
      </c>
      <c r="L624" s="186"/>
      <c r="M624" s="187" t="s">
        <v>1</v>
      </c>
      <c r="N624" s="188" t="s">
        <v>46</v>
      </c>
      <c r="P624" s="147">
        <f t="shared" si="21"/>
        <v>0</v>
      </c>
      <c r="Q624" s="147">
        <v>2E-3</v>
      </c>
      <c r="R624" s="147">
        <f t="shared" si="22"/>
        <v>4.0800000000000003E-3</v>
      </c>
      <c r="S624" s="147">
        <v>0</v>
      </c>
      <c r="T624" s="148">
        <f t="shared" si="23"/>
        <v>0</v>
      </c>
      <c r="AR624" s="149" t="s">
        <v>338</v>
      </c>
      <c r="AT624" s="149" t="s">
        <v>532</v>
      </c>
      <c r="AU624" s="149" t="s">
        <v>90</v>
      </c>
      <c r="AY624" s="17" t="s">
        <v>270</v>
      </c>
      <c r="BE624" s="150">
        <f t="shared" si="24"/>
        <v>0</v>
      </c>
      <c r="BF624" s="150">
        <f t="shared" si="25"/>
        <v>0</v>
      </c>
      <c r="BG624" s="150">
        <f t="shared" si="26"/>
        <v>0</v>
      </c>
      <c r="BH624" s="150">
        <f t="shared" si="27"/>
        <v>0</v>
      </c>
      <c r="BI624" s="150">
        <f t="shared" si="28"/>
        <v>0</v>
      </c>
      <c r="BJ624" s="17" t="s">
        <v>21</v>
      </c>
      <c r="BK624" s="150">
        <f t="shared" si="29"/>
        <v>0</v>
      </c>
      <c r="BL624" s="17" t="s">
        <v>277</v>
      </c>
      <c r="BM624" s="149" t="s">
        <v>4274</v>
      </c>
    </row>
    <row r="625" spans="2:65" s="14" customFormat="1" ht="11.25">
      <c r="B625" s="165"/>
      <c r="D625" s="152" t="s">
        <v>279</v>
      </c>
      <c r="F625" s="167" t="s">
        <v>3934</v>
      </c>
      <c r="H625" s="168">
        <v>2.04</v>
      </c>
      <c r="I625" s="169"/>
      <c r="L625" s="165"/>
      <c r="M625" s="170"/>
      <c r="T625" s="171"/>
      <c r="AT625" s="166" t="s">
        <v>279</v>
      </c>
      <c r="AU625" s="166" t="s">
        <v>90</v>
      </c>
      <c r="AV625" s="14" t="s">
        <v>90</v>
      </c>
      <c r="AW625" s="14" t="s">
        <v>4</v>
      </c>
      <c r="AX625" s="14" t="s">
        <v>21</v>
      </c>
      <c r="AY625" s="166" t="s">
        <v>270</v>
      </c>
    </row>
    <row r="626" spans="2:65" s="1" customFormat="1" ht="24.2" customHeight="1">
      <c r="B626" s="32"/>
      <c r="C626" s="138" t="s">
        <v>4275</v>
      </c>
      <c r="D626" s="138" t="s">
        <v>272</v>
      </c>
      <c r="E626" s="139" t="s">
        <v>4276</v>
      </c>
      <c r="F626" s="140" t="s">
        <v>4277</v>
      </c>
      <c r="G626" s="141" t="s">
        <v>876</v>
      </c>
      <c r="H626" s="142">
        <v>1</v>
      </c>
      <c r="I626" s="143"/>
      <c r="J626" s="144">
        <f>ROUND(I626*H626,2)</f>
        <v>0</v>
      </c>
      <c r="K626" s="140" t="s">
        <v>276</v>
      </c>
      <c r="L626" s="32"/>
      <c r="M626" s="145" t="s">
        <v>1</v>
      </c>
      <c r="N626" s="146" t="s">
        <v>46</v>
      </c>
      <c r="P626" s="147">
        <f>O626*H626</f>
        <v>0</v>
      </c>
      <c r="Q626" s="147">
        <v>1.248E-2</v>
      </c>
      <c r="R626" s="147">
        <f>Q626*H626</f>
        <v>1.248E-2</v>
      </c>
      <c r="S626" s="147">
        <v>0</v>
      </c>
      <c r="T626" s="148">
        <f>S626*H626</f>
        <v>0</v>
      </c>
      <c r="AR626" s="149" t="s">
        <v>277</v>
      </c>
      <c r="AT626" s="149" t="s">
        <v>272</v>
      </c>
      <c r="AU626" s="149" t="s">
        <v>90</v>
      </c>
      <c r="AY626" s="17" t="s">
        <v>270</v>
      </c>
      <c r="BE626" s="150">
        <f>IF(N626="základní",J626,0)</f>
        <v>0</v>
      </c>
      <c r="BF626" s="150">
        <f>IF(N626="snížená",J626,0)</f>
        <v>0</v>
      </c>
      <c r="BG626" s="150">
        <f>IF(N626="zákl. přenesená",J626,0)</f>
        <v>0</v>
      </c>
      <c r="BH626" s="150">
        <f>IF(N626="sníž. přenesená",J626,0)</f>
        <v>0</v>
      </c>
      <c r="BI626" s="150">
        <f>IF(N626="nulová",J626,0)</f>
        <v>0</v>
      </c>
      <c r="BJ626" s="17" t="s">
        <v>21</v>
      </c>
      <c r="BK626" s="150">
        <f>ROUND(I626*H626,2)</f>
        <v>0</v>
      </c>
      <c r="BL626" s="17" t="s">
        <v>277</v>
      </c>
      <c r="BM626" s="149" t="s">
        <v>4278</v>
      </c>
    </row>
    <row r="627" spans="2:65" s="1" customFormat="1" ht="24.2" customHeight="1">
      <c r="B627" s="32"/>
      <c r="C627" s="179" t="s">
        <v>4279</v>
      </c>
      <c r="D627" s="179" t="s">
        <v>532</v>
      </c>
      <c r="E627" s="180" t="s">
        <v>4280</v>
      </c>
      <c r="F627" s="181" t="s">
        <v>4281</v>
      </c>
      <c r="G627" s="182" t="s">
        <v>876</v>
      </c>
      <c r="H627" s="183">
        <v>1.01</v>
      </c>
      <c r="I627" s="184"/>
      <c r="J627" s="185">
        <f>ROUND(I627*H627,2)</f>
        <v>0</v>
      </c>
      <c r="K627" s="181" t="s">
        <v>276</v>
      </c>
      <c r="L627" s="186"/>
      <c r="M627" s="187" t="s">
        <v>1</v>
      </c>
      <c r="N627" s="188" t="s">
        <v>46</v>
      </c>
      <c r="P627" s="147">
        <f>O627*H627</f>
        <v>0</v>
      </c>
      <c r="Q627" s="147">
        <v>0.505</v>
      </c>
      <c r="R627" s="147">
        <f>Q627*H627</f>
        <v>0.51005</v>
      </c>
      <c r="S627" s="147">
        <v>0</v>
      </c>
      <c r="T627" s="148">
        <f>S627*H627</f>
        <v>0</v>
      </c>
      <c r="AR627" s="149" t="s">
        <v>338</v>
      </c>
      <c r="AT627" s="149" t="s">
        <v>532</v>
      </c>
      <c r="AU627" s="149" t="s">
        <v>90</v>
      </c>
      <c r="AY627" s="17" t="s">
        <v>270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21</v>
      </c>
      <c r="BK627" s="150">
        <f>ROUND(I627*H627,2)</f>
        <v>0</v>
      </c>
      <c r="BL627" s="17" t="s">
        <v>277</v>
      </c>
      <c r="BM627" s="149" t="s">
        <v>4282</v>
      </c>
    </row>
    <row r="628" spans="2:65" s="1" customFormat="1" ht="24.2" customHeight="1">
      <c r="B628" s="32"/>
      <c r="C628" s="179" t="s">
        <v>4283</v>
      </c>
      <c r="D628" s="179" t="s">
        <v>532</v>
      </c>
      <c r="E628" s="180" t="s">
        <v>4272</v>
      </c>
      <c r="F628" s="181" t="s">
        <v>4273</v>
      </c>
      <c r="G628" s="182" t="s">
        <v>876</v>
      </c>
      <c r="H628" s="183">
        <v>1.01</v>
      </c>
      <c r="I628" s="184"/>
      <c r="J628" s="185">
        <f>ROUND(I628*H628,2)</f>
        <v>0</v>
      </c>
      <c r="K628" s="181" t="s">
        <v>276</v>
      </c>
      <c r="L628" s="186"/>
      <c r="M628" s="187" t="s">
        <v>1</v>
      </c>
      <c r="N628" s="188" t="s">
        <v>46</v>
      </c>
      <c r="P628" s="147">
        <f>O628*H628</f>
        <v>0</v>
      </c>
      <c r="Q628" s="147">
        <v>2E-3</v>
      </c>
      <c r="R628" s="147">
        <f>Q628*H628</f>
        <v>2.0200000000000001E-3</v>
      </c>
      <c r="S628" s="147">
        <v>0</v>
      </c>
      <c r="T628" s="148">
        <f>S628*H628</f>
        <v>0</v>
      </c>
      <c r="AR628" s="149" t="s">
        <v>338</v>
      </c>
      <c r="AT628" s="149" t="s">
        <v>532</v>
      </c>
      <c r="AU628" s="149" t="s">
        <v>90</v>
      </c>
      <c r="AY628" s="17" t="s">
        <v>270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21</v>
      </c>
      <c r="BK628" s="150">
        <f>ROUND(I628*H628,2)</f>
        <v>0</v>
      </c>
      <c r="BL628" s="17" t="s">
        <v>277</v>
      </c>
      <c r="BM628" s="149" t="s">
        <v>4284</v>
      </c>
    </row>
    <row r="629" spans="2:65" s="14" customFormat="1" ht="11.25">
      <c r="B629" s="165"/>
      <c r="D629" s="152" t="s">
        <v>279</v>
      </c>
      <c r="F629" s="167" t="s">
        <v>4285</v>
      </c>
      <c r="H629" s="168">
        <v>1.01</v>
      </c>
      <c r="I629" s="169"/>
      <c r="L629" s="165"/>
      <c r="M629" s="170"/>
      <c r="T629" s="171"/>
      <c r="AT629" s="166" t="s">
        <v>279</v>
      </c>
      <c r="AU629" s="166" t="s">
        <v>90</v>
      </c>
      <c r="AV629" s="14" t="s">
        <v>90</v>
      </c>
      <c r="AW629" s="14" t="s">
        <v>4</v>
      </c>
      <c r="AX629" s="14" t="s">
        <v>21</v>
      </c>
      <c r="AY629" s="166" t="s">
        <v>270</v>
      </c>
    </row>
    <row r="630" spans="2:65" s="1" customFormat="1" ht="37.9" customHeight="1">
      <c r="B630" s="32"/>
      <c r="C630" s="138" t="s">
        <v>4286</v>
      </c>
      <c r="D630" s="138" t="s">
        <v>272</v>
      </c>
      <c r="E630" s="139" t="s">
        <v>4287</v>
      </c>
      <c r="F630" s="140" t="s">
        <v>4288</v>
      </c>
      <c r="G630" s="141" t="s">
        <v>876</v>
      </c>
      <c r="H630" s="142">
        <v>1</v>
      </c>
      <c r="I630" s="143"/>
      <c r="J630" s="144">
        <f>ROUND(I630*H630,2)</f>
        <v>0</v>
      </c>
      <c r="K630" s="140" t="s">
        <v>276</v>
      </c>
      <c r="L630" s="32"/>
      <c r="M630" s="145" t="s">
        <v>1</v>
      </c>
      <c r="N630" s="146" t="s">
        <v>46</v>
      </c>
      <c r="P630" s="147">
        <f>O630*H630</f>
        <v>0</v>
      </c>
      <c r="Q630" s="147">
        <v>0.09</v>
      </c>
      <c r="R630" s="147">
        <f>Q630*H630</f>
        <v>0.09</v>
      </c>
      <c r="S630" s="147">
        <v>0</v>
      </c>
      <c r="T630" s="148">
        <f>S630*H630</f>
        <v>0</v>
      </c>
      <c r="AR630" s="149" t="s">
        <v>277</v>
      </c>
      <c r="AT630" s="149" t="s">
        <v>272</v>
      </c>
      <c r="AU630" s="149" t="s">
        <v>90</v>
      </c>
      <c r="AY630" s="17" t="s">
        <v>270</v>
      </c>
      <c r="BE630" s="150">
        <f>IF(N630="základní",J630,0)</f>
        <v>0</v>
      </c>
      <c r="BF630" s="150">
        <f>IF(N630="snížená",J630,0)</f>
        <v>0</v>
      </c>
      <c r="BG630" s="150">
        <f>IF(N630="zákl. přenesená",J630,0)</f>
        <v>0</v>
      </c>
      <c r="BH630" s="150">
        <f>IF(N630="sníž. přenesená",J630,0)</f>
        <v>0</v>
      </c>
      <c r="BI630" s="150">
        <f>IF(N630="nulová",J630,0)</f>
        <v>0</v>
      </c>
      <c r="BJ630" s="17" t="s">
        <v>21</v>
      </c>
      <c r="BK630" s="150">
        <f>ROUND(I630*H630,2)</f>
        <v>0</v>
      </c>
      <c r="BL630" s="17" t="s">
        <v>277</v>
      </c>
      <c r="BM630" s="149" t="s">
        <v>4289</v>
      </c>
    </row>
    <row r="631" spans="2:65" s="1" customFormat="1" ht="24.2" customHeight="1">
      <c r="B631" s="32"/>
      <c r="C631" s="179" t="s">
        <v>4290</v>
      </c>
      <c r="D631" s="179" t="s">
        <v>532</v>
      </c>
      <c r="E631" s="180" t="s">
        <v>4291</v>
      </c>
      <c r="F631" s="181" t="s">
        <v>4292</v>
      </c>
      <c r="G631" s="182" t="s">
        <v>876</v>
      </c>
      <c r="H631" s="183">
        <v>1</v>
      </c>
      <c r="I631" s="184"/>
      <c r="J631" s="185">
        <f>ROUND(I631*H631,2)</f>
        <v>0</v>
      </c>
      <c r="K631" s="181" t="s">
        <v>637</v>
      </c>
      <c r="L631" s="186"/>
      <c r="M631" s="187" t="s">
        <v>1</v>
      </c>
      <c r="N631" s="188" t="s">
        <v>46</v>
      </c>
      <c r="P631" s="147">
        <f>O631*H631</f>
        <v>0</v>
      </c>
      <c r="Q631" s="147">
        <v>9.1999999999999998E-2</v>
      </c>
      <c r="R631" s="147">
        <f>Q631*H631</f>
        <v>9.1999999999999998E-2</v>
      </c>
      <c r="S631" s="147">
        <v>0</v>
      </c>
      <c r="T631" s="148">
        <f>S631*H631</f>
        <v>0</v>
      </c>
      <c r="AR631" s="149" t="s">
        <v>338</v>
      </c>
      <c r="AT631" s="149" t="s">
        <v>532</v>
      </c>
      <c r="AU631" s="149" t="s">
        <v>90</v>
      </c>
      <c r="AY631" s="17" t="s">
        <v>270</v>
      </c>
      <c r="BE631" s="150">
        <f>IF(N631="základní",J631,0)</f>
        <v>0</v>
      </c>
      <c r="BF631" s="150">
        <f>IF(N631="snížená",J631,0)</f>
        <v>0</v>
      </c>
      <c r="BG631" s="150">
        <f>IF(N631="zákl. přenesená",J631,0)</f>
        <v>0</v>
      </c>
      <c r="BH631" s="150">
        <f>IF(N631="sníž. přenesená",J631,0)</f>
        <v>0</v>
      </c>
      <c r="BI631" s="150">
        <f>IF(N631="nulová",J631,0)</f>
        <v>0</v>
      </c>
      <c r="BJ631" s="17" t="s">
        <v>21</v>
      </c>
      <c r="BK631" s="150">
        <f>ROUND(I631*H631,2)</f>
        <v>0</v>
      </c>
      <c r="BL631" s="17" t="s">
        <v>277</v>
      </c>
      <c r="BM631" s="149" t="s">
        <v>4293</v>
      </c>
    </row>
    <row r="632" spans="2:65" s="11" customFormat="1" ht="22.9" customHeight="1">
      <c r="B632" s="126"/>
      <c r="D632" s="127" t="s">
        <v>80</v>
      </c>
      <c r="E632" s="136" t="s">
        <v>1316</v>
      </c>
      <c r="F632" s="136" t="s">
        <v>1317</v>
      </c>
      <c r="I632" s="129"/>
      <c r="J632" s="137">
        <f>BK632</f>
        <v>0</v>
      </c>
      <c r="L632" s="126"/>
      <c r="M632" s="131"/>
      <c r="P632" s="132">
        <f>P633</f>
        <v>0</v>
      </c>
      <c r="R632" s="132">
        <f>R633</f>
        <v>0</v>
      </c>
      <c r="T632" s="133">
        <f>T633</f>
        <v>0</v>
      </c>
      <c r="AR632" s="127" t="s">
        <v>21</v>
      </c>
      <c r="AT632" s="134" t="s">
        <v>80</v>
      </c>
      <c r="AU632" s="134" t="s">
        <v>21</v>
      </c>
      <c r="AY632" s="127" t="s">
        <v>270</v>
      </c>
      <c r="BK632" s="135">
        <f>BK633</f>
        <v>0</v>
      </c>
    </row>
    <row r="633" spans="2:65" s="1" customFormat="1" ht="24.2" customHeight="1">
      <c r="B633" s="32"/>
      <c r="C633" s="138" t="s">
        <v>4294</v>
      </c>
      <c r="D633" s="138" t="s">
        <v>272</v>
      </c>
      <c r="E633" s="139" t="s">
        <v>4295</v>
      </c>
      <c r="F633" s="140" t="s">
        <v>4296</v>
      </c>
      <c r="G633" s="141" t="s">
        <v>506</v>
      </c>
      <c r="H633" s="142">
        <v>266.81200000000001</v>
      </c>
      <c r="I633" s="143"/>
      <c r="J633" s="144">
        <f>ROUND(I633*H633,2)</f>
        <v>0</v>
      </c>
      <c r="K633" s="140" t="s">
        <v>276</v>
      </c>
      <c r="L633" s="32"/>
      <c r="M633" s="145" t="s">
        <v>1</v>
      </c>
      <c r="N633" s="146" t="s">
        <v>46</v>
      </c>
      <c r="P633" s="147">
        <f>O633*H633</f>
        <v>0</v>
      </c>
      <c r="Q633" s="147">
        <v>0</v>
      </c>
      <c r="R633" s="147">
        <f>Q633*H633</f>
        <v>0</v>
      </c>
      <c r="S633" s="147">
        <v>0</v>
      </c>
      <c r="T633" s="148">
        <f>S633*H633</f>
        <v>0</v>
      </c>
      <c r="AR633" s="149" t="s">
        <v>277</v>
      </c>
      <c r="AT633" s="149" t="s">
        <v>272</v>
      </c>
      <c r="AU633" s="149" t="s">
        <v>90</v>
      </c>
      <c r="AY633" s="17" t="s">
        <v>270</v>
      </c>
      <c r="BE633" s="150">
        <f>IF(N633="základní",J633,0)</f>
        <v>0</v>
      </c>
      <c r="BF633" s="150">
        <f>IF(N633="snížená",J633,0)</f>
        <v>0</v>
      </c>
      <c r="BG633" s="150">
        <f>IF(N633="zákl. přenesená",J633,0)</f>
        <v>0</v>
      </c>
      <c r="BH633" s="150">
        <f>IF(N633="sníž. přenesená",J633,0)</f>
        <v>0</v>
      </c>
      <c r="BI633" s="150">
        <f>IF(N633="nulová",J633,0)</f>
        <v>0</v>
      </c>
      <c r="BJ633" s="17" t="s">
        <v>21</v>
      </c>
      <c r="BK633" s="150">
        <f>ROUND(I633*H633,2)</f>
        <v>0</v>
      </c>
      <c r="BL633" s="17" t="s">
        <v>277</v>
      </c>
      <c r="BM633" s="149" t="s">
        <v>4297</v>
      </c>
    </row>
    <row r="634" spans="2:65" s="11" customFormat="1" ht="25.9" customHeight="1">
      <c r="B634" s="126"/>
      <c r="D634" s="127" t="s">
        <v>80</v>
      </c>
      <c r="E634" s="128" t="s">
        <v>532</v>
      </c>
      <c r="F634" s="128" t="s">
        <v>3320</v>
      </c>
      <c r="I634" s="129"/>
      <c r="J634" s="130">
        <f>BK634</f>
        <v>0</v>
      </c>
      <c r="L634" s="126"/>
      <c r="M634" s="131"/>
      <c r="P634" s="132">
        <f>P635</f>
        <v>0</v>
      </c>
      <c r="R634" s="132">
        <f>R635</f>
        <v>3.4946999999999999</v>
      </c>
      <c r="T634" s="133">
        <f>T635</f>
        <v>0</v>
      </c>
      <c r="AR634" s="127" t="s">
        <v>179</v>
      </c>
      <c r="AT634" s="134" t="s">
        <v>80</v>
      </c>
      <c r="AU634" s="134" t="s">
        <v>81</v>
      </c>
      <c r="AY634" s="127" t="s">
        <v>270</v>
      </c>
      <c r="BK634" s="135">
        <f>BK635</f>
        <v>0</v>
      </c>
    </row>
    <row r="635" spans="2:65" s="11" customFormat="1" ht="22.9" customHeight="1">
      <c r="B635" s="126"/>
      <c r="D635" s="127" t="s">
        <v>80</v>
      </c>
      <c r="E635" s="136" t="s">
        <v>3321</v>
      </c>
      <c r="F635" s="136" t="s">
        <v>3322</v>
      </c>
      <c r="I635" s="129"/>
      <c r="J635" s="137">
        <f>BK635</f>
        <v>0</v>
      </c>
      <c r="L635" s="126"/>
      <c r="M635" s="131"/>
      <c r="P635" s="132">
        <f>SUM(P636:P642)</f>
        <v>0</v>
      </c>
      <c r="R635" s="132">
        <f>SUM(R636:R642)</f>
        <v>3.4946999999999999</v>
      </c>
      <c r="T635" s="133">
        <f>SUM(T636:T642)</f>
        <v>0</v>
      </c>
      <c r="AR635" s="127" t="s">
        <v>179</v>
      </c>
      <c r="AT635" s="134" t="s">
        <v>80</v>
      </c>
      <c r="AU635" s="134" t="s">
        <v>21</v>
      </c>
      <c r="AY635" s="127" t="s">
        <v>270</v>
      </c>
      <c r="BK635" s="135">
        <f>SUM(BK636:BK642)</f>
        <v>0</v>
      </c>
    </row>
    <row r="636" spans="2:65" s="1" customFormat="1" ht="21.75" customHeight="1">
      <c r="B636" s="32"/>
      <c r="C636" s="138" t="s">
        <v>4298</v>
      </c>
      <c r="D636" s="138" t="s">
        <v>272</v>
      </c>
      <c r="E636" s="139" t="s">
        <v>3328</v>
      </c>
      <c r="F636" s="140" t="s">
        <v>3329</v>
      </c>
      <c r="G636" s="141" t="s">
        <v>335</v>
      </c>
      <c r="H636" s="142">
        <v>30</v>
      </c>
      <c r="I636" s="143"/>
      <c r="J636" s="144">
        <f>ROUND(I636*H636,2)</f>
        <v>0</v>
      </c>
      <c r="K636" s="140" t="s">
        <v>276</v>
      </c>
      <c r="L636" s="32"/>
      <c r="M636" s="145" t="s">
        <v>1</v>
      </c>
      <c r="N636" s="146" t="s">
        <v>46</v>
      </c>
      <c r="P636" s="147">
        <f>O636*H636</f>
        <v>0</v>
      </c>
      <c r="Q636" s="147">
        <v>9.0000000000000006E-5</v>
      </c>
      <c r="R636" s="147">
        <f>Q636*H636</f>
        <v>2.7000000000000001E-3</v>
      </c>
      <c r="S636" s="147">
        <v>0</v>
      </c>
      <c r="T636" s="148">
        <f>S636*H636</f>
        <v>0</v>
      </c>
      <c r="AR636" s="149" t="s">
        <v>716</v>
      </c>
      <c r="AT636" s="149" t="s">
        <v>272</v>
      </c>
      <c r="AU636" s="149" t="s">
        <v>90</v>
      </c>
      <c r="AY636" s="17" t="s">
        <v>270</v>
      </c>
      <c r="BE636" s="150">
        <f>IF(N636="základní",J636,0)</f>
        <v>0</v>
      </c>
      <c r="BF636" s="150">
        <f>IF(N636="snížená",J636,0)</f>
        <v>0</v>
      </c>
      <c r="BG636" s="150">
        <f>IF(N636="zákl. přenesená",J636,0)</f>
        <v>0</v>
      </c>
      <c r="BH636" s="150">
        <f>IF(N636="sníž. přenesená",J636,0)</f>
        <v>0</v>
      </c>
      <c r="BI636" s="150">
        <f>IF(N636="nulová",J636,0)</f>
        <v>0</v>
      </c>
      <c r="BJ636" s="17" t="s">
        <v>21</v>
      </c>
      <c r="BK636" s="150">
        <f>ROUND(I636*H636,2)</f>
        <v>0</v>
      </c>
      <c r="BL636" s="17" t="s">
        <v>716</v>
      </c>
      <c r="BM636" s="149" t="s">
        <v>4299</v>
      </c>
    </row>
    <row r="637" spans="2:65" s="12" customFormat="1" ht="11.25">
      <c r="B637" s="151"/>
      <c r="D637" s="152" t="s">
        <v>279</v>
      </c>
      <c r="E637" s="153" t="s">
        <v>1</v>
      </c>
      <c r="F637" s="154" t="s">
        <v>4300</v>
      </c>
      <c r="H637" s="153" t="s">
        <v>1</v>
      </c>
      <c r="I637" s="155"/>
      <c r="L637" s="151"/>
      <c r="M637" s="156"/>
      <c r="T637" s="157"/>
      <c r="AT637" s="153" t="s">
        <v>279</v>
      </c>
      <c r="AU637" s="153" t="s">
        <v>90</v>
      </c>
      <c r="AV637" s="12" t="s">
        <v>21</v>
      </c>
      <c r="AW637" s="12" t="s">
        <v>35</v>
      </c>
      <c r="AX637" s="12" t="s">
        <v>81</v>
      </c>
      <c r="AY637" s="153" t="s">
        <v>270</v>
      </c>
    </row>
    <row r="638" spans="2:65" s="14" customFormat="1" ht="11.25">
      <c r="B638" s="165"/>
      <c r="D638" s="152" t="s">
        <v>279</v>
      </c>
      <c r="E638" s="166" t="s">
        <v>1</v>
      </c>
      <c r="F638" s="167" t="s">
        <v>4301</v>
      </c>
      <c r="H638" s="168">
        <v>27</v>
      </c>
      <c r="I638" s="169"/>
      <c r="L638" s="165"/>
      <c r="M638" s="170"/>
      <c r="T638" s="171"/>
      <c r="AT638" s="166" t="s">
        <v>279</v>
      </c>
      <c r="AU638" s="166" t="s">
        <v>90</v>
      </c>
      <c r="AV638" s="14" t="s">
        <v>90</v>
      </c>
      <c r="AW638" s="14" t="s">
        <v>35</v>
      </c>
      <c r="AX638" s="14" t="s">
        <v>81</v>
      </c>
      <c r="AY638" s="166" t="s">
        <v>270</v>
      </c>
    </row>
    <row r="639" spans="2:65" s="14" customFormat="1" ht="11.25">
      <c r="B639" s="165"/>
      <c r="D639" s="152" t="s">
        <v>279</v>
      </c>
      <c r="E639" s="166" t="s">
        <v>1</v>
      </c>
      <c r="F639" s="167" t="s">
        <v>4302</v>
      </c>
      <c r="H639" s="168">
        <v>3</v>
      </c>
      <c r="I639" s="169"/>
      <c r="L639" s="165"/>
      <c r="M639" s="170"/>
      <c r="T639" s="171"/>
      <c r="AT639" s="166" t="s">
        <v>279</v>
      </c>
      <c r="AU639" s="166" t="s">
        <v>90</v>
      </c>
      <c r="AV639" s="14" t="s">
        <v>90</v>
      </c>
      <c r="AW639" s="14" t="s">
        <v>35</v>
      </c>
      <c r="AX639" s="14" t="s">
        <v>81</v>
      </c>
      <c r="AY639" s="166" t="s">
        <v>270</v>
      </c>
    </row>
    <row r="640" spans="2:65" s="15" customFormat="1" ht="11.25">
      <c r="B640" s="172"/>
      <c r="D640" s="152" t="s">
        <v>279</v>
      </c>
      <c r="E640" s="173" t="s">
        <v>1</v>
      </c>
      <c r="F640" s="174" t="s">
        <v>310</v>
      </c>
      <c r="H640" s="175">
        <v>30</v>
      </c>
      <c r="I640" s="176"/>
      <c r="L640" s="172"/>
      <c r="M640" s="177"/>
      <c r="T640" s="178"/>
      <c r="AT640" s="173" t="s">
        <v>279</v>
      </c>
      <c r="AU640" s="173" t="s">
        <v>90</v>
      </c>
      <c r="AV640" s="15" t="s">
        <v>277</v>
      </c>
      <c r="AW640" s="15" t="s">
        <v>35</v>
      </c>
      <c r="AX640" s="15" t="s">
        <v>21</v>
      </c>
      <c r="AY640" s="173" t="s">
        <v>270</v>
      </c>
    </row>
    <row r="641" spans="2:65" s="1" customFormat="1" ht="24.2" customHeight="1">
      <c r="B641" s="32"/>
      <c r="C641" s="138" t="s">
        <v>4303</v>
      </c>
      <c r="D641" s="138" t="s">
        <v>272</v>
      </c>
      <c r="E641" s="139" t="s">
        <v>4304</v>
      </c>
      <c r="F641" s="140" t="s">
        <v>3324</v>
      </c>
      <c r="G641" s="141" t="s">
        <v>876</v>
      </c>
      <c r="H641" s="142">
        <v>18</v>
      </c>
      <c r="I641" s="143"/>
      <c r="J641" s="144">
        <f>ROUND(I641*H641,2)</f>
        <v>0</v>
      </c>
      <c r="K641" s="140" t="s">
        <v>276</v>
      </c>
      <c r="L641" s="32"/>
      <c r="M641" s="145" t="s">
        <v>1</v>
      </c>
      <c r="N641" s="146" t="s">
        <v>46</v>
      </c>
      <c r="P641" s="147">
        <f>O641*H641</f>
        <v>0</v>
      </c>
      <c r="Q641" s="147">
        <v>0.19400000000000001</v>
      </c>
      <c r="R641" s="147">
        <f>Q641*H641</f>
        <v>3.492</v>
      </c>
      <c r="S641" s="147">
        <v>0</v>
      </c>
      <c r="T641" s="148">
        <f>S641*H641</f>
        <v>0</v>
      </c>
      <c r="AR641" s="149" t="s">
        <v>716</v>
      </c>
      <c r="AT641" s="149" t="s">
        <v>272</v>
      </c>
      <c r="AU641" s="149" t="s">
        <v>90</v>
      </c>
      <c r="AY641" s="17" t="s">
        <v>270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21</v>
      </c>
      <c r="BK641" s="150">
        <f>ROUND(I641*H641,2)</f>
        <v>0</v>
      </c>
      <c r="BL641" s="17" t="s">
        <v>716</v>
      </c>
      <c r="BM641" s="149" t="s">
        <v>4305</v>
      </c>
    </row>
    <row r="642" spans="2:65" s="14" customFormat="1" ht="11.25">
      <c r="B642" s="165"/>
      <c r="D642" s="152" t="s">
        <v>279</v>
      </c>
      <c r="E642" s="166" t="s">
        <v>1</v>
      </c>
      <c r="F642" s="167" t="s">
        <v>3540</v>
      </c>
      <c r="H642" s="168">
        <v>18</v>
      </c>
      <c r="I642" s="169"/>
      <c r="L642" s="165"/>
      <c r="M642" s="197"/>
      <c r="N642" s="198"/>
      <c r="O642" s="198"/>
      <c r="P642" s="198"/>
      <c r="Q642" s="198"/>
      <c r="R642" s="198"/>
      <c r="S642" s="198"/>
      <c r="T642" s="199"/>
      <c r="AT642" s="166" t="s">
        <v>279</v>
      </c>
      <c r="AU642" s="166" t="s">
        <v>90</v>
      </c>
      <c r="AV642" s="14" t="s">
        <v>90</v>
      </c>
      <c r="AW642" s="14" t="s">
        <v>35</v>
      </c>
      <c r="AX642" s="14" t="s">
        <v>21</v>
      </c>
      <c r="AY642" s="166" t="s">
        <v>270</v>
      </c>
    </row>
    <row r="643" spans="2:65" s="1" customFormat="1" ht="6.95" customHeight="1">
      <c r="B643" s="44"/>
      <c r="C643" s="45"/>
      <c r="D643" s="45"/>
      <c r="E643" s="45"/>
      <c r="F643" s="45"/>
      <c r="G643" s="45"/>
      <c r="H643" s="45"/>
      <c r="I643" s="45"/>
      <c r="J643" s="45"/>
      <c r="K643" s="45"/>
      <c r="L643" s="32"/>
    </row>
  </sheetData>
  <sheetProtection algorithmName="SHA-512" hashValue="wr4M0srmew/HzwVyRbQ+tj59ZP+KVZMdS/Qp2a1igvtBHKlbq51agckv+tsCQD6nT74xTAUPX7rTvF8CEeU34Q==" saltValue="uYkzSWVtapkfcHUq0pJjnxBLuc+yLr6OUGRAW8TKbtnFfXTtytSGAunDLsFp7Iw1guSLhiGL4jpGlSA5N9sNmw==" spinCount="100000" sheet="1" objects="1" scenarios="1" formatColumns="0" formatRows="0" autoFilter="0"/>
  <autoFilter ref="C123:K642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4306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4307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ROUND((SUM(BE121:BE150)),  2)</f>
        <v>0</v>
      </c>
      <c r="I35" s="98">
        <v>0.21</v>
      </c>
      <c r="J35" s="86">
        <f>ROUND(((SUM(BE121:BE150))*I35),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ROUND((SUM(BF121:BF150)),  2)</f>
        <v>0</v>
      </c>
      <c r="I36" s="98">
        <v>0.12</v>
      </c>
      <c r="J36" s="86">
        <f>ROUND(((SUM(BF121:BF150))*I36),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ROUND((SUM(BG121:BG150)),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ROUND((SUM(BH121:BH150)),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ROUND((SUM(BI121:BI150)),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4306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01 - Asanace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J121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4308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255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26.25" customHeight="1">
      <c r="B109" s="32"/>
      <c r="E109" s="246" t="str">
        <f>E7</f>
        <v>BRNO, HLINKY - REKONSTRUKCE VODOVODU, AKTUALIZACE PROJEKTOVÉ DOKUMENTACE</v>
      </c>
      <c r="F109" s="247"/>
      <c r="G109" s="247"/>
      <c r="H109" s="247"/>
      <c r="L109" s="32"/>
    </row>
    <row r="110" spans="2:47" ht="12" customHeight="1">
      <c r="B110" s="20"/>
      <c r="C110" s="27" t="s">
        <v>164</v>
      </c>
      <c r="L110" s="20"/>
    </row>
    <row r="111" spans="2:47" s="1" customFormat="1" ht="16.5" customHeight="1">
      <c r="B111" s="32"/>
      <c r="E111" s="246" t="s">
        <v>4306</v>
      </c>
      <c r="F111" s="248"/>
      <c r="G111" s="248"/>
      <c r="H111" s="248"/>
      <c r="L111" s="32"/>
    </row>
    <row r="112" spans="2:47" s="1" customFormat="1" ht="12" customHeight="1">
      <c r="B112" s="32"/>
      <c r="C112" s="27" t="s">
        <v>170</v>
      </c>
      <c r="L112" s="32"/>
    </row>
    <row r="113" spans="2:65" s="1" customFormat="1" ht="16.5" customHeight="1">
      <c r="B113" s="32"/>
      <c r="E113" s="209" t="str">
        <f>E11</f>
        <v>01 - Asanace</v>
      </c>
      <c r="F113" s="248"/>
      <c r="G113" s="248"/>
      <c r="H113" s="248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22</v>
      </c>
      <c r="F115" s="25" t="str">
        <f>F14</f>
        <v>BRNO</v>
      </c>
      <c r="I115" s="27" t="s">
        <v>24</v>
      </c>
      <c r="J115" s="52" t="str">
        <f>IF(J14="","",J14)</f>
        <v>3. 12. 2024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28</v>
      </c>
      <c r="F117" s="25" t="str">
        <f>E17</f>
        <v>Statutární město Brno</v>
      </c>
      <c r="I117" s="27" t="s">
        <v>34</v>
      </c>
      <c r="J117" s="30" t="str">
        <f>E23</f>
        <v>AQUA PROCON s.r.o.Palackého tř. 12, 612 00 Brno</v>
      </c>
      <c r="L117" s="32"/>
    </row>
    <row r="118" spans="2:65" s="1" customFormat="1" ht="15.2" customHeight="1">
      <c r="B118" s="32"/>
      <c r="C118" s="27" t="s">
        <v>32</v>
      </c>
      <c r="F118" s="25" t="str">
        <f>IF(E20="","",E20)</f>
        <v>Vyplň údaj</v>
      </c>
      <c r="I118" s="27" t="s">
        <v>37</v>
      </c>
      <c r="J118" s="30" t="str">
        <f>E26</f>
        <v>Obrtel M.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8"/>
      <c r="C120" s="119" t="s">
        <v>256</v>
      </c>
      <c r="D120" s="120" t="s">
        <v>66</v>
      </c>
      <c r="E120" s="120" t="s">
        <v>62</v>
      </c>
      <c r="F120" s="120" t="s">
        <v>63</v>
      </c>
      <c r="G120" s="120" t="s">
        <v>257</v>
      </c>
      <c r="H120" s="120" t="s">
        <v>258</v>
      </c>
      <c r="I120" s="120" t="s">
        <v>259</v>
      </c>
      <c r="J120" s="120" t="s">
        <v>243</v>
      </c>
      <c r="K120" s="121" t="s">
        <v>260</v>
      </c>
      <c r="L120" s="118"/>
      <c r="M120" s="59" t="s">
        <v>1</v>
      </c>
      <c r="N120" s="60" t="s">
        <v>45</v>
      </c>
      <c r="O120" s="60" t="s">
        <v>261</v>
      </c>
      <c r="P120" s="60" t="s">
        <v>262</v>
      </c>
      <c r="Q120" s="60" t="s">
        <v>263</v>
      </c>
      <c r="R120" s="60" t="s">
        <v>264</v>
      </c>
      <c r="S120" s="60" t="s">
        <v>265</v>
      </c>
      <c r="T120" s="61" t="s">
        <v>266</v>
      </c>
    </row>
    <row r="121" spans="2:65" s="1" customFormat="1" ht="22.9" customHeight="1">
      <c r="B121" s="32"/>
      <c r="C121" s="64" t="s">
        <v>267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80</v>
      </c>
      <c r="AU121" s="17" t="s">
        <v>245</v>
      </c>
      <c r="BK121" s="125">
        <f>BK122</f>
        <v>0</v>
      </c>
    </row>
    <row r="122" spans="2:65" s="11" customFormat="1" ht="25.9" customHeight="1">
      <c r="B122" s="126"/>
      <c r="D122" s="127" t="s">
        <v>80</v>
      </c>
      <c r="E122" s="128" t="s">
        <v>4309</v>
      </c>
      <c r="F122" s="128" t="s">
        <v>117</v>
      </c>
      <c r="I122" s="129"/>
      <c r="J122" s="130">
        <f>BK122</f>
        <v>0</v>
      </c>
      <c r="L122" s="126"/>
      <c r="M122" s="131"/>
      <c r="P122" s="132">
        <f>SUM(P123:P150)</f>
        <v>0</v>
      </c>
      <c r="R122" s="132">
        <f>SUM(R123:R150)</f>
        <v>0</v>
      </c>
      <c r="T122" s="133">
        <f>SUM(T123:T150)</f>
        <v>0</v>
      </c>
      <c r="AR122" s="127" t="s">
        <v>21</v>
      </c>
      <c r="AT122" s="134" t="s">
        <v>80</v>
      </c>
      <c r="AU122" s="134" t="s">
        <v>81</v>
      </c>
      <c r="AY122" s="127" t="s">
        <v>270</v>
      </c>
      <c r="BK122" s="135">
        <f>SUM(BK123:BK150)</f>
        <v>0</v>
      </c>
    </row>
    <row r="123" spans="2:65" s="1" customFormat="1" ht="33" customHeight="1">
      <c r="B123" s="32"/>
      <c r="C123" s="138" t="s">
        <v>21</v>
      </c>
      <c r="D123" s="138" t="s">
        <v>272</v>
      </c>
      <c r="E123" s="139" t="s">
        <v>4310</v>
      </c>
      <c r="F123" s="140" t="s">
        <v>4311</v>
      </c>
      <c r="G123" s="141" t="s">
        <v>4312</v>
      </c>
      <c r="H123" s="142">
        <v>3</v>
      </c>
      <c r="I123" s="143"/>
      <c r="J123" s="144">
        <f>ROUND(I123*H123,2)</f>
        <v>0</v>
      </c>
      <c r="K123" s="140" t="s">
        <v>637</v>
      </c>
      <c r="L123" s="32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277</v>
      </c>
      <c r="AT123" s="149" t="s">
        <v>272</v>
      </c>
      <c r="AU123" s="149" t="s">
        <v>21</v>
      </c>
      <c r="AY123" s="17" t="s">
        <v>270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21</v>
      </c>
      <c r="BK123" s="150">
        <f>ROUND(I123*H123,2)</f>
        <v>0</v>
      </c>
      <c r="BL123" s="17" t="s">
        <v>277</v>
      </c>
      <c r="BM123" s="149" t="s">
        <v>90</v>
      </c>
    </row>
    <row r="124" spans="2:65" s="14" customFormat="1" ht="11.25">
      <c r="B124" s="165"/>
      <c r="D124" s="152" t="s">
        <v>279</v>
      </c>
      <c r="E124" s="166" t="s">
        <v>1</v>
      </c>
      <c r="F124" s="167" t="s">
        <v>4313</v>
      </c>
      <c r="H124" s="168">
        <v>3</v>
      </c>
      <c r="I124" s="169"/>
      <c r="L124" s="165"/>
      <c r="M124" s="170"/>
      <c r="T124" s="171"/>
      <c r="AT124" s="166" t="s">
        <v>279</v>
      </c>
      <c r="AU124" s="166" t="s">
        <v>21</v>
      </c>
      <c r="AV124" s="14" t="s">
        <v>90</v>
      </c>
      <c r="AW124" s="14" t="s">
        <v>35</v>
      </c>
      <c r="AX124" s="14" t="s">
        <v>81</v>
      </c>
      <c r="AY124" s="166" t="s">
        <v>270</v>
      </c>
    </row>
    <row r="125" spans="2:65" s="15" customFormat="1" ht="11.25">
      <c r="B125" s="172"/>
      <c r="D125" s="152" t="s">
        <v>279</v>
      </c>
      <c r="E125" s="173" t="s">
        <v>1</v>
      </c>
      <c r="F125" s="174" t="s">
        <v>310</v>
      </c>
      <c r="H125" s="175">
        <v>3</v>
      </c>
      <c r="I125" s="176"/>
      <c r="L125" s="172"/>
      <c r="M125" s="177"/>
      <c r="T125" s="178"/>
      <c r="AT125" s="173" t="s">
        <v>279</v>
      </c>
      <c r="AU125" s="173" t="s">
        <v>21</v>
      </c>
      <c r="AV125" s="15" t="s">
        <v>277</v>
      </c>
      <c r="AW125" s="15" t="s">
        <v>35</v>
      </c>
      <c r="AX125" s="15" t="s">
        <v>21</v>
      </c>
      <c r="AY125" s="173" t="s">
        <v>270</v>
      </c>
    </row>
    <row r="126" spans="2:65" s="1" customFormat="1" ht="37.9" customHeight="1">
      <c r="B126" s="32"/>
      <c r="C126" s="138" t="s">
        <v>90</v>
      </c>
      <c r="D126" s="138" t="s">
        <v>272</v>
      </c>
      <c r="E126" s="139" t="s">
        <v>4314</v>
      </c>
      <c r="F126" s="140" t="s">
        <v>4315</v>
      </c>
      <c r="G126" s="141" t="s">
        <v>4312</v>
      </c>
      <c r="H126" s="142">
        <v>15</v>
      </c>
      <c r="I126" s="143"/>
      <c r="J126" s="144">
        <f>ROUND(I126*H126,2)</f>
        <v>0</v>
      </c>
      <c r="K126" s="140" t="s">
        <v>276</v>
      </c>
      <c r="L126" s="32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277</v>
      </c>
      <c r="AT126" s="149" t="s">
        <v>272</v>
      </c>
      <c r="AU126" s="149" t="s">
        <v>21</v>
      </c>
      <c r="AY126" s="17" t="s">
        <v>270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21</v>
      </c>
      <c r="BK126" s="150">
        <f>ROUND(I126*H126,2)</f>
        <v>0</v>
      </c>
      <c r="BL126" s="17" t="s">
        <v>277</v>
      </c>
      <c r="BM126" s="149" t="s">
        <v>277</v>
      </c>
    </row>
    <row r="127" spans="2:65" s="14" customFormat="1" ht="22.5">
      <c r="B127" s="165"/>
      <c r="D127" s="152" t="s">
        <v>279</v>
      </c>
      <c r="E127" s="166" t="s">
        <v>1</v>
      </c>
      <c r="F127" s="167" t="s">
        <v>4316</v>
      </c>
      <c r="H127" s="168">
        <v>15</v>
      </c>
      <c r="I127" s="169"/>
      <c r="L127" s="165"/>
      <c r="M127" s="170"/>
      <c r="T127" s="171"/>
      <c r="AT127" s="166" t="s">
        <v>279</v>
      </c>
      <c r="AU127" s="166" t="s">
        <v>21</v>
      </c>
      <c r="AV127" s="14" t="s">
        <v>90</v>
      </c>
      <c r="AW127" s="14" t="s">
        <v>35</v>
      </c>
      <c r="AX127" s="14" t="s">
        <v>81</v>
      </c>
      <c r="AY127" s="166" t="s">
        <v>270</v>
      </c>
    </row>
    <row r="128" spans="2:65" s="15" customFormat="1" ht="11.25">
      <c r="B128" s="172"/>
      <c r="D128" s="152" t="s">
        <v>279</v>
      </c>
      <c r="E128" s="173" t="s">
        <v>1</v>
      </c>
      <c r="F128" s="174" t="s">
        <v>310</v>
      </c>
      <c r="H128" s="175">
        <v>15</v>
      </c>
      <c r="I128" s="176"/>
      <c r="L128" s="172"/>
      <c r="M128" s="177"/>
      <c r="T128" s="178"/>
      <c r="AT128" s="173" t="s">
        <v>279</v>
      </c>
      <c r="AU128" s="173" t="s">
        <v>21</v>
      </c>
      <c r="AV128" s="15" t="s">
        <v>277</v>
      </c>
      <c r="AW128" s="15" t="s">
        <v>35</v>
      </c>
      <c r="AX128" s="15" t="s">
        <v>21</v>
      </c>
      <c r="AY128" s="173" t="s">
        <v>270</v>
      </c>
    </row>
    <row r="129" spans="2:65" s="1" customFormat="1" ht="37.9" customHeight="1">
      <c r="B129" s="32"/>
      <c r="C129" s="138" t="s">
        <v>179</v>
      </c>
      <c r="D129" s="138" t="s">
        <v>272</v>
      </c>
      <c r="E129" s="139" t="s">
        <v>4317</v>
      </c>
      <c r="F129" s="140" t="s">
        <v>4318</v>
      </c>
      <c r="G129" s="141" t="s">
        <v>4312</v>
      </c>
      <c r="H129" s="142">
        <v>2</v>
      </c>
      <c r="I129" s="143"/>
      <c r="J129" s="144">
        <f>ROUND(I129*H129,2)</f>
        <v>0</v>
      </c>
      <c r="K129" s="140" t="s">
        <v>276</v>
      </c>
      <c r="L129" s="32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277</v>
      </c>
      <c r="AT129" s="149" t="s">
        <v>272</v>
      </c>
      <c r="AU129" s="149" t="s">
        <v>21</v>
      </c>
      <c r="AY129" s="17" t="s">
        <v>270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21</v>
      </c>
      <c r="BK129" s="150">
        <f>ROUND(I129*H129,2)</f>
        <v>0</v>
      </c>
      <c r="BL129" s="17" t="s">
        <v>277</v>
      </c>
      <c r="BM129" s="149" t="s">
        <v>324</v>
      </c>
    </row>
    <row r="130" spans="2:65" s="14" customFormat="1" ht="11.25">
      <c r="B130" s="165"/>
      <c r="D130" s="152" t="s">
        <v>279</v>
      </c>
      <c r="E130" s="166" t="s">
        <v>1</v>
      </c>
      <c r="F130" s="167" t="s">
        <v>4319</v>
      </c>
      <c r="H130" s="168">
        <v>2</v>
      </c>
      <c r="I130" s="169"/>
      <c r="L130" s="165"/>
      <c r="M130" s="170"/>
      <c r="T130" s="171"/>
      <c r="AT130" s="166" t="s">
        <v>279</v>
      </c>
      <c r="AU130" s="166" t="s">
        <v>21</v>
      </c>
      <c r="AV130" s="14" t="s">
        <v>90</v>
      </c>
      <c r="AW130" s="14" t="s">
        <v>35</v>
      </c>
      <c r="AX130" s="14" t="s">
        <v>81</v>
      </c>
      <c r="AY130" s="166" t="s">
        <v>270</v>
      </c>
    </row>
    <row r="131" spans="2:65" s="15" customFormat="1" ht="11.25">
      <c r="B131" s="172"/>
      <c r="D131" s="152" t="s">
        <v>279</v>
      </c>
      <c r="E131" s="173" t="s">
        <v>1</v>
      </c>
      <c r="F131" s="174" t="s">
        <v>310</v>
      </c>
      <c r="H131" s="175">
        <v>2</v>
      </c>
      <c r="I131" s="176"/>
      <c r="L131" s="172"/>
      <c r="M131" s="177"/>
      <c r="T131" s="178"/>
      <c r="AT131" s="173" t="s">
        <v>279</v>
      </c>
      <c r="AU131" s="173" t="s">
        <v>21</v>
      </c>
      <c r="AV131" s="15" t="s">
        <v>277</v>
      </c>
      <c r="AW131" s="15" t="s">
        <v>35</v>
      </c>
      <c r="AX131" s="15" t="s">
        <v>21</v>
      </c>
      <c r="AY131" s="173" t="s">
        <v>270</v>
      </c>
    </row>
    <row r="132" spans="2:65" s="1" customFormat="1" ht="37.9" customHeight="1">
      <c r="B132" s="32"/>
      <c r="C132" s="138" t="s">
        <v>277</v>
      </c>
      <c r="D132" s="138" t="s">
        <v>272</v>
      </c>
      <c r="E132" s="139" t="s">
        <v>4320</v>
      </c>
      <c r="F132" s="140" t="s">
        <v>4321</v>
      </c>
      <c r="G132" s="141" t="s">
        <v>4312</v>
      </c>
      <c r="H132" s="142">
        <v>3</v>
      </c>
      <c r="I132" s="143"/>
      <c r="J132" s="144">
        <f>ROUND(I132*H132,2)</f>
        <v>0</v>
      </c>
      <c r="K132" s="140" t="s">
        <v>276</v>
      </c>
      <c r="L132" s="32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277</v>
      </c>
      <c r="AT132" s="149" t="s">
        <v>272</v>
      </c>
      <c r="AU132" s="149" t="s">
        <v>21</v>
      </c>
      <c r="AY132" s="17" t="s">
        <v>270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21</v>
      </c>
      <c r="BK132" s="150">
        <f>ROUND(I132*H132,2)</f>
        <v>0</v>
      </c>
      <c r="BL132" s="17" t="s">
        <v>277</v>
      </c>
      <c r="BM132" s="149" t="s">
        <v>338</v>
      </c>
    </row>
    <row r="133" spans="2:65" s="14" customFormat="1" ht="11.25">
      <c r="B133" s="165"/>
      <c r="D133" s="152" t="s">
        <v>279</v>
      </c>
      <c r="E133" s="166" t="s">
        <v>1</v>
      </c>
      <c r="F133" s="167" t="s">
        <v>4322</v>
      </c>
      <c r="H133" s="168">
        <v>3</v>
      </c>
      <c r="I133" s="169"/>
      <c r="L133" s="165"/>
      <c r="M133" s="170"/>
      <c r="T133" s="171"/>
      <c r="AT133" s="166" t="s">
        <v>279</v>
      </c>
      <c r="AU133" s="166" t="s">
        <v>21</v>
      </c>
      <c r="AV133" s="14" t="s">
        <v>90</v>
      </c>
      <c r="AW133" s="14" t="s">
        <v>35</v>
      </c>
      <c r="AX133" s="14" t="s">
        <v>81</v>
      </c>
      <c r="AY133" s="166" t="s">
        <v>270</v>
      </c>
    </row>
    <row r="134" spans="2:65" s="15" customFormat="1" ht="11.25">
      <c r="B134" s="172"/>
      <c r="D134" s="152" t="s">
        <v>279</v>
      </c>
      <c r="E134" s="173" t="s">
        <v>1</v>
      </c>
      <c r="F134" s="174" t="s">
        <v>310</v>
      </c>
      <c r="H134" s="175">
        <v>3</v>
      </c>
      <c r="I134" s="176"/>
      <c r="L134" s="172"/>
      <c r="M134" s="177"/>
      <c r="T134" s="178"/>
      <c r="AT134" s="173" t="s">
        <v>279</v>
      </c>
      <c r="AU134" s="173" t="s">
        <v>21</v>
      </c>
      <c r="AV134" s="15" t="s">
        <v>277</v>
      </c>
      <c r="AW134" s="15" t="s">
        <v>35</v>
      </c>
      <c r="AX134" s="15" t="s">
        <v>21</v>
      </c>
      <c r="AY134" s="173" t="s">
        <v>270</v>
      </c>
    </row>
    <row r="135" spans="2:65" s="1" customFormat="1" ht="37.9" customHeight="1">
      <c r="B135" s="32"/>
      <c r="C135" s="138" t="s">
        <v>317</v>
      </c>
      <c r="D135" s="138" t="s">
        <v>272</v>
      </c>
      <c r="E135" s="139" t="s">
        <v>4323</v>
      </c>
      <c r="F135" s="140" t="s">
        <v>4324</v>
      </c>
      <c r="G135" s="141" t="s">
        <v>4312</v>
      </c>
      <c r="H135" s="142">
        <v>4</v>
      </c>
      <c r="I135" s="143"/>
      <c r="J135" s="144">
        <f>ROUND(I135*H135,2)</f>
        <v>0</v>
      </c>
      <c r="K135" s="140" t="s">
        <v>276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277</v>
      </c>
      <c r="AT135" s="149" t="s">
        <v>272</v>
      </c>
      <c r="AU135" s="149" t="s">
        <v>21</v>
      </c>
      <c r="AY135" s="17" t="s">
        <v>270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277</v>
      </c>
      <c r="BM135" s="149" t="s">
        <v>26</v>
      </c>
    </row>
    <row r="136" spans="2:65" s="14" customFormat="1" ht="11.25">
      <c r="B136" s="165"/>
      <c r="D136" s="152" t="s">
        <v>279</v>
      </c>
      <c r="E136" s="166" t="s">
        <v>1</v>
      </c>
      <c r="F136" s="167" t="s">
        <v>4325</v>
      </c>
      <c r="H136" s="168">
        <v>4</v>
      </c>
      <c r="I136" s="169"/>
      <c r="L136" s="165"/>
      <c r="M136" s="170"/>
      <c r="T136" s="171"/>
      <c r="AT136" s="166" t="s">
        <v>279</v>
      </c>
      <c r="AU136" s="166" t="s">
        <v>21</v>
      </c>
      <c r="AV136" s="14" t="s">
        <v>90</v>
      </c>
      <c r="AW136" s="14" t="s">
        <v>35</v>
      </c>
      <c r="AX136" s="14" t="s">
        <v>81</v>
      </c>
      <c r="AY136" s="166" t="s">
        <v>270</v>
      </c>
    </row>
    <row r="137" spans="2:65" s="15" customFormat="1" ht="11.25">
      <c r="B137" s="172"/>
      <c r="D137" s="152" t="s">
        <v>279</v>
      </c>
      <c r="E137" s="173" t="s">
        <v>1</v>
      </c>
      <c r="F137" s="174" t="s">
        <v>310</v>
      </c>
      <c r="H137" s="175">
        <v>4</v>
      </c>
      <c r="I137" s="176"/>
      <c r="L137" s="172"/>
      <c r="M137" s="177"/>
      <c r="T137" s="178"/>
      <c r="AT137" s="173" t="s">
        <v>279</v>
      </c>
      <c r="AU137" s="173" t="s">
        <v>21</v>
      </c>
      <c r="AV137" s="15" t="s">
        <v>277</v>
      </c>
      <c r="AW137" s="15" t="s">
        <v>35</v>
      </c>
      <c r="AX137" s="15" t="s">
        <v>21</v>
      </c>
      <c r="AY137" s="173" t="s">
        <v>270</v>
      </c>
    </row>
    <row r="138" spans="2:65" s="1" customFormat="1" ht="37.9" customHeight="1">
      <c r="B138" s="32"/>
      <c r="C138" s="138" t="s">
        <v>324</v>
      </c>
      <c r="D138" s="138" t="s">
        <v>272</v>
      </c>
      <c r="E138" s="139" t="s">
        <v>4326</v>
      </c>
      <c r="F138" s="140" t="s">
        <v>4327</v>
      </c>
      <c r="G138" s="141" t="s">
        <v>876</v>
      </c>
      <c r="H138" s="142">
        <v>20</v>
      </c>
      <c r="I138" s="143"/>
      <c r="J138" s="144">
        <f t="shared" ref="J138:J147" si="0">ROUND(I138*H138,2)</f>
        <v>0</v>
      </c>
      <c r="K138" s="140" t="s">
        <v>276</v>
      </c>
      <c r="L138" s="32"/>
      <c r="M138" s="145" t="s">
        <v>1</v>
      </c>
      <c r="N138" s="146" t="s">
        <v>46</v>
      </c>
      <c r="P138" s="147">
        <f t="shared" ref="P138:P147" si="1">O138*H138</f>
        <v>0</v>
      </c>
      <c r="Q138" s="147">
        <v>0</v>
      </c>
      <c r="R138" s="147">
        <f t="shared" ref="R138:R147" si="2">Q138*H138</f>
        <v>0</v>
      </c>
      <c r="S138" s="147">
        <v>0</v>
      </c>
      <c r="T138" s="148">
        <f t="shared" ref="T138:T147" si="3">S138*H138</f>
        <v>0</v>
      </c>
      <c r="AR138" s="149" t="s">
        <v>277</v>
      </c>
      <c r="AT138" s="149" t="s">
        <v>272</v>
      </c>
      <c r="AU138" s="149" t="s">
        <v>21</v>
      </c>
      <c r="AY138" s="17" t="s">
        <v>270</v>
      </c>
      <c r="BE138" s="150">
        <f t="shared" ref="BE138:BE147" si="4">IF(N138="základní",J138,0)</f>
        <v>0</v>
      </c>
      <c r="BF138" s="150">
        <f t="shared" ref="BF138:BF147" si="5">IF(N138="snížená",J138,0)</f>
        <v>0</v>
      </c>
      <c r="BG138" s="150">
        <f t="shared" ref="BG138:BG147" si="6">IF(N138="zákl. přenesená",J138,0)</f>
        <v>0</v>
      </c>
      <c r="BH138" s="150">
        <f t="shared" ref="BH138:BH147" si="7">IF(N138="sníž. přenesená",J138,0)</f>
        <v>0</v>
      </c>
      <c r="BI138" s="150">
        <f t="shared" ref="BI138:BI147" si="8">IF(N138="nulová",J138,0)</f>
        <v>0</v>
      </c>
      <c r="BJ138" s="17" t="s">
        <v>21</v>
      </c>
      <c r="BK138" s="150">
        <f t="shared" ref="BK138:BK147" si="9">ROUND(I138*H138,2)</f>
        <v>0</v>
      </c>
      <c r="BL138" s="17" t="s">
        <v>277</v>
      </c>
      <c r="BM138" s="149" t="s">
        <v>8</v>
      </c>
    </row>
    <row r="139" spans="2:65" s="1" customFormat="1" ht="37.9" customHeight="1">
      <c r="B139" s="32"/>
      <c r="C139" s="138" t="s">
        <v>332</v>
      </c>
      <c r="D139" s="138" t="s">
        <v>272</v>
      </c>
      <c r="E139" s="139" t="s">
        <v>4328</v>
      </c>
      <c r="F139" s="140" t="s">
        <v>4329</v>
      </c>
      <c r="G139" s="141" t="s">
        <v>876</v>
      </c>
      <c r="H139" s="142">
        <v>3</v>
      </c>
      <c r="I139" s="143"/>
      <c r="J139" s="144">
        <f t="shared" si="0"/>
        <v>0</v>
      </c>
      <c r="K139" s="140" t="s">
        <v>276</v>
      </c>
      <c r="L139" s="32"/>
      <c r="M139" s="145" t="s">
        <v>1</v>
      </c>
      <c r="N139" s="146" t="s">
        <v>46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277</v>
      </c>
      <c r="AT139" s="149" t="s">
        <v>272</v>
      </c>
      <c r="AU139" s="149" t="s">
        <v>21</v>
      </c>
      <c r="AY139" s="17" t="s">
        <v>270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21</v>
      </c>
      <c r="BK139" s="150">
        <f t="shared" si="9"/>
        <v>0</v>
      </c>
      <c r="BL139" s="17" t="s">
        <v>277</v>
      </c>
      <c r="BM139" s="149" t="s">
        <v>375</v>
      </c>
    </row>
    <row r="140" spans="2:65" s="1" customFormat="1" ht="37.9" customHeight="1">
      <c r="B140" s="32"/>
      <c r="C140" s="138" t="s">
        <v>338</v>
      </c>
      <c r="D140" s="138" t="s">
        <v>272</v>
      </c>
      <c r="E140" s="139" t="s">
        <v>4330</v>
      </c>
      <c r="F140" s="140" t="s">
        <v>4331</v>
      </c>
      <c r="G140" s="141" t="s">
        <v>876</v>
      </c>
      <c r="H140" s="142">
        <v>4</v>
      </c>
      <c r="I140" s="143"/>
      <c r="J140" s="144">
        <f t="shared" si="0"/>
        <v>0</v>
      </c>
      <c r="K140" s="140" t="s">
        <v>276</v>
      </c>
      <c r="L140" s="32"/>
      <c r="M140" s="145" t="s">
        <v>1</v>
      </c>
      <c r="N140" s="146" t="s">
        <v>46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277</v>
      </c>
      <c r="AT140" s="149" t="s">
        <v>272</v>
      </c>
      <c r="AU140" s="149" t="s">
        <v>21</v>
      </c>
      <c r="AY140" s="17" t="s">
        <v>270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21</v>
      </c>
      <c r="BK140" s="150">
        <f t="shared" si="9"/>
        <v>0</v>
      </c>
      <c r="BL140" s="17" t="s">
        <v>277</v>
      </c>
      <c r="BM140" s="149" t="s">
        <v>392</v>
      </c>
    </row>
    <row r="141" spans="2:65" s="1" customFormat="1" ht="33" customHeight="1">
      <c r="B141" s="32"/>
      <c r="C141" s="138" t="s">
        <v>345</v>
      </c>
      <c r="D141" s="138" t="s">
        <v>272</v>
      </c>
      <c r="E141" s="139" t="s">
        <v>4332</v>
      </c>
      <c r="F141" s="140" t="s">
        <v>4333</v>
      </c>
      <c r="G141" s="141" t="s">
        <v>4312</v>
      </c>
      <c r="H141" s="142">
        <v>9</v>
      </c>
      <c r="I141" s="143"/>
      <c r="J141" s="144">
        <f t="shared" si="0"/>
        <v>0</v>
      </c>
      <c r="K141" s="140" t="s">
        <v>276</v>
      </c>
      <c r="L141" s="32"/>
      <c r="M141" s="145" t="s">
        <v>1</v>
      </c>
      <c r="N141" s="146" t="s">
        <v>46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277</v>
      </c>
      <c r="AT141" s="149" t="s">
        <v>272</v>
      </c>
      <c r="AU141" s="149" t="s">
        <v>21</v>
      </c>
      <c r="AY141" s="17" t="s">
        <v>270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21</v>
      </c>
      <c r="BK141" s="150">
        <f t="shared" si="9"/>
        <v>0</v>
      </c>
      <c r="BL141" s="17" t="s">
        <v>277</v>
      </c>
      <c r="BM141" s="149" t="s">
        <v>410</v>
      </c>
    </row>
    <row r="142" spans="2:65" s="1" customFormat="1" ht="33" customHeight="1">
      <c r="B142" s="32"/>
      <c r="C142" s="138" t="s">
        <v>26</v>
      </c>
      <c r="D142" s="138" t="s">
        <v>272</v>
      </c>
      <c r="E142" s="139" t="s">
        <v>4334</v>
      </c>
      <c r="F142" s="140" t="s">
        <v>4335</v>
      </c>
      <c r="G142" s="141" t="s">
        <v>4312</v>
      </c>
      <c r="H142" s="142">
        <v>11</v>
      </c>
      <c r="I142" s="143"/>
      <c r="J142" s="144">
        <f t="shared" si="0"/>
        <v>0</v>
      </c>
      <c r="K142" s="140" t="s">
        <v>276</v>
      </c>
      <c r="L142" s="32"/>
      <c r="M142" s="145" t="s">
        <v>1</v>
      </c>
      <c r="N142" s="146" t="s">
        <v>46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277</v>
      </c>
      <c r="AT142" s="149" t="s">
        <v>272</v>
      </c>
      <c r="AU142" s="149" t="s">
        <v>21</v>
      </c>
      <c r="AY142" s="17" t="s">
        <v>270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21</v>
      </c>
      <c r="BK142" s="150">
        <f t="shared" si="9"/>
        <v>0</v>
      </c>
      <c r="BL142" s="17" t="s">
        <v>277</v>
      </c>
      <c r="BM142" s="149" t="s">
        <v>432</v>
      </c>
    </row>
    <row r="143" spans="2:65" s="1" customFormat="1" ht="33" customHeight="1">
      <c r="B143" s="32"/>
      <c r="C143" s="138" t="s">
        <v>355</v>
      </c>
      <c r="D143" s="138" t="s">
        <v>272</v>
      </c>
      <c r="E143" s="139" t="s">
        <v>4336</v>
      </c>
      <c r="F143" s="140" t="s">
        <v>4337</v>
      </c>
      <c r="G143" s="141" t="s">
        <v>4312</v>
      </c>
      <c r="H143" s="142">
        <v>3</v>
      </c>
      <c r="I143" s="143"/>
      <c r="J143" s="144">
        <f t="shared" si="0"/>
        <v>0</v>
      </c>
      <c r="K143" s="140" t="s">
        <v>276</v>
      </c>
      <c r="L143" s="32"/>
      <c r="M143" s="145" t="s">
        <v>1</v>
      </c>
      <c r="N143" s="146" t="s">
        <v>46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277</v>
      </c>
      <c r="AT143" s="149" t="s">
        <v>272</v>
      </c>
      <c r="AU143" s="149" t="s">
        <v>21</v>
      </c>
      <c r="AY143" s="17" t="s">
        <v>270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21</v>
      </c>
      <c r="BK143" s="150">
        <f t="shared" si="9"/>
        <v>0</v>
      </c>
      <c r="BL143" s="17" t="s">
        <v>277</v>
      </c>
      <c r="BM143" s="149" t="s">
        <v>457</v>
      </c>
    </row>
    <row r="144" spans="2:65" s="1" customFormat="1" ht="33" customHeight="1">
      <c r="B144" s="32"/>
      <c r="C144" s="138" t="s">
        <v>8</v>
      </c>
      <c r="D144" s="138" t="s">
        <v>272</v>
      </c>
      <c r="E144" s="139" t="s">
        <v>4338</v>
      </c>
      <c r="F144" s="140" t="s">
        <v>4339</v>
      </c>
      <c r="G144" s="141" t="s">
        <v>4312</v>
      </c>
      <c r="H144" s="142">
        <v>4</v>
      </c>
      <c r="I144" s="143"/>
      <c r="J144" s="144">
        <f t="shared" si="0"/>
        <v>0</v>
      </c>
      <c r="K144" s="140" t="s">
        <v>276</v>
      </c>
      <c r="L144" s="32"/>
      <c r="M144" s="145" t="s">
        <v>1</v>
      </c>
      <c r="N144" s="146" t="s">
        <v>46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277</v>
      </c>
      <c r="AT144" s="149" t="s">
        <v>272</v>
      </c>
      <c r="AU144" s="149" t="s">
        <v>21</v>
      </c>
      <c r="AY144" s="17" t="s">
        <v>270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21</v>
      </c>
      <c r="BK144" s="150">
        <f t="shared" si="9"/>
        <v>0</v>
      </c>
      <c r="BL144" s="17" t="s">
        <v>277</v>
      </c>
      <c r="BM144" s="149" t="s">
        <v>470</v>
      </c>
    </row>
    <row r="145" spans="2:65" s="1" customFormat="1" ht="44.25" customHeight="1">
      <c r="B145" s="32"/>
      <c r="C145" s="138" t="s">
        <v>368</v>
      </c>
      <c r="D145" s="138" t="s">
        <v>272</v>
      </c>
      <c r="E145" s="139" t="s">
        <v>4340</v>
      </c>
      <c r="F145" s="140" t="s">
        <v>4341</v>
      </c>
      <c r="G145" s="141" t="s">
        <v>275</v>
      </c>
      <c r="H145" s="142">
        <v>20</v>
      </c>
      <c r="I145" s="143"/>
      <c r="J145" s="144">
        <f t="shared" si="0"/>
        <v>0</v>
      </c>
      <c r="K145" s="140" t="s">
        <v>276</v>
      </c>
      <c r="L145" s="32"/>
      <c r="M145" s="145" t="s">
        <v>1</v>
      </c>
      <c r="N145" s="146" t="s">
        <v>46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277</v>
      </c>
      <c r="AT145" s="149" t="s">
        <v>272</v>
      </c>
      <c r="AU145" s="149" t="s">
        <v>21</v>
      </c>
      <c r="AY145" s="17" t="s">
        <v>270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21</v>
      </c>
      <c r="BK145" s="150">
        <f t="shared" si="9"/>
        <v>0</v>
      </c>
      <c r="BL145" s="17" t="s">
        <v>277</v>
      </c>
      <c r="BM145" s="149" t="s">
        <v>482</v>
      </c>
    </row>
    <row r="146" spans="2:65" s="1" customFormat="1" ht="24.2" customHeight="1">
      <c r="B146" s="32"/>
      <c r="C146" s="138" t="s">
        <v>375</v>
      </c>
      <c r="D146" s="138" t="s">
        <v>272</v>
      </c>
      <c r="E146" s="139" t="s">
        <v>4342</v>
      </c>
      <c r="F146" s="140" t="s">
        <v>4343</v>
      </c>
      <c r="G146" s="141" t="s">
        <v>275</v>
      </c>
      <c r="H146" s="142">
        <v>20</v>
      </c>
      <c r="I146" s="143"/>
      <c r="J146" s="144">
        <f t="shared" si="0"/>
        <v>0</v>
      </c>
      <c r="K146" s="140" t="s">
        <v>276</v>
      </c>
      <c r="L146" s="32"/>
      <c r="M146" s="145" t="s">
        <v>1</v>
      </c>
      <c r="N146" s="146" t="s">
        <v>46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277</v>
      </c>
      <c r="AT146" s="149" t="s">
        <v>272</v>
      </c>
      <c r="AU146" s="149" t="s">
        <v>21</v>
      </c>
      <c r="AY146" s="17" t="s">
        <v>270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21</v>
      </c>
      <c r="BK146" s="150">
        <f t="shared" si="9"/>
        <v>0</v>
      </c>
      <c r="BL146" s="17" t="s">
        <v>277</v>
      </c>
      <c r="BM146" s="149" t="s">
        <v>494</v>
      </c>
    </row>
    <row r="147" spans="2:65" s="1" customFormat="1" ht="24.2" customHeight="1">
      <c r="B147" s="32"/>
      <c r="C147" s="138" t="s">
        <v>381</v>
      </c>
      <c r="D147" s="138" t="s">
        <v>272</v>
      </c>
      <c r="E147" s="139" t="s">
        <v>4344</v>
      </c>
      <c r="F147" s="140" t="s">
        <v>4345</v>
      </c>
      <c r="G147" s="141" t="s">
        <v>506</v>
      </c>
      <c r="H147" s="142">
        <v>5</v>
      </c>
      <c r="I147" s="143"/>
      <c r="J147" s="144">
        <f t="shared" si="0"/>
        <v>0</v>
      </c>
      <c r="K147" s="140" t="s">
        <v>276</v>
      </c>
      <c r="L147" s="32"/>
      <c r="M147" s="145" t="s">
        <v>1</v>
      </c>
      <c r="N147" s="146" t="s">
        <v>46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277</v>
      </c>
      <c r="AT147" s="149" t="s">
        <v>272</v>
      </c>
      <c r="AU147" s="149" t="s">
        <v>21</v>
      </c>
      <c r="AY147" s="17" t="s">
        <v>270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21</v>
      </c>
      <c r="BK147" s="150">
        <f t="shared" si="9"/>
        <v>0</v>
      </c>
      <c r="BL147" s="17" t="s">
        <v>277</v>
      </c>
      <c r="BM147" s="149" t="s">
        <v>503</v>
      </c>
    </row>
    <row r="148" spans="2:65" s="12" customFormat="1" ht="11.25">
      <c r="B148" s="151"/>
      <c r="D148" s="152" t="s">
        <v>279</v>
      </c>
      <c r="E148" s="153" t="s">
        <v>1</v>
      </c>
      <c r="F148" s="154" t="s">
        <v>4346</v>
      </c>
      <c r="H148" s="153" t="s">
        <v>1</v>
      </c>
      <c r="I148" s="155"/>
      <c r="L148" s="151"/>
      <c r="M148" s="156"/>
      <c r="T148" s="157"/>
      <c r="AT148" s="153" t="s">
        <v>279</v>
      </c>
      <c r="AU148" s="153" t="s">
        <v>21</v>
      </c>
      <c r="AV148" s="12" t="s">
        <v>21</v>
      </c>
      <c r="AW148" s="12" t="s">
        <v>35</v>
      </c>
      <c r="AX148" s="12" t="s">
        <v>81</v>
      </c>
      <c r="AY148" s="153" t="s">
        <v>270</v>
      </c>
    </row>
    <row r="149" spans="2:65" s="14" customFormat="1" ht="22.5">
      <c r="B149" s="165"/>
      <c r="D149" s="152" t="s">
        <v>279</v>
      </c>
      <c r="E149" s="166" t="s">
        <v>1</v>
      </c>
      <c r="F149" s="167" t="s">
        <v>4347</v>
      </c>
      <c r="H149" s="168">
        <v>5</v>
      </c>
      <c r="I149" s="169"/>
      <c r="L149" s="165"/>
      <c r="M149" s="170"/>
      <c r="T149" s="171"/>
      <c r="AT149" s="166" t="s">
        <v>279</v>
      </c>
      <c r="AU149" s="166" t="s">
        <v>21</v>
      </c>
      <c r="AV149" s="14" t="s">
        <v>90</v>
      </c>
      <c r="AW149" s="14" t="s">
        <v>35</v>
      </c>
      <c r="AX149" s="14" t="s">
        <v>81</v>
      </c>
      <c r="AY149" s="166" t="s">
        <v>270</v>
      </c>
    </row>
    <row r="150" spans="2:65" s="15" customFormat="1" ht="11.25">
      <c r="B150" s="172"/>
      <c r="D150" s="152" t="s">
        <v>279</v>
      </c>
      <c r="E150" s="173" t="s">
        <v>1</v>
      </c>
      <c r="F150" s="174" t="s">
        <v>310</v>
      </c>
      <c r="H150" s="175">
        <v>5</v>
      </c>
      <c r="I150" s="176"/>
      <c r="L150" s="172"/>
      <c r="M150" s="194"/>
      <c r="N150" s="195"/>
      <c r="O150" s="195"/>
      <c r="P150" s="195"/>
      <c r="Q150" s="195"/>
      <c r="R150" s="195"/>
      <c r="S150" s="195"/>
      <c r="T150" s="196"/>
      <c r="AT150" s="173" t="s">
        <v>279</v>
      </c>
      <c r="AU150" s="173" t="s">
        <v>21</v>
      </c>
      <c r="AV150" s="15" t="s">
        <v>277</v>
      </c>
      <c r="AW150" s="15" t="s">
        <v>35</v>
      </c>
      <c r="AX150" s="15" t="s">
        <v>21</v>
      </c>
      <c r="AY150" s="173" t="s">
        <v>270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LpPekH5bV6NIsmHHnMrsvCPHbIeQA2gGa0M2Xl7XOnfMCUOxvLVu3p2Ije7D5xULookUMRRtVj/JP4pn/0OQYA==" saltValue="H2UhxPr8e95t8cpkneQvs1V4E0xT4rC38zKz2/x4Zm6Vp1CAkkp5OZpeZ9/MlPGXNhFOhICRVEjMYJ8mAf7V1A==" spinCount="100000" sheet="1" objects="1" scenarios="1" formatColumns="0" formatRows="0" autoFilter="0"/>
  <autoFilter ref="C120:K150" xr:uid="{00000000-0009-0000-0000-000007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4306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4348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ROUND((SUM(BE123:BE195)),  2)</f>
        <v>0</v>
      </c>
      <c r="I35" s="98">
        <v>0.21</v>
      </c>
      <c r="J35" s="86">
        <f>ROUND(((SUM(BE123:BE195))*I35),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ROUND((SUM(BF123:BF195)),  2)</f>
        <v>0</v>
      </c>
      <c r="I36" s="98">
        <v>0.12</v>
      </c>
      <c r="J36" s="86">
        <f>ROUND(((SUM(BF123:BF195))*I36),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ROUND((SUM(BG123:BG195)),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ROUND((SUM(BH123:BH195)),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ROUND((SUM(BI123:BI195)),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4306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02 - Výsadba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J123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4349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8" customFormat="1" ht="24.95" customHeight="1">
      <c r="B100" s="110"/>
      <c r="D100" s="111" t="s">
        <v>4350</v>
      </c>
      <c r="E100" s="112"/>
      <c r="F100" s="112"/>
      <c r="G100" s="112"/>
      <c r="H100" s="112"/>
      <c r="I100" s="112"/>
      <c r="J100" s="113">
        <f>J138</f>
        <v>0</v>
      </c>
      <c r="L100" s="110"/>
    </row>
    <row r="101" spans="2:47" s="8" customFormat="1" ht="24.95" customHeight="1">
      <c r="B101" s="110"/>
      <c r="D101" s="111" t="s">
        <v>4351</v>
      </c>
      <c r="E101" s="112"/>
      <c r="F101" s="112"/>
      <c r="G101" s="112"/>
      <c r="H101" s="112"/>
      <c r="I101" s="112"/>
      <c r="J101" s="113">
        <f>J194</f>
        <v>0</v>
      </c>
      <c r="L101" s="110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255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46" t="str">
        <f>E7</f>
        <v>BRNO, HLINKY - REKONSTRUKCE VODOVODU, AKTUALIZACE PROJEKTOVÉ DOKUMENTACE</v>
      </c>
      <c r="F111" s="247"/>
      <c r="G111" s="247"/>
      <c r="H111" s="247"/>
      <c r="L111" s="32"/>
    </row>
    <row r="112" spans="2:47" ht="12" customHeight="1">
      <c r="B112" s="20"/>
      <c r="C112" s="27" t="s">
        <v>164</v>
      </c>
      <c r="L112" s="20"/>
    </row>
    <row r="113" spans="2:65" s="1" customFormat="1" ht="16.5" customHeight="1">
      <c r="B113" s="32"/>
      <c r="E113" s="246" t="s">
        <v>4306</v>
      </c>
      <c r="F113" s="248"/>
      <c r="G113" s="248"/>
      <c r="H113" s="248"/>
      <c r="L113" s="32"/>
    </row>
    <row r="114" spans="2:65" s="1" customFormat="1" ht="12" customHeight="1">
      <c r="B114" s="32"/>
      <c r="C114" s="27" t="s">
        <v>170</v>
      </c>
      <c r="L114" s="32"/>
    </row>
    <row r="115" spans="2:65" s="1" customFormat="1" ht="16.5" customHeight="1">
      <c r="B115" s="32"/>
      <c r="E115" s="209" t="str">
        <f>E11</f>
        <v>02 - Výsadba</v>
      </c>
      <c r="F115" s="248"/>
      <c r="G115" s="248"/>
      <c r="H115" s="24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22</v>
      </c>
      <c r="F117" s="25" t="str">
        <f>F14</f>
        <v>BRNO</v>
      </c>
      <c r="I117" s="27" t="s">
        <v>24</v>
      </c>
      <c r="J117" s="52" t="str">
        <f>IF(J14="","",J14)</f>
        <v>3. 12. 2024</v>
      </c>
      <c r="L117" s="32"/>
    </row>
    <row r="118" spans="2:65" s="1" customFormat="1" ht="6.95" customHeight="1">
      <c r="B118" s="32"/>
      <c r="L118" s="32"/>
    </row>
    <row r="119" spans="2:65" s="1" customFormat="1" ht="40.15" customHeight="1">
      <c r="B119" s="32"/>
      <c r="C119" s="27" t="s">
        <v>28</v>
      </c>
      <c r="F119" s="25" t="str">
        <f>E17</f>
        <v>Statutární město Brno</v>
      </c>
      <c r="I119" s="27" t="s">
        <v>34</v>
      </c>
      <c r="J119" s="30" t="str">
        <f>E23</f>
        <v>AQUA PROCON s.r.o.Palackého tř. 12, 612 00 Brno</v>
      </c>
      <c r="L119" s="32"/>
    </row>
    <row r="120" spans="2:65" s="1" customFormat="1" ht="15.2" customHeight="1">
      <c r="B120" s="32"/>
      <c r="C120" s="27" t="s">
        <v>32</v>
      </c>
      <c r="F120" s="25" t="str">
        <f>IF(E20="","",E20)</f>
        <v>Vyplň údaj</v>
      </c>
      <c r="I120" s="27" t="s">
        <v>37</v>
      </c>
      <c r="J120" s="30" t="str">
        <f>E26</f>
        <v>Obrtel M.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8"/>
      <c r="C122" s="119" t="s">
        <v>256</v>
      </c>
      <c r="D122" s="120" t="s">
        <v>66</v>
      </c>
      <c r="E122" s="120" t="s">
        <v>62</v>
      </c>
      <c r="F122" s="120" t="s">
        <v>63</v>
      </c>
      <c r="G122" s="120" t="s">
        <v>257</v>
      </c>
      <c r="H122" s="120" t="s">
        <v>258</v>
      </c>
      <c r="I122" s="120" t="s">
        <v>259</v>
      </c>
      <c r="J122" s="120" t="s">
        <v>243</v>
      </c>
      <c r="K122" s="121" t="s">
        <v>260</v>
      </c>
      <c r="L122" s="118"/>
      <c r="M122" s="59" t="s">
        <v>1</v>
      </c>
      <c r="N122" s="60" t="s">
        <v>45</v>
      </c>
      <c r="O122" s="60" t="s">
        <v>261</v>
      </c>
      <c r="P122" s="60" t="s">
        <v>262</v>
      </c>
      <c r="Q122" s="60" t="s">
        <v>263</v>
      </c>
      <c r="R122" s="60" t="s">
        <v>264</v>
      </c>
      <c r="S122" s="60" t="s">
        <v>265</v>
      </c>
      <c r="T122" s="61" t="s">
        <v>266</v>
      </c>
    </row>
    <row r="123" spans="2:65" s="1" customFormat="1" ht="22.9" customHeight="1">
      <c r="B123" s="32"/>
      <c r="C123" s="64" t="s">
        <v>267</v>
      </c>
      <c r="J123" s="122">
        <f>BK123</f>
        <v>0</v>
      </c>
      <c r="L123" s="32"/>
      <c r="M123" s="62"/>
      <c r="N123" s="53"/>
      <c r="O123" s="53"/>
      <c r="P123" s="123">
        <f>P124+P138+P194</f>
        <v>0</v>
      </c>
      <c r="Q123" s="53"/>
      <c r="R123" s="123">
        <f>R124+R138+R194</f>
        <v>0</v>
      </c>
      <c r="S123" s="53"/>
      <c r="T123" s="124">
        <f>T124+T138+T194</f>
        <v>0</v>
      </c>
      <c r="AT123" s="17" t="s">
        <v>80</v>
      </c>
      <c r="AU123" s="17" t="s">
        <v>245</v>
      </c>
      <c r="BK123" s="125">
        <f>BK124+BK138+BK194</f>
        <v>0</v>
      </c>
    </row>
    <row r="124" spans="2:65" s="11" customFormat="1" ht="25.9" customHeight="1">
      <c r="B124" s="126"/>
      <c r="D124" s="127" t="s">
        <v>80</v>
      </c>
      <c r="E124" s="128" t="s">
        <v>4309</v>
      </c>
      <c r="F124" s="128" t="s">
        <v>4352</v>
      </c>
      <c r="I124" s="129"/>
      <c r="J124" s="130">
        <f>BK124</f>
        <v>0</v>
      </c>
      <c r="L124" s="126"/>
      <c r="M124" s="131"/>
      <c r="P124" s="132">
        <f>SUM(P125:P137)</f>
        <v>0</v>
      </c>
      <c r="R124" s="132">
        <f>SUM(R125:R137)</f>
        <v>0</v>
      </c>
      <c r="T124" s="133">
        <f>SUM(T125:T137)</f>
        <v>0</v>
      </c>
      <c r="AR124" s="127" t="s">
        <v>21</v>
      </c>
      <c r="AT124" s="134" t="s">
        <v>80</v>
      </c>
      <c r="AU124" s="134" t="s">
        <v>81</v>
      </c>
      <c r="AY124" s="127" t="s">
        <v>270</v>
      </c>
      <c r="BK124" s="135">
        <f>SUM(BK125:BK137)</f>
        <v>0</v>
      </c>
    </row>
    <row r="125" spans="2:65" s="1" customFormat="1" ht="33" customHeight="1">
      <c r="B125" s="32"/>
      <c r="C125" s="138" t="s">
        <v>21</v>
      </c>
      <c r="D125" s="138" t="s">
        <v>272</v>
      </c>
      <c r="E125" s="139" t="s">
        <v>4332</v>
      </c>
      <c r="F125" s="140" t="s">
        <v>4333</v>
      </c>
      <c r="G125" s="141" t="s">
        <v>4312</v>
      </c>
      <c r="H125" s="142">
        <v>2</v>
      </c>
      <c r="I125" s="143"/>
      <c r="J125" s="144">
        <f>ROUND(I125*H125,2)</f>
        <v>0</v>
      </c>
      <c r="K125" s="140" t="s">
        <v>276</v>
      </c>
      <c r="L125" s="32"/>
      <c r="M125" s="145" t="s">
        <v>1</v>
      </c>
      <c r="N125" s="146" t="s">
        <v>46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277</v>
      </c>
      <c r="AT125" s="149" t="s">
        <v>272</v>
      </c>
      <c r="AU125" s="149" t="s">
        <v>21</v>
      </c>
      <c r="AY125" s="17" t="s">
        <v>270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21</v>
      </c>
      <c r="BK125" s="150">
        <f>ROUND(I125*H125,2)</f>
        <v>0</v>
      </c>
      <c r="BL125" s="17" t="s">
        <v>277</v>
      </c>
      <c r="BM125" s="149" t="s">
        <v>90</v>
      </c>
    </row>
    <row r="126" spans="2:65" s="1" customFormat="1" ht="33" customHeight="1">
      <c r="B126" s="32"/>
      <c r="C126" s="138" t="s">
        <v>90</v>
      </c>
      <c r="D126" s="138" t="s">
        <v>272</v>
      </c>
      <c r="E126" s="139" t="s">
        <v>4336</v>
      </c>
      <c r="F126" s="140" t="s">
        <v>4337</v>
      </c>
      <c r="G126" s="141" t="s">
        <v>4312</v>
      </c>
      <c r="H126" s="142">
        <v>1</v>
      </c>
      <c r="I126" s="143"/>
      <c r="J126" s="144">
        <f>ROUND(I126*H126,2)</f>
        <v>0</v>
      </c>
      <c r="K126" s="140" t="s">
        <v>276</v>
      </c>
      <c r="L126" s="32"/>
      <c r="M126" s="145" t="s">
        <v>1</v>
      </c>
      <c r="N126" s="146" t="s">
        <v>46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277</v>
      </c>
      <c r="AT126" s="149" t="s">
        <v>272</v>
      </c>
      <c r="AU126" s="149" t="s">
        <v>21</v>
      </c>
      <c r="AY126" s="17" t="s">
        <v>270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21</v>
      </c>
      <c r="BK126" s="150">
        <f>ROUND(I126*H126,2)</f>
        <v>0</v>
      </c>
      <c r="BL126" s="17" t="s">
        <v>277</v>
      </c>
      <c r="BM126" s="149" t="s">
        <v>277</v>
      </c>
    </row>
    <row r="127" spans="2:65" s="1" customFormat="1" ht="33" customHeight="1">
      <c r="B127" s="32"/>
      <c r="C127" s="138" t="s">
        <v>179</v>
      </c>
      <c r="D127" s="138" t="s">
        <v>272</v>
      </c>
      <c r="E127" s="139" t="s">
        <v>4338</v>
      </c>
      <c r="F127" s="140" t="s">
        <v>4339</v>
      </c>
      <c r="G127" s="141" t="s">
        <v>4312</v>
      </c>
      <c r="H127" s="142">
        <v>1</v>
      </c>
      <c r="I127" s="143"/>
      <c r="J127" s="144">
        <f>ROUND(I127*H127,2)</f>
        <v>0</v>
      </c>
      <c r="K127" s="140" t="s">
        <v>276</v>
      </c>
      <c r="L127" s="32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277</v>
      </c>
      <c r="AT127" s="149" t="s">
        <v>272</v>
      </c>
      <c r="AU127" s="149" t="s">
        <v>21</v>
      </c>
      <c r="AY127" s="17" t="s">
        <v>270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21</v>
      </c>
      <c r="BK127" s="150">
        <f>ROUND(I127*H127,2)</f>
        <v>0</v>
      </c>
      <c r="BL127" s="17" t="s">
        <v>277</v>
      </c>
      <c r="BM127" s="149" t="s">
        <v>324</v>
      </c>
    </row>
    <row r="128" spans="2:65" s="1" customFormat="1" ht="33" customHeight="1">
      <c r="B128" s="32"/>
      <c r="C128" s="138" t="s">
        <v>277</v>
      </c>
      <c r="D128" s="138" t="s">
        <v>272</v>
      </c>
      <c r="E128" s="139" t="s">
        <v>4353</v>
      </c>
      <c r="F128" s="140" t="s">
        <v>4354</v>
      </c>
      <c r="G128" s="141" t="s">
        <v>4312</v>
      </c>
      <c r="H128" s="142">
        <v>2</v>
      </c>
      <c r="I128" s="143"/>
      <c r="J128" s="144">
        <f>ROUND(I128*H128,2)</f>
        <v>0</v>
      </c>
      <c r="K128" s="140" t="s">
        <v>276</v>
      </c>
      <c r="L128" s="32"/>
      <c r="M128" s="145" t="s">
        <v>1</v>
      </c>
      <c r="N128" s="146" t="s">
        <v>46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277</v>
      </c>
      <c r="AT128" s="149" t="s">
        <v>272</v>
      </c>
      <c r="AU128" s="149" t="s">
        <v>21</v>
      </c>
      <c r="AY128" s="17" t="s">
        <v>270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21</v>
      </c>
      <c r="BK128" s="150">
        <f>ROUND(I128*H128,2)</f>
        <v>0</v>
      </c>
      <c r="BL128" s="17" t="s">
        <v>277</v>
      </c>
      <c r="BM128" s="149" t="s">
        <v>338</v>
      </c>
    </row>
    <row r="129" spans="2:65" s="1" customFormat="1" ht="33" customHeight="1">
      <c r="B129" s="32"/>
      <c r="C129" s="138" t="s">
        <v>317</v>
      </c>
      <c r="D129" s="138" t="s">
        <v>272</v>
      </c>
      <c r="E129" s="139" t="s">
        <v>4355</v>
      </c>
      <c r="F129" s="140" t="s">
        <v>4356</v>
      </c>
      <c r="G129" s="141" t="s">
        <v>4312</v>
      </c>
      <c r="H129" s="142">
        <v>3</v>
      </c>
      <c r="I129" s="143"/>
      <c r="J129" s="144">
        <f>ROUND(I129*H129,2)</f>
        <v>0</v>
      </c>
      <c r="K129" s="140" t="s">
        <v>637</v>
      </c>
      <c r="L129" s="32"/>
      <c r="M129" s="145" t="s">
        <v>1</v>
      </c>
      <c r="N129" s="146" t="s">
        <v>46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277</v>
      </c>
      <c r="AT129" s="149" t="s">
        <v>272</v>
      </c>
      <c r="AU129" s="149" t="s">
        <v>21</v>
      </c>
      <c r="AY129" s="17" t="s">
        <v>270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21</v>
      </c>
      <c r="BK129" s="150">
        <f>ROUND(I129*H129,2)</f>
        <v>0</v>
      </c>
      <c r="BL129" s="17" t="s">
        <v>277</v>
      </c>
      <c r="BM129" s="149" t="s">
        <v>26</v>
      </c>
    </row>
    <row r="130" spans="2:65" s="14" customFormat="1" ht="22.5">
      <c r="B130" s="165"/>
      <c r="D130" s="152" t="s">
        <v>279</v>
      </c>
      <c r="E130" s="166" t="s">
        <v>1</v>
      </c>
      <c r="F130" s="167" t="s">
        <v>4357</v>
      </c>
      <c r="H130" s="168">
        <v>3</v>
      </c>
      <c r="I130" s="169"/>
      <c r="L130" s="165"/>
      <c r="M130" s="170"/>
      <c r="T130" s="171"/>
      <c r="AT130" s="166" t="s">
        <v>279</v>
      </c>
      <c r="AU130" s="166" t="s">
        <v>21</v>
      </c>
      <c r="AV130" s="14" t="s">
        <v>90</v>
      </c>
      <c r="AW130" s="14" t="s">
        <v>35</v>
      </c>
      <c r="AX130" s="14" t="s">
        <v>81</v>
      </c>
      <c r="AY130" s="166" t="s">
        <v>270</v>
      </c>
    </row>
    <row r="131" spans="2:65" s="15" customFormat="1" ht="11.25">
      <c r="B131" s="172"/>
      <c r="D131" s="152" t="s">
        <v>279</v>
      </c>
      <c r="E131" s="173" t="s">
        <v>1</v>
      </c>
      <c r="F131" s="174" t="s">
        <v>310</v>
      </c>
      <c r="H131" s="175">
        <v>3</v>
      </c>
      <c r="I131" s="176"/>
      <c r="L131" s="172"/>
      <c r="M131" s="177"/>
      <c r="T131" s="178"/>
      <c r="AT131" s="173" t="s">
        <v>279</v>
      </c>
      <c r="AU131" s="173" t="s">
        <v>21</v>
      </c>
      <c r="AV131" s="15" t="s">
        <v>277</v>
      </c>
      <c r="AW131" s="15" t="s">
        <v>35</v>
      </c>
      <c r="AX131" s="15" t="s">
        <v>21</v>
      </c>
      <c r="AY131" s="173" t="s">
        <v>270</v>
      </c>
    </row>
    <row r="132" spans="2:65" s="1" customFormat="1" ht="37.9" customHeight="1">
      <c r="B132" s="32"/>
      <c r="C132" s="138" t="s">
        <v>324</v>
      </c>
      <c r="D132" s="138" t="s">
        <v>272</v>
      </c>
      <c r="E132" s="139" t="s">
        <v>4358</v>
      </c>
      <c r="F132" s="140" t="s">
        <v>4359</v>
      </c>
      <c r="G132" s="141" t="s">
        <v>4312</v>
      </c>
      <c r="H132" s="142">
        <v>3</v>
      </c>
      <c r="I132" s="143"/>
      <c r="J132" s="144">
        <f>ROUND(I132*H132,2)</f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277</v>
      </c>
      <c r="AT132" s="149" t="s">
        <v>272</v>
      </c>
      <c r="AU132" s="149" t="s">
        <v>21</v>
      </c>
      <c r="AY132" s="17" t="s">
        <v>270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21</v>
      </c>
      <c r="BK132" s="150">
        <f>ROUND(I132*H132,2)</f>
        <v>0</v>
      </c>
      <c r="BL132" s="17" t="s">
        <v>277</v>
      </c>
      <c r="BM132" s="149" t="s">
        <v>8</v>
      </c>
    </row>
    <row r="133" spans="2:65" s="14" customFormat="1" ht="22.5">
      <c r="B133" s="165"/>
      <c r="D133" s="152" t="s">
        <v>279</v>
      </c>
      <c r="E133" s="166" t="s">
        <v>1</v>
      </c>
      <c r="F133" s="167" t="s">
        <v>4360</v>
      </c>
      <c r="H133" s="168">
        <v>3</v>
      </c>
      <c r="I133" s="169"/>
      <c r="L133" s="165"/>
      <c r="M133" s="170"/>
      <c r="T133" s="171"/>
      <c r="AT133" s="166" t="s">
        <v>279</v>
      </c>
      <c r="AU133" s="166" t="s">
        <v>21</v>
      </c>
      <c r="AV133" s="14" t="s">
        <v>90</v>
      </c>
      <c r="AW133" s="14" t="s">
        <v>35</v>
      </c>
      <c r="AX133" s="14" t="s">
        <v>81</v>
      </c>
      <c r="AY133" s="166" t="s">
        <v>270</v>
      </c>
    </row>
    <row r="134" spans="2:65" s="15" customFormat="1" ht="11.25">
      <c r="B134" s="172"/>
      <c r="D134" s="152" t="s">
        <v>279</v>
      </c>
      <c r="E134" s="173" t="s">
        <v>1</v>
      </c>
      <c r="F134" s="174" t="s">
        <v>310</v>
      </c>
      <c r="H134" s="175">
        <v>3</v>
      </c>
      <c r="I134" s="176"/>
      <c r="L134" s="172"/>
      <c r="M134" s="177"/>
      <c r="T134" s="178"/>
      <c r="AT134" s="173" t="s">
        <v>279</v>
      </c>
      <c r="AU134" s="173" t="s">
        <v>21</v>
      </c>
      <c r="AV134" s="15" t="s">
        <v>277</v>
      </c>
      <c r="AW134" s="15" t="s">
        <v>35</v>
      </c>
      <c r="AX134" s="15" t="s">
        <v>21</v>
      </c>
      <c r="AY134" s="173" t="s">
        <v>270</v>
      </c>
    </row>
    <row r="135" spans="2:65" s="1" customFormat="1" ht="37.9" customHeight="1">
      <c r="B135" s="32"/>
      <c r="C135" s="138" t="s">
        <v>332</v>
      </c>
      <c r="D135" s="138" t="s">
        <v>272</v>
      </c>
      <c r="E135" s="139" t="s">
        <v>4361</v>
      </c>
      <c r="F135" s="140" t="s">
        <v>4362</v>
      </c>
      <c r="G135" s="141" t="s">
        <v>4312</v>
      </c>
      <c r="H135" s="142">
        <v>1</v>
      </c>
      <c r="I135" s="143"/>
      <c r="J135" s="144">
        <f>ROUND(I135*H135,2)</f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277</v>
      </c>
      <c r="AT135" s="149" t="s">
        <v>272</v>
      </c>
      <c r="AU135" s="149" t="s">
        <v>21</v>
      </c>
      <c r="AY135" s="17" t="s">
        <v>270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277</v>
      </c>
      <c r="BM135" s="149" t="s">
        <v>375</v>
      </c>
    </row>
    <row r="136" spans="2:65" s="14" customFormat="1" ht="22.5">
      <c r="B136" s="165"/>
      <c r="D136" s="152" t="s">
        <v>279</v>
      </c>
      <c r="E136" s="166" t="s">
        <v>1</v>
      </c>
      <c r="F136" s="167" t="s">
        <v>4363</v>
      </c>
      <c r="H136" s="168">
        <v>1</v>
      </c>
      <c r="I136" s="169"/>
      <c r="L136" s="165"/>
      <c r="M136" s="170"/>
      <c r="T136" s="171"/>
      <c r="AT136" s="166" t="s">
        <v>279</v>
      </c>
      <c r="AU136" s="166" t="s">
        <v>21</v>
      </c>
      <c r="AV136" s="14" t="s">
        <v>90</v>
      </c>
      <c r="AW136" s="14" t="s">
        <v>35</v>
      </c>
      <c r="AX136" s="14" t="s">
        <v>81</v>
      </c>
      <c r="AY136" s="166" t="s">
        <v>270</v>
      </c>
    </row>
    <row r="137" spans="2:65" s="15" customFormat="1" ht="11.25">
      <c r="B137" s="172"/>
      <c r="D137" s="152" t="s">
        <v>279</v>
      </c>
      <c r="E137" s="173" t="s">
        <v>1</v>
      </c>
      <c r="F137" s="174" t="s">
        <v>310</v>
      </c>
      <c r="H137" s="175">
        <v>1</v>
      </c>
      <c r="I137" s="176"/>
      <c r="L137" s="172"/>
      <c r="M137" s="177"/>
      <c r="T137" s="178"/>
      <c r="AT137" s="173" t="s">
        <v>279</v>
      </c>
      <c r="AU137" s="173" t="s">
        <v>21</v>
      </c>
      <c r="AV137" s="15" t="s">
        <v>277</v>
      </c>
      <c r="AW137" s="15" t="s">
        <v>35</v>
      </c>
      <c r="AX137" s="15" t="s">
        <v>21</v>
      </c>
      <c r="AY137" s="173" t="s">
        <v>270</v>
      </c>
    </row>
    <row r="138" spans="2:65" s="11" customFormat="1" ht="25.9" customHeight="1">
      <c r="B138" s="126"/>
      <c r="D138" s="127" t="s">
        <v>80</v>
      </c>
      <c r="E138" s="128" t="s">
        <v>80</v>
      </c>
      <c r="F138" s="128" t="s">
        <v>4364</v>
      </c>
      <c r="I138" s="129"/>
      <c r="J138" s="130">
        <f>BK138</f>
        <v>0</v>
      </c>
      <c r="L138" s="126"/>
      <c r="M138" s="131"/>
      <c r="P138" s="132">
        <f>SUM(P139:P193)</f>
        <v>0</v>
      </c>
      <c r="R138" s="132">
        <f>SUM(R139:R193)</f>
        <v>0</v>
      </c>
      <c r="T138" s="133">
        <f>SUM(T139:T193)</f>
        <v>0</v>
      </c>
      <c r="AR138" s="127" t="s">
        <v>21</v>
      </c>
      <c r="AT138" s="134" t="s">
        <v>80</v>
      </c>
      <c r="AU138" s="134" t="s">
        <v>81</v>
      </c>
      <c r="AY138" s="127" t="s">
        <v>270</v>
      </c>
      <c r="BK138" s="135">
        <f>SUM(BK139:BK193)</f>
        <v>0</v>
      </c>
    </row>
    <row r="139" spans="2:65" s="1" customFormat="1" ht="33" customHeight="1">
      <c r="B139" s="32"/>
      <c r="C139" s="138" t="s">
        <v>338</v>
      </c>
      <c r="D139" s="138" t="s">
        <v>272</v>
      </c>
      <c r="E139" s="139" t="s">
        <v>4365</v>
      </c>
      <c r="F139" s="140" t="s">
        <v>4366</v>
      </c>
      <c r="G139" s="141" t="s">
        <v>4312</v>
      </c>
      <c r="H139" s="142">
        <v>41</v>
      </c>
      <c r="I139" s="143"/>
      <c r="J139" s="144">
        <f>ROUND(I139*H139,2)</f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277</v>
      </c>
      <c r="AT139" s="149" t="s">
        <v>272</v>
      </c>
      <c r="AU139" s="149" t="s">
        <v>21</v>
      </c>
      <c r="AY139" s="17" t="s">
        <v>270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21</v>
      </c>
      <c r="BK139" s="150">
        <f>ROUND(I139*H139,2)</f>
        <v>0</v>
      </c>
      <c r="BL139" s="17" t="s">
        <v>277</v>
      </c>
      <c r="BM139" s="149" t="s">
        <v>392</v>
      </c>
    </row>
    <row r="140" spans="2:65" s="12" customFormat="1" ht="11.25">
      <c r="B140" s="151"/>
      <c r="D140" s="152" t="s">
        <v>279</v>
      </c>
      <c r="E140" s="153" t="s">
        <v>1</v>
      </c>
      <c r="F140" s="154" t="s">
        <v>4367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21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4" customFormat="1" ht="33.75">
      <c r="B141" s="165"/>
      <c r="D141" s="152" t="s">
        <v>279</v>
      </c>
      <c r="E141" s="166" t="s">
        <v>1</v>
      </c>
      <c r="F141" s="167" t="s">
        <v>4368</v>
      </c>
      <c r="H141" s="168">
        <v>41</v>
      </c>
      <c r="I141" s="169"/>
      <c r="L141" s="165"/>
      <c r="M141" s="170"/>
      <c r="T141" s="171"/>
      <c r="AT141" s="166" t="s">
        <v>279</v>
      </c>
      <c r="AU141" s="166" t="s">
        <v>21</v>
      </c>
      <c r="AV141" s="14" t="s">
        <v>90</v>
      </c>
      <c r="AW141" s="14" t="s">
        <v>35</v>
      </c>
      <c r="AX141" s="14" t="s">
        <v>81</v>
      </c>
      <c r="AY141" s="166" t="s">
        <v>270</v>
      </c>
    </row>
    <row r="142" spans="2:65" s="15" customFormat="1" ht="11.25">
      <c r="B142" s="172"/>
      <c r="D142" s="152" t="s">
        <v>279</v>
      </c>
      <c r="E142" s="173" t="s">
        <v>1</v>
      </c>
      <c r="F142" s="174" t="s">
        <v>310</v>
      </c>
      <c r="H142" s="175">
        <v>41</v>
      </c>
      <c r="I142" s="176"/>
      <c r="L142" s="172"/>
      <c r="M142" s="177"/>
      <c r="T142" s="178"/>
      <c r="AT142" s="173" t="s">
        <v>279</v>
      </c>
      <c r="AU142" s="173" t="s">
        <v>21</v>
      </c>
      <c r="AV142" s="15" t="s">
        <v>277</v>
      </c>
      <c r="AW142" s="15" t="s">
        <v>35</v>
      </c>
      <c r="AX142" s="15" t="s">
        <v>21</v>
      </c>
      <c r="AY142" s="173" t="s">
        <v>270</v>
      </c>
    </row>
    <row r="143" spans="2:65" s="1" customFormat="1" ht="44.25" customHeight="1">
      <c r="B143" s="32"/>
      <c r="C143" s="138" t="s">
        <v>345</v>
      </c>
      <c r="D143" s="138" t="s">
        <v>272</v>
      </c>
      <c r="E143" s="139" t="s">
        <v>4369</v>
      </c>
      <c r="F143" s="140" t="s">
        <v>4370</v>
      </c>
      <c r="G143" s="141" t="s">
        <v>876</v>
      </c>
      <c r="H143" s="142">
        <v>41</v>
      </c>
      <c r="I143" s="143"/>
      <c r="J143" s="144">
        <f>ROUND(I143*H143,2)</f>
        <v>0</v>
      </c>
      <c r="K143" s="140" t="s">
        <v>276</v>
      </c>
      <c r="L143" s="32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277</v>
      </c>
      <c r="AT143" s="149" t="s">
        <v>272</v>
      </c>
      <c r="AU143" s="149" t="s">
        <v>21</v>
      </c>
      <c r="AY143" s="17" t="s">
        <v>270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21</v>
      </c>
      <c r="BK143" s="150">
        <f>ROUND(I143*H143,2)</f>
        <v>0</v>
      </c>
      <c r="BL143" s="17" t="s">
        <v>277</v>
      </c>
      <c r="BM143" s="149" t="s">
        <v>410</v>
      </c>
    </row>
    <row r="144" spans="2:65" s="14" customFormat="1" ht="33.75">
      <c r="B144" s="165"/>
      <c r="D144" s="152" t="s">
        <v>279</v>
      </c>
      <c r="E144" s="166" t="s">
        <v>1</v>
      </c>
      <c r="F144" s="167" t="s">
        <v>4371</v>
      </c>
      <c r="H144" s="168">
        <v>41</v>
      </c>
      <c r="I144" s="169"/>
      <c r="L144" s="165"/>
      <c r="M144" s="170"/>
      <c r="T144" s="171"/>
      <c r="AT144" s="166" t="s">
        <v>279</v>
      </c>
      <c r="AU144" s="166" t="s">
        <v>21</v>
      </c>
      <c r="AV144" s="14" t="s">
        <v>90</v>
      </c>
      <c r="AW144" s="14" t="s">
        <v>35</v>
      </c>
      <c r="AX144" s="14" t="s">
        <v>81</v>
      </c>
      <c r="AY144" s="166" t="s">
        <v>270</v>
      </c>
    </row>
    <row r="145" spans="2:65" s="15" customFormat="1" ht="11.25">
      <c r="B145" s="172"/>
      <c r="D145" s="152" t="s">
        <v>279</v>
      </c>
      <c r="E145" s="173" t="s">
        <v>1</v>
      </c>
      <c r="F145" s="174" t="s">
        <v>310</v>
      </c>
      <c r="H145" s="175">
        <v>41</v>
      </c>
      <c r="I145" s="176"/>
      <c r="L145" s="172"/>
      <c r="M145" s="177"/>
      <c r="T145" s="178"/>
      <c r="AT145" s="173" t="s">
        <v>279</v>
      </c>
      <c r="AU145" s="173" t="s">
        <v>21</v>
      </c>
      <c r="AV145" s="15" t="s">
        <v>277</v>
      </c>
      <c r="AW145" s="15" t="s">
        <v>35</v>
      </c>
      <c r="AX145" s="15" t="s">
        <v>21</v>
      </c>
      <c r="AY145" s="173" t="s">
        <v>270</v>
      </c>
    </row>
    <row r="146" spans="2:65" s="1" customFormat="1" ht="37.9" customHeight="1">
      <c r="B146" s="32"/>
      <c r="C146" s="138" t="s">
        <v>26</v>
      </c>
      <c r="D146" s="138" t="s">
        <v>272</v>
      </c>
      <c r="E146" s="139" t="s">
        <v>4372</v>
      </c>
      <c r="F146" s="140" t="s">
        <v>4373</v>
      </c>
      <c r="G146" s="141" t="s">
        <v>876</v>
      </c>
      <c r="H146" s="142">
        <v>41</v>
      </c>
      <c r="I146" s="143"/>
      <c r="J146" s="144">
        <f>ROUND(I146*H146,2)</f>
        <v>0</v>
      </c>
      <c r="K146" s="140" t="s">
        <v>276</v>
      </c>
      <c r="L146" s="32"/>
      <c r="M146" s="145" t="s">
        <v>1</v>
      </c>
      <c r="N146" s="146" t="s">
        <v>46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277</v>
      </c>
      <c r="AT146" s="149" t="s">
        <v>272</v>
      </c>
      <c r="AU146" s="149" t="s">
        <v>21</v>
      </c>
      <c r="AY146" s="17" t="s">
        <v>270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21</v>
      </c>
      <c r="BK146" s="150">
        <f>ROUND(I146*H146,2)</f>
        <v>0</v>
      </c>
      <c r="BL146" s="17" t="s">
        <v>277</v>
      </c>
      <c r="BM146" s="149" t="s">
        <v>432</v>
      </c>
    </row>
    <row r="147" spans="2:65" s="1" customFormat="1" ht="16.5" customHeight="1">
      <c r="B147" s="32"/>
      <c r="C147" s="179" t="s">
        <v>355</v>
      </c>
      <c r="D147" s="179" t="s">
        <v>532</v>
      </c>
      <c r="E147" s="180" t="s">
        <v>4374</v>
      </c>
      <c r="F147" s="181" t="s">
        <v>4375</v>
      </c>
      <c r="G147" s="182" t="s">
        <v>4312</v>
      </c>
      <c r="H147" s="183">
        <v>39</v>
      </c>
      <c r="I147" s="184"/>
      <c r="J147" s="185">
        <f>ROUND(I147*H147,2)</f>
        <v>0</v>
      </c>
      <c r="K147" s="181" t="s">
        <v>637</v>
      </c>
      <c r="L147" s="186"/>
      <c r="M147" s="187" t="s">
        <v>1</v>
      </c>
      <c r="N147" s="188" t="s">
        <v>46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338</v>
      </c>
      <c r="AT147" s="149" t="s">
        <v>532</v>
      </c>
      <c r="AU147" s="149" t="s">
        <v>21</v>
      </c>
      <c r="AY147" s="17" t="s">
        <v>270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21</v>
      </c>
      <c r="BK147" s="150">
        <f>ROUND(I147*H147,2)</f>
        <v>0</v>
      </c>
      <c r="BL147" s="17" t="s">
        <v>277</v>
      </c>
      <c r="BM147" s="149" t="s">
        <v>457</v>
      </c>
    </row>
    <row r="148" spans="2:65" s="1" customFormat="1" ht="16.5" customHeight="1">
      <c r="B148" s="32"/>
      <c r="C148" s="179" t="s">
        <v>8</v>
      </c>
      <c r="D148" s="179" t="s">
        <v>532</v>
      </c>
      <c r="E148" s="180" t="s">
        <v>4376</v>
      </c>
      <c r="F148" s="181" t="s">
        <v>4377</v>
      </c>
      <c r="G148" s="182" t="s">
        <v>4312</v>
      </c>
      <c r="H148" s="183">
        <v>2</v>
      </c>
      <c r="I148" s="184"/>
      <c r="J148" s="185">
        <f>ROUND(I148*H148,2)</f>
        <v>0</v>
      </c>
      <c r="K148" s="181" t="s">
        <v>637</v>
      </c>
      <c r="L148" s="186"/>
      <c r="M148" s="187" t="s">
        <v>1</v>
      </c>
      <c r="N148" s="188" t="s">
        <v>46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338</v>
      </c>
      <c r="AT148" s="149" t="s">
        <v>532</v>
      </c>
      <c r="AU148" s="149" t="s">
        <v>21</v>
      </c>
      <c r="AY148" s="17" t="s">
        <v>270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21</v>
      </c>
      <c r="BK148" s="150">
        <f>ROUND(I148*H148,2)</f>
        <v>0</v>
      </c>
      <c r="BL148" s="17" t="s">
        <v>277</v>
      </c>
      <c r="BM148" s="149" t="s">
        <v>470</v>
      </c>
    </row>
    <row r="149" spans="2:65" s="1" customFormat="1" ht="37.9" customHeight="1">
      <c r="B149" s="32"/>
      <c r="C149" s="138" t="s">
        <v>368</v>
      </c>
      <c r="D149" s="138" t="s">
        <v>272</v>
      </c>
      <c r="E149" s="139" t="s">
        <v>4378</v>
      </c>
      <c r="F149" s="140" t="s">
        <v>4379</v>
      </c>
      <c r="G149" s="141" t="s">
        <v>506</v>
      </c>
      <c r="H149" s="142">
        <v>9.6000000000000002E-2</v>
      </c>
      <c r="I149" s="143"/>
      <c r="J149" s="144">
        <f>ROUND(I149*H149,2)</f>
        <v>0</v>
      </c>
      <c r="K149" s="140" t="s">
        <v>276</v>
      </c>
      <c r="L149" s="32"/>
      <c r="M149" s="145" t="s">
        <v>1</v>
      </c>
      <c r="N149" s="146" t="s">
        <v>46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277</v>
      </c>
      <c r="AT149" s="149" t="s">
        <v>272</v>
      </c>
      <c r="AU149" s="149" t="s">
        <v>21</v>
      </c>
      <c r="AY149" s="17" t="s">
        <v>270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21</v>
      </c>
      <c r="BK149" s="150">
        <f>ROUND(I149*H149,2)</f>
        <v>0</v>
      </c>
      <c r="BL149" s="17" t="s">
        <v>277</v>
      </c>
      <c r="BM149" s="149" t="s">
        <v>482</v>
      </c>
    </row>
    <row r="150" spans="2:65" s="14" customFormat="1" ht="22.5">
      <c r="B150" s="165"/>
      <c r="D150" s="152" t="s">
        <v>279</v>
      </c>
      <c r="E150" s="166" t="s">
        <v>1</v>
      </c>
      <c r="F150" s="167" t="s">
        <v>4380</v>
      </c>
      <c r="H150" s="168">
        <v>9.6000000000000002E-2</v>
      </c>
      <c r="I150" s="169"/>
      <c r="L150" s="165"/>
      <c r="M150" s="170"/>
      <c r="T150" s="171"/>
      <c r="AT150" s="166" t="s">
        <v>279</v>
      </c>
      <c r="AU150" s="166" t="s">
        <v>21</v>
      </c>
      <c r="AV150" s="14" t="s">
        <v>90</v>
      </c>
      <c r="AW150" s="14" t="s">
        <v>35</v>
      </c>
      <c r="AX150" s="14" t="s">
        <v>81</v>
      </c>
      <c r="AY150" s="166" t="s">
        <v>270</v>
      </c>
    </row>
    <row r="151" spans="2:65" s="15" customFormat="1" ht="11.25">
      <c r="B151" s="172"/>
      <c r="D151" s="152" t="s">
        <v>279</v>
      </c>
      <c r="E151" s="173" t="s">
        <v>1</v>
      </c>
      <c r="F151" s="174" t="s">
        <v>310</v>
      </c>
      <c r="H151" s="175">
        <v>9.6000000000000002E-2</v>
      </c>
      <c r="I151" s="176"/>
      <c r="L151" s="172"/>
      <c r="M151" s="177"/>
      <c r="T151" s="178"/>
      <c r="AT151" s="173" t="s">
        <v>279</v>
      </c>
      <c r="AU151" s="173" t="s">
        <v>21</v>
      </c>
      <c r="AV151" s="15" t="s">
        <v>277</v>
      </c>
      <c r="AW151" s="15" t="s">
        <v>35</v>
      </c>
      <c r="AX151" s="15" t="s">
        <v>21</v>
      </c>
      <c r="AY151" s="173" t="s">
        <v>270</v>
      </c>
    </row>
    <row r="152" spans="2:65" s="1" customFormat="1" ht="16.5" customHeight="1">
      <c r="B152" s="32"/>
      <c r="C152" s="179" t="s">
        <v>375</v>
      </c>
      <c r="D152" s="179" t="s">
        <v>532</v>
      </c>
      <c r="E152" s="180" t="s">
        <v>4381</v>
      </c>
      <c r="F152" s="181" t="s">
        <v>4382</v>
      </c>
      <c r="G152" s="182" t="s">
        <v>707</v>
      </c>
      <c r="H152" s="183">
        <v>123</v>
      </c>
      <c r="I152" s="184"/>
      <c r="J152" s="185">
        <f>ROUND(I152*H152,2)</f>
        <v>0</v>
      </c>
      <c r="K152" s="181" t="s">
        <v>637</v>
      </c>
      <c r="L152" s="186"/>
      <c r="M152" s="187" t="s">
        <v>1</v>
      </c>
      <c r="N152" s="188" t="s">
        <v>46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338</v>
      </c>
      <c r="AT152" s="149" t="s">
        <v>532</v>
      </c>
      <c r="AU152" s="149" t="s">
        <v>21</v>
      </c>
      <c r="AY152" s="17" t="s">
        <v>270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21</v>
      </c>
      <c r="BK152" s="150">
        <f>ROUND(I152*H152,2)</f>
        <v>0</v>
      </c>
      <c r="BL152" s="17" t="s">
        <v>277</v>
      </c>
      <c r="BM152" s="149" t="s">
        <v>494</v>
      </c>
    </row>
    <row r="153" spans="2:65" s="14" customFormat="1" ht="11.25">
      <c r="B153" s="165"/>
      <c r="D153" s="152" t="s">
        <v>279</v>
      </c>
      <c r="E153" s="166" t="s">
        <v>1</v>
      </c>
      <c r="F153" s="167" t="s">
        <v>4383</v>
      </c>
      <c r="H153" s="168">
        <v>123</v>
      </c>
      <c r="I153" s="169"/>
      <c r="L153" s="165"/>
      <c r="M153" s="170"/>
      <c r="T153" s="171"/>
      <c r="AT153" s="166" t="s">
        <v>279</v>
      </c>
      <c r="AU153" s="166" t="s">
        <v>21</v>
      </c>
      <c r="AV153" s="14" t="s">
        <v>90</v>
      </c>
      <c r="AW153" s="14" t="s">
        <v>35</v>
      </c>
      <c r="AX153" s="14" t="s">
        <v>81</v>
      </c>
      <c r="AY153" s="166" t="s">
        <v>270</v>
      </c>
    </row>
    <row r="154" spans="2:65" s="15" customFormat="1" ht="11.25">
      <c r="B154" s="172"/>
      <c r="D154" s="152" t="s">
        <v>279</v>
      </c>
      <c r="E154" s="173" t="s">
        <v>1</v>
      </c>
      <c r="F154" s="174" t="s">
        <v>310</v>
      </c>
      <c r="H154" s="175">
        <v>123</v>
      </c>
      <c r="I154" s="176"/>
      <c r="L154" s="172"/>
      <c r="M154" s="177"/>
      <c r="T154" s="178"/>
      <c r="AT154" s="173" t="s">
        <v>279</v>
      </c>
      <c r="AU154" s="173" t="s">
        <v>21</v>
      </c>
      <c r="AV154" s="15" t="s">
        <v>277</v>
      </c>
      <c r="AW154" s="15" t="s">
        <v>35</v>
      </c>
      <c r="AX154" s="15" t="s">
        <v>21</v>
      </c>
      <c r="AY154" s="173" t="s">
        <v>270</v>
      </c>
    </row>
    <row r="155" spans="2:65" s="1" customFormat="1" ht="16.5" customHeight="1">
      <c r="B155" s="32"/>
      <c r="C155" s="179" t="s">
        <v>381</v>
      </c>
      <c r="D155" s="179" t="s">
        <v>532</v>
      </c>
      <c r="E155" s="180" t="s">
        <v>4384</v>
      </c>
      <c r="F155" s="181" t="s">
        <v>4385</v>
      </c>
      <c r="G155" s="182" t="s">
        <v>707</v>
      </c>
      <c r="H155" s="183">
        <v>4.0999999999999996</v>
      </c>
      <c r="I155" s="184"/>
      <c r="J155" s="185">
        <f>ROUND(I155*H155,2)</f>
        <v>0</v>
      </c>
      <c r="K155" s="181" t="s">
        <v>637</v>
      </c>
      <c r="L155" s="186"/>
      <c r="M155" s="187" t="s">
        <v>1</v>
      </c>
      <c r="N155" s="188" t="s">
        <v>46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338</v>
      </c>
      <c r="AT155" s="149" t="s">
        <v>532</v>
      </c>
      <c r="AU155" s="149" t="s">
        <v>21</v>
      </c>
      <c r="AY155" s="17" t="s">
        <v>270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21</v>
      </c>
      <c r="BK155" s="150">
        <f>ROUND(I155*H155,2)</f>
        <v>0</v>
      </c>
      <c r="BL155" s="17" t="s">
        <v>277</v>
      </c>
      <c r="BM155" s="149" t="s">
        <v>503</v>
      </c>
    </row>
    <row r="156" spans="2:65" s="14" customFormat="1" ht="11.25">
      <c r="B156" s="165"/>
      <c r="D156" s="152" t="s">
        <v>279</v>
      </c>
      <c r="E156" s="166" t="s">
        <v>1</v>
      </c>
      <c r="F156" s="167" t="s">
        <v>4386</v>
      </c>
      <c r="H156" s="168">
        <v>4.0999999999999996</v>
      </c>
      <c r="I156" s="169"/>
      <c r="L156" s="165"/>
      <c r="M156" s="170"/>
      <c r="T156" s="171"/>
      <c r="AT156" s="166" t="s">
        <v>279</v>
      </c>
      <c r="AU156" s="166" t="s">
        <v>21</v>
      </c>
      <c r="AV156" s="14" t="s">
        <v>90</v>
      </c>
      <c r="AW156" s="14" t="s">
        <v>35</v>
      </c>
      <c r="AX156" s="14" t="s">
        <v>81</v>
      </c>
      <c r="AY156" s="166" t="s">
        <v>270</v>
      </c>
    </row>
    <row r="157" spans="2:65" s="15" customFormat="1" ht="11.25">
      <c r="B157" s="172"/>
      <c r="D157" s="152" t="s">
        <v>279</v>
      </c>
      <c r="E157" s="173" t="s">
        <v>1</v>
      </c>
      <c r="F157" s="174" t="s">
        <v>310</v>
      </c>
      <c r="H157" s="175">
        <v>4.0999999999999996</v>
      </c>
      <c r="I157" s="176"/>
      <c r="L157" s="172"/>
      <c r="M157" s="177"/>
      <c r="T157" s="178"/>
      <c r="AT157" s="173" t="s">
        <v>279</v>
      </c>
      <c r="AU157" s="173" t="s">
        <v>21</v>
      </c>
      <c r="AV157" s="15" t="s">
        <v>277</v>
      </c>
      <c r="AW157" s="15" t="s">
        <v>35</v>
      </c>
      <c r="AX157" s="15" t="s">
        <v>21</v>
      </c>
      <c r="AY157" s="173" t="s">
        <v>270</v>
      </c>
    </row>
    <row r="158" spans="2:65" s="1" customFormat="1" ht="16.5" customHeight="1">
      <c r="B158" s="32"/>
      <c r="C158" s="179" t="s">
        <v>392</v>
      </c>
      <c r="D158" s="179" t="s">
        <v>532</v>
      </c>
      <c r="E158" s="180" t="s">
        <v>4387</v>
      </c>
      <c r="F158" s="181" t="s">
        <v>4388</v>
      </c>
      <c r="G158" s="182" t="s">
        <v>707</v>
      </c>
      <c r="H158" s="183">
        <v>10.25</v>
      </c>
      <c r="I158" s="184"/>
      <c r="J158" s="185">
        <f>ROUND(I158*H158,2)</f>
        <v>0</v>
      </c>
      <c r="K158" s="181" t="s">
        <v>637</v>
      </c>
      <c r="L158" s="186"/>
      <c r="M158" s="187" t="s">
        <v>1</v>
      </c>
      <c r="N158" s="188" t="s">
        <v>46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338</v>
      </c>
      <c r="AT158" s="149" t="s">
        <v>532</v>
      </c>
      <c r="AU158" s="149" t="s">
        <v>21</v>
      </c>
      <c r="AY158" s="17" t="s">
        <v>270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21</v>
      </c>
      <c r="BK158" s="150">
        <f>ROUND(I158*H158,2)</f>
        <v>0</v>
      </c>
      <c r="BL158" s="17" t="s">
        <v>277</v>
      </c>
      <c r="BM158" s="149" t="s">
        <v>516</v>
      </c>
    </row>
    <row r="159" spans="2:65" s="14" customFormat="1" ht="11.25">
      <c r="B159" s="165"/>
      <c r="D159" s="152" t="s">
        <v>279</v>
      </c>
      <c r="E159" s="166" t="s">
        <v>1</v>
      </c>
      <c r="F159" s="167" t="s">
        <v>4389</v>
      </c>
      <c r="H159" s="168">
        <v>10.25</v>
      </c>
      <c r="I159" s="169"/>
      <c r="L159" s="165"/>
      <c r="M159" s="170"/>
      <c r="T159" s="171"/>
      <c r="AT159" s="166" t="s">
        <v>279</v>
      </c>
      <c r="AU159" s="166" t="s">
        <v>21</v>
      </c>
      <c r="AV159" s="14" t="s">
        <v>90</v>
      </c>
      <c r="AW159" s="14" t="s">
        <v>35</v>
      </c>
      <c r="AX159" s="14" t="s">
        <v>81</v>
      </c>
      <c r="AY159" s="166" t="s">
        <v>270</v>
      </c>
    </row>
    <row r="160" spans="2:65" s="15" customFormat="1" ht="11.25">
      <c r="B160" s="172"/>
      <c r="D160" s="152" t="s">
        <v>279</v>
      </c>
      <c r="E160" s="173" t="s">
        <v>1</v>
      </c>
      <c r="F160" s="174" t="s">
        <v>310</v>
      </c>
      <c r="H160" s="175">
        <v>10.25</v>
      </c>
      <c r="I160" s="176"/>
      <c r="L160" s="172"/>
      <c r="M160" s="177"/>
      <c r="T160" s="178"/>
      <c r="AT160" s="173" t="s">
        <v>279</v>
      </c>
      <c r="AU160" s="173" t="s">
        <v>21</v>
      </c>
      <c r="AV160" s="15" t="s">
        <v>277</v>
      </c>
      <c r="AW160" s="15" t="s">
        <v>35</v>
      </c>
      <c r="AX160" s="15" t="s">
        <v>21</v>
      </c>
      <c r="AY160" s="173" t="s">
        <v>270</v>
      </c>
    </row>
    <row r="161" spans="2:65" s="1" customFormat="1" ht="24.2" customHeight="1">
      <c r="B161" s="32"/>
      <c r="C161" s="138" t="s">
        <v>402</v>
      </c>
      <c r="D161" s="138" t="s">
        <v>272</v>
      </c>
      <c r="E161" s="139" t="s">
        <v>4390</v>
      </c>
      <c r="F161" s="140" t="s">
        <v>4391</v>
      </c>
      <c r="G161" s="141" t="s">
        <v>876</v>
      </c>
      <c r="H161" s="142">
        <v>41</v>
      </c>
      <c r="I161" s="143"/>
      <c r="J161" s="144">
        <f>ROUND(I161*H161,2)</f>
        <v>0</v>
      </c>
      <c r="K161" s="140" t="s">
        <v>276</v>
      </c>
      <c r="L161" s="32"/>
      <c r="M161" s="145" t="s">
        <v>1</v>
      </c>
      <c r="N161" s="146" t="s">
        <v>46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277</v>
      </c>
      <c r="AT161" s="149" t="s">
        <v>272</v>
      </c>
      <c r="AU161" s="149" t="s">
        <v>21</v>
      </c>
      <c r="AY161" s="17" t="s">
        <v>270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21</v>
      </c>
      <c r="BK161" s="150">
        <f>ROUND(I161*H161,2)</f>
        <v>0</v>
      </c>
      <c r="BL161" s="17" t="s">
        <v>277</v>
      </c>
      <c r="BM161" s="149" t="s">
        <v>531</v>
      </c>
    </row>
    <row r="162" spans="2:65" s="1" customFormat="1" ht="21.75" customHeight="1">
      <c r="B162" s="32"/>
      <c r="C162" s="179" t="s">
        <v>410</v>
      </c>
      <c r="D162" s="179" t="s">
        <v>532</v>
      </c>
      <c r="E162" s="180" t="s">
        <v>4392</v>
      </c>
      <c r="F162" s="181" t="s">
        <v>4393</v>
      </c>
      <c r="G162" s="182" t="s">
        <v>876</v>
      </c>
      <c r="H162" s="183">
        <v>123</v>
      </c>
      <c r="I162" s="184"/>
      <c r="J162" s="185">
        <f>ROUND(I162*H162,2)</f>
        <v>0</v>
      </c>
      <c r="K162" s="181" t="s">
        <v>276</v>
      </c>
      <c r="L162" s="186"/>
      <c r="M162" s="187" t="s">
        <v>1</v>
      </c>
      <c r="N162" s="188" t="s">
        <v>46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338</v>
      </c>
      <c r="AT162" s="149" t="s">
        <v>532</v>
      </c>
      <c r="AU162" s="149" t="s">
        <v>21</v>
      </c>
      <c r="AY162" s="17" t="s">
        <v>270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21</v>
      </c>
      <c r="BK162" s="150">
        <f>ROUND(I162*H162,2)</f>
        <v>0</v>
      </c>
      <c r="BL162" s="17" t="s">
        <v>277</v>
      </c>
      <c r="BM162" s="149" t="s">
        <v>546</v>
      </c>
    </row>
    <row r="163" spans="2:65" s="14" customFormat="1" ht="11.25">
      <c r="B163" s="165"/>
      <c r="D163" s="152" t="s">
        <v>279</v>
      </c>
      <c r="E163" s="166" t="s">
        <v>1</v>
      </c>
      <c r="F163" s="167" t="s">
        <v>4394</v>
      </c>
      <c r="H163" s="168">
        <v>123</v>
      </c>
      <c r="I163" s="169"/>
      <c r="L163" s="165"/>
      <c r="M163" s="170"/>
      <c r="T163" s="171"/>
      <c r="AT163" s="166" t="s">
        <v>279</v>
      </c>
      <c r="AU163" s="166" t="s">
        <v>21</v>
      </c>
      <c r="AV163" s="14" t="s">
        <v>90</v>
      </c>
      <c r="AW163" s="14" t="s">
        <v>35</v>
      </c>
      <c r="AX163" s="14" t="s">
        <v>81</v>
      </c>
      <c r="AY163" s="166" t="s">
        <v>270</v>
      </c>
    </row>
    <row r="164" spans="2:65" s="15" customFormat="1" ht="11.25">
      <c r="B164" s="172"/>
      <c r="D164" s="152" t="s">
        <v>279</v>
      </c>
      <c r="E164" s="173" t="s">
        <v>1</v>
      </c>
      <c r="F164" s="174" t="s">
        <v>310</v>
      </c>
      <c r="H164" s="175">
        <v>123</v>
      </c>
      <c r="I164" s="176"/>
      <c r="L164" s="172"/>
      <c r="M164" s="177"/>
      <c r="T164" s="178"/>
      <c r="AT164" s="173" t="s">
        <v>279</v>
      </c>
      <c r="AU164" s="173" t="s">
        <v>21</v>
      </c>
      <c r="AV164" s="15" t="s">
        <v>277</v>
      </c>
      <c r="AW164" s="15" t="s">
        <v>35</v>
      </c>
      <c r="AX164" s="15" t="s">
        <v>21</v>
      </c>
      <c r="AY164" s="173" t="s">
        <v>270</v>
      </c>
    </row>
    <row r="165" spans="2:65" s="1" customFormat="1" ht="21.75" customHeight="1">
      <c r="B165" s="32"/>
      <c r="C165" s="179" t="s">
        <v>423</v>
      </c>
      <c r="D165" s="179" t="s">
        <v>532</v>
      </c>
      <c r="E165" s="180" t="s">
        <v>4395</v>
      </c>
      <c r="F165" s="181" t="s">
        <v>4396</v>
      </c>
      <c r="G165" s="182" t="s">
        <v>876</v>
      </c>
      <c r="H165" s="183">
        <v>123</v>
      </c>
      <c r="I165" s="184"/>
      <c r="J165" s="185">
        <f>ROUND(I165*H165,2)</f>
        <v>0</v>
      </c>
      <c r="K165" s="181" t="s">
        <v>637</v>
      </c>
      <c r="L165" s="186"/>
      <c r="M165" s="187" t="s">
        <v>1</v>
      </c>
      <c r="N165" s="188" t="s">
        <v>46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338</v>
      </c>
      <c r="AT165" s="149" t="s">
        <v>532</v>
      </c>
      <c r="AU165" s="149" t="s">
        <v>21</v>
      </c>
      <c r="AY165" s="17" t="s">
        <v>270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21</v>
      </c>
      <c r="BK165" s="150">
        <f>ROUND(I165*H165,2)</f>
        <v>0</v>
      </c>
      <c r="BL165" s="17" t="s">
        <v>277</v>
      </c>
      <c r="BM165" s="149" t="s">
        <v>558</v>
      </c>
    </row>
    <row r="166" spans="2:65" s="1" customFormat="1" ht="33" customHeight="1">
      <c r="B166" s="32"/>
      <c r="C166" s="138" t="s">
        <v>432</v>
      </c>
      <c r="D166" s="138" t="s">
        <v>272</v>
      </c>
      <c r="E166" s="139" t="s">
        <v>4397</v>
      </c>
      <c r="F166" s="140" t="s">
        <v>4398</v>
      </c>
      <c r="G166" s="141" t="s">
        <v>876</v>
      </c>
      <c r="H166" s="142">
        <v>41</v>
      </c>
      <c r="I166" s="143"/>
      <c r="J166" s="144">
        <f>ROUND(I166*H166,2)</f>
        <v>0</v>
      </c>
      <c r="K166" s="140" t="s">
        <v>276</v>
      </c>
      <c r="L166" s="32"/>
      <c r="M166" s="145" t="s">
        <v>1</v>
      </c>
      <c r="N166" s="146" t="s">
        <v>46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277</v>
      </c>
      <c r="AT166" s="149" t="s">
        <v>272</v>
      </c>
      <c r="AU166" s="149" t="s">
        <v>21</v>
      </c>
      <c r="AY166" s="17" t="s">
        <v>270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21</v>
      </c>
      <c r="BK166" s="150">
        <f>ROUND(I166*H166,2)</f>
        <v>0</v>
      </c>
      <c r="BL166" s="17" t="s">
        <v>277</v>
      </c>
      <c r="BM166" s="149" t="s">
        <v>570</v>
      </c>
    </row>
    <row r="167" spans="2:65" s="12" customFormat="1" ht="33.75">
      <c r="B167" s="151"/>
      <c r="D167" s="152" t="s">
        <v>279</v>
      </c>
      <c r="E167" s="153" t="s">
        <v>1</v>
      </c>
      <c r="F167" s="154" t="s">
        <v>4399</v>
      </c>
      <c r="H167" s="153" t="s">
        <v>1</v>
      </c>
      <c r="I167" s="155"/>
      <c r="L167" s="151"/>
      <c r="M167" s="156"/>
      <c r="T167" s="157"/>
      <c r="AT167" s="153" t="s">
        <v>279</v>
      </c>
      <c r="AU167" s="153" t="s">
        <v>21</v>
      </c>
      <c r="AV167" s="12" t="s">
        <v>21</v>
      </c>
      <c r="AW167" s="12" t="s">
        <v>35</v>
      </c>
      <c r="AX167" s="12" t="s">
        <v>81</v>
      </c>
      <c r="AY167" s="153" t="s">
        <v>270</v>
      </c>
    </row>
    <row r="168" spans="2:65" s="14" customFormat="1" ht="22.5">
      <c r="B168" s="165"/>
      <c r="D168" s="152" t="s">
        <v>279</v>
      </c>
      <c r="E168" s="166" t="s">
        <v>1</v>
      </c>
      <c r="F168" s="167" t="s">
        <v>4400</v>
      </c>
      <c r="H168" s="168">
        <v>41</v>
      </c>
      <c r="I168" s="169"/>
      <c r="L168" s="165"/>
      <c r="M168" s="170"/>
      <c r="T168" s="171"/>
      <c r="AT168" s="166" t="s">
        <v>279</v>
      </c>
      <c r="AU168" s="166" t="s">
        <v>21</v>
      </c>
      <c r="AV168" s="14" t="s">
        <v>90</v>
      </c>
      <c r="AW168" s="14" t="s">
        <v>35</v>
      </c>
      <c r="AX168" s="14" t="s">
        <v>81</v>
      </c>
      <c r="AY168" s="166" t="s">
        <v>270</v>
      </c>
    </row>
    <row r="169" spans="2:65" s="15" customFormat="1" ht="11.25">
      <c r="B169" s="172"/>
      <c r="D169" s="152" t="s">
        <v>279</v>
      </c>
      <c r="E169" s="173" t="s">
        <v>1</v>
      </c>
      <c r="F169" s="174" t="s">
        <v>310</v>
      </c>
      <c r="H169" s="175">
        <v>41</v>
      </c>
      <c r="I169" s="176"/>
      <c r="L169" s="172"/>
      <c r="M169" s="177"/>
      <c r="T169" s="178"/>
      <c r="AT169" s="173" t="s">
        <v>279</v>
      </c>
      <c r="AU169" s="173" t="s">
        <v>21</v>
      </c>
      <c r="AV169" s="15" t="s">
        <v>277</v>
      </c>
      <c r="AW169" s="15" t="s">
        <v>35</v>
      </c>
      <c r="AX169" s="15" t="s">
        <v>21</v>
      </c>
      <c r="AY169" s="173" t="s">
        <v>270</v>
      </c>
    </row>
    <row r="170" spans="2:65" s="1" customFormat="1" ht="16.5" customHeight="1">
      <c r="B170" s="32"/>
      <c r="C170" s="138" t="s">
        <v>7</v>
      </c>
      <c r="D170" s="138" t="s">
        <v>272</v>
      </c>
      <c r="E170" s="139" t="s">
        <v>4401</v>
      </c>
      <c r="F170" s="140" t="s">
        <v>4402</v>
      </c>
      <c r="G170" s="141" t="s">
        <v>876</v>
      </c>
      <c r="H170" s="142">
        <v>41</v>
      </c>
      <c r="I170" s="143"/>
      <c r="J170" s="144">
        <f>ROUND(I170*H170,2)</f>
        <v>0</v>
      </c>
      <c r="K170" s="140" t="s">
        <v>637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277</v>
      </c>
      <c r="AT170" s="149" t="s">
        <v>272</v>
      </c>
      <c r="AU170" s="149" t="s">
        <v>21</v>
      </c>
      <c r="AY170" s="17" t="s">
        <v>270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277</v>
      </c>
      <c r="BM170" s="149" t="s">
        <v>587</v>
      </c>
    </row>
    <row r="171" spans="2:65" s="1" customFormat="1" ht="33" customHeight="1">
      <c r="B171" s="32"/>
      <c r="C171" s="138" t="s">
        <v>457</v>
      </c>
      <c r="D171" s="138" t="s">
        <v>272</v>
      </c>
      <c r="E171" s="139" t="s">
        <v>4403</v>
      </c>
      <c r="F171" s="140" t="s">
        <v>4404</v>
      </c>
      <c r="G171" s="141" t="s">
        <v>275</v>
      </c>
      <c r="H171" s="142">
        <v>37</v>
      </c>
      <c r="I171" s="143"/>
      <c r="J171" s="144">
        <f>ROUND(I171*H171,2)</f>
        <v>0</v>
      </c>
      <c r="K171" s="140" t="s">
        <v>276</v>
      </c>
      <c r="L171" s="32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277</v>
      </c>
      <c r="AT171" s="149" t="s">
        <v>272</v>
      </c>
      <c r="AU171" s="149" t="s">
        <v>21</v>
      </c>
      <c r="AY171" s="17" t="s">
        <v>270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21</v>
      </c>
      <c r="BK171" s="150">
        <f>ROUND(I171*H171,2)</f>
        <v>0</v>
      </c>
      <c r="BL171" s="17" t="s">
        <v>277</v>
      </c>
      <c r="BM171" s="149" t="s">
        <v>609</v>
      </c>
    </row>
    <row r="172" spans="2:65" s="1" customFormat="1" ht="16.5" customHeight="1">
      <c r="B172" s="32"/>
      <c r="C172" s="179" t="s">
        <v>464</v>
      </c>
      <c r="D172" s="179" t="s">
        <v>532</v>
      </c>
      <c r="E172" s="180" t="s">
        <v>4405</v>
      </c>
      <c r="F172" s="181" t="s">
        <v>4406</v>
      </c>
      <c r="G172" s="182" t="s">
        <v>275</v>
      </c>
      <c r="H172" s="183">
        <v>37</v>
      </c>
      <c r="I172" s="184"/>
      <c r="J172" s="185">
        <f>ROUND(I172*H172,2)</f>
        <v>0</v>
      </c>
      <c r="K172" s="181" t="s">
        <v>276</v>
      </c>
      <c r="L172" s="186"/>
      <c r="M172" s="187" t="s">
        <v>1</v>
      </c>
      <c r="N172" s="188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338</v>
      </c>
      <c r="AT172" s="149" t="s">
        <v>532</v>
      </c>
      <c r="AU172" s="149" t="s">
        <v>21</v>
      </c>
      <c r="AY172" s="17" t="s">
        <v>270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21</v>
      </c>
      <c r="BK172" s="150">
        <f>ROUND(I172*H172,2)</f>
        <v>0</v>
      </c>
      <c r="BL172" s="17" t="s">
        <v>277</v>
      </c>
      <c r="BM172" s="149" t="s">
        <v>615</v>
      </c>
    </row>
    <row r="173" spans="2:65" s="1" customFormat="1" ht="24.2" customHeight="1">
      <c r="B173" s="32"/>
      <c r="C173" s="138" t="s">
        <v>470</v>
      </c>
      <c r="D173" s="138" t="s">
        <v>272</v>
      </c>
      <c r="E173" s="139" t="s">
        <v>4407</v>
      </c>
      <c r="F173" s="140" t="s">
        <v>4408</v>
      </c>
      <c r="G173" s="141" t="s">
        <v>275</v>
      </c>
      <c r="H173" s="142">
        <v>41</v>
      </c>
      <c r="I173" s="143"/>
      <c r="J173" s="144">
        <f>ROUND(I173*H173,2)</f>
        <v>0</v>
      </c>
      <c r="K173" s="140" t="s">
        <v>276</v>
      </c>
      <c r="L173" s="32"/>
      <c r="M173" s="145" t="s">
        <v>1</v>
      </c>
      <c r="N173" s="146" t="s">
        <v>46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277</v>
      </c>
      <c r="AT173" s="149" t="s">
        <v>272</v>
      </c>
      <c r="AU173" s="149" t="s">
        <v>21</v>
      </c>
      <c r="AY173" s="17" t="s">
        <v>270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21</v>
      </c>
      <c r="BK173" s="150">
        <f>ROUND(I173*H173,2)</f>
        <v>0</v>
      </c>
      <c r="BL173" s="17" t="s">
        <v>277</v>
      </c>
      <c r="BM173" s="149" t="s">
        <v>621</v>
      </c>
    </row>
    <row r="174" spans="2:65" s="12" customFormat="1" ht="33.75">
      <c r="B174" s="151"/>
      <c r="D174" s="152" t="s">
        <v>279</v>
      </c>
      <c r="E174" s="153" t="s">
        <v>1</v>
      </c>
      <c r="F174" s="154" t="s">
        <v>4409</v>
      </c>
      <c r="H174" s="153" t="s">
        <v>1</v>
      </c>
      <c r="I174" s="155"/>
      <c r="L174" s="151"/>
      <c r="M174" s="156"/>
      <c r="T174" s="157"/>
      <c r="AT174" s="153" t="s">
        <v>279</v>
      </c>
      <c r="AU174" s="153" t="s">
        <v>21</v>
      </c>
      <c r="AV174" s="12" t="s">
        <v>21</v>
      </c>
      <c r="AW174" s="12" t="s">
        <v>35</v>
      </c>
      <c r="AX174" s="12" t="s">
        <v>81</v>
      </c>
      <c r="AY174" s="153" t="s">
        <v>270</v>
      </c>
    </row>
    <row r="175" spans="2:65" s="12" customFormat="1" ht="11.25">
      <c r="B175" s="151"/>
      <c r="D175" s="152" t="s">
        <v>279</v>
      </c>
      <c r="E175" s="153" t="s">
        <v>1</v>
      </c>
      <c r="F175" s="154" t="s">
        <v>4410</v>
      </c>
      <c r="H175" s="153" t="s">
        <v>1</v>
      </c>
      <c r="I175" s="155"/>
      <c r="L175" s="151"/>
      <c r="M175" s="156"/>
      <c r="T175" s="157"/>
      <c r="AT175" s="153" t="s">
        <v>279</v>
      </c>
      <c r="AU175" s="153" t="s">
        <v>21</v>
      </c>
      <c r="AV175" s="12" t="s">
        <v>21</v>
      </c>
      <c r="AW175" s="12" t="s">
        <v>35</v>
      </c>
      <c r="AX175" s="12" t="s">
        <v>81</v>
      </c>
      <c r="AY175" s="153" t="s">
        <v>270</v>
      </c>
    </row>
    <row r="176" spans="2:65" s="14" customFormat="1" ht="11.25">
      <c r="B176" s="165"/>
      <c r="D176" s="152" t="s">
        <v>279</v>
      </c>
      <c r="E176" s="166" t="s">
        <v>1</v>
      </c>
      <c r="F176" s="167" t="s">
        <v>4411</v>
      </c>
      <c r="H176" s="168">
        <v>41</v>
      </c>
      <c r="I176" s="169"/>
      <c r="L176" s="165"/>
      <c r="M176" s="170"/>
      <c r="T176" s="171"/>
      <c r="AT176" s="166" t="s">
        <v>279</v>
      </c>
      <c r="AU176" s="166" t="s">
        <v>21</v>
      </c>
      <c r="AV176" s="14" t="s">
        <v>90</v>
      </c>
      <c r="AW176" s="14" t="s">
        <v>35</v>
      </c>
      <c r="AX176" s="14" t="s">
        <v>81</v>
      </c>
      <c r="AY176" s="166" t="s">
        <v>270</v>
      </c>
    </row>
    <row r="177" spans="2:65" s="15" customFormat="1" ht="11.25">
      <c r="B177" s="172"/>
      <c r="D177" s="152" t="s">
        <v>279</v>
      </c>
      <c r="E177" s="173" t="s">
        <v>1</v>
      </c>
      <c r="F177" s="174" t="s">
        <v>310</v>
      </c>
      <c r="H177" s="175">
        <v>41</v>
      </c>
      <c r="I177" s="176"/>
      <c r="L177" s="172"/>
      <c r="M177" s="177"/>
      <c r="T177" s="178"/>
      <c r="AT177" s="173" t="s">
        <v>279</v>
      </c>
      <c r="AU177" s="173" t="s">
        <v>21</v>
      </c>
      <c r="AV177" s="15" t="s">
        <v>277</v>
      </c>
      <c r="AW177" s="15" t="s">
        <v>35</v>
      </c>
      <c r="AX177" s="15" t="s">
        <v>21</v>
      </c>
      <c r="AY177" s="173" t="s">
        <v>270</v>
      </c>
    </row>
    <row r="178" spans="2:65" s="1" customFormat="1" ht="16.5" customHeight="1">
      <c r="B178" s="32"/>
      <c r="C178" s="179" t="s">
        <v>181</v>
      </c>
      <c r="D178" s="179" t="s">
        <v>532</v>
      </c>
      <c r="E178" s="180" t="s">
        <v>4412</v>
      </c>
      <c r="F178" s="181" t="s">
        <v>4413</v>
      </c>
      <c r="G178" s="182" t="s">
        <v>371</v>
      </c>
      <c r="H178" s="183">
        <v>4.0999999999999996</v>
      </c>
      <c r="I178" s="184"/>
      <c r="J178" s="185">
        <f>ROUND(I178*H178,2)</f>
        <v>0</v>
      </c>
      <c r="K178" s="181" t="s">
        <v>637</v>
      </c>
      <c r="L178" s="186"/>
      <c r="M178" s="187" t="s">
        <v>1</v>
      </c>
      <c r="N178" s="188" t="s">
        <v>46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338</v>
      </c>
      <c r="AT178" s="149" t="s">
        <v>532</v>
      </c>
      <c r="AU178" s="149" t="s">
        <v>21</v>
      </c>
      <c r="AY178" s="17" t="s">
        <v>270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21</v>
      </c>
      <c r="BK178" s="150">
        <f>ROUND(I178*H178,2)</f>
        <v>0</v>
      </c>
      <c r="BL178" s="17" t="s">
        <v>277</v>
      </c>
      <c r="BM178" s="149" t="s">
        <v>634</v>
      </c>
    </row>
    <row r="179" spans="2:65" s="1" customFormat="1" ht="24.2" customHeight="1">
      <c r="B179" s="32"/>
      <c r="C179" s="138" t="s">
        <v>482</v>
      </c>
      <c r="D179" s="138" t="s">
        <v>272</v>
      </c>
      <c r="E179" s="139" t="s">
        <v>4414</v>
      </c>
      <c r="F179" s="140" t="s">
        <v>4415</v>
      </c>
      <c r="G179" s="141" t="s">
        <v>4312</v>
      </c>
      <c r="H179" s="142">
        <v>41</v>
      </c>
      <c r="I179" s="143"/>
      <c r="J179" s="144">
        <f>ROUND(I179*H179,2)</f>
        <v>0</v>
      </c>
      <c r="K179" s="140" t="s">
        <v>276</v>
      </c>
      <c r="L179" s="32"/>
      <c r="M179" s="145" t="s">
        <v>1</v>
      </c>
      <c r="N179" s="146" t="s">
        <v>46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277</v>
      </c>
      <c r="AT179" s="149" t="s">
        <v>272</v>
      </c>
      <c r="AU179" s="149" t="s">
        <v>21</v>
      </c>
      <c r="AY179" s="17" t="s">
        <v>270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21</v>
      </c>
      <c r="BK179" s="150">
        <f>ROUND(I179*H179,2)</f>
        <v>0</v>
      </c>
      <c r="BL179" s="17" t="s">
        <v>277</v>
      </c>
      <c r="BM179" s="149" t="s">
        <v>641</v>
      </c>
    </row>
    <row r="180" spans="2:65" s="1" customFormat="1" ht="16.5" customHeight="1">
      <c r="B180" s="32"/>
      <c r="C180" s="179" t="s">
        <v>490</v>
      </c>
      <c r="D180" s="179" t="s">
        <v>532</v>
      </c>
      <c r="E180" s="180" t="s">
        <v>4416</v>
      </c>
      <c r="F180" s="181" t="s">
        <v>4417</v>
      </c>
      <c r="G180" s="182" t="s">
        <v>4312</v>
      </c>
      <c r="H180" s="183">
        <v>41</v>
      </c>
      <c r="I180" s="184"/>
      <c r="J180" s="185">
        <f>ROUND(I180*H180,2)</f>
        <v>0</v>
      </c>
      <c r="K180" s="181" t="s">
        <v>637</v>
      </c>
      <c r="L180" s="186"/>
      <c r="M180" s="187" t="s">
        <v>1</v>
      </c>
      <c r="N180" s="188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338</v>
      </c>
      <c r="AT180" s="149" t="s">
        <v>532</v>
      </c>
      <c r="AU180" s="149" t="s">
        <v>21</v>
      </c>
      <c r="AY180" s="17" t="s">
        <v>270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21</v>
      </c>
      <c r="BK180" s="150">
        <f>ROUND(I180*H180,2)</f>
        <v>0</v>
      </c>
      <c r="BL180" s="17" t="s">
        <v>277</v>
      </c>
      <c r="BM180" s="149" t="s">
        <v>653</v>
      </c>
    </row>
    <row r="181" spans="2:65" s="1" customFormat="1" ht="21.75" customHeight="1">
      <c r="B181" s="32"/>
      <c r="C181" s="138" t="s">
        <v>494</v>
      </c>
      <c r="D181" s="138" t="s">
        <v>272</v>
      </c>
      <c r="E181" s="139" t="s">
        <v>4418</v>
      </c>
      <c r="F181" s="140" t="s">
        <v>4419</v>
      </c>
      <c r="G181" s="141" t="s">
        <v>371</v>
      </c>
      <c r="H181" s="142">
        <v>3.28</v>
      </c>
      <c r="I181" s="143"/>
      <c r="J181" s="144">
        <f>ROUND(I181*H181,2)</f>
        <v>0</v>
      </c>
      <c r="K181" s="140" t="s">
        <v>276</v>
      </c>
      <c r="L181" s="32"/>
      <c r="M181" s="145" t="s">
        <v>1</v>
      </c>
      <c r="N181" s="146" t="s">
        <v>46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277</v>
      </c>
      <c r="AT181" s="149" t="s">
        <v>272</v>
      </c>
      <c r="AU181" s="149" t="s">
        <v>21</v>
      </c>
      <c r="AY181" s="17" t="s">
        <v>270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21</v>
      </c>
      <c r="BK181" s="150">
        <f>ROUND(I181*H181,2)</f>
        <v>0</v>
      </c>
      <c r="BL181" s="17" t="s">
        <v>277</v>
      </c>
      <c r="BM181" s="149" t="s">
        <v>665</v>
      </c>
    </row>
    <row r="182" spans="2:65" s="12" customFormat="1" ht="33.75">
      <c r="B182" s="151"/>
      <c r="D182" s="152" t="s">
        <v>279</v>
      </c>
      <c r="E182" s="153" t="s">
        <v>1</v>
      </c>
      <c r="F182" s="154" t="s">
        <v>4420</v>
      </c>
      <c r="H182" s="153" t="s">
        <v>1</v>
      </c>
      <c r="I182" s="155"/>
      <c r="L182" s="151"/>
      <c r="M182" s="156"/>
      <c r="T182" s="157"/>
      <c r="AT182" s="153" t="s">
        <v>279</v>
      </c>
      <c r="AU182" s="153" t="s">
        <v>21</v>
      </c>
      <c r="AV182" s="12" t="s">
        <v>21</v>
      </c>
      <c r="AW182" s="12" t="s">
        <v>35</v>
      </c>
      <c r="AX182" s="12" t="s">
        <v>81</v>
      </c>
      <c r="AY182" s="153" t="s">
        <v>270</v>
      </c>
    </row>
    <row r="183" spans="2:65" s="12" customFormat="1" ht="22.5">
      <c r="B183" s="151"/>
      <c r="D183" s="152" t="s">
        <v>279</v>
      </c>
      <c r="E183" s="153" t="s">
        <v>1</v>
      </c>
      <c r="F183" s="154" t="s">
        <v>4421</v>
      </c>
      <c r="H183" s="153" t="s">
        <v>1</v>
      </c>
      <c r="I183" s="155"/>
      <c r="L183" s="151"/>
      <c r="M183" s="156"/>
      <c r="T183" s="157"/>
      <c r="AT183" s="153" t="s">
        <v>279</v>
      </c>
      <c r="AU183" s="153" t="s">
        <v>21</v>
      </c>
      <c r="AV183" s="12" t="s">
        <v>21</v>
      </c>
      <c r="AW183" s="12" t="s">
        <v>35</v>
      </c>
      <c r="AX183" s="12" t="s">
        <v>81</v>
      </c>
      <c r="AY183" s="153" t="s">
        <v>270</v>
      </c>
    </row>
    <row r="184" spans="2:65" s="12" customFormat="1" ht="11.25">
      <c r="B184" s="151"/>
      <c r="D184" s="152" t="s">
        <v>279</v>
      </c>
      <c r="E184" s="153" t="s">
        <v>1</v>
      </c>
      <c r="F184" s="154" t="s">
        <v>4422</v>
      </c>
      <c r="H184" s="153" t="s">
        <v>1</v>
      </c>
      <c r="I184" s="155"/>
      <c r="L184" s="151"/>
      <c r="M184" s="156"/>
      <c r="T184" s="157"/>
      <c r="AT184" s="153" t="s">
        <v>279</v>
      </c>
      <c r="AU184" s="153" t="s">
        <v>21</v>
      </c>
      <c r="AV184" s="12" t="s">
        <v>21</v>
      </c>
      <c r="AW184" s="12" t="s">
        <v>35</v>
      </c>
      <c r="AX184" s="12" t="s">
        <v>81</v>
      </c>
      <c r="AY184" s="153" t="s">
        <v>270</v>
      </c>
    </row>
    <row r="185" spans="2:65" s="14" customFormat="1" ht="11.25">
      <c r="B185" s="165"/>
      <c r="D185" s="152" t="s">
        <v>279</v>
      </c>
      <c r="E185" s="166" t="s">
        <v>1</v>
      </c>
      <c r="F185" s="167" t="s">
        <v>4423</v>
      </c>
      <c r="H185" s="168">
        <v>3.28</v>
      </c>
      <c r="I185" s="169"/>
      <c r="L185" s="165"/>
      <c r="M185" s="170"/>
      <c r="T185" s="171"/>
      <c r="AT185" s="166" t="s">
        <v>279</v>
      </c>
      <c r="AU185" s="166" t="s">
        <v>21</v>
      </c>
      <c r="AV185" s="14" t="s">
        <v>90</v>
      </c>
      <c r="AW185" s="14" t="s">
        <v>35</v>
      </c>
      <c r="AX185" s="14" t="s">
        <v>81</v>
      </c>
      <c r="AY185" s="166" t="s">
        <v>270</v>
      </c>
    </row>
    <row r="186" spans="2:65" s="15" customFormat="1" ht="11.25">
      <c r="B186" s="172"/>
      <c r="D186" s="152" t="s">
        <v>279</v>
      </c>
      <c r="E186" s="173" t="s">
        <v>1</v>
      </c>
      <c r="F186" s="174" t="s">
        <v>310</v>
      </c>
      <c r="H186" s="175">
        <v>3.28</v>
      </c>
      <c r="I186" s="176"/>
      <c r="L186" s="172"/>
      <c r="M186" s="177"/>
      <c r="T186" s="178"/>
      <c r="AT186" s="173" t="s">
        <v>279</v>
      </c>
      <c r="AU186" s="173" t="s">
        <v>21</v>
      </c>
      <c r="AV186" s="15" t="s">
        <v>277</v>
      </c>
      <c r="AW186" s="15" t="s">
        <v>35</v>
      </c>
      <c r="AX186" s="15" t="s">
        <v>21</v>
      </c>
      <c r="AY186" s="173" t="s">
        <v>270</v>
      </c>
    </row>
    <row r="187" spans="2:65" s="1" customFormat="1" ht="21.75" customHeight="1">
      <c r="B187" s="32"/>
      <c r="C187" s="138" t="s">
        <v>499</v>
      </c>
      <c r="D187" s="138" t="s">
        <v>272</v>
      </c>
      <c r="E187" s="139" t="s">
        <v>4424</v>
      </c>
      <c r="F187" s="140" t="s">
        <v>4425</v>
      </c>
      <c r="G187" s="141" t="s">
        <v>371</v>
      </c>
      <c r="H187" s="142">
        <v>3.28</v>
      </c>
      <c r="I187" s="143"/>
      <c r="J187" s="144">
        <f>ROUND(I187*H187,2)</f>
        <v>0</v>
      </c>
      <c r="K187" s="140" t="s">
        <v>276</v>
      </c>
      <c r="L187" s="32"/>
      <c r="M187" s="145" t="s">
        <v>1</v>
      </c>
      <c r="N187" s="146" t="s">
        <v>46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277</v>
      </c>
      <c r="AT187" s="149" t="s">
        <v>272</v>
      </c>
      <c r="AU187" s="149" t="s">
        <v>21</v>
      </c>
      <c r="AY187" s="17" t="s">
        <v>270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21</v>
      </c>
      <c r="BK187" s="150">
        <f>ROUND(I187*H187,2)</f>
        <v>0</v>
      </c>
      <c r="BL187" s="17" t="s">
        <v>277</v>
      </c>
      <c r="BM187" s="149" t="s">
        <v>684</v>
      </c>
    </row>
    <row r="188" spans="2:65" s="14" customFormat="1" ht="33.75">
      <c r="B188" s="165"/>
      <c r="D188" s="152" t="s">
        <v>279</v>
      </c>
      <c r="E188" s="166" t="s">
        <v>1</v>
      </c>
      <c r="F188" s="167" t="s">
        <v>4426</v>
      </c>
      <c r="H188" s="168">
        <v>3.28</v>
      </c>
      <c r="I188" s="169"/>
      <c r="L188" s="165"/>
      <c r="M188" s="170"/>
      <c r="T188" s="171"/>
      <c r="AT188" s="166" t="s">
        <v>279</v>
      </c>
      <c r="AU188" s="166" t="s">
        <v>21</v>
      </c>
      <c r="AV188" s="14" t="s">
        <v>90</v>
      </c>
      <c r="AW188" s="14" t="s">
        <v>35</v>
      </c>
      <c r="AX188" s="14" t="s">
        <v>81</v>
      </c>
      <c r="AY188" s="166" t="s">
        <v>270</v>
      </c>
    </row>
    <row r="189" spans="2:65" s="15" customFormat="1" ht="11.25">
      <c r="B189" s="172"/>
      <c r="D189" s="152" t="s">
        <v>279</v>
      </c>
      <c r="E189" s="173" t="s">
        <v>1</v>
      </c>
      <c r="F189" s="174" t="s">
        <v>310</v>
      </c>
      <c r="H189" s="175">
        <v>3.28</v>
      </c>
      <c r="I189" s="176"/>
      <c r="L189" s="172"/>
      <c r="M189" s="177"/>
      <c r="T189" s="178"/>
      <c r="AT189" s="173" t="s">
        <v>279</v>
      </c>
      <c r="AU189" s="173" t="s">
        <v>21</v>
      </c>
      <c r="AV189" s="15" t="s">
        <v>277</v>
      </c>
      <c r="AW189" s="15" t="s">
        <v>35</v>
      </c>
      <c r="AX189" s="15" t="s">
        <v>21</v>
      </c>
      <c r="AY189" s="173" t="s">
        <v>270</v>
      </c>
    </row>
    <row r="190" spans="2:65" s="1" customFormat="1" ht="24.2" customHeight="1">
      <c r="B190" s="32"/>
      <c r="C190" s="138" t="s">
        <v>503</v>
      </c>
      <c r="D190" s="138" t="s">
        <v>272</v>
      </c>
      <c r="E190" s="139" t="s">
        <v>4427</v>
      </c>
      <c r="F190" s="140" t="s">
        <v>4428</v>
      </c>
      <c r="G190" s="141" t="s">
        <v>371</v>
      </c>
      <c r="H190" s="142">
        <v>62.32</v>
      </c>
      <c r="I190" s="143"/>
      <c r="J190" s="144">
        <f>ROUND(I190*H190,2)</f>
        <v>0</v>
      </c>
      <c r="K190" s="140" t="s">
        <v>276</v>
      </c>
      <c r="L190" s="32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277</v>
      </c>
      <c r="AT190" s="149" t="s">
        <v>272</v>
      </c>
      <c r="AU190" s="149" t="s">
        <v>21</v>
      </c>
      <c r="AY190" s="17" t="s">
        <v>270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21</v>
      </c>
      <c r="BK190" s="150">
        <f>ROUND(I190*H190,2)</f>
        <v>0</v>
      </c>
      <c r="BL190" s="17" t="s">
        <v>277</v>
      </c>
      <c r="BM190" s="149" t="s">
        <v>693</v>
      </c>
    </row>
    <row r="191" spans="2:65" s="1" customFormat="1" ht="37.9" customHeight="1">
      <c r="B191" s="32"/>
      <c r="C191" s="138" t="s">
        <v>509</v>
      </c>
      <c r="D191" s="138" t="s">
        <v>272</v>
      </c>
      <c r="E191" s="139" t="s">
        <v>4429</v>
      </c>
      <c r="F191" s="140" t="s">
        <v>4430</v>
      </c>
      <c r="G191" s="141" t="s">
        <v>506</v>
      </c>
      <c r="H191" s="142">
        <v>5</v>
      </c>
      <c r="I191" s="143"/>
      <c r="J191" s="144">
        <f>ROUND(I191*H191,2)</f>
        <v>0</v>
      </c>
      <c r="K191" s="140" t="s">
        <v>276</v>
      </c>
      <c r="L191" s="32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277</v>
      </c>
      <c r="AT191" s="149" t="s">
        <v>272</v>
      </c>
      <c r="AU191" s="149" t="s">
        <v>21</v>
      </c>
      <c r="AY191" s="17" t="s">
        <v>270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21</v>
      </c>
      <c r="BK191" s="150">
        <f>ROUND(I191*H191,2)</f>
        <v>0</v>
      </c>
      <c r="BL191" s="17" t="s">
        <v>277</v>
      </c>
      <c r="BM191" s="149" t="s">
        <v>704</v>
      </c>
    </row>
    <row r="192" spans="2:65" s="14" customFormat="1" ht="33.75">
      <c r="B192" s="165"/>
      <c r="D192" s="152" t="s">
        <v>279</v>
      </c>
      <c r="E192" s="166" t="s">
        <v>1</v>
      </c>
      <c r="F192" s="167" t="s">
        <v>4431</v>
      </c>
      <c r="H192" s="168">
        <v>5</v>
      </c>
      <c r="I192" s="169"/>
      <c r="L192" s="165"/>
      <c r="M192" s="170"/>
      <c r="T192" s="171"/>
      <c r="AT192" s="166" t="s">
        <v>279</v>
      </c>
      <c r="AU192" s="166" t="s">
        <v>21</v>
      </c>
      <c r="AV192" s="14" t="s">
        <v>90</v>
      </c>
      <c r="AW192" s="14" t="s">
        <v>35</v>
      </c>
      <c r="AX192" s="14" t="s">
        <v>81</v>
      </c>
      <c r="AY192" s="166" t="s">
        <v>270</v>
      </c>
    </row>
    <row r="193" spans="2:65" s="15" customFormat="1" ht="11.25">
      <c r="B193" s="172"/>
      <c r="D193" s="152" t="s">
        <v>279</v>
      </c>
      <c r="E193" s="173" t="s">
        <v>1</v>
      </c>
      <c r="F193" s="174" t="s">
        <v>310</v>
      </c>
      <c r="H193" s="175">
        <v>5</v>
      </c>
      <c r="I193" s="176"/>
      <c r="L193" s="172"/>
      <c r="M193" s="177"/>
      <c r="T193" s="178"/>
      <c r="AT193" s="173" t="s">
        <v>279</v>
      </c>
      <c r="AU193" s="173" t="s">
        <v>21</v>
      </c>
      <c r="AV193" s="15" t="s">
        <v>277</v>
      </c>
      <c r="AW193" s="15" t="s">
        <v>35</v>
      </c>
      <c r="AX193" s="15" t="s">
        <v>21</v>
      </c>
      <c r="AY193" s="173" t="s">
        <v>270</v>
      </c>
    </row>
    <row r="194" spans="2:65" s="11" customFormat="1" ht="25.9" customHeight="1">
      <c r="B194" s="126"/>
      <c r="D194" s="127" t="s">
        <v>80</v>
      </c>
      <c r="E194" s="128" t="s">
        <v>4432</v>
      </c>
      <c r="F194" s="128" t="s">
        <v>4433</v>
      </c>
      <c r="I194" s="129"/>
      <c r="J194" s="130">
        <f>BK194</f>
        <v>0</v>
      </c>
      <c r="L194" s="126"/>
      <c r="M194" s="131"/>
      <c r="P194" s="132">
        <f>P195</f>
        <v>0</v>
      </c>
      <c r="R194" s="132">
        <f>R195</f>
        <v>0</v>
      </c>
      <c r="T194" s="133">
        <f>T195</f>
        <v>0</v>
      </c>
      <c r="AR194" s="127" t="s">
        <v>21</v>
      </c>
      <c r="AT194" s="134" t="s">
        <v>80</v>
      </c>
      <c r="AU194" s="134" t="s">
        <v>81</v>
      </c>
      <c r="AY194" s="127" t="s">
        <v>270</v>
      </c>
      <c r="BK194" s="135">
        <f>BK195</f>
        <v>0</v>
      </c>
    </row>
    <row r="195" spans="2:65" s="1" customFormat="1" ht="66.75" customHeight="1">
      <c r="B195" s="32"/>
      <c r="C195" s="138" t="s">
        <v>516</v>
      </c>
      <c r="D195" s="138" t="s">
        <v>272</v>
      </c>
      <c r="E195" s="139" t="s">
        <v>4381</v>
      </c>
      <c r="F195" s="140" t="s">
        <v>4434</v>
      </c>
      <c r="G195" s="141" t="s">
        <v>876</v>
      </c>
      <c r="H195" s="142">
        <v>41</v>
      </c>
      <c r="I195" s="143"/>
      <c r="J195" s="144">
        <f>ROUND(I195*H195,2)</f>
        <v>0</v>
      </c>
      <c r="K195" s="140" t="s">
        <v>637</v>
      </c>
      <c r="L195" s="32"/>
      <c r="M195" s="189" t="s">
        <v>1</v>
      </c>
      <c r="N195" s="190" t="s">
        <v>46</v>
      </c>
      <c r="O195" s="19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49" t="s">
        <v>277</v>
      </c>
      <c r="AT195" s="149" t="s">
        <v>272</v>
      </c>
      <c r="AU195" s="149" t="s">
        <v>21</v>
      </c>
      <c r="AY195" s="17" t="s">
        <v>270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21</v>
      </c>
      <c r="BK195" s="150">
        <f>ROUND(I195*H195,2)</f>
        <v>0</v>
      </c>
      <c r="BL195" s="17" t="s">
        <v>277</v>
      </c>
      <c r="BM195" s="149" t="s">
        <v>716</v>
      </c>
    </row>
    <row r="196" spans="2:65" s="1" customFormat="1" ht="6.95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sheetProtection algorithmName="SHA-512" hashValue="nMgkD6zgj1zFTFAEK9JYwnx5u9GReIDcfAak2cgloiaVSSxMgSVaEAbqcqzP3kOJ2041ISEV82wU5RqTpxL+Dg==" saltValue="ViqBYIQ/uPaqtOmryjv+cnhTJnci5FPo7KGCxzEQgHi3rVvlnEh84yuGDTAGMvPJwxAQuNnnIwxYhYTNO9uCnQ==" spinCount="100000" sheet="1" objects="1" scenarios="1" formatColumns="0" formatRows="0" autoFilter="0"/>
  <autoFilter ref="C122:K195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4436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ROUND((SUM(BE125:BE212)),  2)</f>
        <v>0</v>
      </c>
      <c r="I35" s="98">
        <v>0.21</v>
      </c>
      <c r="J35" s="86">
        <f>ROUND(((SUM(BE125:BE212))*I35),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ROUND((SUM(BF125:BF212)),  2)</f>
        <v>0</v>
      </c>
      <c r="I36" s="98">
        <v>0.12</v>
      </c>
      <c r="J36" s="86">
        <f>ROUND(((SUM(BF125:BF212))*I36),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ROUND((SUM(BG125:BG212)),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ROUND((SUM(BH125:BH212)),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ROUND((SUM(BI125:BI212)),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901 - přeložka vedení a sloupů VO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J125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4437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8" customFormat="1" ht="24.95" customHeight="1">
      <c r="B100" s="110"/>
      <c r="D100" s="111" t="s">
        <v>4438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8" customFormat="1" ht="24.95" customHeight="1">
      <c r="B101" s="110"/>
      <c r="D101" s="111" t="s">
        <v>4439</v>
      </c>
      <c r="E101" s="112"/>
      <c r="F101" s="112"/>
      <c r="G101" s="112"/>
      <c r="H101" s="112"/>
      <c r="I101" s="112"/>
      <c r="J101" s="113">
        <f>J169</f>
        <v>0</v>
      </c>
      <c r="L101" s="110"/>
    </row>
    <row r="102" spans="2:47" s="8" customFormat="1" ht="24.95" customHeight="1">
      <c r="B102" s="110"/>
      <c r="D102" s="111" t="s">
        <v>4440</v>
      </c>
      <c r="E102" s="112"/>
      <c r="F102" s="112"/>
      <c r="G102" s="112"/>
      <c r="H102" s="112"/>
      <c r="I102" s="112"/>
      <c r="J102" s="113">
        <f>J193</f>
        <v>0</v>
      </c>
      <c r="L102" s="110"/>
    </row>
    <row r="103" spans="2:47" s="8" customFormat="1" ht="24.95" customHeight="1">
      <c r="B103" s="110"/>
      <c r="D103" s="111" t="s">
        <v>4441</v>
      </c>
      <c r="E103" s="112"/>
      <c r="F103" s="112"/>
      <c r="G103" s="112"/>
      <c r="H103" s="112"/>
      <c r="I103" s="112"/>
      <c r="J103" s="113">
        <f>J209</f>
        <v>0</v>
      </c>
      <c r="L103" s="110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255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46" t="str">
        <f>E7</f>
        <v>BRNO, HLINKY - REKONSTRUKCE VODOVODU, AKTUALIZACE PROJEKTOVÉ DOKUMENTACE</v>
      </c>
      <c r="F113" s="247"/>
      <c r="G113" s="247"/>
      <c r="H113" s="247"/>
      <c r="L113" s="32"/>
    </row>
    <row r="114" spans="2:65" ht="12" customHeight="1">
      <c r="B114" s="20"/>
      <c r="C114" s="27" t="s">
        <v>164</v>
      </c>
      <c r="L114" s="20"/>
    </row>
    <row r="115" spans="2:65" s="1" customFormat="1" ht="16.5" customHeight="1">
      <c r="B115" s="32"/>
      <c r="E115" s="246" t="s">
        <v>4435</v>
      </c>
      <c r="F115" s="248"/>
      <c r="G115" s="248"/>
      <c r="H115" s="248"/>
      <c r="L115" s="32"/>
    </row>
    <row r="116" spans="2:65" s="1" customFormat="1" ht="12" customHeight="1">
      <c r="B116" s="32"/>
      <c r="C116" s="27" t="s">
        <v>170</v>
      </c>
      <c r="L116" s="32"/>
    </row>
    <row r="117" spans="2:65" s="1" customFormat="1" ht="16.5" customHeight="1">
      <c r="B117" s="32"/>
      <c r="E117" s="209" t="str">
        <f>E11</f>
        <v>SO 901 - přeložka vedení a sloupů VO</v>
      </c>
      <c r="F117" s="248"/>
      <c r="G117" s="248"/>
      <c r="H117" s="248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22</v>
      </c>
      <c r="F119" s="25" t="str">
        <f>F14</f>
        <v>BRNO</v>
      </c>
      <c r="I119" s="27" t="s">
        <v>24</v>
      </c>
      <c r="J119" s="52" t="str">
        <f>IF(J14="","",J14)</f>
        <v>3. 12. 2024</v>
      </c>
      <c r="L119" s="32"/>
    </row>
    <row r="120" spans="2:65" s="1" customFormat="1" ht="6.95" customHeight="1">
      <c r="B120" s="32"/>
      <c r="L120" s="32"/>
    </row>
    <row r="121" spans="2:65" s="1" customFormat="1" ht="40.15" customHeight="1">
      <c r="B121" s="32"/>
      <c r="C121" s="27" t="s">
        <v>28</v>
      </c>
      <c r="F121" s="25" t="str">
        <f>E17</f>
        <v>Statutární město Brno</v>
      </c>
      <c r="I121" s="27" t="s">
        <v>34</v>
      </c>
      <c r="J121" s="30" t="str">
        <f>E23</f>
        <v>AQUA PROCON s.r.o.Palackého tř. 12, 612 00 Brno</v>
      </c>
      <c r="L121" s="32"/>
    </row>
    <row r="122" spans="2:65" s="1" customFormat="1" ht="15.2" customHeight="1">
      <c r="B122" s="32"/>
      <c r="C122" s="27" t="s">
        <v>32</v>
      </c>
      <c r="F122" s="25" t="str">
        <f>IF(E20="","",E20)</f>
        <v>Vyplň údaj</v>
      </c>
      <c r="I122" s="27" t="s">
        <v>37</v>
      </c>
      <c r="J122" s="30" t="str">
        <f>E26</f>
        <v>Obrtel M.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8"/>
      <c r="C124" s="119" t="s">
        <v>256</v>
      </c>
      <c r="D124" s="120" t="s">
        <v>66</v>
      </c>
      <c r="E124" s="120" t="s">
        <v>62</v>
      </c>
      <c r="F124" s="120" t="s">
        <v>63</v>
      </c>
      <c r="G124" s="120" t="s">
        <v>257</v>
      </c>
      <c r="H124" s="120" t="s">
        <v>258</v>
      </c>
      <c r="I124" s="120" t="s">
        <v>259</v>
      </c>
      <c r="J124" s="120" t="s">
        <v>243</v>
      </c>
      <c r="K124" s="121" t="s">
        <v>260</v>
      </c>
      <c r="L124" s="118"/>
      <c r="M124" s="59" t="s">
        <v>1</v>
      </c>
      <c r="N124" s="60" t="s">
        <v>45</v>
      </c>
      <c r="O124" s="60" t="s">
        <v>261</v>
      </c>
      <c r="P124" s="60" t="s">
        <v>262</v>
      </c>
      <c r="Q124" s="60" t="s">
        <v>263</v>
      </c>
      <c r="R124" s="60" t="s">
        <v>264</v>
      </c>
      <c r="S124" s="60" t="s">
        <v>265</v>
      </c>
      <c r="T124" s="61" t="s">
        <v>266</v>
      </c>
    </row>
    <row r="125" spans="2:65" s="1" customFormat="1" ht="22.9" customHeight="1">
      <c r="B125" s="32"/>
      <c r="C125" s="64" t="s">
        <v>267</v>
      </c>
      <c r="J125" s="122">
        <f>BK125</f>
        <v>0</v>
      </c>
      <c r="L125" s="32"/>
      <c r="M125" s="62"/>
      <c r="N125" s="53"/>
      <c r="O125" s="53"/>
      <c r="P125" s="123">
        <f>P126+P133+P169+P193+P209</f>
        <v>0</v>
      </c>
      <c r="Q125" s="53"/>
      <c r="R125" s="123">
        <f>R126+R133+R169+R193+R209</f>
        <v>0</v>
      </c>
      <c r="S125" s="53"/>
      <c r="T125" s="124">
        <f>T126+T133+T169+T193+T209</f>
        <v>0</v>
      </c>
      <c r="AT125" s="17" t="s">
        <v>80</v>
      </c>
      <c r="AU125" s="17" t="s">
        <v>245</v>
      </c>
      <c r="BK125" s="125">
        <f>BK126+BK133+BK169+BK193+BK209</f>
        <v>0</v>
      </c>
    </row>
    <row r="126" spans="2:65" s="11" customFormat="1" ht="25.9" customHeight="1">
      <c r="B126" s="126"/>
      <c r="D126" s="127" t="s">
        <v>80</v>
      </c>
      <c r="E126" s="128" t="s">
        <v>4442</v>
      </c>
      <c r="F126" s="128" t="s">
        <v>4443</v>
      </c>
      <c r="I126" s="129"/>
      <c r="J126" s="130">
        <f>BK126</f>
        <v>0</v>
      </c>
      <c r="L126" s="126"/>
      <c r="M126" s="131"/>
      <c r="P126" s="132">
        <f>SUM(P127:P132)</f>
        <v>0</v>
      </c>
      <c r="R126" s="132">
        <f>SUM(R127:R132)</f>
        <v>0</v>
      </c>
      <c r="T126" s="133">
        <f>SUM(T127:T132)</f>
        <v>0</v>
      </c>
      <c r="AR126" s="127" t="s">
        <v>21</v>
      </c>
      <c r="AT126" s="134" t="s">
        <v>80</v>
      </c>
      <c r="AU126" s="134" t="s">
        <v>81</v>
      </c>
      <c r="AY126" s="127" t="s">
        <v>270</v>
      </c>
      <c r="BK126" s="135">
        <f>SUM(BK127:BK132)</f>
        <v>0</v>
      </c>
    </row>
    <row r="127" spans="2:65" s="1" customFormat="1" ht="24.2" customHeight="1">
      <c r="B127" s="32"/>
      <c r="C127" s="138" t="s">
        <v>21</v>
      </c>
      <c r="D127" s="138" t="s">
        <v>272</v>
      </c>
      <c r="E127" s="139" t="s">
        <v>4444</v>
      </c>
      <c r="F127" s="140" t="s">
        <v>4445</v>
      </c>
      <c r="G127" s="141" t="s">
        <v>4312</v>
      </c>
      <c r="H127" s="142">
        <v>1</v>
      </c>
      <c r="I127" s="143"/>
      <c r="J127" s="144">
        <f>ROUND(I127*H127,2)</f>
        <v>0</v>
      </c>
      <c r="K127" s="140" t="s">
        <v>637</v>
      </c>
      <c r="L127" s="32"/>
      <c r="M127" s="145" t="s">
        <v>1</v>
      </c>
      <c r="N127" s="146" t="s">
        <v>46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716</v>
      </c>
      <c r="AT127" s="149" t="s">
        <v>272</v>
      </c>
      <c r="AU127" s="149" t="s">
        <v>21</v>
      </c>
      <c r="AY127" s="17" t="s">
        <v>270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21</v>
      </c>
      <c r="BK127" s="150">
        <f>ROUND(I127*H127,2)</f>
        <v>0</v>
      </c>
      <c r="BL127" s="17" t="s">
        <v>716</v>
      </c>
      <c r="BM127" s="149" t="s">
        <v>90</v>
      </c>
    </row>
    <row r="128" spans="2:65" s="12" customFormat="1" ht="22.5">
      <c r="B128" s="151"/>
      <c r="D128" s="152" t="s">
        <v>279</v>
      </c>
      <c r="E128" s="153" t="s">
        <v>1</v>
      </c>
      <c r="F128" s="154" t="s">
        <v>4446</v>
      </c>
      <c r="H128" s="153" t="s">
        <v>1</v>
      </c>
      <c r="I128" s="155"/>
      <c r="L128" s="151"/>
      <c r="M128" s="156"/>
      <c r="T128" s="157"/>
      <c r="AT128" s="153" t="s">
        <v>279</v>
      </c>
      <c r="AU128" s="153" t="s">
        <v>21</v>
      </c>
      <c r="AV128" s="12" t="s">
        <v>21</v>
      </c>
      <c r="AW128" s="12" t="s">
        <v>35</v>
      </c>
      <c r="AX128" s="12" t="s">
        <v>81</v>
      </c>
      <c r="AY128" s="153" t="s">
        <v>270</v>
      </c>
    </row>
    <row r="129" spans="2:65" s="12" customFormat="1" ht="22.5">
      <c r="B129" s="151"/>
      <c r="D129" s="152" t="s">
        <v>279</v>
      </c>
      <c r="E129" s="153" t="s">
        <v>1</v>
      </c>
      <c r="F129" s="154" t="s">
        <v>4447</v>
      </c>
      <c r="H129" s="153" t="s">
        <v>1</v>
      </c>
      <c r="I129" s="155"/>
      <c r="L129" s="151"/>
      <c r="M129" s="156"/>
      <c r="T129" s="157"/>
      <c r="AT129" s="153" t="s">
        <v>279</v>
      </c>
      <c r="AU129" s="153" t="s">
        <v>21</v>
      </c>
      <c r="AV129" s="12" t="s">
        <v>21</v>
      </c>
      <c r="AW129" s="12" t="s">
        <v>35</v>
      </c>
      <c r="AX129" s="12" t="s">
        <v>81</v>
      </c>
      <c r="AY129" s="153" t="s">
        <v>270</v>
      </c>
    </row>
    <row r="130" spans="2:65" s="12" customFormat="1" ht="22.5">
      <c r="B130" s="151"/>
      <c r="D130" s="152" t="s">
        <v>279</v>
      </c>
      <c r="E130" s="153" t="s">
        <v>1</v>
      </c>
      <c r="F130" s="154" t="s">
        <v>4448</v>
      </c>
      <c r="H130" s="153" t="s">
        <v>1</v>
      </c>
      <c r="I130" s="155"/>
      <c r="L130" s="151"/>
      <c r="M130" s="156"/>
      <c r="T130" s="157"/>
      <c r="AT130" s="153" t="s">
        <v>279</v>
      </c>
      <c r="AU130" s="153" t="s">
        <v>21</v>
      </c>
      <c r="AV130" s="12" t="s">
        <v>21</v>
      </c>
      <c r="AW130" s="12" t="s">
        <v>35</v>
      </c>
      <c r="AX130" s="12" t="s">
        <v>81</v>
      </c>
      <c r="AY130" s="153" t="s">
        <v>270</v>
      </c>
    </row>
    <row r="131" spans="2:65" s="12" customFormat="1" ht="22.5">
      <c r="B131" s="151"/>
      <c r="D131" s="152" t="s">
        <v>279</v>
      </c>
      <c r="E131" s="153" t="s">
        <v>1</v>
      </c>
      <c r="F131" s="154" t="s">
        <v>4449</v>
      </c>
      <c r="H131" s="153" t="s">
        <v>1</v>
      </c>
      <c r="I131" s="155"/>
      <c r="L131" s="151"/>
      <c r="M131" s="156"/>
      <c r="T131" s="157"/>
      <c r="AT131" s="153" t="s">
        <v>279</v>
      </c>
      <c r="AU131" s="153" t="s">
        <v>21</v>
      </c>
      <c r="AV131" s="12" t="s">
        <v>21</v>
      </c>
      <c r="AW131" s="12" t="s">
        <v>35</v>
      </c>
      <c r="AX131" s="12" t="s">
        <v>81</v>
      </c>
      <c r="AY131" s="153" t="s">
        <v>270</v>
      </c>
    </row>
    <row r="132" spans="2:65" s="14" customFormat="1" ht="11.25">
      <c r="B132" s="165"/>
      <c r="D132" s="152" t="s">
        <v>279</v>
      </c>
      <c r="E132" s="166" t="s">
        <v>1</v>
      </c>
      <c r="F132" s="167" t="s">
        <v>21</v>
      </c>
      <c r="H132" s="168">
        <v>1</v>
      </c>
      <c r="I132" s="169"/>
      <c r="L132" s="165"/>
      <c r="M132" s="170"/>
      <c r="T132" s="171"/>
      <c r="AT132" s="166" t="s">
        <v>279</v>
      </c>
      <c r="AU132" s="166" t="s">
        <v>21</v>
      </c>
      <c r="AV132" s="14" t="s">
        <v>90</v>
      </c>
      <c r="AW132" s="14" t="s">
        <v>35</v>
      </c>
      <c r="AX132" s="14" t="s">
        <v>21</v>
      </c>
      <c r="AY132" s="166" t="s">
        <v>270</v>
      </c>
    </row>
    <row r="133" spans="2:65" s="11" customFormat="1" ht="25.9" customHeight="1">
      <c r="B133" s="126"/>
      <c r="D133" s="127" t="s">
        <v>80</v>
      </c>
      <c r="E133" s="128" t="s">
        <v>4450</v>
      </c>
      <c r="F133" s="128" t="s">
        <v>4451</v>
      </c>
      <c r="I133" s="129"/>
      <c r="J133" s="130">
        <f>BK133</f>
        <v>0</v>
      </c>
      <c r="L133" s="126"/>
      <c r="M133" s="131"/>
      <c r="P133" s="132">
        <f>SUM(P134:P168)</f>
        <v>0</v>
      </c>
      <c r="R133" s="132">
        <f>SUM(R134:R168)</f>
        <v>0</v>
      </c>
      <c r="T133" s="133">
        <f>SUM(T134:T168)</f>
        <v>0</v>
      </c>
      <c r="AR133" s="127" t="s">
        <v>21</v>
      </c>
      <c r="AT133" s="134" t="s">
        <v>80</v>
      </c>
      <c r="AU133" s="134" t="s">
        <v>81</v>
      </c>
      <c r="AY133" s="127" t="s">
        <v>270</v>
      </c>
      <c r="BK133" s="135">
        <f>SUM(BK134:BK168)</f>
        <v>0</v>
      </c>
    </row>
    <row r="134" spans="2:65" s="1" customFormat="1" ht="16.5" customHeight="1">
      <c r="B134" s="32"/>
      <c r="C134" s="138" t="s">
        <v>90</v>
      </c>
      <c r="D134" s="138" t="s">
        <v>272</v>
      </c>
      <c r="E134" s="139" t="s">
        <v>4452</v>
      </c>
      <c r="F134" s="140" t="s">
        <v>4453</v>
      </c>
      <c r="G134" s="141" t="s">
        <v>335</v>
      </c>
      <c r="H134" s="142">
        <v>60</v>
      </c>
      <c r="I134" s="143"/>
      <c r="J134" s="144">
        <f>ROUND(I134*H134,2)</f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716</v>
      </c>
      <c r="AT134" s="149" t="s">
        <v>272</v>
      </c>
      <c r="AU134" s="149" t="s">
        <v>21</v>
      </c>
      <c r="AY134" s="17" t="s">
        <v>270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21</v>
      </c>
      <c r="BK134" s="150">
        <f>ROUND(I134*H134,2)</f>
        <v>0</v>
      </c>
      <c r="BL134" s="17" t="s">
        <v>716</v>
      </c>
      <c r="BM134" s="149" t="s">
        <v>277</v>
      </c>
    </row>
    <row r="135" spans="2:65" s="1" customFormat="1" ht="16.5" customHeight="1">
      <c r="B135" s="32"/>
      <c r="C135" s="138" t="s">
        <v>179</v>
      </c>
      <c r="D135" s="138" t="s">
        <v>272</v>
      </c>
      <c r="E135" s="139" t="s">
        <v>4454</v>
      </c>
      <c r="F135" s="140" t="s">
        <v>4455</v>
      </c>
      <c r="G135" s="141" t="s">
        <v>335</v>
      </c>
      <c r="H135" s="142">
        <v>1300</v>
      </c>
      <c r="I135" s="143"/>
      <c r="J135" s="144">
        <f>ROUND(I135*H135,2)</f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716</v>
      </c>
      <c r="AT135" s="149" t="s">
        <v>272</v>
      </c>
      <c r="AU135" s="149" t="s">
        <v>21</v>
      </c>
      <c r="AY135" s="17" t="s">
        <v>270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21</v>
      </c>
      <c r="BK135" s="150">
        <f>ROUND(I135*H135,2)</f>
        <v>0</v>
      </c>
      <c r="BL135" s="17" t="s">
        <v>716</v>
      </c>
      <c r="BM135" s="149" t="s">
        <v>324</v>
      </c>
    </row>
    <row r="136" spans="2:65" s="1" customFormat="1" ht="16.5" customHeight="1">
      <c r="B136" s="32"/>
      <c r="C136" s="138" t="s">
        <v>277</v>
      </c>
      <c r="D136" s="138" t="s">
        <v>272</v>
      </c>
      <c r="E136" s="139" t="s">
        <v>4456</v>
      </c>
      <c r="F136" s="140" t="s">
        <v>4457</v>
      </c>
      <c r="G136" s="141" t="s">
        <v>4312</v>
      </c>
      <c r="H136" s="142">
        <v>34</v>
      </c>
      <c r="I136" s="143"/>
      <c r="J136" s="144">
        <f>ROUND(I136*H136,2)</f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716</v>
      </c>
      <c r="AT136" s="149" t="s">
        <v>272</v>
      </c>
      <c r="AU136" s="149" t="s">
        <v>21</v>
      </c>
      <c r="AY136" s="17" t="s">
        <v>270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21</v>
      </c>
      <c r="BK136" s="150">
        <f>ROUND(I136*H136,2)</f>
        <v>0</v>
      </c>
      <c r="BL136" s="17" t="s">
        <v>716</v>
      </c>
      <c r="BM136" s="149" t="s">
        <v>338</v>
      </c>
    </row>
    <row r="137" spans="2:65" s="12" customFormat="1" ht="22.5">
      <c r="B137" s="151"/>
      <c r="D137" s="152" t="s">
        <v>279</v>
      </c>
      <c r="E137" s="153" t="s">
        <v>1</v>
      </c>
      <c r="F137" s="154" t="s">
        <v>4458</v>
      </c>
      <c r="H137" s="153" t="s">
        <v>1</v>
      </c>
      <c r="I137" s="155"/>
      <c r="L137" s="151"/>
      <c r="M137" s="156"/>
      <c r="T137" s="157"/>
      <c r="AT137" s="153" t="s">
        <v>279</v>
      </c>
      <c r="AU137" s="153" t="s">
        <v>21</v>
      </c>
      <c r="AV137" s="12" t="s">
        <v>21</v>
      </c>
      <c r="AW137" s="12" t="s">
        <v>35</v>
      </c>
      <c r="AX137" s="12" t="s">
        <v>81</v>
      </c>
      <c r="AY137" s="153" t="s">
        <v>270</v>
      </c>
    </row>
    <row r="138" spans="2:65" s="12" customFormat="1" ht="22.5">
      <c r="B138" s="151"/>
      <c r="D138" s="152" t="s">
        <v>279</v>
      </c>
      <c r="E138" s="153" t="s">
        <v>1</v>
      </c>
      <c r="F138" s="154" t="s">
        <v>4459</v>
      </c>
      <c r="H138" s="153" t="s">
        <v>1</v>
      </c>
      <c r="I138" s="155"/>
      <c r="L138" s="151"/>
      <c r="M138" s="156"/>
      <c r="T138" s="157"/>
      <c r="AT138" s="153" t="s">
        <v>279</v>
      </c>
      <c r="AU138" s="153" t="s">
        <v>21</v>
      </c>
      <c r="AV138" s="12" t="s">
        <v>21</v>
      </c>
      <c r="AW138" s="12" t="s">
        <v>35</v>
      </c>
      <c r="AX138" s="12" t="s">
        <v>81</v>
      </c>
      <c r="AY138" s="153" t="s">
        <v>270</v>
      </c>
    </row>
    <row r="139" spans="2:65" s="14" customFormat="1" ht="11.25">
      <c r="B139" s="165"/>
      <c r="D139" s="152" t="s">
        <v>279</v>
      </c>
      <c r="E139" s="166" t="s">
        <v>1</v>
      </c>
      <c r="F139" s="167" t="s">
        <v>531</v>
      </c>
      <c r="H139" s="168">
        <v>34</v>
      </c>
      <c r="I139" s="169"/>
      <c r="L139" s="165"/>
      <c r="M139" s="170"/>
      <c r="T139" s="171"/>
      <c r="AT139" s="166" t="s">
        <v>279</v>
      </c>
      <c r="AU139" s="166" t="s">
        <v>21</v>
      </c>
      <c r="AV139" s="14" t="s">
        <v>90</v>
      </c>
      <c r="AW139" s="14" t="s">
        <v>35</v>
      </c>
      <c r="AX139" s="14" t="s">
        <v>21</v>
      </c>
      <c r="AY139" s="166" t="s">
        <v>270</v>
      </c>
    </row>
    <row r="140" spans="2:65" s="1" customFormat="1" ht="16.5" customHeight="1">
      <c r="B140" s="32"/>
      <c r="C140" s="138" t="s">
        <v>317</v>
      </c>
      <c r="D140" s="138" t="s">
        <v>272</v>
      </c>
      <c r="E140" s="139" t="s">
        <v>4460</v>
      </c>
      <c r="F140" s="140" t="s">
        <v>4461</v>
      </c>
      <c r="G140" s="141" t="s">
        <v>4312</v>
      </c>
      <c r="H140" s="142">
        <v>6</v>
      </c>
      <c r="I140" s="143"/>
      <c r="J140" s="144">
        <f>ROUND(I140*H140,2)</f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716</v>
      </c>
      <c r="AT140" s="149" t="s">
        <v>272</v>
      </c>
      <c r="AU140" s="149" t="s">
        <v>21</v>
      </c>
      <c r="AY140" s="17" t="s">
        <v>270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21</v>
      </c>
      <c r="BK140" s="150">
        <f>ROUND(I140*H140,2)</f>
        <v>0</v>
      </c>
      <c r="BL140" s="17" t="s">
        <v>716</v>
      </c>
      <c r="BM140" s="149" t="s">
        <v>26</v>
      </c>
    </row>
    <row r="141" spans="2:65" s="12" customFormat="1" ht="22.5">
      <c r="B141" s="151"/>
      <c r="D141" s="152" t="s">
        <v>279</v>
      </c>
      <c r="E141" s="153" t="s">
        <v>1</v>
      </c>
      <c r="F141" s="154" t="s">
        <v>4462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21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2" customFormat="1" ht="22.5">
      <c r="B142" s="151"/>
      <c r="D142" s="152" t="s">
        <v>279</v>
      </c>
      <c r="E142" s="153" t="s">
        <v>1</v>
      </c>
      <c r="F142" s="154" t="s">
        <v>4463</v>
      </c>
      <c r="H142" s="153" t="s">
        <v>1</v>
      </c>
      <c r="I142" s="155"/>
      <c r="L142" s="151"/>
      <c r="M142" s="156"/>
      <c r="T142" s="157"/>
      <c r="AT142" s="153" t="s">
        <v>279</v>
      </c>
      <c r="AU142" s="153" t="s">
        <v>21</v>
      </c>
      <c r="AV142" s="12" t="s">
        <v>21</v>
      </c>
      <c r="AW142" s="12" t="s">
        <v>35</v>
      </c>
      <c r="AX142" s="12" t="s">
        <v>81</v>
      </c>
      <c r="AY142" s="153" t="s">
        <v>270</v>
      </c>
    </row>
    <row r="143" spans="2:65" s="12" customFormat="1" ht="22.5">
      <c r="B143" s="151"/>
      <c r="D143" s="152" t="s">
        <v>279</v>
      </c>
      <c r="E143" s="153" t="s">
        <v>1</v>
      </c>
      <c r="F143" s="154" t="s">
        <v>4464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21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2" customFormat="1" ht="22.5">
      <c r="B144" s="151"/>
      <c r="D144" s="152" t="s">
        <v>279</v>
      </c>
      <c r="E144" s="153" t="s">
        <v>1</v>
      </c>
      <c r="F144" s="154" t="s">
        <v>4465</v>
      </c>
      <c r="H144" s="153" t="s">
        <v>1</v>
      </c>
      <c r="I144" s="155"/>
      <c r="L144" s="151"/>
      <c r="M144" s="156"/>
      <c r="T144" s="157"/>
      <c r="AT144" s="153" t="s">
        <v>279</v>
      </c>
      <c r="AU144" s="153" t="s">
        <v>21</v>
      </c>
      <c r="AV144" s="12" t="s">
        <v>21</v>
      </c>
      <c r="AW144" s="12" t="s">
        <v>35</v>
      </c>
      <c r="AX144" s="12" t="s">
        <v>81</v>
      </c>
      <c r="AY144" s="153" t="s">
        <v>270</v>
      </c>
    </row>
    <row r="145" spans="2:65" s="12" customFormat="1" ht="22.5">
      <c r="B145" s="151"/>
      <c r="D145" s="152" t="s">
        <v>279</v>
      </c>
      <c r="E145" s="153" t="s">
        <v>1</v>
      </c>
      <c r="F145" s="154" t="s">
        <v>4466</v>
      </c>
      <c r="H145" s="153" t="s">
        <v>1</v>
      </c>
      <c r="I145" s="155"/>
      <c r="L145" s="151"/>
      <c r="M145" s="156"/>
      <c r="T145" s="157"/>
      <c r="AT145" s="153" t="s">
        <v>279</v>
      </c>
      <c r="AU145" s="153" t="s">
        <v>21</v>
      </c>
      <c r="AV145" s="12" t="s">
        <v>21</v>
      </c>
      <c r="AW145" s="12" t="s">
        <v>35</v>
      </c>
      <c r="AX145" s="12" t="s">
        <v>81</v>
      </c>
      <c r="AY145" s="153" t="s">
        <v>270</v>
      </c>
    </row>
    <row r="146" spans="2:65" s="12" customFormat="1" ht="22.5">
      <c r="B146" s="151"/>
      <c r="D146" s="152" t="s">
        <v>279</v>
      </c>
      <c r="E146" s="153" t="s">
        <v>1</v>
      </c>
      <c r="F146" s="154" t="s">
        <v>4467</v>
      </c>
      <c r="H146" s="153" t="s">
        <v>1</v>
      </c>
      <c r="I146" s="155"/>
      <c r="L146" s="151"/>
      <c r="M146" s="156"/>
      <c r="T146" s="157"/>
      <c r="AT146" s="153" t="s">
        <v>279</v>
      </c>
      <c r="AU146" s="153" t="s">
        <v>21</v>
      </c>
      <c r="AV146" s="12" t="s">
        <v>21</v>
      </c>
      <c r="AW146" s="12" t="s">
        <v>35</v>
      </c>
      <c r="AX146" s="12" t="s">
        <v>81</v>
      </c>
      <c r="AY146" s="153" t="s">
        <v>270</v>
      </c>
    </row>
    <row r="147" spans="2:65" s="12" customFormat="1" ht="11.25">
      <c r="B147" s="151"/>
      <c r="D147" s="152" t="s">
        <v>279</v>
      </c>
      <c r="E147" s="153" t="s">
        <v>1</v>
      </c>
      <c r="F147" s="154" t="s">
        <v>4468</v>
      </c>
      <c r="H147" s="153" t="s">
        <v>1</v>
      </c>
      <c r="I147" s="155"/>
      <c r="L147" s="151"/>
      <c r="M147" s="156"/>
      <c r="T147" s="157"/>
      <c r="AT147" s="153" t="s">
        <v>279</v>
      </c>
      <c r="AU147" s="153" t="s">
        <v>21</v>
      </c>
      <c r="AV147" s="12" t="s">
        <v>21</v>
      </c>
      <c r="AW147" s="12" t="s">
        <v>35</v>
      </c>
      <c r="AX147" s="12" t="s">
        <v>81</v>
      </c>
      <c r="AY147" s="153" t="s">
        <v>270</v>
      </c>
    </row>
    <row r="148" spans="2:65" s="14" customFormat="1" ht="11.25">
      <c r="B148" s="165"/>
      <c r="D148" s="152" t="s">
        <v>279</v>
      </c>
      <c r="E148" s="166" t="s">
        <v>1</v>
      </c>
      <c r="F148" s="167" t="s">
        <v>324</v>
      </c>
      <c r="H148" s="168">
        <v>6</v>
      </c>
      <c r="I148" s="169"/>
      <c r="L148" s="165"/>
      <c r="M148" s="170"/>
      <c r="T148" s="171"/>
      <c r="AT148" s="166" t="s">
        <v>279</v>
      </c>
      <c r="AU148" s="166" t="s">
        <v>21</v>
      </c>
      <c r="AV148" s="14" t="s">
        <v>90</v>
      </c>
      <c r="AW148" s="14" t="s">
        <v>35</v>
      </c>
      <c r="AX148" s="14" t="s">
        <v>21</v>
      </c>
      <c r="AY148" s="166" t="s">
        <v>270</v>
      </c>
    </row>
    <row r="149" spans="2:65" s="1" customFormat="1" ht="16.5" customHeight="1">
      <c r="B149" s="32"/>
      <c r="C149" s="138" t="s">
        <v>324</v>
      </c>
      <c r="D149" s="138" t="s">
        <v>272</v>
      </c>
      <c r="E149" s="139" t="s">
        <v>4469</v>
      </c>
      <c r="F149" s="140" t="s">
        <v>4470</v>
      </c>
      <c r="G149" s="141" t="s">
        <v>4312</v>
      </c>
      <c r="H149" s="142">
        <v>34</v>
      </c>
      <c r="I149" s="143"/>
      <c r="J149" s="144">
        <f t="shared" ref="J149:J159" si="0">ROUND(I149*H149,2)</f>
        <v>0</v>
      </c>
      <c r="K149" s="140" t="s">
        <v>637</v>
      </c>
      <c r="L149" s="32"/>
      <c r="M149" s="145" t="s">
        <v>1</v>
      </c>
      <c r="N149" s="146" t="s">
        <v>46</v>
      </c>
      <c r="P149" s="147">
        <f t="shared" ref="P149:P159" si="1">O149*H149</f>
        <v>0</v>
      </c>
      <c r="Q149" s="147">
        <v>0</v>
      </c>
      <c r="R149" s="147">
        <f t="shared" ref="R149:R159" si="2">Q149*H149</f>
        <v>0</v>
      </c>
      <c r="S149" s="147">
        <v>0</v>
      </c>
      <c r="T149" s="148">
        <f t="shared" ref="T149:T159" si="3">S149*H149</f>
        <v>0</v>
      </c>
      <c r="AR149" s="149" t="s">
        <v>716</v>
      </c>
      <c r="AT149" s="149" t="s">
        <v>272</v>
      </c>
      <c r="AU149" s="149" t="s">
        <v>21</v>
      </c>
      <c r="AY149" s="17" t="s">
        <v>270</v>
      </c>
      <c r="BE149" s="150">
        <f t="shared" ref="BE149:BE159" si="4">IF(N149="základní",J149,0)</f>
        <v>0</v>
      </c>
      <c r="BF149" s="150">
        <f t="shared" ref="BF149:BF159" si="5">IF(N149="snížená",J149,0)</f>
        <v>0</v>
      </c>
      <c r="BG149" s="150">
        <f t="shared" ref="BG149:BG159" si="6">IF(N149="zákl. přenesená",J149,0)</f>
        <v>0</v>
      </c>
      <c r="BH149" s="150">
        <f t="shared" ref="BH149:BH159" si="7">IF(N149="sníž. přenesená",J149,0)</f>
        <v>0</v>
      </c>
      <c r="BI149" s="150">
        <f t="shared" ref="BI149:BI159" si="8">IF(N149="nulová",J149,0)</f>
        <v>0</v>
      </c>
      <c r="BJ149" s="17" t="s">
        <v>21</v>
      </c>
      <c r="BK149" s="150">
        <f t="shared" ref="BK149:BK159" si="9">ROUND(I149*H149,2)</f>
        <v>0</v>
      </c>
      <c r="BL149" s="17" t="s">
        <v>716</v>
      </c>
      <c r="BM149" s="149" t="s">
        <v>8</v>
      </c>
    </row>
    <row r="150" spans="2:65" s="1" customFormat="1" ht="16.5" customHeight="1">
      <c r="B150" s="32"/>
      <c r="C150" s="138" t="s">
        <v>332</v>
      </c>
      <c r="D150" s="138" t="s">
        <v>272</v>
      </c>
      <c r="E150" s="139" t="s">
        <v>4471</v>
      </c>
      <c r="F150" s="140" t="s">
        <v>4472</v>
      </c>
      <c r="G150" s="141" t="s">
        <v>4312</v>
      </c>
      <c r="H150" s="142">
        <v>6</v>
      </c>
      <c r="I150" s="143"/>
      <c r="J150" s="144">
        <f t="shared" si="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716</v>
      </c>
      <c r="AT150" s="149" t="s">
        <v>272</v>
      </c>
      <c r="AU150" s="149" t="s">
        <v>21</v>
      </c>
      <c r="AY150" s="17" t="s">
        <v>270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21</v>
      </c>
      <c r="BK150" s="150">
        <f t="shared" si="9"/>
        <v>0</v>
      </c>
      <c r="BL150" s="17" t="s">
        <v>716</v>
      </c>
      <c r="BM150" s="149" t="s">
        <v>375</v>
      </c>
    </row>
    <row r="151" spans="2:65" s="1" customFormat="1" ht="16.5" customHeight="1">
      <c r="B151" s="32"/>
      <c r="C151" s="138" t="s">
        <v>338</v>
      </c>
      <c r="D151" s="138" t="s">
        <v>272</v>
      </c>
      <c r="E151" s="139" t="s">
        <v>4473</v>
      </c>
      <c r="F151" s="140" t="s">
        <v>4474</v>
      </c>
      <c r="G151" s="141" t="s">
        <v>335</v>
      </c>
      <c r="H151" s="142">
        <v>1150</v>
      </c>
      <c r="I151" s="143"/>
      <c r="J151" s="144">
        <f t="shared" si="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716</v>
      </c>
      <c r="AT151" s="149" t="s">
        <v>272</v>
      </c>
      <c r="AU151" s="149" t="s">
        <v>21</v>
      </c>
      <c r="AY151" s="17" t="s">
        <v>270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21</v>
      </c>
      <c r="BK151" s="150">
        <f t="shared" si="9"/>
        <v>0</v>
      </c>
      <c r="BL151" s="17" t="s">
        <v>716</v>
      </c>
      <c r="BM151" s="149" t="s">
        <v>392</v>
      </c>
    </row>
    <row r="152" spans="2:65" s="1" customFormat="1" ht="16.5" customHeight="1">
      <c r="B152" s="32"/>
      <c r="C152" s="138" t="s">
        <v>345</v>
      </c>
      <c r="D152" s="138" t="s">
        <v>272</v>
      </c>
      <c r="E152" s="139" t="s">
        <v>4475</v>
      </c>
      <c r="F152" s="140" t="s">
        <v>4476</v>
      </c>
      <c r="G152" s="141" t="s">
        <v>335</v>
      </c>
      <c r="H152" s="142">
        <v>70</v>
      </c>
      <c r="I152" s="143"/>
      <c r="J152" s="144">
        <f t="shared" si="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716</v>
      </c>
      <c r="AT152" s="149" t="s">
        <v>272</v>
      </c>
      <c r="AU152" s="149" t="s">
        <v>21</v>
      </c>
      <c r="AY152" s="17" t="s">
        <v>270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21</v>
      </c>
      <c r="BK152" s="150">
        <f t="shared" si="9"/>
        <v>0</v>
      </c>
      <c r="BL152" s="17" t="s">
        <v>716</v>
      </c>
      <c r="BM152" s="149" t="s">
        <v>410</v>
      </c>
    </row>
    <row r="153" spans="2:65" s="1" customFormat="1" ht="16.5" customHeight="1">
      <c r="B153" s="32"/>
      <c r="C153" s="138" t="s">
        <v>26</v>
      </c>
      <c r="D153" s="138" t="s">
        <v>272</v>
      </c>
      <c r="E153" s="139" t="s">
        <v>4477</v>
      </c>
      <c r="F153" s="140" t="s">
        <v>4478</v>
      </c>
      <c r="G153" s="141" t="s">
        <v>335</v>
      </c>
      <c r="H153" s="142">
        <v>875</v>
      </c>
      <c r="I153" s="143"/>
      <c r="J153" s="144">
        <f t="shared" si="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716</v>
      </c>
      <c r="AT153" s="149" t="s">
        <v>272</v>
      </c>
      <c r="AU153" s="149" t="s">
        <v>21</v>
      </c>
      <c r="AY153" s="17" t="s">
        <v>270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21</v>
      </c>
      <c r="BK153" s="150">
        <f t="shared" si="9"/>
        <v>0</v>
      </c>
      <c r="BL153" s="17" t="s">
        <v>716</v>
      </c>
      <c r="BM153" s="149" t="s">
        <v>432</v>
      </c>
    </row>
    <row r="154" spans="2:65" s="1" customFormat="1" ht="24.2" customHeight="1">
      <c r="B154" s="32"/>
      <c r="C154" s="138" t="s">
        <v>355</v>
      </c>
      <c r="D154" s="138" t="s">
        <v>272</v>
      </c>
      <c r="E154" s="139" t="s">
        <v>4479</v>
      </c>
      <c r="F154" s="140" t="s">
        <v>4480</v>
      </c>
      <c r="G154" s="141" t="s">
        <v>4312</v>
      </c>
      <c r="H154" s="142">
        <v>68</v>
      </c>
      <c r="I154" s="143"/>
      <c r="J154" s="144">
        <f t="shared" si="0"/>
        <v>0</v>
      </c>
      <c r="K154" s="140" t="s">
        <v>637</v>
      </c>
      <c r="L154" s="32"/>
      <c r="M154" s="145" t="s">
        <v>1</v>
      </c>
      <c r="N154" s="146" t="s">
        <v>46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716</v>
      </c>
      <c r="AT154" s="149" t="s">
        <v>272</v>
      </c>
      <c r="AU154" s="149" t="s">
        <v>21</v>
      </c>
      <c r="AY154" s="17" t="s">
        <v>270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21</v>
      </c>
      <c r="BK154" s="150">
        <f t="shared" si="9"/>
        <v>0</v>
      </c>
      <c r="BL154" s="17" t="s">
        <v>716</v>
      </c>
      <c r="BM154" s="149" t="s">
        <v>457</v>
      </c>
    </row>
    <row r="155" spans="2:65" s="1" customFormat="1" ht="16.5" customHeight="1">
      <c r="B155" s="32"/>
      <c r="C155" s="138" t="s">
        <v>8</v>
      </c>
      <c r="D155" s="138" t="s">
        <v>272</v>
      </c>
      <c r="E155" s="139" t="s">
        <v>4481</v>
      </c>
      <c r="F155" s="140" t="s">
        <v>4482</v>
      </c>
      <c r="G155" s="141" t="s">
        <v>335</v>
      </c>
      <c r="H155" s="142">
        <v>34</v>
      </c>
      <c r="I155" s="143"/>
      <c r="J155" s="144">
        <f t="shared" si="0"/>
        <v>0</v>
      </c>
      <c r="K155" s="140" t="s">
        <v>637</v>
      </c>
      <c r="L155" s="32"/>
      <c r="M155" s="145" t="s">
        <v>1</v>
      </c>
      <c r="N155" s="146" t="s">
        <v>46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716</v>
      </c>
      <c r="AT155" s="149" t="s">
        <v>272</v>
      </c>
      <c r="AU155" s="149" t="s">
        <v>21</v>
      </c>
      <c r="AY155" s="17" t="s">
        <v>270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21</v>
      </c>
      <c r="BK155" s="150">
        <f t="shared" si="9"/>
        <v>0</v>
      </c>
      <c r="BL155" s="17" t="s">
        <v>716</v>
      </c>
      <c r="BM155" s="149" t="s">
        <v>470</v>
      </c>
    </row>
    <row r="156" spans="2:65" s="1" customFormat="1" ht="16.5" customHeight="1">
      <c r="B156" s="32"/>
      <c r="C156" s="138" t="s">
        <v>368</v>
      </c>
      <c r="D156" s="138" t="s">
        <v>272</v>
      </c>
      <c r="E156" s="139" t="s">
        <v>4483</v>
      </c>
      <c r="F156" s="140" t="s">
        <v>4484</v>
      </c>
      <c r="G156" s="141" t="s">
        <v>335</v>
      </c>
      <c r="H156" s="142">
        <v>785</v>
      </c>
      <c r="I156" s="143"/>
      <c r="J156" s="144">
        <f t="shared" si="0"/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716</v>
      </c>
      <c r="AT156" s="149" t="s">
        <v>272</v>
      </c>
      <c r="AU156" s="149" t="s">
        <v>21</v>
      </c>
      <c r="AY156" s="17" t="s">
        <v>270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21</v>
      </c>
      <c r="BK156" s="150">
        <f t="shared" si="9"/>
        <v>0</v>
      </c>
      <c r="BL156" s="17" t="s">
        <v>716</v>
      </c>
      <c r="BM156" s="149" t="s">
        <v>482</v>
      </c>
    </row>
    <row r="157" spans="2:65" s="1" customFormat="1" ht="16.5" customHeight="1">
      <c r="B157" s="32"/>
      <c r="C157" s="138" t="s">
        <v>375</v>
      </c>
      <c r="D157" s="138" t="s">
        <v>272</v>
      </c>
      <c r="E157" s="139" t="s">
        <v>4485</v>
      </c>
      <c r="F157" s="140" t="s">
        <v>4486</v>
      </c>
      <c r="G157" s="141" t="s">
        <v>4312</v>
      </c>
      <c r="H157" s="142">
        <v>6</v>
      </c>
      <c r="I157" s="143"/>
      <c r="J157" s="144">
        <f t="shared" si="0"/>
        <v>0</v>
      </c>
      <c r="K157" s="140" t="s">
        <v>637</v>
      </c>
      <c r="L157" s="32"/>
      <c r="M157" s="145" t="s">
        <v>1</v>
      </c>
      <c r="N157" s="146" t="s">
        <v>46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716</v>
      </c>
      <c r="AT157" s="149" t="s">
        <v>272</v>
      </c>
      <c r="AU157" s="149" t="s">
        <v>21</v>
      </c>
      <c r="AY157" s="17" t="s">
        <v>270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21</v>
      </c>
      <c r="BK157" s="150">
        <f t="shared" si="9"/>
        <v>0</v>
      </c>
      <c r="BL157" s="17" t="s">
        <v>716</v>
      </c>
      <c r="BM157" s="149" t="s">
        <v>494</v>
      </c>
    </row>
    <row r="158" spans="2:65" s="1" customFormat="1" ht="24.2" customHeight="1">
      <c r="B158" s="32"/>
      <c r="C158" s="138" t="s">
        <v>381</v>
      </c>
      <c r="D158" s="138" t="s">
        <v>272</v>
      </c>
      <c r="E158" s="139" t="s">
        <v>4487</v>
      </c>
      <c r="F158" s="140" t="s">
        <v>4488</v>
      </c>
      <c r="G158" s="141" t="s">
        <v>4312</v>
      </c>
      <c r="H158" s="142">
        <v>6</v>
      </c>
      <c r="I158" s="143"/>
      <c r="J158" s="144">
        <f t="shared" si="0"/>
        <v>0</v>
      </c>
      <c r="K158" s="140" t="s">
        <v>637</v>
      </c>
      <c r="L158" s="32"/>
      <c r="M158" s="145" t="s">
        <v>1</v>
      </c>
      <c r="N158" s="146" t="s">
        <v>46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716</v>
      </c>
      <c r="AT158" s="149" t="s">
        <v>272</v>
      </c>
      <c r="AU158" s="149" t="s">
        <v>21</v>
      </c>
      <c r="AY158" s="17" t="s">
        <v>270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21</v>
      </c>
      <c r="BK158" s="150">
        <f t="shared" si="9"/>
        <v>0</v>
      </c>
      <c r="BL158" s="17" t="s">
        <v>716</v>
      </c>
      <c r="BM158" s="149" t="s">
        <v>503</v>
      </c>
    </row>
    <row r="159" spans="2:65" s="1" customFormat="1" ht="24.2" customHeight="1">
      <c r="B159" s="32"/>
      <c r="C159" s="138" t="s">
        <v>392</v>
      </c>
      <c r="D159" s="138" t="s">
        <v>272</v>
      </c>
      <c r="E159" s="139" t="s">
        <v>4489</v>
      </c>
      <c r="F159" s="140" t="s">
        <v>4490</v>
      </c>
      <c r="G159" s="141" t="s">
        <v>2308</v>
      </c>
      <c r="H159" s="142">
        <v>1</v>
      </c>
      <c r="I159" s="143"/>
      <c r="J159" s="144">
        <f t="shared" si="0"/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716</v>
      </c>
      <c r="AT159" s="149" t="s">
        <v>272</v>
      </c>
      <c r="AU159" s="149" t="s">
        <v>21</v>
      </c>
      <c r="AY159" s="17" t="s">
        <v>270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21</v>
      </c>
      <c r="BK159" s="150">
        <f t="shared" si="9"/>
        <v>0</v>
      </c>
      <c r="BL159" s="17" t="s">
        <v>716</v>
      </c>
      <c r="BM159" s="149" t="s">
        <v>516</v>
      </c>
    </row>
    <row r="160" spans="2:65" s="12" customFormat="1" ht="22.5">
      <c r="B160" s="151"/>
      <c r="D160" s="152" t="s">
        <v>279</v>
      </c>
      <c r="E160" s="153" t="s">
        <v>1</v>
      </c>
      <c r="F160" s="154" t="s">
        <v>4491</v>
      </c>
      <c r="H160" s="153" t="s">
        <v>1</v>
      </c>
      <c r="I160" s="155"/>
      <c r="L160" s="151"/>
      <c r="M160" s="156"/>
      <c r="T160" s="157"/>
      <c r="AT160" s="153" t="s">
        <v>279</v>
      </c>
      <c r="AU160" s="153" t="s">
        <v>21</v>
      </c>
      <c r="AV160" s="12" t="s">
        <v>21</v>
      </c>
      <c r="AW160" s="12" t="s">
        <v>35</v>
      </c>
      <c r="AX160" s="12" t="s">
        <v>81</v>
      </c>
      <c r="AY160" s="153" t="s">
        <v>270</v>
      </c>
    </row>
    <row r="161" spans="2:65" s="12" customFormat="1" ht="22.5">
      <c r="B161" s="151"/>
      <c r="D161" s="152" t="s">
        <v>279</v>
      </c>
      <c r="E161" s="153" t="s">
        <v>1</v>
      </c>
      <c r="F161" s="154" t="s">
        <v>4492</v>
      </c>
      <c r="H161" s="153" t="s">
        <v>1</v>
      </c>
      <c r="I161" s="155"/>
      <c r="L161" s="151"/>
      <c r="M161" s="156"/>
      <c r="T161" s="157"/>
      <c r="AT161" s="153" t="s">
        <v>279</v>
      </c>
      <c r="AU161" s="153" t="s">
        <v>21</v>
      </c>
      <c r="AV161" s="12" t="s">
        <v>21</v>
      </c>
      <c r="AW161" s="12" t="s">
        <v>35</v>
      </c>
      <c r="AX161" s="12" t="s">
        <v>81</v>
      </c>
      <c r="AY161" s="153" t="s">
        <v>270</v>
      </c>
    </row>
    <row r="162" spans="2:65" s="14" customFormat="1" ht="11.25">
      <c r="B162" s="165"/>
      <c r="D162" s="152" t="s">
        <v>279</v>
      </c>
      <c r="E162" s="166" t="s">
        <v>1</v>
      </c>
      <c r="F162" s="167" t="s">
        <v>21</v>
      </c>
      <c r="H162" s="168">
        <v>1</v>
      </c>
      <c r="I162" s="169"/>
      <c r="L162" s="165"/>
      <c r="M162" s="170"/>
      <c r="T162" s="171"/>
      <c r="AT162" s="166" t="s">
        <v>279</v>
      </c>
      <c r="AU162" s="166" t="s">
        <v>21</v>
      </c>
      <c r="AV162" s="14" t="s">
        <v>90</v>
      </c>
      <c r="AW162" s="14" t="s">
        <v>35</v>
      </c>
      <c r="AX162" s="14" t="s">
        <v>21</v>
      </c>
      <c r="AY162" s="166" t="s">
        <v>270</v>
      </c>
    </row>
    <row r="163" spans="2:65" s="1" customFormat="1" ht="16.5" customHeight="1">
      <c r="B163" s="32"/>
      <c r="C163" s="138" t="s">
        <v>402</v>
      </c>
      <c r="D163" s="138" t="s">
        <v>272</v>
      </c>
      <c r="E163" s="139" t="s">
        <v>4493</v>
      </c>
      <c r="F163" s="140" t="s">
        <v>4494</v>
      </c>
      <c r="G163" s="141" t="s">
        <v>4312</v>
      </c>
      <c r="H163" s="142">
        <v>1</v>
      </c>
      <c r="I163" s="143"/>
      <c r="J163" s="144">
        <f t="shared" ref="J163:J168" si="10">ROUND(I163*H163,2)</f>
        <v>0</v>
      </c>
      <c r="K163" s="140" t="s">
        <v>637</v>
      </c>
      <c r="L163" s="32"/>
      <c r="M163" s="145" t="s">
        <v>1</v>
      </c>
      <c r="N163" s="146" t="s">
        <v>46</v>
      </c>
      <c r="P163" s="147">
        <f t="shared" ref="P163:P168" si="11">O163*H163</f>
        <v>0</v>
      </c>
      <c r="Q163" s="147">
        <v>0</v>
      </c>
      <c r="R163" s="147">
        <f t="shared" ref="R163:R168" si="12">Q163*H163</f>
        <v>0</v>
      </c>
      <c r="S163" s="147">
        <v>0</v>
      </c>
      <c r="T163" s="148">
        <f t="shared" ref="T163:T168" si="13">S163*H163</f>
        <v>0</v>
      </c>
      <c r="AR163" s="149" t="s">
        <v>716</v>
      </c>
      <c r="AT163" s="149" t="s">
        <v>272</v>
      </c>
      <c r="AU163" s="149" t="s">
        <v>21</v>
      </c>
      <c r="AY163" s="17" t="s">
        <v>270</v>
      </c>
      <c r="BE163" s="150">
        <f t="shared" ref="BE163:BE168" si="14">IF(N163="základní",J163,0)</f>
        <v>0</v>
      </c>
      <c r="BF163" s="150">
        <f t="shared" ref="BF163:BF168" si="15">IF(N163="snížená",J163,0)</f>
        <v>0</v>
      </c>
      <c r="BG163" s="150">
        <f t="shared" ref="BG163:BG168" si="16">IF(N163="zákl. přenesená",J163,0)</f>
        <v>0</v>
      </c>
      <c r="BH163" s="150">
        <f t="shared" ref="BH163:BH168" si="17">IF(N163="sníž. přenesená",J163,0)</f>
        <v>0</v>
      </c>
      <c r="BI163" s="150">
        <f t="shared" ref="BI163:BI168" si="18">IF(N163="nulová",J163,0)</f>
        <v>0</v>
      </c>
      <c r="BJ163" s="17" t="s">
        <v>21</v>
      </c>
      <c r="BK163" s="150">
        <f t="shared" ref="BK163:BK168" si="19">ROUND(I163*H163,2)</f>
        <v>0</v>
      </c>
      <c r="BL163" s="17" t="s">
        <v>716</v>
      </c>
      <c r="BM163" s="149" t="s">
        <v>531</v>
      </c>
    </row>
    <row r="164" spans="2:65" s="1" customFormat="1" ht="16.5" customHeight="1">
      <c r="B164" s="32"/>
      <c r="C164" s="138" t="s">
        <v>410</v>
      </c>
      <c r="D164" s="138" t="s">
        <v>272</v>
      </c>
      <c r="E164" s="139" t="s">
        <v>4495</v>
      </c>
      <c r="F164" s="140" t="s">
        <v>4496</v>
      </c>
      <c r="G164" s="141" t="s">
        <v>4312</v>
      </c>
      <c r="H164" s="142">
        <v>6</v>
      </c>
      <c r="I164" s="143"/>
      <c r="J164" s="144">
        <f t="shared" si="10"/>
        <v>0</v>
      </c>
      <c r="K164" s="140" t="s">
        <v>637</v>
      </c>
      <c r="L164" s="32"/>
      <c r="M164" s="145" t="s">
        <v>1</v>
      </c>
      <c r="N164" s="146" t="s">
        <v>46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716</v>
      </c>
      <c r="AT164" s="149" t="s">
        <v>272</v>
      </c>
      <c r="AU164" s="149" t="s">
        <v>21</v>
      </c>
      <c r="AY164" s="17" t="s">
        <v>270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21</v>
      </c>
      <c r="BK164" s="150">
        <f t="shared" si="19"/>
        <v>0</v>
      </c>
      <c r="BL164" s="17" t="s">
        <v>716</v>
      </c>
      <c r="BM164" s="149" t="s">
        <v>546</v>
      </c>
    </row>
    <row r="165" spans="2:65" s="1" customFormat="1" ht="16.5" customHeight="1">
      <c r="B165" s="32"/>
      <c r="C165" s="138" t="s">
        <v>423</v>
      </c>
      <c r="D165" s="138" t="s">
        <v>272</v>
      </c>
      <c r="E165" s="139" t="s">
        <v>4497</v>
      </c>
      <c r="F165" s="140" t="s">
        <v>4498</v>
      </c>
      <c r="G165" s="141" t="s">
        <v>4312</v>
      </c>
      <c r="H165" s="142">
        <v>76</v>
      </c>
      <c r="I165" s="143"/>
      <c r="J165" s="144">
        <f t="shared" si="10"/>
        <v>0</v>
      </c>
      <c r="K165" s="140" t="s">
        <v>637</v>
      </c>
      <c r="L165" s="32"/>
      <c r="M165" s="145" t="s">
        <v>1</v>
      </c>
      <c r="N165" s="146" t="s">
        <v>46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716</v>
      </c>
      <c r="AT165" s="149" t="s">
        <v>272</v>
      </c>
      <c r="AU165" s="149" t="s">
        <v>21</v>
      </c>
      <c r="AY165" s="17" t="s">
        <v>270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21</v>
      </c>
      <c r="BK165" s="150">
        <f t="shared" si="19"/>
        <v>0</v>
      </c>
      <c r="BL165" s="17" t="s">
        <v>716</v>
      </c>
      <c r="BM165" s="149" t="s">
        <v>558</v>
      </c>
    </row>
    <row r="166" spans="2:65" s="1" customFormat="1" ht="21.75" customHeight="1">
      <c r="B166" s="32"/>
      <c r="C166" s="138" t="s">
        <v>432</v>
      </c>
      <c r="D166" s="138" t="s">
        <v>272</v>
      </c>
      <c r="E166" s="139" t="s">
        <v>4499</v>
      </c>
      <c r="F166" s="140" t="s">
        <v>4500</v>
      </c>
      <c r="G166" s="141" t="s">
        <v>2308</v>
      </c>
      <c r="H166" s="142">
        <v>1</v>
      </c>
      <c r="I166" s="143"/>
      <c r="J166" s="144">
        <f t="shared" si="10"/>
        <v>0</v>
      </c>
      <c r="K166" s="140" t="s">
        <v>637</v>
      </c>
      <c r="L166" s="32"/>
      <c r="M166" s="145" t="s">
        <v>1</v>
      </c>
      <c r="N166" s="146" t="s">
        <v>46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716</v>
      </c>
      <c r="AT166" s="149" t="s">
        <v>272</v>
      </c>
      <c r="AU166" s="149" t="s">
        <v>21</v>
      </c>
      <c r="AY166" s="17" t="s">
        <v>270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21</v>
      </c>
      <c r="BK166" s="150">
        <f t="shared" si="19"/>
        <v>0</v>
      </c>
      <c r="BL166" s="17" t="s">
        <v>716</v>
      </c>
      <c r="BM166" s="149" t="s">
        <v>570</v>
      </c>
    </row>
    <row r="167" spans="2:65" s="1" customFormat="1" ht="16.5" customHeight="1">
      <c r="B167" s="32"/>
      <c r="C167" s="138" t="s">
        <v>7</v>
      </c>
      <c r="D167" s="138" t="s">
        <v>272</v>
      </c>
      <c r="E167" s="139" t="s">
        <v>4501</v>
      </c>
      <c r="F167" s="140" t="s">
        <v>4502</v>
      </c>
      <c r="G167" s="141" t="s">
        <v>2308</v>
      </c>
      <c r="H167" s="142">
        <v>1</v>
      </c>
      <c r="I167" s="143"/>
      <c r="J167" s="144">
        <f t="shared" si="10"/>
        <v>0</v>
      </c>
      <c r="K167" s="140" t="s">
        <v>637</v>
      </c>
      <c r="L167" s="32"/>
      <c r="M167" s="145" t="s">
        <v>1</v>
      </c>
      <c r="N167" s="146" t="s">
        <v>46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716</v>
      </c>
      <c r="AT167" s="149" t="s">
        <v>272</v>
      </c>
      <c r="AU167" s="149" t="s">
        <v>21</v>
      </c>
      <c r="AY167" s="17" t="s">
        <v>270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21</v>
      </c>
      <c r="BK167" s="150">
        <f t="shared" si="19"/>
        <v>0</v>
      </c>
      <c r="BL167" s="17" t="s">
        <v>716</v>
      </c>
      <c r="BM167" s="149" t="s">
        <v>587</v>
      </c>
    </row>
    <row r="168" spans="2:65" s="1" customFormat="1" ht="16.5" customHeight="1">
      <c r="B168" s="32"/>
      <c r="C168" s="138" t="s">
        <v>457</v>
      </c>
      <c r="D168" s="138" t="s">
        <v>272</v>
      </c>
      <c r="E168" s="139" t="s">
        <v>4503</v>
      </c>
      <c r="F168" s="140" t="s">
        <v>4504</v>
      </c>
      <c r="G168" s="141" t="s">
        <v>2308</v>
      </c>
      <c r="H168" s="142">
        <v>1</v>
      </c>
      <c r="I168" s="143"/>
      <c r="J168" s="144">
        <f t="shared" si="10"/>
        <v>0</v>
      </c>
      <c r="K168" s="140" t="s">
        <v>637</v>
      </c>
      <c r="L168" s="32"/>
      <c r="M168" s="145" t="s">
        <v>1</v>
      </c>
      <c r="N168" s="146" t="s">
        <v>46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716</v>
      </c>
      <c r="AT168" s="149" t="s">
        <v>272</v>
      </c>
      <c r="AU168" s="149" t="s">
        <v>21</v>
      </c>
      <c r="AY168" s="17" t="s">
        <v>270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21</v>
      </c>
      <c r="BK168" s="150">
        <f t="shared" si="19"/>
        <v>0</v>
      </c>
      <c r="BL168" s="17" t="s">
        <v>716</v>
      </c>
      <c r="BM168" s="149" t="s">
        <v>609</v>
      </c>
    </row>
    <row r="169" spans="2:65" s="11" customFormat="1" ht="25.9" customHeight="1">
      <c r="B169" s="126"/>
      <c r="D169" s="127" t="s">
        <v>80</v>
      </c>
      <c r="E169" s="128" t="s">
        <v>4505</v>
      </c>
      <c r="F169" s="128" t="s">
        <v>271</v>
      </c>
      <c r="I169" s="129"/>
      <c r="J169" s="130">
        <f>BK169</f>
        <v>0</v>
      </c>
      <c r="L169" s="126"/>
      <c r="M169" s="131"/>
      <c r="P169" s="132">
        <f>SUM(P170:P192)</f>
        <v>0</v>
      </c>
      <c r="R169" s="132">
        <f>SUM(R170:R192)</f>
        <v>0</v>
      </c>
      <c r="T169" s="133">
        <f>SUM(T170:T192)</f>
        <v>0</v>
      </c>
      <c r="AR169" s="127" t="s">
        <v>21</v>
      </c>
      <c r="AT169" s="134" t="s">
        <v>80</v>
      </c>
      <c r="AU169" s="134" t="s">
        <v>81</v>
      </c>
      <c r="AY169" s="127" t="s">
        <v>270</v>
      </c>
      <c r="BK169" s="135">
        <f>SUM(BK170:BK192)</f>
        <v>0</v>
      </c>
    </row>
    <row r="170" spans="2:65" s="1" customFormat="1" ht="16.5" customHeight="1">
      <c r="B170" s="32"/>
      <c r="C170" s="138" t="s">
        <v>464</v>
      </c>
      <c r="D170" s="138" t="s">
        <v>272</v>
      </c>
      <c r="E170" s="139" t="s">
        <v>4506</v>
      </c>
      <c r="F170" s="140" t="s">
        <v>4507</v>
      </c>
      <c r="G170" s="141" t="s">
        <v>335</v>
      </c>
      <c r="H170" s="142">
        <v>865</v>
      </c>
      <c r="I170" s="143"/>
      <c r="J170" s="144">
        <f>ROUND(I170*H170,2)</f>
        <v>0</v>
      </c>
      <c r="K170" s="140" t="s">
        <v>637</v>
      </c>
      <c r="L170" s="32"/>
      <c r="M170" s="145" t="s">
        <v>1</v>
      </c>
      <c r="N170" s="146" t="s">
        <v>46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716</v>
      </c>
      <c r="AT170" s="149" t="s">
        <v>272</v>
      </c>
      <c r="AU170" s="149" t="s">
        <v>21</v>
      </c>
      <c r="AY170" s="17" t="s">
        <v>270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21</v>
      </c>
      <c r="BK170" s="150">
        <f>ROUND(I170*H170,2)</f>
        <v>0</v>
      </c>
      <c r="BL170" s="17" t="s">
        <v>716</v>
      </c>
      <c r="BM170" s="149" t="s">
        <v>615</v>
      </c>
    </row>
    <row r="171" spans="2:65" s="1" customFormat="1" ht="16.5" customHeight="1">
      <c r="B171" s="32"/>
      <c r="C171" s="138" t="s">
        <v>470</v>
      </c>
      <c r="D171" s="138" t="s">
        <v>272</v>
      </c>
      <c r="E171" s="139" t="s">
        <v>4508</v>
      </c>
      <c r="F171" s="140" t="s">
        <v>4509</v>
      </c>
      <c r="G171" s="141" t="s">
        <v>2308</v>
      </c>
      <c r="H171" s="142">
        <v>1</v>
      </c>
      <c r="I171" s="143"/>
      <c r="J171" s="144">
        <f>ROUND(I171*H171,2)</f>
        <v>0</v>
      </c>
      <c r="K171" s="140" t="s">
        <v>637</v>
      </c>
      <c r="L171" s="32"/>
      <c r="M171" s="145" t="s">
        <v>1</v>
      </c>
      <c r="N171" s="146" t="s">
        <v>46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716</v>
      </c>
      <c r="AT171" s="149" t="s">
        <v>272</v>
      </c>
      <c r="AU171" s="149" t="s">
        <v>21</v>
      </c>
      <c r="AY171" s="17" t="s">
        <v>270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21</v>
      </c>
      <c r="BK171" s="150">
        <f>ROUND(I171*H171,2)</f>
        <v>0</v>
      </c>
      <c r="BL171" s="17" t="s">
        <v>716</v>
      </c>
      <c r="BM171" s="149" t="s">
        <v>621</v>
      </c>
    </row>
    <row r="172" spans="2:65" s="1" customFormat="1" ht="24.2" customHeight="1">
      <c r="B172" s="32"/>
      <c r="C172" s="138" t="s">
        <v>181</v>
      </c>
      <c r="D172" s="138" t="s">
        <v>272</v>
      </c>
      <c r="E172" s="139" t="s">
        <v>4510</v>
      </c>
      <c r="F172" s="140" t="s">
        <v>4511</v>
      </c>
      <c r="G172" s="141" t="s">
        <v>4312</v>
      </c>
      <c r="H172" s="142">
        <v>6</v>
      </c>
      <c r="I172" s="143"/>
      <c r="J172" s="144">
        <f>ROUND(I172*H172,2)</f>
        <v>0</v>
      </c>
      <c r="K172" s="140" t="s">
        <v>637</v>
      </c>
      <c r="L172" s="32"/>
      <c r="M172" s="145" t="s">
        <v>1</v>
      </c>
      <c r="N172" s="146" t="s">
        <v>46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716</v>
      </c>
      <c r="AT172" s="149" t="s">
        <v>272</v>
      </c>
      <c r="AU172" s="149" t="s">
        <v>21</v>
      </c>
      <c r="AY172" s="17" t="s">
        <v>270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21</v>
      </c>
      <c r="BK172" s="150">
        <f>ROUND(I172*H172,2)</f>
        <v>0</v>
      </c>
      <c r="BL172" s="17" t="s">
        <v>716</v>
      </c>
      <c r="BM172" s="149" t="s">
        <v>634</v>
      </c>
    </row>
    <row r="173" spans="2:65" s="12" customFormat="1" ht="22.5">
      <c r="B173" s="151"/>
      <c r="D173" s="152" t="s">
        <v>279</v>
      </c>
      <c r="E173" s="153" t="s">
        <v>1</v>
      </c>
      <c r="F173" s="154" t="s">
        <v>4512</v>
      </c>
      <c r="H173" s="153" t="s">
        <v>1</v>
      </c>
      <c r="I173" s="155"/>
      <c r="L173" s="151"/>
      <c r="M173" s="156"/>
      <c r="T173" s="157"/>
      <c r="AT173" s="153" t="s">
        <v>279</v>
      </c>
      <c r="AU173" s="153" t="s">
        <v>21</v>
      </c>
      <c r="AV173" s="12" t="s">
        <v>21</v>
      </c>
      <c r="AW173" s="12" t="s">
        <v>35</v>
      </c>
      <c r="AX173" s="12" t="s">
        <v>81</v>
      </c>
      <c r="AY173" s="153" t="s">
        <v>270</v>
      </c>
    </row>
    <row r="174" spans="2:65" s="12" customFormat="1" ht="22.5">
      <c r="B174" s="151"/>
      <c r="D174" s="152" t="s">
        <v>279</v>
      </c>
      <c r="E174" s="153" t="s">
        <v>1</v>
      </c>
      <c r="F174" s="154" t="s">
        <v>4513</v>
      </c>
      <c r="H174" s="153" t="s">
        <v>1</v>
      </c>
      <c r="I174" s="155"/>
      <c r="L174" s="151"/>
      <c r="M174" s="156"/>
      <c r="T174" s="157"/>
      <c r="AT174" s="153" t="s">
        <v>279</v>
      </c>
      <c r="AU174" s="153" t="s">
        <v>21</v>
      </c>
      <c r="AV174" s="12" t="s">
        <v>21</v>
      </c>
      <c r="AW174" s="12" t="s">
        <v>35</v>
      </c>
      <c r="AX174" s="12" t="s">
        <v>81</v>
      </c>
      <c r="AY174" s="153" t="s">
        <v>270</v>
      </c>
    </row>
    <row r="175" spans="2:65" s="14" customFormat="1" ht="11.25">
      <c r="B175" s="165"/>
      <c r="D175" s="152" t="s">
        <v>279</v>
      </c>
      <c r="E175" s="166" t="s">
        <v>1</v>
      </c>
      <c r="F175" s="167" t="s">
        <v>324</v>
      </c>
      <c r="H175" s="168">
        <v>6</v>
      </c>
      <c r="I175" s="169"/>
      <c r="L175" s="165"/>
      <c r="M175" s="170"/>
      <c r="T175" s="171"/>
      <c r="AT175" s="166" t="s">
        <v>279</v>
      </c>
      <c r="AU175" s="166" t="s">
        <v>21</v>
      </c>
      <c r="AV175" s="14" t="s">
        <v>90</v>
      </c>
      <c r="AW175" s="14" t="s">
        <v>35</v>
      </c>
      <c r="AX175" s="14" t="s">
        <v>21</v>
      </c>
      <c r="AY175" s="166" t="s">
        <v>270</v>
      </c>
    </row>
    <row r="176" spans="2:65" s="1" customFormat="1" ht="24.2" customHeight="1">
      <c r="B176" s="32"/>
      <c r="C176" s="138" t="s">
        <v>482</v>
      </c>
      <c r="D176" s="138" t="s">
        <v>272</v>
      </c>
      <c r="E176" s="139" t="s">
        <v>4514</v>
      </c>
      <c r="F176" s="140" t="s">
        <v>4515</v>
      </c>
      <c r="G176" s="141" t="s">
        <v>4312</v>
      </c>
      <c r="H176" s="142">
        <v>6</v>
      </c>
      <c r="I176" s="143"/>
      <c r="J176" s="144">
        <f>ROUND(I176*H176,2)</f>
        <v>0</v>
      </c>
      <c r="K176" s="140" t="s">
        <v>637</v>
      </c>
      <c r="L176" s="32"/>
      <c r="M176" s="145" t="s">
        <v>1</v>
      </c>
      <c r="N176" s="146" t="s">
        <v>46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716</v>
      </c>
      <c r="AT176" s="149" t="s">
        <v>272</v>
      </c>
      <c r="AU176" s="149" t="s">
        <v>21</v>
      </c>
      <c r="AY176" s="17" t="s">
        <v>270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21</v>
      </c>
      <c r="BK176" s="150">
        <f>ROUND(I176*H176,2)</f>
        <v>0</v>
      </c>
      <c r="BL176" s="17" t="s">
        <v>716</v>
      </c>
      <c r="BM176" s="149" t="s">
        <v>641</v>
      </c>
    </row>
    <row r="177" spans="2:65" s="12" customFormat="1" ht="22.5">
      <c r="B177" s="151"/>
      <c r="D177" s="152" t="s">
        <v>279</v>
      </c>
      <c r="E177" s="153" t="s">
        <v>1</v>
      </c>
      <c r="F177" s="154" t="s">
        <v>4516</v>
      </c>
      <c r="H177" s="153" t="s">
        <v>1</v>
      </c>
      <c r="I177" s="155"/>
      <c r="L177" s="151"/>
      <c r="M177" s="156"/>
      <c r="T177" s="157"/>
      <c r="AT177" s="153" t="s">
        <v>279</v>
      </c>
      <c r="AU177" s="153" t="s">
        <v>21</v>
      </c>
      <c r="AV177" s="12" t="s">
        <v>21</v>
      </c>
      <c r="AW177" s="12" t="s">
        <v>35</v>
      </c>
      <c r="AX177" s="12" t="s">
        <v>81</v>
      </c>
      <c r="AY177" s="153" t="s">
        <v>270</v>
      </c>
    </row>
    <row r="178" spans="2:65" s="12" customFormat="1" ht="11.25">
      <c r="B178" s="151"/>
      <c r="D178" s="152" t="s">
        <v>279</v>
      </c>
      <c r="E178" s="153" t="s">
        <v>1</v>
      </c>
      <c r="F178" s="154" t="s">
        <v>4517</v>
      </c>
      <c r="H178" s="153" t="s">
        <v>1</v>
      </c>
      <c r="I178" s="155"/>
      <c r="L178" s="151"/>
      <c r="M178" s="156"/>
      <c r="T178" s="157"/>
      <c r="AT178" s="153" t="s">
        <v>279</v>
      </c>
      <c r="AU178" s="153" t="s">
        <v>21</v>
      </c>
      <c r="AV178" s="12" t="s">
        <v>21</v>
      </c>
      <c r="AW178" s="12" t="s">
        <v>35</v>
      </c>
      <c r="AX178" s="12" t="s">
        <v>81</v>
      </c>
      <c r="AY178" s="153" t="s">
        <v>270</v>
      </c>
    </row>
    <row r="179" spans="2:65" s="14" customFormat="1" ht="11.25">
      <c r="B179" s="165"/>
      <c r="D179" s="152" t="s">
        <v>279</v>
      </c>
      <c r="E179" s="166" t="s">
        <v>1</v>
      </c>
      <c r="F179" s="167" t="s">
        <v>324</v>
      </c>
      <c r="H179" s="168">
        <v>6</v>
      </c>
      <c r="I179" s="169"/>
      <c r="L179" s="165"/>
      <c r="M179" s="170"/>
      <c r="T179" s="171"/>
      <c r="AT179" s="166" t="s">
        <v>279</v>
      </c>
      <c r="AU179" s="166" t="s">
        <v>21</v>
      </c>
      <c r="AV179" s="14" t="s">
        <v>90</v>
      </c>
      <c r="AW179" s="14" t="s">
        <v>35</v>
      </c>
      <c r="AX179" s="14" t="s">
        <v>21</v>
      </c>
      <c r="AY179" s="166" t="s">
        <v>270</v>
      </c>
    </row>
    <row r="180" spans="2:65" s="1" customFormat="1" ht="24.2" customHeight="1">
      <c r="B180" s="32"/>
      <c r="C180" s="138" t="s">
        <v>490</v>
      </c>
      <c r="D180" s="138" t="s">
        <v>272</v>
      </c>
      <c r="E180" s="139" t="s">
        <v>4518</v>
      </c>
      <c r="F180" s="140" t="s">
        <v>4519</v>
      </c>
      <c r="G180" s="141" t="s">
        <v>335</v>
      </c>
      <c r="H180" s="142">
        <v>770</v>
      </c>
      <c r="I180" s="143"/>
      <c r="J180" s="144">
        <f>ROUND(I180*H180,2)</f>
        <v>0</v>
      </c>
      <c r="K180" s="140" t="s">
        <v>637</v>
      </c>
      <c r="L180" s="32"/>
      <c r="M180" s="145" t="s">
        <v>1</v>
      </c>
      <c r="N180" s="146" t="s">
        <v>46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716</v>
      </c>
      <c r="AT180" s="149" t="s">
        <v>272</v>
      </c>
      <c r="AU180" s="149" t="s">
        <v>21</v>
      </c>
      <c r="AY180" s="17" t="s">
        <v>270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21</v>
      </c>
      <c r="BK180" s="150">
        <f>ROUND(I180*H180,2)</f>
        <v>0</v>
      </c>
      <c r="BL180" s="17" t="s">
        <v>716</v>
      </c>
      <c r="BM180" s="149" t="s">
        <v>653</v>
      </c>
    </row>
    <row r="181" spans="2:65" s="12" customFormat="1" ht="22.5">
      <c r="B181" s="151"/>
      <c r="D181" s="152" t="s">
        <v>279</v>
      </c>
      <c r="E181" s="153" t="s">
        <v>1</v>
      </c>
      <c r="F181" s="154" t="s">
        <v>4520</v>
      </c>
      <c r="H181" s="153" t="s">
        <v>1</v>
      </c>
      <c r="I181" s="155"/>
      <c r="L181" s="151"/>
      <c r="M181" s="156"/>
      <c r="T181" s="157"/>
      <c r="AT181" s="153" t="s">
        <v>279</v>
      </c>
      <c r="AU181" s="153" t="s">
        <v>21</v>
      </c>
      <c r="AV181" s="12" t="s">
        <v>21</v>
      </c>
      <c r="AW181" s="12" t="s">
        <v>35</v>
      </c>
      <c r="AX181" s="12" t="s">
        <v>81</v>
      </c>
      <c r="AY181" s="153" t="s">
        <v>270</v>
      </c>
    </row>
    <row r="182" spans="2:65" s="14" customFormat="1" ht="11.25">
      <c r="B182" s="165"/>
      <c r="D182" s="152" t="s">
        <v>279</v>
      </c>
      <c r="E182" s="166" t="s">
        <v>1</v>
      </c>
      <c r="F182" s="167" t="s">
        <v>4521</v>
      </c>
      <c r="H182" s="168">
        <v>770</v>
      </c>
      <c r="I182" s="169"/>
      <c r="L182" s="165"/>
      <c r="M182" s="170"/>
      <c r="T182" s="171"/>
      <c r="AT182" s="166" t="s">
        <v>279</v>
      </c>
      <c r="AU182" s="166" t="s">
        <v>21</v>
      </c>
      <c r="AV182" s="14" t="s">
        <v>90</v>
      </c>
      <c r="AW182" s="14" t="s">
        <v>35</v>
      </c>
      <c r="AX182" s="14" t="s">
        <v>21</v>
      </c>
      <c r="AY182" s="166" t="s">
        <v>270</v>
      </c>
    </row>
    <row r="183" spans="2:65" s="1" customFormat="1" ht="24.2" customHeight="1">
      <c r="B183" s="32"/>
      <c r="C183" s="138" t="s">
        <v>494</v>
      </c>
      <c r="D183" s="138" t="s">
        <v>272</v>
      </c>
      <c r="E183" s="139" t="s">
        <v>4522</v>
      </c>
      <c r="F183" s="140" t="s">
        <v>4523</v>
      </c>
      <c r="G183" s="141" t="s">
        <v>335</v>
      </c>
      <c r="H183" s="142">
        <v>80</v>
      </c>
      <c r="I183" s="143"/>
      <c r="J183" s="144">
        <f>ROUND(I183*H183,2)</f>
        <v>0</v>
      </c>
      <c r="K183" s="140" t="s">
        <v>637</v>
      </c>
      <c r="L183" s="32"/>
      <c r="M183" s="145" t="s">
        <v>1</v>
      </c>
      <c r="N183" s="146" t="s">
        <v>46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716</v>
      </c>
      <c r="AT183" s="149" t="s">
        <v>272</v>
      </c>
      <c r="AU183" s="149" t="s">
        <v>21</v>
      </c>
      <c r="AY183" s="17" t="s">
        <v>270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21</v>
      </c>
      <c r="BK183" s="150">
        <f>ROUND(I183*H183,2)</f>
        <v>0</v>
      </c>
      <c r="BL183" s="17" t="s">
        <v>716</v>
      </c>
      <c r="BM183" s="149" t="s">
        <v>665</v>
      </c>
    </row>
    <row r="184" spans="2:65" s="12" customFormat="1" ht="22.5">
      <c r="B184" s="151"/>
      <c r="D184" s="152" t="s">
        <v>279</v>
      </c>
      <c r="E184" s="153" t="s">
        <v>1</v>
      </c>
      <c r="F184" s="154" t="s">
        <v>4524</v>
      </c>
      <c r="H184" s="153" t="s">
        <v>1</v>
      </c>
      <c r="I184" s="155"/>
      <c r="L184" s="151"/>
      <c r="M184" s="156"/>
      <c r="T184" s="157"/>
      <c r="AT184" s="153" t="s">
        <v>279</v>
      </c>
      <c r="AU184" s="153" t="s">
        <v>21</v>
      </c>
      <c r="AV184" s="12" t="s">
        <v>21</v>
      </c>
      <c r="AW184" s="12" t="s">
        <v>35</v>
      </c>
      <c r="AX184" s="12" t="s">
        <v>81</v>
      </c>
      <c r="AY184" s="153" t="s">
        <v>270</v>
      </c>
    </row>
    <row r="185" spans="2:65" s="14" customFormat="1" ht="11.25">
      <c r="B185" s="165"/>
      <c r="D185" s="152" t="s">
        <v>279</v>
      </c>
      <c r="E185" s="166" t="s">
        <v>1</v>
      </c>
      <c r="F185" s="167" t="s">
        <v>815</v>
      </c>
      <c r="H185" s="168">
        <v>80</v>
      </c>
      <c r="I185" s="169"/>
      <c r="L185" s="165"/>
      <c r="M185" s="170"/>
      <c r="T185" s="171"/>
      <c r="AT185" s="166" t="s">
        <v>279</v>
      </c>
      <c r="AU185" s="166" t="s">
        <v>21</v>
      </c>
      <c r="AV185" s="14" t="s">
        <v>90</v>
      </c>
      <c r="AW185" s="14" t="s">
        <v>35</v>
      </c>
      <c r="AX185" s="14" t="s">
        <v>21</v>
      </c>
      <c r="AY185" s="166" t="s">
        <v>270</v>
      </c>
    </row>
    <row r="186" spans="2:65" s="1" customFormat="1" ht="24.2" customHeight="1">
      <c r="B186" s="32"/>
      <c r="C186" s="138" t="s">
        <v>499</v>
      </c>
      <c r="D186" s="138" t="s">
        <v>272</v>
      </c>
      <c r="E186" s="139" t="s">
        <v>4525</v>
      </c>
      <c r="F186" s="140" t="s">
        <v>4526</v>
      </c>
      <c r="G186" s="141" t="s">
        <v>335</v>
      </c>
      <c r="H186" s="142">
        <v>15</v>
      </c>
      <c r="I186" s="143"/>
      <c r="J186" s="144">
        <f>ROUND(I186*H186,2)</f>
        <v>0</v>
      </c>
      <c r="K186" s="140" t="s">
        <v>637</v>
      </c>
      <c r="L186" s="32"/>
      <c r="M186" s="145" t="s">
        <v>1</v>
      </c>
      <c r="N186" s="146" t="s">
        <v>46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716</v>
      </c>
      <c r="AT186" s="149" t="s">
        <v>272</v>
      </c>
      <c r="AU186" s="149" t="s">
        <v>21</v>
      </c>
      <c r="AY186" s="17" t="s">
        <v>270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21</v>
      </c>
      <c r="BK186" s="150">
        <f>ROUND(I186*H186,2)</f>
        <v>0</v>
      </c>
      <c r="BL186" s="17" t="s">
        <v>716</v>
      </c>
      <c r="BM186" s="149" t="s">
        <v>684</v>
      </c>
    </row>
    <row r="187" spans="2:65" s="12" customFormat="1" ht="22.5">
      <c r="B187" s="151"/>
      <c r="D187" s="152" t="s">
        <v>279</v>
      </c>
      <c r="E187" s="153" t="s">
        <v>1</v>
      </c>
      <c r="F187" s="154" t="s">
        <v>4527</v>
      </c>
      <c r="H187" s="153" t="s">
        <v>1</v>
      </c>
      <c r="I187" s="155"/>
      <c r="L187" s="151"/>
      <c r="M187" s="156"/>
      <c r="T187" s="157"/>
      <c r="AT187" s="153" t="s">
        <v>279</v>
      </c>
      <c r="AU187" s="153" t="s">
        <v>21</v>
      </c>
      <c r="AV187" s="12" t="s">
        <v>21</v>
      </c>
      <c r="AW187" s="12" t="s">
        <v>35</v>
      </c>
      <c r="AX187" s="12" t="s">
        <v>81</v>
      </c>
      <c r="AY187" s="153" t="s">
        <v>270</v>
      </c>
    </row>
    <row r="188" spans="2:65" s="12" customFormat="1" ht="22.5">
      <c r="B188" s="151"/>
      <c r="D188" s="152" t="s">
        <v>279</v>
      </c>
      <c r="E188" s="153" t="s">
        <v>1</v>
      </c>
      <c r="F188" s="154" t="s">
        <v>4528</v>
      </c>
      <c r="H188" s="153" t="s">
        <v>1</v>
      </c>
      <c r="I188" s="155"/>
      <c r="L188" s="151"/>
      <c r="M188" s="156"/>
      <c r="T188" s="157"/>
      <c r="AT188" s="153" t="s">
        <v>279</v>
      </c>
      <c r="AU188" s="153" t="s">
        <v>21</v>
      </c>
      <c r="AV188" s="12" t="s">
        <v>21</v>
      </c>
      <c r="AW188" s="12" t="s">
        <v>35</v>
      </c>
      <c r="AX188" s="12" t="s">
        <v>81</v>
      </c>
      <c r="AY188" s="153" t="s">
        <v>270</v>
      </c>
    </row>
    <row r="189" spans="2:65" s="14" customFormat="1" ht="11.25">
      <c r="B189" s="165"/>
      <c r="D189" s="152" t="s">
        <v>279</v>
      </c>
      <c r="E189" s="166" t="s">
        <v>1</v>
      </c>
      <c r="F189" s="167" t="s">
        <v>381</v>
      </c>
      <c r="H189" s="168">
        <v>15</v>
      </c>
      <c r="I189" s="169"/>
      <c r="L189" s="165"/>
      <c r="M189" s="170"/>
      <c r="T189" s="171"/>
      <c r="AT189" s="166" t="s">
        <v>279</v>
      </c>
      <c r="AU189" s="166" t="s">
        <v>21</v>
      </c>
      <c r="AV189" s="14" t="s">
        <v>90</v>
      </c>
      <c r="AW189" s="14" t="s">
        <v>35</v>
      </c>
      <c r="AX189" s="14" t="s">
        <v>21</v>
      </c>
      <c r="AY189" s="166" t="s">
        <v>270</v>
      </c>
    </row>
    <row r="190" spans="2:65" s="1" customFormat="1" ht="24.2" customHeight="1">
      <c r="B190" s="32"/>
      <c r="C190" s="138" t="s">
        <v>503</v>
      </c>
      <c r="D190" s="138" t="s">
        <v>272</v>
      </c>
      <c r="E190" s="139" t="s">
        <v>4529</v>
      </c>
      <c r="F190" s="140" t="s">
        <v>4530</v>
      </c>
      <c r="G190" s="141" t="s">
        <v>4312</v>
      </c>
      <c r="H190" s="142">
        <v>1</v>
      </c>
      <c r="I190" s="143"/>
      <c r="J190" s="144">
        <f>ROUND(I190*H190,2)</f>
        <v>0</v>
      </c>
      <c r="K190" s="140" t="s">
        <v>637</v>
      </c>
      <c r="L190" s="32"/>
      <c r="M190" s="145" t="s">
        <v>1</v>
      </c>
      <c r="N190" s="146" t="s">
        <v>46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716</v>
      </c>
      <c r="AT190" s="149" t="s">
        <v>272</v>
      </c>
      <c r="AU190" s="149" t="s">
        <v>21</v>
      </c>
      <c r="AY190" s="17" t="s">
        <v>270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21</v>
      </c>
      <c r="BK190" s="150">
        <f>ROUND(I190*H190,2)</f>
        <v>0</v>
      </c>
      <c r="BL190" s="17" t="s">
        <v>716</v>
      </c>
      <c r="BM190" s="149" t="s">
        <v>693</v>
      </c>
    </row>
    <row r="191" spans="2:65" s="1" customFormat="1" ht="16.5" customHeight="1">
      <c r="B191" s="32"/>
      <c r="C191" s="138" t="s">
        <v>509</v>
      </c>
      <c r="D191" s="138" t="s">
        <v>272</v>
      </c>
      <c r="E191" s="139" t="s">
        <v>4531</v>
      </c>
      <c r="F191" s="140" t="s">
        <v>4532</v>
      </c>
      <c r="G191" s="141" t="s">
        <v>4312</v>
      </c>
      <c r="H191" s="142">
        <v>1</v>
      </c>
      <c r="I191" s="143"/>
      <c r="J191" s="144">
        <f>ROUND(I191*H191,2)</f>
        <v>0</v>
      </c>
      <c r="K191" s="140" t="s">
        <v>637</v>
      </c>
      <c r="L191" s="32"/>
      <c r="M191" s="145" t="s">
        <v>1</v>
      </c>
      <c r="N191" s="146" t="s">
        <v>46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716</v>
      </c>
      <c r="AT191" s="149" t="s">
        <v>272</v>
      </c>
      <c r="AU191" s="149" t="s">
        <v>21</v>
      </c>
      <c r="AY191" s="17" t="s">
        <v>270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21</v>
      </c>
      <c r="BK191" s="150">
        <f>ROUND(I191*H191,2)</f>
        <v>0</v>
      </c>
      <c r="BL191" s="17" t="s">
        <v>716</v>
      </c>
      <c r="BM191" s="149" t="s">
        <v>704</v>
      </c>
    </row>
    <row r="192" spans="2:65" s="1" customFormat="1" ht="16.5" customHeight="1">
      <c r="B192" s="32"/>
      <c r="C192" s="138" t="s">
        <v>516</v>
      </c>
      <c r="D192" s="138" t="s">
        <v>272</v>
      </c>
      <c r="E192" s="139" t="s">
        <v>4533</v>
      </c>
      <c r="F192" s="140" t="s">
        <v>4534</v>
      </c>
      <c r="G192" s="141" t="s">
        <v>371</v>
      </c>
      <c r="H192" s="142">
        <v>34</v>
      </c>
      <c r="I192" s="143"/>
      <c r="J192" s="144">
        <f>ROUND(I192*H192,2)</f>
        <v>0</v>
      </c>
      <c r="K192" s="140" t="s">
        <v>637</v>
      </c>
      <c r="L192" s="32"/>
      <c r="M192" s="145" t="s">
        <v>1</v>
      </c>
      <c r="N192" s="146" t="s">
        <v>46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716</v>
      </c>
      <c r="AT192" s="149" t="s">
        <v>272</v>
      </c>
      <c r="AU192" s="149" t="s">
        <v>21</v>
      </c>
      <c r="AY192" s="17" t="s">
        <v>270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21</v>
      </c>
      <c r="BK192" s="150">
        <f>ROUND(I192*H192,2)</f>
        <v>0</v>
      </c>
      <c r="BL192" s="17" t="s">
        <v>716</v>
      </c>
      <c r="BM192" s="149" t="s">
        <v>716</v>
      </c>
    </row>
    <row r="193" spans="2:65" s="11" customFormat="1" ht="25.9" customHeight="1">
      <c r="B193" s="126"/>
      <c r="D193" s="127" t="s">
        <v>80</v>
      </c>
      <c r="E193" s="128" t="s">
        <v>4535</v>
      </c>
      <c r="F193" s="128" t="s">
        <v>4536</v>
      </c>
      <c r="I193" s="129"/>
      <c r="J193" s="130">
        <f>BK193</f>
        <v>0</v>
      </c>
      <c r="L193" s="126"/>
      <c r="M193" s="131"/>
      <c r="P193" s="132">
        <f>SUM(P194:P208)</f>
        <v>0</v>
      </c>
      <c r="R193" s="132">
        <f>SUM(R194:R208)</f>
        <v>0</v>
      </c>
      <c r="T193" s="133">
        <f>SUM(T194:T208)</f>
        <v>0</v>
      </c>
      <c r="AR193" s="127" t="s">
        <v>21</v>
      </c>
      <c r="AT193" s="134" t="s">
        <v>80</v>
      </c>
      <c r="AU193" s="134" t="s">
        <v>81</v>
      </c>
      <c r="AY193" s="127" t="s">
        <v>270</v>
      </c>
      <c r="BK193" s="135">
        <f>SUM(BK194:BK208)</f>
        <v>0</v>
      </c>
    </row>
    <row r="194" spans="2:65" s="1" customFormat="1" ht="21.75" customHeight="1">
      <c r="B194" s="32"/>
      <c r="C194" s="138" t="s">
        <v>522</v>
      </c>
      <c r="D194" s="138" t="s">
        <v>272</v>
      </c>
      <c r="E194" s="139" t="s">
        <v>4537</v>
      </c>
      <c r="F194" s="140" t="s">
        <v>4538</v>
      </c>
      <c r="G194" s="141" t="s">
        <v>2308</v>
      </c>
      <c r="H194" s="142">
        <v>6</v>
      </c>
      <c r="I194" s="143"/>
      <c r="J194" s="144">
        <f>ROUND(I194*H194,2)</f>
        <v>0</v>
      </c>
      <c r="K194" s="140" t="s">
        <v>637</v>
      </c>
      <c r="L194" s="32"/>
      <c r="M194" s="145" t="s">
        <v>1</v>
      </c>
      <c r="N194" s="146" t="s">
        <v>46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716</v>
      </c>
      <c r="AT194" s="149" t="s">
        <v>272</v>
      </c>
      <c r="AU194" s="149" t="s">
        <v>21</v>
      </c>
      <c r="AY194" s="17" t="s">
        <v>270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21</v>
      </c>
      <c r="BK194" s="150">
        <f>ROUND(I194*H194,2)</f>
        <v>0</v>
      </c>
      <c r="BL194" s="17" t="s">
        <v>716</v>
      </c>
      <c r="BM194" s="149" t="s">
        <v>730</v>
      </c>
    </row>
    <row r="195" spans="2:65" s="12" customFormat="1" ht="22.5">
      <c r="B195" s="151"/>
      <c r="D195" s="152" t="s">
        <v>279</v>
      </c>
      <c r="E195" s="153" t="s">
        <v>1</v>
      </c>
      <c r="F195" s="154" t="s">
        <v>4539</v>
      </c>
      <c r="H195" s="153" t="s">
        <v>1</v>
      </c>
      <c r="I195" s="155"/>
      <c r="L195" s="151"/>
      <c r="M195" s="156"/>
      <c r="T195" s="157"/>
      <c r="AT195" s="153" t="s">
        <v>279</v>
      </c>
      <c r="AU195" s="153" t="s">
        <v>21</v>
      </c>
      <c r="AV195" s="12" t="s">
        <v>21</v>
      </c>
      <c r="AW195" s="12" t="s">
        <v>35</v>
      </c>
      <c r="AX195" s="12" t="s">
        <v>81</v>
      </c>
      <c r="AY195" s="153" t="s">
        <v>270</v>
      </c>
    </row>
    <row r="196" spans="2:65" s="12" customFormat="1" ht="22.5">
      <c r="B196" s="151"/>
      <c r="D196" s="152" t="s">
        <v>279</v>
      </c>
      <c r="E196" s="153" t="s">
        <v>1</v>
      </c>
      <c r="F196" s="154" t="s">
        <v>4540</v>
      </c>
      <c r="H196" s="153" t="s">
        <v>1</v>
      </c>
      <c r="I196" s="155"/>
      <c r="L196" s="151"/>
      <c r="M196" s="156"/>
      <c r="T196" s="157"/>
      <c r="AT196" s="153" t="s">
        <v>279</v>
      </c>
      <c r="AU196" s="153" t="s">
        <v>21</v>
      </c>
      <c r="AV196" s="12" t="s">
        <v>21</v>
      </c>
      <c r="AW196" s="12" t="s">
        <v>35</v>
      </c>
      <c r="AX196" s="12" t="s">
        <v>81</v>
      </c>
      <c r="AY196" s="153" t="s">
        <v>270</v>
      </c>
    </row>
    <row r="197" spans="2:65" s="12" customFormat="1" ht="11.25">
      <c r="B197" s="151"/>
      <c r="D197" s="152" t="s">
        <v>279</v>
      </c>
      <c r="E197" s="153" t="s">
        <v>1</v>
      </c>
      <c r="F197" s="154" t="s">
        <v>4541</v>
      </c>
      <c r="H197" s="153" t="s">
        <v>1</v>
      </c>
      <c r="I197" s="155"/>
      <c r="L197" s="151"/>
      <c r="M197" s="156"/>
      <c r="T197" s="157"/>
      <c r="AT197" s="153" t="s">
        <v>279</v>
      </c>
      <c r="AU197" s="153" t="s">
        <v>21</v>
      </c>
      <c r="AV197" s="12" t="s">
        <v>21</v>
      </c>
      <c r="AW197" s="12" t="s">
        <v>35</v>
      </c>
      <c r="AX197" s="12" t="s">
        <v>81</v>
      </c>
      <c r="AY197" s="153" t="s">
        <v>270</v>
      </c>
    </row>
    <row r="198" spans="2:65" s="14" customFormat="1" ht="11.25">
      <c r="B198" s="165"/>
      <c r="D198" s="152" t="s">
        <v>279</v>
      </c>
      <c r="E198" s="166" t="s">
        <v>1</v>
      </c>
      <c r="F198" s="167" t="s">
        <v>324</v>
      </c>
      <c r="H198" s="168">
        <v>6</v>
      </c>
      <c r="I198" s="169"/>
      <c r="L198" s="165"/>
      <c r="M198" s="170"/>
      <c r="T198" s="171"/>
      <c r="AT198" s="166" t="s">
        <v>279</v>
      </c>
      <c r="AU198" s="166" t="s">
        <v>21</v>
      </c>
      <c r="AV198" s="14" t="s">
        <v>90</v>
      </c>
      <c r="AW198" s="14" t="s">
        <v>35</v>
      </c>
      <c r="AX198" s="14" t="s">
        <v>21</v>
      </c>
      <c r="AY198" s="166" t="s">
        <v>270</v>
      </c>
    </row>
    <row r="199" spans="2:65" s="1" customFormat="1" ht="21.75" customHeight="1">
      <c r="B199" s="32"/>
      <c r="C199" s="138" t="s">
        <v>531</v>
      </c>
      <c r="D199" s="138" t="s">
        <v>272</v>
      </c>
      <c r="E199" s="139" t="s">
        <v>4542</v>
      </c>
      <c r="F199" s="140" t="s">
        <v>4543</v>
      </c>
      <c r="G199" s="141" t="s">
        <v>2308</v>
      </c>
      <c r="H199" s="142">
        <v>6</v>
      </c>
      <c r="I199" s="143"/>
      <c r="J199" s="144">
        <f>ROUND(I199*H199,2)</f>
        <v>0</v>
      </c>
      <c r="K199" s="140" t="s">
        <v>637</v>
      </c>
      <c r="L199" s="32"/>
      <c r="M199" s="145" t="s">
        <v>1</v>
      </c>
      <c r="N199" s="146" t="s">
        <v>46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716</v>
      </c>
      <c r="AT199" s="149" t="s">
        <v>272</v>
      </c>
      <c r="AU199" s="149" t="s">
        <v>21</v>
      </c>
      <c r="AY199" s="17" t="s">
        <v>270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21</v>
      </c>
      <c r="BK199" s="150">
        <f>ROUND(I199*H199,2)</f>
        <v>0</v>
      </c>
      <c r="BL199" s="17" t="s">
        <v>716</v>
      </c>
      <c r="BM199" s="149" t="s">
        <v>743</v>
      </c>
    </row>
    <row r="200" spans="2:65" s="12" customFormat="1" ht="22.5">
      <c r="B200" s="151"/>
      <c r="D200" s="152" t="s">
        <v>279</v>
      </c>
      <c r="E200" s="153" t="s">
        <v>1</v>
      </c>
      <c r="F200" s="154" t="s">
        <v>4544</v>
      </c>
      <c r="H200" s="153" t="s">
        <v>1</v>
      </c>
      <c r="I200" s="155"/>
      <c r="L200" s="151"/>
      <c r="M200" s="156"/>
      <c r="T200" s="157"/>
      <c r="AT200" s="153" t="s">
        <v>279</v>
      </c>
      <c r="AU200" s="153" t="s">
        <v>21</v>
      </c>
      <c r="AV200" s="12" t="s">
        <v>21</v>
      </c>
      <c r="AW200" s="12" t="s">
        <v>35</v>
      </c>
      <c r="AX200" s="12" t="s">
        <v>81</v>
      </c>
      <c r="AY200" s="153" t="s">
        <v>270</v>
      </c>
    </row>
    <row r="201" spans="2:65" s="12" customFormat="1" ht="22.5">
      <c r="B201" s="151"/>
      <c r="D201" s="152" t="s">
        <v>279</v>
      </c>
      <c r="E201" s="153" t="s">
        <v>1</v>
      </c>
      <c r="F201" s="154" t="s">
        <v>4545</v>
      </c>
      <c r="H201" s="153" t="s">
        <v>1</v>
      </c>
      <c r="I201" s="155"/>
      <c r="L201" s="151"/>
      <c r="M201" s="156"/>
      <c r="T201" s="157"/>
      <c r="AT201" s="153" t="s">
        <v>279</v>
      </c>
      <c r="AU201" s="153" t="s">
        <v>21</v>
      </c>
      <c r="AV201" s="12" t="s">
        <v>21</v>
      </c>
      <c r="AW201" s="12" t="s">
        <v>35</v>
      </c>
      <c r="AX201" s="12" t="s">
        <v>81</v>
      </c>
      <c r="AY201" s="153" t="s">
        <v>270</v>
      </c>
    </row>
    <row r="202" spans="2:65" s="14" customFormat="1" ht="11.25">
      <c r="B202" s="165"/>
      <c r="D202" s="152" t="s">
        <v>279</v>
      </c>
      <c r="E202" s="166" t="s">
        <v>1</v>
      </c>
      <c r="F202" s="167" t="s">
        <v>324</v>
      </c>
      <c r="H202" s="168">
        <v>6</v>
      </c>
      <c r="I202" s="169"/>
      <c r="L202" s="165"/>
      <c r="M202" s="170"/>
      <c r="T202" s="171"/>
      <c r="AT202" s="166" t="s">
        <v>279</v>
      </c>
      <c r="AU202" s="166" t="s">
        <v>21</v>
      </c>
      <c r="AV202" s="14" t="s">
        <v>90</v>
      </c>
      <c r="AW202" s="14" t="s">
        <v>35</v>
      </c>
      <c r="AX202" s="14" t="s">
        <v>21</v>
      </c>
      <c r="AY202" s="166" t="s">
        <v>270</v>
      </c>
    </row>
    <row r="203" spans="2:65" s="1" customFormat="1" ht="24.2" customHeight="1">
      <c r="B203" s="32"/>
      <c r="C203" s="138" t="s">
        <v>541</v>
      </c>
      <c r="D203" s="138" t="s">
        <v>272</v>
      </c>
      <c r="E203" s="139" t="s">
        <v>4546</v>
      </c>
      <c r="F203" s="140" t="s">
        <v>4547</v>
      </c>
      <c r="G203" s="141" t="s">
        <v>2308</v>
      </c>
      <c r="H203" s="142">
        <v>1</v>
      </c>
      <c r="I203" s="143"/>
      <c r="J203" s="144">
        <f>ROUND(I203*H203,2)</f>
        <v>0</v>
      </c>
      <c r="K203" s="140" t="s">
        <v>637</v>
      </c>
      <c r="L203" s="32"/>
      <c r="M203" s="145" t="s">
        <v>1</v>
      </c>
      <c r="N203" s="146" t="s">
        <v>46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716</v>
      </c>
      <c r="AT203" s="149" t="s">
        <v>272</v>
      </c>
      <c r="AU203" s="149" t="s">
        <v>21</v>
      </c>
      <c r="AY203" s="17" t="s">
        <v>270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21</v>
      </c>
      <c r="BK203" s="150">
        <f>ROUND(I203*H203,2)</f>
        <v>0</v>
      </c>
      <c r="BL203" s="17" t="s">
        <v>716</v>
      </c>
      <c r="BM203" s="149" t="s">
        <v>753</v>
      </c>
    </row>
    <row r="204" spans="2:65" s="12" customFormat="1" ht="22.5">
      <c r="B204" s="151"/>
      <c r="D204" s="152" t="s">
        <v>279</v>
      </c>
      <c r="E204" s="153" t="s">
        <v>1</v>
      </c>
      <c r="F204" s="154" t="s">
        <v>4548</v>
      </c>
      <c r="H204" s="153" t="s">
        <v>1</v>
      </c>
      <c r="I204" s="155"/>
      <c r="L204" s="151"/>
      <c r="M204" s="156"/>
      <c r="T204" s="157"/>
      <c r="AT204" s="153" t="s">
        <v>279</v>
      </c>
      <c r="AU204" s="153" t="s">
        <v>21</v>
      </c>
      <c r="AV204" s="12" t="s">
        <v>21</v>
      </c>
      <c r="AW204" s="12" t="s">
        <v>35</v>
      </c>
      <c r="AX204" s="12" t="s">
        <v>81</v>
      </c>
      <c r="AY204" s="153" t="s">
        <v>270</v>
      </c>
    </row>
    <row r="205" spans="2:65" s="14" customFormat="1" ht="11.25">
      <c r="B205" s="165"/>
      <c r="D205" s="152" t="s">
        <v>279</v>
      </c>
      <c r="E205" s="166" t="s">
        <v>1</v>
      </c>
      <c r="F205" s="167" t="s">
        <v>21</v>
      </c>
      <c r="H205" s="168">
        <v>1</v>
      </c>
      <c r="I205" s="169"/>
      <c r="L205" s="165"/>
      <c r="M205" s="170"/>
      <c r="T205" s="171"/>
      <c r="AT205" s="166" t="s">
        <v>279</v>
      </c>
      <c r="AU205" s="166" t="s">
        <v>21</v>
      </c>
      <c r="AV205" s="14" t="s">
        <v>90</v>
      </c>
      <c r="AW205" s="14" t="s">
        <v>35</v>
      </c>
      <c r="AX205" s="14" t="s">
        <v>21</v>
      </c>
      <c r="AY205" s="166" t="s">
        <v>270</v>
      </c>
    </row>
    <row r="206" spans="2:65" s="1" customFormat="1" ht="24.2" customHeight="1">
      <c r="B206" s="32"/>
      <c r="C206" s="138" t="s">
        <v>546</v>
      </c>
      <c r="D206" s="138" t="s">
        <v>272</v>
      </c>
      <c r="E206" s="139" t="s">
        <v>4549</v>
      </c>
      <c r="F206" s="140" t="s">
        <v>4550</v>
      </c>
      <c r="G206" s="141" t="s">
        <v>2308</v>
      </c>
      <c r="H206" s="142">
        <v>1</v>
      </c>
      <c r="I206" s="143"/>
      <c r="J206" s="144">
        <f>ROUND(I206*H206,2)</f>
        <v>0</v>
      </c>
      <c r="K206" s="140" t="s">
        <v>637</v>
      </c>
      <c r="L206" s="32"/>
      <c r="M206" s="145" t="s">
        <v>1</v>
      </c>
      <c r="N206" s="146" t="s">
        <v>46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716</v>
      </c>
      <c r="AT206" s="149" t="s">
        <v>272</v>
      </c>
      <c r="AU206" s="149" t="s">
        <v>21</v>
      </c>
      <c r="AY206" s="17" t="s">
        <v>270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21</v>
      </c>
      <c r="BK206" s="150">
        <f>ROUND(I206*H206,2)</f>
        <v>0</v>
      </c>
      <c r="BL206" s="17" t="s">
        <v>716</v>
      </c>
      <c r="BM206" s="149" t="s">
        <v>765</v>
      </c>
    </row>
    <row r="207" spans="2:65" s="12" customFormat="1" ht="22.5">
      <c r="B207" s="151"/>
      <c r="D207" s="152" t="s">
        <v>279</v>
      </c>
      <c r="E207" s="153" t="s">
        <v>1</v>
      </c>
      <c r="F207" s="154" t="s">
        <v>4551</v>
      </c>
      <c r="H207" s="153" t="s">
        <v>1</v>
      </c>
      <c r="I207" s="155"/>
      <c r="L207" s="151"/>
      <c r="M207" s="156"/>
      <c r="T207" s="157"/>
      <c r="AT207" s="153" t="s">
        <v>279</v>
      </c>
      <c r="AU207" s="153" t="s">
        <v>21</v>
      </c>
      <c r="AV207" s="12" t="s">
        <v>21</v>
      </c>
      <c r="AW207" s="12" t="s">
        <v>35</v>
      </c>
      <c r="AX207" s="12" t="s">
        <v>81</v>
      </c>
      <c r="AY207" s="153" t="s">
        <v>270</v>
      </c>
    </row>
    <row r="208" spans="2:65" s="14" customFormat="1" ht="11.25">
      <c r="B208" s="165"/>
      <c r="D208" s="152" t="s">
        <v>279</v>
      </c>
      <c r="E208" s="166" t="s">
        <v>1</v>
      </c>
      <c r="F208" s="167" t="s">
        <v>21</v>
      </c>
      <c r="H208" s="168">
        <v>1</v>
      </c>
      <c r="I208" s="169"/>
      <c r="L208" s="165"/>
      <c r="M208" s="170"/>
      <c r="T208" s="171"/>
      <c r="AT208" s="166" t="s">
        <v>279</v>
      </c>
      <c r="AU208" s="166" t="s">
        <v>21</v>
      </c>
      <c r="AV208" s="14" t="s">
        <v>90</v>
      </c>
      <c r="AW208" s="14" t="s">
        <v>35</v>
      </c>
      <c r="AX208" s="14" t="s">
        <v>21</v>
      </c>
      <c r="AY208" s="166" t="s">
        <v>270</v>
      </c>
    </row>
    <row r="209" spans="2:65" s="11" customFormat="1" ht="25.9" customHeight="1">
      <c r="B209" s="126"/>
      <c r="D209" s="127" t="s">
        <v>80</v>
      </c>
      <c r="E209" s="128" t="s">
        <v>4552</v>
      </c>
      <c r="F209" s="128" t="s">
        <v>4553</v>
      </c>
      <c r="I209" s="129"/>
      <c r="J209" s="130">
        <f>BK209</f>
        <v>0</v>
      </c>
      <c r="L209" s="126"/>
      <c r="M209" s="131"/>
      <c r="P209" s="132">
        <f>SUM(P210:P212)</f>
        <v>0</v>
      </c>
      <c r="R209" s="132">
        <f>SUM(R210:R212)</f>
        <v>0</v>
      </c>
      <c r="T209" s="133">
        <f>SUM(T210:T212)</f>
        <v>0</v>
      </c>
      <c r="AR209" s="127" t="s">
        <v>21</v>
      </c>
      <c r="AT209" s="134" t="s">
        <v>80</v>
      </c>
      <c r="AU209" s="134" t="s">
        <v>81</v>
      </c>
      <c r="AY209" s="127" t="s">
        <v>270</v>
      </c>
      <c r="BK209" s="135">
        <f>SUM(BK210:BK212)</f>
        <v>0</v>
      </c>
    </row>
    <row r="210" spans="2:65" s="1" customFormat="1" ht="16.5" customHeight="1">
      <c r="B210" s="32"/>
      <c r="C210" s="138" t="s">
        <v>552</v>
      </c>
      <c r="D210" s="138" t="s">
        <v>272</v>
      </c>
      <c r="E210" s="139" t="s">
        <v>4554</v>
      </c>
      <c r="F210" s="140" t="s">
        <v>4555</v>
      </c>
      <c r="G210" s="141" t="s">
        <v>4312</v>
      </c>
      <c r="H210" s="142">
        <v>1</v>
      </c>
      <c r="I210" s="143"/>
      <c r="J210" s="144">
        <f>ROUND(I210*H210,2)</f>
        <v>0</v>
      </c>
      <c r="K210" s="140" t="s">
        <v>637</v>
      </c>
      <c r="L210" s="32"/>
      <c r="M210" s="145" t="s">
        <v>1</v>
      </c>
      <c r="N210" s="146" t="s">
        <v>46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716</v>
      </c>
      <c r="AT210" s="149" t="s">
        <v>272</v>
      </c>
      <c r="AU210" s="149" t="s">
        <v>21</v>
      </c>
      <c r="AY210" s="17" t="s">
        <v>270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21</v>
      </c>
      <c r="BK210" s="150">
        <f>ROUND(I210*H210,2)</f>
        <v>0</v>
      </c>
      <c r="BL210" s="17" t="s">
        <v>716</v>
      </c>
      <c r="BM210" s="149" t="s">
        <v>775</v>
      </c>
    </row>
    <row r="211" spans="2:65" s="1" customFormat="1" ht="16.5" customHeight="1">
      <c r="B211" s="32"/>
      <c r="C211" s="138" t="s">
        <v>558</v>
      </c>
      <c r="D211" s="138" t="s">
        <v>272</v>
      </c>
      <c r="E211" s="139" t="s">
        <v>4556</v>
      </c>
      <c r="F211" s="140" t="s">
        <v>4557</v>
      </c>
      <c r="G211" s="141" t="s">
        <v>2308</v>
      </c>
      <c r="H211" s="142">
        <v>1</v>
      </c>
      <c r="I211" s="143"/>
      <c r="J211" s="144">
        <f>ROUND(I211*H211,2)</f>
        <v>0</v>
      </c>
      <c r="K211" s="140" t="s">
        <v>637</v>
      </c>
      <c r="L211" s="32"/>
      <c r="M211" s="145" t="s">
        <v>1</v>
      </c>
      <c r="N211" s="146" t="s">
        <v>46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716</v>
      </c>
      <c r="AT211" s="149" t="s">
        <v>272</v>
      </c>
      <c r="AU211" s="149" t="s">
        <v>21</v>
      </c>
      <c r="AY211" s="17" t="s">
        <v>270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21</v>
      </c>
      <c r="BK211" s="150">
        <f>ROUND(I211*H211,2)</f>
        <v>0</v>
      </c>
      <c r="BL211" s="17" t="s">
        <v>716</v>
      </c>
      <c r="BM211" s="149" t="s">
        <v>792</v>
      </c>
    </row>
    <row r="212" spans="2:65" s="1" customFormat="1" ht="24.2" customHeight="1">
      <c r="B212" s="32"/>
      <c r="C212" s="138" t="s">
        <v>566</v>
      </c>
      <c r="D212" s="138" t="s">
        <v>272</v>
      </c>
      <c r="E212" s="139" t="s">
        <v>4558</v>
      </c>
      <c r="F212" s="140" t="s">
        <v>4559</v>
      </c>
      <c r="G212" s="141" t="s">
        <v>4312</v>
      </c>
      <c r="H212" s="142">
        <v>1</v>
      </c>
      <c r="I212" s="143"/>
      <c r="J212" s="144">
        <f>ROUND(I212*H212,2)</f>
        <v>0</v>
      </c>
      <c r="K212" s="140" t="s">
        <v>637</v>
      </c>
      <c r="L212" s="32"/>
      <c r="M212" s="189" t="s">
        <v>1</v>
      </c>
      <c r="N212" s="190" t="s">
        <v>46</v>
      </c>
      <c r="O212" s="191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149" t="s">
        <v>716</v>
      </c>
      <c r="AT212" s="149" t="s">
        <v>272</v>
      </c>
      <c r="AU212" s="149" t="s">
        <v>21</v>
      </c>
      <c r="AY212" s="17" t="s">
        <v>270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21</v>
      </c>
      <c r="BK212" s="150">
        <f>ROUND(I212*H212,2)</f>
        <v>0</v>
      </c>
      <c r="BL212" s="17" t="s">
        <v>716</v>
      </c>
      <c r="BM212" s="149" t="s">
        <v>803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wwwHFAwvSV/IO3THYy6APC3v0dEOszpzI0zjPy5gXYIKL1jK6uCiPVnd8zg/A/IHkRAx8I3l/D+zSg0VtUz/vQ==" saltValue="GwOEDMqaSlFy4gH2X/CRxyM1Eu5kurhpWTDQXO92JY+0J4ZlTZsqht/n6YggUo6eezP11LsvP2Dhdi3AnwG0KA==" spinCount="100000" sheet="1" objects="1" scenarios="1" formatColumns="0" formatRows="0" autoFilter="0"/>
  <autoFilter ref="C124:K212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4560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ROUND((SUM(BE122:BE171)),  2)</f>
        <v>0</v>
      </c>
      <c r="I35" s="98">
        <v>0.21</v>
      </c>
      <c r="J35" s="86">
        <f>ROUND(((SUM(BE122:BE171))*I35),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ROUND((SUM(BF122:BF171)),  2)</f>
        <v>0</v>
      </c>
      <c r="I36" s="98">
        <v>0.12</v>
      </c>
      <c r="J36" s="86">
        <f>ROUND(((SUM(BF122:BF171))*I36),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ROUND((SUM(BG122:BG171)),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ROUND((SUM(BH122:BH171)),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ROUND((SUM(BI122:BI171)),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902 - přeložka sloupů trakčního vedení DPmB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J122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2633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4561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6" t="str">
        <f>E7</f>
        <v>BRNO, HLINKY - REKONSTRUKCE VODOVODU, AKTUALIZACE PROJEKTOVÉ DOKUMENTACE</v>
      </c>
      <c r="F110" s="247"/>
      <c r="G110" s="247"/>
      <c r="H110" s="247"/>
      <c r="L110" s="32"/>
    </row>
    <row r="111" spans="2:47" ht="12" customHeight="1">
      <c r="B111" s="20"/>
      <c r="C111" s="27" t="s">
        <v>164</v>
      </c>
      <c r="L111" s="20"/>
    </row>
    <row r="112" spans="2:47" s="1" customFormat="1" ht="16.5" customHeight="1">
      <c r="B112" s="32"/>
      <c r="E112" s="246" t="s">
        <v>4435</v>
      </c>
      <c r="F112" s="248"/>
      <c r="G112" s="248"/>
      <c r="H112" s="248"/>
      <c r="L112" s="32"/>
    </row>
    <row r="113" spans="2:65" s="1" customFormat="1" ht="12" customHeight="1">
      <c r="B113" s="32"/>
      <c r="C113" s="27" t="s">
        <v>170</v>
      </c>
      <c r="L113" s="32"/>
    </row>
    <row r="114" spans="2:65" s="1" customFormat="1" ht="16.5" customHeight="1">
      <c r="B114" s="32"/>
      <c r="E114" s="209" t="str">
        <f>E11</f>
        <v>SO 902 - přeložka sloupů trakčního vedení DPmB</v>
      </c>
      <c r="F114" s="248"/>
      <c r="G114" s="248"/>
      <c r="H114" s="248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BRNO</v>
      </c>
      <c r="I116" s="27" t="s">
        <v>24</v>
      </c>
      <c r="J116" s="52" t="str">
        <f>IF(J14="","",J14)</f>
        <v>3. 12. 2024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28</v>
      </c>
      <c r="F118" s="25" t="str">
        <f>E17</f>
        <v>Statutární město Brno</v>
      </c>
      <c r="I118" s="27" t="s">
        <v>34</v>
      </c>
      <c r="J118" s="30" t="str">
        <f>E23</f>
        <v>AQUA PROCON s.r.o.Palackého tř. 12, 612 00 Brno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37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8"/>
      <c r="C121" s="119" t="s">
        <v>256</v>
      </c>
      <c r="D121" s="120" t="s">
        <v>66</v>
      </c>
      <c r="E121" s="120" t="s">
        <v>62</v>
      </c>
      <c r="F121" s="120" t="s">
        <v>63</v>
      </c>
      <c r="G121" s="120" t="s">
        <v>257</v>
      </c>
      <c r="H121" s="120" t="s">
        <v>258</v>
      </c>
      <c r="I121" s="120" t="s">
        <v>259</v>
      </c>
      <c r="J121" s="120" t="s">
        <v>243</v>
      </c>
      <c r="K121" s="121" t="s">
        <v>260</v>
      </c>
      <c r="L121" s="118"/>
      <c r="M121" s="59" t="s">
        <v>1</v>
      </c>
      <c r="N121" s="60" t="s">
        <v>45</v>
      </c>
      <c r="O121" s="60" t="s">
        <v>261</v>
      </c>
      <c r="P121" s="60" t="s">
        <v>262</v>
      </c>
      <c r="Q121" s="60" t="s">
        <v>263</v>
      </c>
      <c r="R121" s="60" t="s">
        <v>264</v>
      </c>
      <c r="S121" s="60" t="s">
        <v>265</v>
      </c>
      <c r="T121" s="61" t="s">
        <v>266</v>
      </c>
    </row>
    <row r="122" spans="2:65" s="1" customFormat="1" ht="22.9" customHeight="1">
      <c r="B122" s="32"/>
      <c r="C122" s="64" t="s">
        <v>267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80</v>
      </c>
      <c r="AU122" s="17" t="s">
        <v>245</v>
      </c>
      <c r="BK122" s="125">
        <f>BK123</f>
        <v>0</v>
      </c>
    </row>
    <row r="123" spans="2:65" s="11" customFormat="1" ht="25.9" customHeight="1">
      <c r="B123" s="126"/>
      <c r="D123" s="127" t="s">
        <v>80</v>
      </c>
      <c r="E123" s="128" t="s">
        <v>532</v>
      </c>
      <c r="F123" s="128" t="s">
        <v>3320</v>
      </c>
      <c r="I123" s="129"/>
      <c r="J123" s="130">
        <f>BK123</f>
        <v>0</v>
      </c>
      <c r="L123" s="126"/>
      <c r="M123" s="131"/>
      <c r="P123" s="132">
        <f>P124</f>
        <v>0</v>
      </c>
      <c r="R123" s="132">
        <f>R124</f>
        <v>0</v>
      </c>
      <c r="T123" s="133">
        <f>T124</f>
        <v>0</v>
      </c>
      <c r="AR123" s="127" t="s">
        <v>179</v>
      </c>
      <c r="AT123" s="134" t="s">
        <v>80</v>
      </c>
      <c r="AU123" s="134" t="s">
        <v>81</v>
      </c>
      <c r="AY123" s="127" t="s">
        <v>270</v>
      </c>
      <c r="BK123" s="135">
        <f>BK124</f>
        <v>0</v>
      </c>
    </row>
    <row r="124" spans="2:65" s="11" customFormat="1" ht="22.9" customHeight="1">
      <c r="B124" s="126"/>
      <c r="D124" s="127" t="s">
        <v>80</v>
      </c>
      <c r="E124" s="136" t="s">
        <v>4562</v>
      </c>
      <c r="F124" s="136" t="s">
        <v>4563</v>
      </c>
      <c r="I124" s="129"/>
      <c r="J124" s="137">
        <f>BK124</f>
        <v>0</v>
      </c>
      <c r="L124" s="126"/>
      <c r="M124" s="131"/>
      <c r="P124" s="132">
        <f>SUM(P125:P171)</f>
        <v>0</v>
      </c>
      <c r="R124" s="132">
        <f>SUM(R125:R171)</f>
        <v>0</v>
      </c>
      <c r="T124" s="133">
        <f>SUM(T125:T171)</f>
        <v>0</v>
      </c>
      <c r="AR124" s="127" t="s">
        <v>179</v>
      </c>
      <c r="AT124" s="134" t="s">
        <v>80</v>
      </c>
      <c r="AU124" s="134" t="s">
        <v>21</v>
      </c>
      <c r="AY124" s="127" t="s">
        <v>270</v>
      </c>
      <c r="BK124" s="135">
        <f>SUM(BK125:BK171)</f>
        <v>0</v>
      </c>
    </row>
    <row r="125" spans="2:65" s="1" customFormat="1" ht="16.5" customHeight="1">
      <c r="B125" s="32"/>
      <c r="C125" s="138" t="s">
        <v>21</v>
      </c>
      <c r="D125" s="138" t="s">
        <v>272</v>
      </c>
      <c r="E125" s="139" t="s">
        <v>4564</v>
      </c>
      <c r="F125" s="140" t="s">
        <v>4565</v>
      </c>
      <c r="G125" s="141" t="s">
        <v>4312</v>
      </c>
      <c r="H125" s="142">
        <v>7</v>
      </c>
      <c r="I125" s="143"/>
      <c r="J125" s="144">
        <f t="shared" ref="J125:J171" si="0">ROUND(I125*H125,2)</f>
        <v>0</v>
      </c>
      <c r="K125" s="140" t="s">
        <v>637</v>
      </c>
      <c r="L125" s="32"/>
      <c r="M125" s="145" t="s">
        <v>1</v>
      </c>
      <c r="N125" s="146" t="s">
        <v>46</v>
      </c>
      <c r="P125" s="147">
        <f t="shared" ref="P125:P171" si="1">O125*H125</f>
        <v>0</v>
      </c>
      <c r="Q125" s="147">
        <v>0</v>
      </c>
      <c r="R125" s="147">
        <f t="shared" ref="R125:R171" si="2">Q125*H125</f>
        <v>0</v>
      </c>
      <c r="S125" s="147">
        <v>0</v>
      </c>
      <c r="T125" s="148">
        <f t="shared" ref="T125:T171" si="3">S125*H125</f>
        <v>0</v>
      </c>
      <c r="AR125" s="149" t="s">
        <v>716</v>
      </c>
      <c r="AT125" s="149" t="s">
        <v>272</v>
      </c>
      <c r="AU125" s="149" t="s">
        <v>90</v>
      </c>
      <c r="AY125" s="17" t="s">
        <v>270</v>
      </c>
      <c r="BE125" s="150">
        <f t="shared" ref="BE125:BE171" si="4">IF(N125="základní",J125,0)</f>
        <v>0</v>
      </c>
      <c r="BF125" s="150">
        <f t="shared" ref="BF125:BF171" si="5">IF(N125="snížená",J125,0)</f>
        <v>0</v>
      </c>
      <c r="BG125" s="150">
        <f t="shared" ref="BG125:BG171" si="6">IF(N125="zákl. přenesená",J125,0)</f>
        <v>0</v>
      </c>
      <c r="BH125" s="150">
        <f t="shared" ref="BH125:BH171" si="7">IF(N125="sníž. přenesená",J125,0)</f>
        <v>0</v>
      </c>
      <c r="BI125" s="150">
        <f t="shared" ref="BI125:BI171" si="8">IF(N125="nulová",J125,0)</f>
        <v>0</v>
      </c>
      <c r="BJ125" s="17" t="s">
        <v>21</v>
      </c>
      <c r="BK125" s="150">
        <f t="shared" ref="BK125:BK171" si="9">ROUND(I125*H125,2)</f>
        <v>0</v>
      </c>
      <c r="BL125" s="17" t="s">
        <v>716</v>
      </c>
      <c r="BM125" s="149" t="s">
        <v>90</v>
      </c>
    </row>
    <row r="126" spans="2:65" s="1" customFormat="1" ht="16.5" customHeight="1">
      <c r="B126" s="32"/>
      <c r="C126" s="138" t="s">
        <v>90</v>
      </c>
      <c r="D126" s="138" t="s">
        <v>272</v>
      </c>
      <c r="E126" s="139" t="s">
        <v>4566</v>
      </c>
      <c r="F126" s="140" t="s">
        <v>4567</v>
      </c>
      <c r="G126" s="141" t="s">
        <v>4312</v>
      </c>
      <c r="H126" s="142">
        <v>5</v>
      </c>
      <c r="I126" s="143"/>
      <c r="J126" s="144">
        <f t="shared" si="0"/>
        <v>0</v>
      </c>
      <c r="K126" s="140" t="s">
        <v>637</v>
      </c>
      <c r="L126" s="32"/>
      <c r="M126" s="145" t="s">
        <v>1</v>
      </c>
      <c r="N126" s="146" t="s">
        <v>46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716</v>
      </c>
      <c r="AT126" s="149" t="s">
        <v>272</v>
      </c>
      <c r="AU126" s="149" t="s">
        <v>90</v>
      </c>
      <c r="AY126" s="17" t="s">
        <v>270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21</v>
      </c>
      <c r="BK126" s="150">
        <f t="shared" si="9"/>
        <v>0</v>
      </c>
      <c r="BL126" s="17" t="s">
        <v>716</v>
      </c>
      <c r="BM126" s="149" t="s">
        <v>277</v>
      </c>
    </row>
    <row r="127" spans="2:65" s="1" customFormat="1" ht="16.5" customHeight="1">
      <c r="B127" s="32"/>
      <c r="C127" s="138" t="s">
        <v>179</v>
      </c>
      <c r="D127" s="138" t="s">
        <v>272</v>
      </c>
      <c r="E127" s="139" t="s">
        <v>4568</v>
      </c>
      <c r="F127" s="140" t="s">
        <v>4569</v>
      </c>
      <c r="G127" s="141" t="s">
        <v>4312</v>
      </c>
      <c r="H127" s="142">
        <v>2</v>
      </c>
      <c r="I127" s="143"/>
      <c r="J127" s="144">
        <f t="shared" si="0"/>
        <v>0</v>
      </c>
      <c r="K127" s="140" t="s">
        <v>637</v>
      </c>
      <c r="L127" s="32"/>
      <c r="M127" s="145" t="s">
        <v>1</v>
      </c>
      <c r="N127" s="146" t="s">
        <v>46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716</v>
      </c>
      <c r="AT127" s="149" t="s">
        <v>272</v>
      </c>
      <c r="AU127" s="149" t="s">
        <v>90</v>
      </c>
      <c r="AY127" s="17" t="s">
        <v>270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21</v>
      </c>
      <c r="BK127" s="150">
        <f t="shared" si="9"/>
        <v>0</v>
      </c>
      <c r="BL127" s="17" t="s">
        <v>716</v>
      </c>
      <c r="BM127" s="149" t="s">
        <v>324</v>
      </c>
    </row>
    <row r="128" spans="2:65" s="1" customFormat="1" ht="16.5" customHeight="1">
      <c r="B128" s="32"/>
      <c r="C128" s="138" t="s">
        <v>277</v>
      </c>
      <c r="D128" s="138" t="s">
        <v>272</v>
      </c>
      <c r="E128" s="139" t="s">
        <v>4570</v>
      </c>
      <c r="F128" s="140" t="s">
        <v>4571</v>
      </c>
      <c r="G128" s="141" t="s">
        <v>4312</v>
      </c>
      <c r="H128" s="142">
        <v>14</v>
      </c>
      <c r="I128" s="143"/>
      <c r="J128" s="144">
        <f t="shared" si="0"/>
        <v>0</v>
      </c>
      <c r="K128" s="140" t="s">
        <v>637</v>
      </c>
      <c r="L128" s="32"/>
      <c r="M128" s="145" t="s">
        <v>1</v>
      </c>
      <c r="N128" s="146" t="s">
        <v>46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716</v>
      </c>
      <c r="AT128" s="149" t="s">
        <v>272</v>
      </c>
      <c r="AU128" s="149" t="s">
        <v>90</v>
      </c>
      <c r="AY128" s="17" t="s">
        <v>270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21</v>
      </c>
      <c r="BK128" s="150">
        <f t="shared" si="9"/>
        <v>0</v>
      </c>
      <c r="BL128" s="17" t="s">
        <v>716</v>
      </c>
      <c r="BM128" s="149" t="s">
        <v>338</v>
      </c>
    </row>
    <row r="129" spans="2:65" s="1" customFormat="1" ht="21.75" customHeight="1">
      <c r="B129" s="32"/>
      <c r="C129" s="138" t="s">
        <v>317</v>
      </c>
      <c r="D129" s="138" t="s">
        <v>272</v>
      </c>
      <c r="E129" s="139" t="s">
        <v>4572</v>
      </c>
      <c r="F129" s="140" t="s">
        <v>4573</v>
      </c>
      <c r="G129" s="141" t="s">
        <v>371</v>
      </c>
      <c r="H129" s="142">
        <v>55</v>
      </c>
      <c r="I129" s="143"/>
      <c r="J129" s="144">
        <f t="shared" si="0"/>
        <v>0</v>
      </c>
      <c r="K129" s="140" t="s">
        <v>637</v>
      </c>
      <c r="L129" s="32"/>
      <c r="M129" s="145" t="s">
        <v>1</v>
      </c>
      <c r="N129" s="146" t="s">
        <v>46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716</v>
      </c>
      <c r="AT129" s="149" t="s">
        <v>272</v>
      </c>
      <c r="AU129" s="149" t="s">
        <v>90</v>
      </c>
      <c r="AY129" s="17" t="s">
        <v>270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21</v>
      </c>
      <c r="BK129" s="150">
        <f t="shared" si="9"/>
        <v>0</v>
      </c>
      <c r="BL129" s="17" t="s">
        <v>716</v>
      </c>
      <c r="BM129" s="149" t="s">
        <v>26</v>
      </c>
    </row>
    <row r="130" spans="2:65" s="1" customFormat="1" ht="16.5" customHeight="1">
      <c r="B130" s="32"/>
      <c r="C130" s="138" t="s">
        <v>324</v>
      </c>
      <c r="D130" s="138" t="s">
        <v>272</v>
      </c>
      <c r="E130" s="139" t="s">
        <v>4574</v>
      </c>
      <c r="F130" s="140" t="s">
        <v>4575</v>
      </c>
      <c r="G130" s="141" t="s">
        <v>371</v>
      </c>
      <c r="H130" s="142">
        <v>18</v>
      </c>
      <c r="I130" s="143"/>
      <c r="J130" s="144">
        <f t="shared" si="0"/>
        <v>0</v>
      </c>
      <c r="K130" s="140" t="s">
        <v>637</v>
      </c>
      <c r="L130" s="32"/>
      <c r="M130" s="145" t="s">
        <v>1</v>
      </c>
      <c r="N130" s="146" t="s">
        <v>46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716</v>
      </c>
      <c r="AT130" s="149" t="s">
        <v>272</v>
      </c>
      <c r="AU130" s="149" t="s">
        <v>90</v>
      </c>
      <c r="AY130" s="17" t="s">
        <v>270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21</v>
      </c>
      <c r="BK130" s="150">
        <f t="shared" si="9"/>
        <v>0</v>
      </c>
      <c r="BL130" s="17" t="s">
        <v>716</v>
      </c>
      <c r="BM130" s="149" t="s">
        <v>8</v>
      </c>
    </row>
    <row r="131" spans="2:65" s="1" customFormat="1" ht="16.5" customHeight="1">
      <c r="B131" s="32"/>
      <c r="C131" s="138" t="s">
        <v>332</v>
      </c>
      <c r="D131" s="138" t="s">
        <v>272</v>
      </c>
      <c r="E131" s="139" t="s">
        <v>4576</v>
      </c>
      <c r="F131" s="140" t="s">
        <v>4577</v>
      </c>
      <c r="G131" s="141" t="s">
        <v>371</v>
      </c>
      <c r="H131" s="142">
        <v>34</v>
      </c>
      <c r="I131" s="143"/>
      <c r="J131" s="144">
        <f t="shared" si="0"/>
        <v>0</v>
      </c>
      <c r="K131" s="140" t="s">
        <v>637</v>
      </c>
      <c r="L131" s="32"/>
      <c r="M131" s="145" t="s">
        <v>1</v>
      </c>
      <c r="N131" s="146" t="s">
        <v>46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716</v>
      </c>
      <c r="AT131" s="149" t="s">
        <v>272</v>
      </c>
      <c r="AU131" s="149" t="s">
        <v>90</v>
      </c>
      <c r="AY131" s="17" t="s">
        <v>270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21</v>
      </c>
      <c r="BK131" s="150">
        <f t="shared" si="9"/>
        <v>0</v>
      </c>
      <c r="BL131" s="17" t="s">
        <v>716</v>
      </c>
      <c r="BM131" s="149" t="s">
        <v>375</v>
      </c>
    </row>
    <row r="132" spans="2:65" s="1" customFormat="1" ht="21.75" customHeight="1">
      <c r="B132" s="32"/>
      <c r="C132" s="138" t="s">
        <v>338</v>
      </c>
      <c r="D132" s="138" t="s">
        <v>272</v>
      </c>
      <c r="E132" s="139" t="s">
        <v>4578</v>
      </c>
      <c r="F132" s="140" t="s">
        <v>4579</v>
      </c>
      <c r="G132" s="141" t="s">
        <v>371</v>
      </c>
      <c r="H132" s="142">
        <v>34</v>
      </c>
      <c r="I132" s="143"/>
      <c r="J132" s="144">
        <f t="shared" si="0"/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716</v>
      </c>
      <c r="AT132" s="149" t="s">
        <v>272</v>
      </c>
      <c r="AU132" s="149" t="s">
        <v>90</v>
      </c>
      <c r="AY132" s="17" t="s">
        <v>270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21</v>
      </c>
      <c r="BK132" s="150">
        <f t="shared" si="9"/>
        <v>0</v>
      </c>
      <c r="BL132" s="17" t="s">
        <v>716</v>
      </c>
      <c r="BM132" s="149" t="s">
        <v>392</v>
      </c>
    </row>
    <row r="133" spans="2:65" s="1" customFormat="1" ht="21.75" customHeight="1">
      <c r="B133" s="32"/>
      <c r="C133" s="138" t="s">
        <v>345</v>
      </c>
      <c r="D133" s="138" t="s">
        <v>272</v>
      </c>
      <c r="E133" s="139" t="s">
        <v>4580</v>
      </c>
      <c r="F133" s="140" t="s">
        <v>4581</v>
      </c>
      <c r="G133" s="141" t="s">
        <v>4312</v>
      </c>
      <c r="H133" s="142">
        <v>13</v>
      </c>
      <c r="I133" s="143"/>
      <c r="J133" s="144">
        <f t="shared" si="0"/>
        <v>0</v>
      </c>
      <c r="K133" s="140" t="s">
        <v>637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716</v>
      </c>
      <c r="AT133" s="149" t="s">
        <v>272</v>
      </c>
      <c r="AU133" s="149" t="s">
        <v>90</v>
      </c>
      <c r="AY133" s="17" t="s">
        <v>270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716</v>
      </c>
      <c r="BM133" s="149" t="s">
        <v>410</v>
      </c>
    </row>
    <row r="134" spans="2:65" s="1" customFormat="1" ht="16.5" customHeight="1">
      <c r="B134" s="32"/>
      <c r="C134" s="138" t="s">
        <v>26</v>
      </c>
      <c r="D134" s="138" t="s">
        <v>272</v>
      </c>
      <c r="E134" s="139" t="s">
        <v>4582</v>
      </c>
      <c r="F134" s="140" t="s">
        <v>4583</v>
      </c>
      <c r="G134" s="141" t="s">
        <v>4312</v>
      </c>
      <c r="H134" s="142">
        <v>4</v>
      </c>
      <c r="I134" s="143"/>
      <c r="J134" s="144">
        <f t="shared" si="0"/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716</v>
      </c>
      <c r="AT134" s="149" t="s">
        <v>272</v>
      </c>
      <c r="AU134" s="149" t="s">
        <v>90</v>
      </c>
      <c r="AY134" s="17" t="s">
        <v>270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716</v>
      </c>
      <c r="BM134" s="149" t="s">
        <v>4584</v>
      </c>
    </row>
    <row r="135" spans="2:65" s="1" customFormat="1" ht="16.5" customHeight="1">
      <c r="B135" s="32"/>
      <c r="C135" s="179" t="s">
        <v>355</v>
      </c>
      <c r="D135" s="179" t="s">
        <v>532</v>
      </c>
      <c r="E135" s="180" t="s">
        <v>4585</v>
      </c>
      <c r="F135" s="181" t="s">
        <v>4586</v>
      </c>
      <c r="G135" s="182" t="s">
        <v>4312</v>
      </c>
      <c r="H135" s="183">
        <v>16</v>
      </c>
      <c r="I135" s="184"/>
      <c r="J135" s="185">
        <f t="shared" si="0"/>
        <v>0</v>
      </c>
      <c r="K135" s="181" t="s">
        <v>637</v>
      </c>
      <c r="L135" s="186"/>
      <c r="M135" s="187" t="s">
        <v>1</v>
      </c>
      <c r="N135" s="188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4587</v>
      </c>
      <c r="AT135" s="149" t="s">
        <v>532</v>
      </c>
      <c r="AU135" s="149" t="s">
        <v>90</v>
      </c>
      <c r="AY135" s="17" t="s">
        <v>270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716</v>
      </c>
      <c r="BM135" s="149" t="s">
        <v>4588</v>
      </c>
    </row>
    <row r="136" spans="2:65" s="1" customFormat="1" ht="16.5" customHeight="1">
      <c r="B136" s="32"/>
      <c r="C136" s="179" t="s">
        <v>8</v>
      </c>
      <c r="D136" s="179" t="s">
        <v>532</v>
      </c>
      <c r="E136" s="180" t="s">
        <v>4589</v>
      </c>
      <c r="F136" s="181" t="s">
        <v>4590</v>
      </c>
      <c r="G136" s="182" t="s">
        <v>4312</v>
      </c>
      <c r="H136" s="183">
        <v>16</v>
      </c>
      <c r="I136" s="184"/>
      <c r="J136" s="185">
        <f t="shared" si="0"/>
        <v>0</v>
      </c>
      <c r="K136" s="181" t="s">
        <v>637</v>
      </c>
      <c r="L136" s="186"/>
      <c r="M136" s="187" t="s">
        <v>1</v>
      </c>
      <c r="N136" s="188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4587</v>
      </c>
      <c r="AT136" s="149" t="s">
        <v>532</v>
      </c>
      <c r="AU136" s="149" t="s">
        <v>90</v>
      </c>
      <c r="AY136" s="17" t="s">
        <v>270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716</v>
      </c>
      <c r="BM136" s="149" t="s">
        <v>4591</v>
      </c>
    </row>
    <row r="137" spans="2:65" s="1" customFormat="1" ht="16.5" customHeight="1">
      <c r="B137" s="32"/>
      <c r="C137" s="138" t="s">
        <v>368</v>
      </c>
      <c r="D137" s="138" t="s">
        <v>272</v>
      </c>
      <c r="E137" s="139" t="s">
        <v>4592</v>
      </c>
      <c r="F137" s="140" t="s">
        <v>4593</v>
      </c>
      <c r="G137" s="141" t="s">
        <v>4312</v>
      </c>
      <c r="H137" s="142">
        <v>28</v>
      </c>
      <c r="I137" s="143"/>
      <c r="J137" s="144">
        <f t="shared" si="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716</v>
      </c>
      <c r="AT137" s="149" t="s">
        <v>272</v>
      </c>
      <c r="AU137" s="149" t="s">
        <v>90</v>
      </c>
      <c r="AY137" s="17" t="s">
        <v>270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716</v>
      </c>
      <c r="BM137" s="149" t="s">
        <v>4594</v>
      </c>
    </row>
    <row r="138" spans="2:65" s="1" customFormat="1" ht="16.5" customHeight="1">
      <c r="B138" s="32"/>
      <c r="C138" s="138" t="s">
        <v>375</v>
      </c>
      <c r="D138" s="138" t="s">
        <v>272</v>
      </c>
      <c r="E138" s="139" t="s">
        <v>4595</v>
      </c>
      <c r="F138" s="140" t="s">
        <v>4596</v>
      </c>
      <c r="G138" s="141" t="s">
        <v>4312</v>
      </c>
      <c r="H138" s="142">
        <v>90</v>
      </c>
      <c r="I138" s="143"/>
      <c r="J138" s="144">
        <f t="shared" si="0"/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716</v>
      </c>
      <c r="AT138" s="149" t="s">
        <v>272</v>
      </c>
      <c r="AU138" s="149" t="s">
        <v>90</v>
      </c>
      <c r="AY138" s="17" t="s">
        <v>270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21</v>
      </c>
      <c r="BK138" s="150">
        <f t="shared" si="9"/>
        <v>0</v>
      </c>
      <c r="BL138" s="17" t="s">
        <v>716</v>
      </c>
      <c r="BM138" s="149" t="s">
        <v>4597</v>
      </c>
    </row>
    <row r="139" spans="2:65" s="1" customFormat="1" ht="16.5" customHeight="1">
      <c r="B139" s="32"/>
      <c r="C139" s="138" t="s">
        <v>381</v>
      </c>
      <c r="D139" s="138" t="s">
        <v>272</v>
      </c>
      <c r="E139" s="139" t="s">
        <v>4598</v>
      </c>
      <c r="F139" s="140" t="s">
        <v>4599</v>
      </c>
      <c r="G139" s="141" t="s">
        <v>4312</v>
      </c>
      <c r="H139" s="142">
        <v>2</v>
      </c>
      <c r="I139" s="143"/>
      <c r="J139" s="144">
        <f t="shared" si="0"/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716</v>
      </c>
      <c r="AT139" s="149" t="s">
        <v>272</v>
      </c>
      <c r="AU139" s="149" t="s">
        <v>90</v>
      </c>
      <c r="AY139" s="17" t="s">
        <v>270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21</v>
      </c>
      <c r="BK139" s="150">
        <f t="shared" si="9"/>
        <v>0</v>
      </c>
      <c r="BL139" s="17" t="s">
        <v>716</v>
      </c>
      <c r="BM139" s="149" t="s">
        <v>4600</v>
      </c>
    </row>
    <row r="140" spans="2:65" s="1" customFormat="1" ht="16.5" customHeight="1">
      <c r="B140" s="32"/>
      <c r="C140" s="138" t="s">
        <v>392</v>
      </c>
      <c r="D140" s="138" t="s">
        <v>272</v>
      </c>
      <c r="E140" s="139" t="s">
        <v>4601</v>
      </c>
      <c r="F140" s="140" t="s">
        <v>4602</v>
      </c>
      <c r="G140" s="141" t="s">
        <v>4312</v>
      </c>
      <c r="H140" s="142">
        <v>104</v>
      </c>
      <c r="I140" s="143"/>
      <c r="J140" s="144">
        <f t="shared" si="0"/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716</v>
      </c>
      <c r="AT140" s="149" t="s">
        <v>272</v>
      </c>
      <c r="AU140" s="149" t="s">
        <v>90</v>
      </c>
      <c r="AY140" s="17" t="s">
        <v>270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21</v>
      </c>
      <c r="BK140" s="150">
        <f t="shared" si="9"/>
        <v>0</v>
      </c>
      <c r="BL140" s="17" t="s">
        <v>716</v>
      </c>
      <c r="BM140" s="149" t="s">
        <v>4603</v>
      </c>
    </row>
    <row r="141" spans="2:65" s="1" customFormat="1" ht="16.5" customHeight="1">
      <c r="B141" s="32"/>
      <c r="C141" s="138" t="s">
        <v>402</v>
      </c>
      <c r="D141" s="138" t="s">
        <v>272</v>
      </c>
      <c r="E141" s="139" t="s">
        <v>4604</v>
      </c>
      <c r="F141" s="140" t="s">
        <v>4605</v>
      </c>
      <c r="G141" s="141" t="s">
        <v>335</v>
      </c>
      <c r="H141" s="142">
        <v>111.2</v>
      </c>
      <c r="I141" s="143"/>
      <c r="J141" s="144">
        <f t="shared" si="0"/>
        <v>0</v>
      </c>
      <c r="K141" s="140" t="s">
        <v>637</v>
      </c>
      <c r="L141" s="32"/>
      <c r="M141" s="145" t="s">
        <v>1</v>
      </c>
      <c r="N141" s="146" t="s">
        <v>46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716</v>
      </c>
      <c r="AT141" s="149" t="s">
        <v>272</v>
      </c>
      <c r="AU141" s="149" t="s">
        <v>90</v>
      </c>
      <c r="AY141" s="17" t="s">
        <v>270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21</v>
      </c>
      <c r="BK141" s="150">
        <f t="shared" si="9"/>
        <v>0</v>
      </c>
      <c r="BL141" s="17" t="s">
        <v>716</v>
      </c>
      <c r="BM141" s="149" t="s">
        <v>4606</v>
      </c>
    </row>
    <row r="142" spans="2:65" s="1" customFormat="1" ht="16.5" customHeight="1">
      <c r="B142" s="32"/>
      <c r="C142" s="138" t="s">
        <v>410</v>
      </c>
      <c r="D142" s="138" t="s">
        <v>272</v>
      </c>
      <c r="E142" s="139" t="s">
        <v>4607</v>
      </c>
      <c r="F142" s="140" t="s">
        <v>4608</v>
      </c>
      <c r="G142" s="141" t="s">
        <v>335</v>
      </c>
      <c r="H142" s="142">
        <v>6</v>
      </c>
      <c r="I142" s="143"/>
      <c r="J142" s="144">
        <f t="shared" si="0"/>
        <v>0</v>
      </c>
      <c r="K142" s="140" t="s">
        <v>637</v>
      </c>
      <c r="L142" s="32"/>
      <c r="M142" s="145" t="s">
        <v>1</v>
      </c>
      <c r="N142" s="146" t="s">
        <v>46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716</v>
      </c>
      <c r="AT142" s="149" t="s">
        <v>272</v>
      </c>
      <c r="AU142" s="149" t="s">
        <v>90</v>
      </c>
      <c r="AY142" s="17" t="s">
        <v>270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21</v>
      </c>
      <c r="BK142" s="150">
        <f t="shared" si="9"/>
        <v>0</v>
      </c>
      <c r="BL142" s="17" t="s">
        <v>716</v>
      </c>
      <c r="BM142" s="149" t="s">
        <v>4609</v>
      </c>
    </row>
    <row r="143" spans="2:65" s="1" customFormat="1" ht="16.5" customHeight="1">
      <c r="B143" s="32"/>
      <c r="C143" s="138" t="s">
        <v>423</v>
      </c>
      <c r="D143" s="138" t="s">
        <v>272</v>
      </c>
      <c r="E143" s="139" t="s">
        <v>4610</v>
      </c>
      <c r="F143" s="140" t="s">
        <v>4611</v>
      </c>
      <c r="G143" s="141" t="s">
        <v>4312</v>
      </c>
      <c r="H143" s="142">
        <v>12</v>
      </c>
      <c r="I143" s="143"/>
      <c r="J143" s="144">
        <f t="shared" si="0"/>
        <v>0</v>
      </c>
      <c r="K143" s="140" t="s">
        <v>637</v>
      </c>
      <c r="L143" s="32"/>
      <c r="M143" s="145" t="s">
        <v>1</v>
      </c>
      <c r="N143" s="146" t="s">
        <v>46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716</v>
      </c>
      <c r="AT143" s="149" t="s">
        <v>272</v>
      </c>
      <c r="AU143" s="149" t="s">
        <v>90</v>
      </c>
      <c r="AY143" s="17" t="s">
        <v>270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21</v>
      </c>
      <c r="BK143" s="150">
        <f t="shared" si="9"/>
        <v>0</v>
      </c>
      <c r="BL143" s="17" t="s">
        <v>716</v>
      </c>
      <c r="BM143" s="149" t="s">
        <v>4612</v>
      </c>
    </row>
    <row r="144" spans="2:65" s="1" customFormat="1" ht="16.5" customHeight="1">
      <c r="B144" s="32"/>
      <c r="C144" s="138" t="s">
        <v>432</v>
      </c>
      <c r="D144" s="138" t="s">
        <v>272</v>
      </c>
      <c r="E144" s="139" t="s">
        <v>4613</v>
      </c>
      <c r="F144" s="140" t="s">
        <v>4614</v>
      </c>
      <c r="G144" s="141" t="s">
        <v>335</v>
      </c>
      <c r="H144" s="142">
        <v>1749</v>
      </c>
      <c r="I144" s="143"/>
      <c r="J144" s="144">
        <f t="shared" si="0"/>
        <v>0</v>
      </c>
      <c r="K144" s="140" t="s">
        <v>637</v>
      </c>
      <c r="L144" s="32"/>
      <c r="M144" s="145" t="s">
        <v>1</v>
      </c>
      <c r="N144" s="146" t="s">
        <v>46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716</v>
      </c>
      <c r="AT144" s="149" t="s">
        <v>272</v>
      </c>
      <c r="AU144" s="149" t="s">
        <v>90</v>
      </c>
      <c r="AY144" s="17" t="s">
        <v>270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21</v>
      </c>
      <c r="BK144" s="150">
        <f t="shared" si="9"/>
        <v>0</v>
      </c>
      <c r="BL144" s="17" t="s">
        <v>716</v>
      </c>
      <c r="BM144" s="149" t="s">
        <v>4615</v>
      </c>
    </row>
    <row r="145" spans="2:65" s="1" customFormat="1" ht="16.5" customHeight="1">
      <c r="B145" s="32"/>
      <c r="C145" s="138" t="s">
        <v>7</v>
      </c>
      <c r="D145" s="138" t="s">
        <v>272</v>
      </c>
      <c r="E145" s="139" t="s">
        <v>4616</v>
      </c>
      <c r="F145" s="140" t="s">
        <v>4617</v>
      </c>
      <c r="G145" s="141" t="s">
        <v>4312</v>
      </c>
      <c r="H145" s="142">
        <v>48</v>
      </c>
      <c r="I145" s="143"/>
      <c r="J145" s="144">
        <f t="shared" si="0"/>
        <v>0</v>
      </c>
      <c r="K145" s="140" t="s">
        <v>637</v>
      </c>
      <c r="L145" s="32"/>
      <c r="M145" s="145" t="s">
        <v>1</v>
      </c>
      <c r="N145" s="146" t="s">
        <v>46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716</v>
      </c>
      <c r="AT145" s="149" t="s">
        <v>272</v>
      </c>
      <c r="AU145" s="149" t="s">
        <v>90</v>
      </c>
      <c r="AY145" s="17" t="s">
        <v>270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21</v>
      </c>
      <c r="BK145" s="150">
        <f t="shared" si="9"/>
        <v>0</v>
      </c>
      <c r="BL145" s="17" t="s">
        <v>716</v>
      </c>
      <c r="BM145" s="149" t="s">
        <v>4618</v>
      </c>
    </row>
    <row r="146" spans="2:65" s="1" customFormat="1" ht="16.5" customHeight="1">
      <c r="B146" s="32"/>
      <c r="C146" s="138" t="s">
        <v>457</v>
      </c>
      <c r="D146" s="138" t="s">
        <v>272</v>
      </c>
      <c r="E146" s="139" t="s">
        <v>4619</v>
      </c>
      <c r="F146" s="140" t="s">
        <v>4620</v>
      </c>
      <c r="G146" s="141" t="s">
        <v>335</v>
      </c>
      <c r="H146" s="142">
        <v>262</v>
      </c>
      <c r="I146" s="143"/>
      <c r="J146" s="144">
        <f t="shared" si="0"/>
        <v>0</v>
      </c>
      <c r="K146" s="140" t="s">
        <v>637</v>
      </c>
      <c r="L146" s="32"/>
      <c r="M146" s="145" t="s">
        <v>1</v>
      </c>
      <c r="N146" s="146" t="s">
        <v>46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716</v>
      </c>
      <c r="AT146" s="149" t="s">
        <v>272</v>
      </c>
      <c r="AU146" s="149" t="s">
        <v>90</v>
      </c>
      <c r="AY146" s="17" t="s">
        <v>270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21</v>
      </c>
      <c r="BK146" s="150">
        <f t="shared" si="9"/>
        <v>0</v>
      </c>
      <c r="BL146" s="17" t="s">
        <v>716</v>
      </c>
      <c r="BM146" s="149" t="s">
        <v>4621</v>
      </c>
    </row>
    <row r="147" spans="2:65" s="1" customFormat="1" ht="16.5" customHeight="1">
      <c r="B147" s="32"/>
      <c r="C147" s="138" t="s">
        <v>464</v>
      </c>
      <c r="D147" s="138" t="s">
        <v>272</v>
      </c>
      <c r="E147" s="139" t="s">
        <v>4622</v>
      </c>
      <c r="F147" s="140" t="s">
        <v>4623</v>
      </c>
      <c r="G147" s="141" t="s">
        <v>4312</v>
      </c>
      <c r="H147" s="142">
        <v>40</v>
      </c>
      <c r="I147" s="143"/>
      <c r="J147" s="144">
        <f t="shared" si="0"/>
        <v>0</v>
      </c>
      <c r="K147" s="140" t="s">
        <v>637</v>
      </c>
      <c r="L147" s="32"/>
      <c r="M147" s="145" t="s">
        <v>1</v>
      </c>
      <c r="N147" s="146" t="s">
        <v>46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716</v>
      </c>
      <c r="AT147" s="149" t="s">
        <v>272</v>
      </c>
      <c r="AU147" s="149" t="s">
        <v>90</v>
      </c>
      <c r="AY147" s="17" t="s">
        <v>270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21</v>
      </c>
      <c r="BK147" s="150">
        <f t="shared" si="9"/>
        <v>0</v>
      </c>
      <c r="BL147" s="17" t="s">
        <v>716</v>
      </c>
      <c r="BM147" s="149" t="s">
        <v>4624</v>
      </c>
    </row>
    <row r="148" spans="2:65" s="1" customFormat="1" ht="16.5" customHeight="1">
      <c r="B148" s="32"/>
      <c r="C148" s="138" t="s">
        <v>470</v>
      </c>
      <c r="D148" s="138" t="s">
        <v>272</v>
      </c>
      <c r="E148" s="139" t="s">
        <v>4625</v>
      </c>
      <c r="F148" s="140" t="s">
        <v>4626</v>
      </c>
      <c r="G148" s="141" t="s">
        <v>4312</v>
      </c>
      <c r="H148" s="142">
        <v>196</v>
      </c>
      <c r="I148" s="143"/>
      <c r="J148" s="144">
        <f t="shared" si="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716</v>
      </c>
      <c r="AT148" s="149" t="s">
        <v>272</v>
      </c>
      <c r="AU148" s="149" t="s">
        <v>90</v>
      </c>
      <c r="AY148" s="17" t="s">
        <v>270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21</v>
      </c>
      <c r="BK148" s="150">
        <f t="shared" si="9"/>
        <v>0</v>
      </c>
      <c r="BL148" s="17" t="s">
        <v>716</v>
      </c>
      <c r="BM148" s="149" t="s">
        <v>4627</v>
      </c>
    </row>
    <row r="149" spans="2:65" s="1" customFormat="1" ht="24.2" customHeight="1">
      <c r="B149" s="32"/>
      <c r="C149" s="138" t="s">
        <v>181</v>
      </c>
      <c r="D149" s="138" t="s">
        <v>272</v>
      </c>
      <c r="E149" s="139" t="s">
        <v>4628</v>
      </c>
      <c r="F149" s="140" t="s">
        <v>4629</v>
      </c>
      <c r="G149" s="141" t="s">
        <v>4312</v>
      </c>
      <c r="H149" s="142">
        <v>16</v>
      </c>
      <c r="I149" s="143"/>
      <c r="J149" s="144">
        <f t="shared" si="0"/>
        <v>0</v>
      </c>
      <c r="K149" s="140" t="s">
        <v>637</v>
      </c>
      <c r="L149" s="32"/>
      <c r="M149" s="145" t="s">
        <v>1</v>
      </c>
      <c r="N149" s="146" t="s">
        <v>46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716</v>
      </c>
      <c r="AT149" s="149" t="s">
        <v>272</v>
      </c>
      <c r="AU149" s="149" t="s">
        <v>90</v>
      </c>
      <c r="AY149" s="17" t="s">
        <v>270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21</v>
      </c>
      <c r="BK149" s="150">
        <f t="shared" si="9"/>
        <v>0</v>
      </c>
      <c r="BL149" s="17" t="s">
        <v>716</v>
      </c>
      <c r="BM149" s="149" t="s">
        <v>4630</v>
      </c>
    </row>
    <row r="150" spans="2:65" s="1" customFormat="1" ht="24.2" customHeight="1">
      <c r="B150" s="32"/>
      <c r="C150" s="138" t="s">
        <v>482</v>
      </c>
      <c r="D150" s="138" t="s">
        <v>272</v>
      </c>
      <c r="E150" s="139" t="s">
        <v>4631</v>
      </c>
      <c r="F150" s="140" t="s">
        <v>4632</v>
      </c>
      <c r="G150" s="141" t="s">
        <v>4312</v>
      </c>
      <c r="H150" s="142">
        <v>8</v>
      </c>
      <c r="I150" s="143"/>
      <c r="J150" s="144">
        <f t="shared" si="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716</v>
      </c>
      <c r="AT150" s="149" t="s">
        <v>272</v>
      </c>
      <c r="AU150" s="149" t="s">
        <v>90</v>
      </c>
      <c r="AY150" s="17" t="s">
        <v>270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21</v>
      </c>
      <c r="BK150" s="150">
        <f t="shared" si="9"/>
        <v>0</v>
      </c>
      <c r="BL150" s="17" t="s">
        <v>716</v>
      </c>
      <c r="BM150" s="149" t="s">
        <v>4633</v>
      </c>
    </row>
    <row r="151" spans="2:65" s="1" customFormat="1" ht="16.5" customHeight="1">
      <c r="B151" s="32"/>
      <c r="C151" s="138" t="s">
        <v>490</v>
      </c>
      <c r="D151" s="138" t="s">
        <v>272</v>
      </c>
      <c r="E151" s="139" t="s">
        <v>4634</v>
      </c>
      <c r="F151" s="140" t="s">
        <v>4635</v>
      </c>
      <c r="G151" s="141" t="s">
        <v>4312</v>
      </c>
      <c r="H151" s="142">
        <v>2</v>
      </c>
      <c r="I151" s="143"/>
      <c r="J151" s="144">
        <f t="shared" si="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716</v>
      </c>
      <c r="AT151" s="149" t="s">
        <v>272</v>
      </c>
      <c r="AU151" s="149" t="s">
        <v>90</v>
      </c>
      <c r="AY151" s="17" t="s">
        <v>270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21</v>
      </c>
      <c r="BK151" s="150">
        <f t="shared" si="9"/>
        <v>0</v>
      </c>
      <c r="BL151" s="17" t="s">
        <v>716</v>
      </c>
      <c r="BM151" s="149" t="s">
        <v>4636</v>
      </c>
    </row>
    <row r="152" spans="2:65" s="1" customFormat="1" ht="16.5" customHeight="1">
      <c r="B152" s="32"/>
      <c r="C152" s="138" t="s">
        <v>494</v>
      </c>
      <c r="D152" s="138" t="s">
        <v>272</v>
      </c>
      <c r="E152" s="139" t="s">
        <v>4637</v>
      </c>
      <c r="F152" s="140" t="s">
        <v>4638</v>
      </c>
      <c r="G152" s="141" t="s">
        <v>4312</v>
      </c>
      <c r="H152" s="142">
        <v>36</v>
      </c>
      <c r="I152" s="143"/>
      <c r="J152" s="144">
        <f t="shared" si="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716</v>
      </c>
      <c r="AT152" s="149" t="s">
        <v>272</v>
      </c>
      <c r="AU152" s="149" t="s">
        <v>90</v>
      </c>
      <c r="AY152" s="17" t="s">
        <v>270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21</v>
      </c>
      <c r="BK152" s="150">
        <f t="shared" si="9"/>
        <v>0</v>
      </c>
      <c r="BL152" s="17" t="s">
        <v>716</v>
      </c>
      <c r="BM152" s="149" t="s">
        <v>4639</v>
      </c>
    </row>
    <row r="153" spans="2:65" s="1" customFormat="1" ht="16.5" customHeight="1">
      <c r="B153" s="32"/>
      <c r="C153" s="138" t="s">
        <v>499</v>
      </c>
      <c r="D153" s="138" t="s">
        <v>272</v>
      </c>
      <c r="E153" s="139" t="s">
        <v>4640</v>
      </c>
      <c r="F153" s="140" t="s">
        <v>4641</v>
      </c>
      <c r="G153" s="141" t="s">
        <v>4312</v>
      </c>
      <c r="H153" s="142">
        <v>4</v>
      </c>
      <c r="I153" s="143"/>
      <c r="J153" s="144">
        <f t="shared" si="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716</v>
      </c>
      <c r="AT153" s="149" t="s">
        <v>272</v>
      </c>
      <c r="AU153" s="149" t="s">
        <v>90</v>
      </c>
      <c r="AY153" s="17" t="s">
        <v>270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21</v>
      </c>
      <c r="BK153" s="150">
        <f t="shared" si="9"/>
        <v>0</v>
      </c>
      <c r="BL153" s="17" t="s">
        <v>716</v>
      </c>
      <c r="BM153" s="149" t="s">
        <v>4642</v>
      </c>
    </row>
    <row r="154" spans="2:65" s="1" customFormat="1" ht="16.5" customHeight="1">
      <c r="B154" s="32"/>
      <c r="C154" s="138" t="s">
        <v>503</v>
      </c>
      <c r="D154" s="138" t="s">
        <v>272</v>
      </c>
      <c r="E154" s="139" t="s">
        <v>4643</v>
      </c>
      <c r="F154" s="140" t="s">
        <v>4644</v>
      </c>
      <c r="G154" s="141" t="s">
        <v>4312</v>
      </c>
      <c r="H154" s="142">
        <v>48</v>
      </c>
      <c r="I154" s="143"/>
      <c r="J154" s="144">
        <f t="shared" si="0"/>
        <v>0</v>
      </c>
      <c r="K154" s="140" t="s">
        <v>637</v>
      </c>
      <c r="L154" s="32"/>
      <c r="M154" s="145" t="s">
        <v>1</v>
      </c>
      <c r="N154" s="146" t="s">
        <v>46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716</v>
      </c>
      <c r="AT154" s="149" t="s">
        <v>272</v>
      </c>
      <c r="AU154" s="149" t="s">
        <v>90</v>
      </c>
      <c r="AY154" s="17" t="s">
        <v>270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21</v>
      </c>
      <c r="BK154" s="150">
        <f t="shared" si="9"/>
        <v>0</v>
      </c>
      <c r="BL154" s="17" t="s">
        <v>716</v>
      </c>
      <c r="BM154" s="149" t="s">
        <v>4645</v>
      </c>
    </row>
    <row r="155" spans="2:65" s="1" customFormat="1" ht="16.5" customHeight="1">
      <c r="B155" s="32"/>
      <c r="C155" s="138" t="s">
        <v>509</v>
      </c>
      <c r="D155" s="138" t="s">
        <v>272</v>
      </c>
      <c r="E155" s="139" t="s">
        <v>4646</v>
      </c>
      <c r="F155" s="140" t="s">
        <v>4647</v>
      </c>
      <c r="G155" s="141" t="s">
        <v>4312</v>
      </c>
      <c r="H155" s="142">
        <v>440</v>
      </c>
      <c r="I155" s="143"/>
      <c r="J155" s="144">
        <f t="shared" si="0"/>
        <v>0</v>
      </c>
      <c r="K155" s="140" t="s">
        <v>637</v>
      </c>
      <c r="L155" s="32"/>
      <c r="M155" s="145" t="s">
        <v>1</v>
      </c>
      <c r="N155" s="146" t="s">
        <v>46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716</v>
      </c>
      <c r="AT155" s="149" t="s">
        <v>272</v>
      </c>
      <c r="AU155" s="149" t="s">
        <v>90</v>
      </c>
      <c r="AY155" s="17" t="s">
        <v>270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21</v>
      </c>
      <c r="BK155" s="150">
        <f t="shared" si="9"/>
        <v>0</v>
      </c>
      <c r="BL155" s="17" t="s">
        <v>716</v>
      </c>
      <c r="BM155" s="149" t="s">
        <v>4648</v>
      </c>
    </row>
    <row r="156" spans="2:65" s="1" customFormat="1" ht="16.5" customHeight="1">
      <c r="B156" s="32"/>
      <c r="C156" s="138" t="s">
        <v>516</v>
      </c>
      <c r="D156" s="138" t="s">
        <v>272</v>
      </c>
      <c r="E156" s="139" t="s">
        <v>4649</v>
      </c>
      <c r="F156" s="140" t="s">
        <v>4650</v>
      </c>
      <c r="G156" s="141" t="s">
        <v>4312</v>
      </c>
      <c r="H156" s="142">
        <v>19</v>
      </c>
      <c r="I156" s="143"/>
      <c r="J156" s="144">
        <f t="shared" si="0"/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716</v>
      </c>
      <c r="AT156" s="149" t="s">
        <v>272</v>
      </c>
      <c r="AU156" s="149" t="s">
        <v>90</v>
      </c>
      <c r="AY156" s="17" t="s">
        <v>270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21</v>
      </c>
      <c r="BK156" s="150">
        <f t="shared" si="9"/>
        <v>0</v>
      </c>
      <c r="BL156" s="17" t="s">
        <v>716</v>
      </c>
      <c r="BM156" s="149" t="s">
        <v>4651</v>
      </c>
    </row>
    <row r="157" spans="2:65" s="1" customFormat="1" ht="16.5" customHeight="1">
      <c r="B157" s="32"/>
      <c r="C157" s="138" t="s">
        <v>522</v>
      </c>
      <c r="D157" s="138" t="s">
        <v>272</v>
      </c>
      <c r="E157" s="139" t="s">
        <v>4652</v>
      </c>
      <c r="F157" s="140" t="s">
        <v>4653</v>
      </c>
      <c r="G157" s="141" t="s">
        <v>4312</v>
      </c>
      <c r="H157" s="142">
        <v>201</v>
      </c>
      <c r="I157" s="143"/>
      <c r="J157" s="144">
        <f t="shared" si="0"/>
        <v>0</v>
      </c>
      <c r="K157" s="140" t="s">
        <v>637</v>
      </c>
      <c r="L157" s="32"/>
      <c r="M157" s="145" t="s">
        <v>1</v>
      </c>
      <c r="N157" s="146" t="s">
        <v>46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716</v>
      </c>
      <c r="AT157" s="149" t="s">
        <v>272</v>
      </c>
      <c r="AU157" s="149" t="s">
        <v>90</v>
      </c>
      <c r="AY157" s="17" t="s">
        <v>270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21</v>
      </c>
      <c r="BK157" s="150">
        <f t="shared" si="9"/>
        <v>0</v>
      </c>
      <c r="BL157" s="17" t="s">
        <v>716</v>
      </c>
      <c r="BM157" s="149" t="s">
        <v>4654</v>
      </c>
    </row>
    <row r="158" spans="2:65" s="1" customFormat="1" ht="16.5" customHeight="1">
      <c r="B158" s="32"/>
      <c r="C158" s="138" t="s">
        <v>531</v>
      </c>
      <c r="D158" s="138" t="s">
        <v>272</v>
      </c>
      <c r="E158" s="139" t="s">
        <v>4655</v>
      </c>
      <c r="F158" s="140" t="s">
        <v>4656</v>
      </c>
      <c r="G158" s="141" t="s">
        <v>4312</v>
      </c>
      <c r="H158" s="142">
        <v>8</v>
      </c>
      <c r="I158" s="143"/>
      <c r="J158" s="144">
        <f t="shared" si="0"/>
        <v>0</v>
      </c>
      <c r="K158" s="140" t="s">
        <v>637</v>
      </c>
      <c r="L158" s="32"/>
      <c r="M158" s="145" t="s">
        <v>1</v>
      </c>
      <c r="N158" s="146" t="s">
        <v>46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716</v>
      </c>
      <c r="AT158" s="149" t="s">
        <v>272</v>
      </c>
      <c r="AU158" s="149" t="s">
        <v>90</v>
      </c>
      <c r="AY158" s="17" t="s">
        <v>270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21</v>
      </c>
      <c r="BK158" s="150">
        <f t="shared" si="9"/>
        <v>0</v>
      </c>
      <c r="BL158" s="17" t="s">
        <v>716</v>
      </c>
      <c r="BM158" s="149" t="s">
        <v>4657</v>
      </c>
    </row>
    <row r="159" spans="2:65" s="1" customFormat="1" ht="16.5" customHeight="1">
      <c r="B159" s="32"/>
      <c r="C159" s="138" t="s">
        <v>541</v>
      </c>
      <c r="D159" s="138" t="s">
        <v>272</v>
      </c>
      <c r="E159" s="139" t="s">
        <v>4658</v>
      </c>
      <c r="F159" s="140" t="s">
        <v>4659</v>
      </c>
      <c r="G159" s="141" t="s">
        <v>4312</v>
      </c>
      <c r="H159" s="142">
        <v>28</v>
      </c>
      <c r="I159" s="143"/>
      <c r="J159" s="144">
        <f t="shared" si="0"/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716</v>
      </c>
      <c r="AT159" s="149" t="s">
        <v>272</v>
      </c>
      <c r="AU159" s="149" t="s">
        <v>90</v>
      </c>
      <c r="AY159" s="17" t="s">
        <v>270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21</v>
      </c>
      <c r="BK159" s="150">
        <f t="shared" si="9"/>
        <v>0</v>
      </c>
      <c r="BL159" s="17" t="s">
        <v>716</v>
      </c>
      <c r="BM159" s="149" t="s">
        <v>4660</v>
      </c>
    </row>
    <row r="160" spans="2:65" s="1" customFormat="1" ht="16.5" customHeight="1">
      <c r="B160" s="32"/>
      <c r="C160" s="138" t="s">
        <v>546</v>
      </c>
      <c r="D160" s="138" t="s">
        <v>272</v>
      </c>
      <c r="E160" s="139" t="s">
        <v>4661</v>
      </c>
      <c r="F160" s="140" t="s">
        <v>4662</v>
      </c>
      <c r="G160" s="141" t="s">
        <v>4312</v>
      </c>
      <c r="H160" s="142">
        <v>16</v>
      </c>
      <c r="I160" s="143"/>
      <c r="J160" s="144">
        <f t="shared" si="0"/>
        <v>0</v>
      </c>
      <c r="K160" s="140" t="s">
        <v>637</v>
      </c>
      <c r="L160" s="32"/>
      <c r="M160" s="145" t="s">
        <v>1</v>
      </c>
      <c r="N160" s="146" t="s">
        <v>46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716</v>
      </c>
      <c r="AT160" s="149" t="s">
        <v>272</v>
      </c>
      <c r="AU160" s="149" t="s">
        <v>90</v>
      </c>
      <c r="AY160" s="17" t="s">
        <v>270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21</v>
      </c>
      <c r="BK160" s="150">
        <f t="shared" si="9"/>
        <v>0</v>
      </c>
      <c r="BL160" s="17" t="s">
        <v>716</v>
      </c>
      <c r="BM160" s="149" t="s">
        <v>4663</v>
      </c>
    </row>
    <row r="161" spans="2:65" s="1" customFormat="1" ht="16.5" customHeight="1">
      <c r="B161" s="32"/>
      <c r="C161" s="138" t="s">
        <v>552</v>
      </c>
      <c r="D161" s="138" t="s">
        <v>272</v>
      </c>
      <c r="E161" s="139" t="s">
        <v>4664</v>
      </c>
      <c r="F161" s="140" t="s">
        <v>4665</v>
      </c>
      <c r="G161" s="141" t="s">
        <v>4312</v>
      </c>
      <c r="H161" s="142">
        <v>48</v>
      </c>
      <c r="I161" s="143"/>
      <c r="J161" s="144">
        <f t="shared" si="0"/>
        <v>0</v>
      </c>
      <c r="K161" s="140" t="s">
        <v>637</v>
      </c>
      <c r="L161" s="32"/>
      <c r="M161" s="145" t="s">
        <v>1</v>
      </c>
      <c r="N161" s="146" t="s">
        <v>46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716</v>
      </c>
      <c r="AT161" s="149" t="s">
        <v>272</v>
      </c>
      <c r="AU161" s="149" t="s">
        <v>90</v>
      </c>
      <c r="AY161" s="17" t="s">
        <v>270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21</v>
      </c>
      <c r="BK161" s="150">
        <f t="shared" si="9"/>
        <v>0</v>
      </c>
      <c r="BL161" s="17" t="s">
        <v>716</v>
      </c>
      <c r="BM161" s="149" t="s">
        <v>4666</v>
      </c>
    </row>
    <row r="162" spans="2:65" s="1" customFormat="1" ht="16.5" customHeight="1">
      <c r="B162" s="32"/>
      <c r="C162" s="138" t="s">
        <v>558</v>
      </c>
      <c r="D162" s="138" t="s">
        <v>272</v>
      </c>
      <c r="E162" s="139" t="s">
        <v>4667</v>
      </c>
      <c r="F162" s="140" t="s">
        <v>4668</v>
      </c>
      <c r="G162" s="141" t="s">
        <v>4312</v>
      </c>
      <c r="H162" s="142">
        <v>30</v>
      </c>
      <c r="I162" s="143"/>
      <c r="J162" s="144">
        <f t="shared" si="0"/>
        <v>0</v>
      </c>
      <c r="K162" s="140" t="s">
        <v>637</v>
      </c>
      <c r="L162" s="32"/>
      <c r="M162" s="145" t="s">
        <v>1</v>
      </c>
      <c r="N162" s="146" t="s">
        <v>46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716</v>
      </c>
      <c r="AT162" s="149" t="s">
        <v>272</v>
      </c>
      <c r="AU162" s="149" t="s">
        <v>90</v>
      </c>
      <c r="AY162" s="17" t="s">
        <v>270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21</v>
      </c>
      <c r="BK162" s="150">
        <f t="shared" si="9"/>
        <v>0</v>
      </c>
      <c r="BL162" s="17" t="s">
        <v>716</v>
      </c>
      <c r="BM162" s="149" t="s">
        <v>4669</v>
      </c>
    </row>
    <row r="163" spans="2:65" s="1" customFormat="1" ht="16.5" customHeight="1">
      <c r="B163" s="32"/>
      <c r="C163" s="138" t="s">
        <v>566</v>
      </c>
      <c r="D163" s="138" t="s">
        <v>272</v>
      </c>
      <c r="E163" s="139" t="s">
        <v>4670</v>
      </c>
      <c r="F163" s="140" t="s">
        <v>4671</v>
      </c>
      <c r="G163" s="141" t="s">
        <v>4312</v>
      </c>
      <c r="H163" s="142">
        <v>26</v>
      </c>
      <c r="I163" s="143"/>
      <c r="J163" s="144">
        <f t="shared" si="0"/>
        <v>0</v>
      </c>
      <c r="K163" s="140" t="s">
        <v>637</v>
      </c>
      <c r="L163" s="32"/>
      <c r="M163" s="145" t="s">
        <v>1</v>
      </c>
      <c r="N163" s="146" t="s">
        <v>46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716</v>
      </c>
      <c r="AT163" s="149" t="s">
        <v>272</v>
      </c>
      <c r="AU163" s="149" t="s">
        <v>90</v>
      </c>
      <c r="AY163" s="17" t="s">
        <v>270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21</v>
      </c>
      <c r="BK163" s="150">
        <f t="shared" si="9"/>
        <v>0</v>
      </c>
      <c r="BL163" s="17" t="s">
        <v>716</v>
      </c>
      <c r="BM163" s="149" t="s">
        <v>4672</v>
      </c>
    </row>
    <row r="164" spans="2:65" s="1" customFormat="1" ht="16.5" customHeight="1">
      <c r="B164" s="32"/>
      <c r="C164" s="138" t="s">
        <v>570</v>
      </c>
      <c r="D164" s="138" t="s">
        <v>272</v>
      </c>
      <c r="E164" s="139" t="s">
        <v>4673</v>
      </c>
      <c r="F164" s="140" t="s">
        <v>4674</v>
      </c>
      <c r="G164" s="141" t="s">
        <v>335</v>
      </c>
      <c r="H164" s="142">
        <v>192</v>
      </c>
      <c r="I164" s="143"/>
      <c r="J164" s="144">
        <f t="shared" si="0"/>
        <v>0</v>
      </c>
      <c r="K164" s="140" t="s">
        <v>637</v>
      </c>
      <c r="L164" s="32"/>
      <c r="M164" s="145" t="s">
        <v>1</v>
      </c>
      <c r="N164" s="146" t="s">
        <v>46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716</v>
      </c>
      <c r="AT164" s="149" t="s">
        <v>272</v>
      </c>
      <c r="AU164" s="149" t="s">
        <v>90</v>
      </c>
      <c r="AY164" s="17" t="s">
        <v>270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21</v>
      </c>
      <c r="BK164" s="150">
        <f t="shared" si="9"/>
        <v>0</v>
      </c>
      <c r="BL164" s="17" t="s">
        <v>716</v>
      </c>
      <c r="BM164" s="149" t="s">
        <v>4675</v>
      </c>
    </row>
    <row r="165" spans="2:65" s="1" customFormat="1" ht="16.5" customHeight="1">
      <c r="B165" s="32"/>
      <c r="C165" s="138" t="s">
        <v>584</v>
      </c>
      <c r="D165" s="138" t="s">
        <v>272</v>
      </c>
      <c r="E165" s="139" t="s">
        <v>4676</v>
      </c>
      <c r="F165" s="140" t="s">
        <v>4677</v>
      </c>
      <c r="G165" s="141" t="s">
        <v>4312</v>
      </c>
      <c r="H165" s="142">
        <v>4</v>
      </c>
      <c r="I165" s="143"/>
      <c r="J165" s="144">
        <f t="shared" si="0"/>
        <v>0</v>
      </c>
      <c r="K165" s="140" t="s">
        <v>637</v>
      </c>
      <c r="L165" s="32"/>
      <c r="M165" s="145" t="s">
        <v>1</v>
      </c>
      <c r="N165" s="146" t="s">
        <v>46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716</v>
      </c>
      <c r="AT165" s="149" t="s">
        <v>272</v>
      </c>
      <c r="AU165" s="149" t="s">
        <v>90</v>
      </c>
      <c r="AY165" s="17" t="s">
        <v>270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21</v>
      </c>
      <c r="BK165" s="150">
        <f t="shared" si="9"/>
        <v>0</v>
      </c>
      <c r="BL165" s="17" t="s">
        <v>716</v>
      </c>
      <c r="BM165" s="149" t="s">
        <v>4678</v>
      </c>
    </row>
    <row r="166" spans="2:65" s="1" customFormat="1" ht="16.5" customHeight="1">
      <c r="B166" s="32"/>
      <c r="C166" s="138" t="s">
        <v>587</v>
      </c>
      <c r="D166" s="138" t="s">
        <v>272</v>
      </c>
      <c r="E166" s="139" t="s">
        <v>4679</v>
      </c>
      <c r="F166" s="140" t="s">
        <v>4680</v>
      </c>
      <c r="G166" s="141" t="s">
        <v>4312</v>
      </c>
      <c r="H166" s="142">
        <v>424</v>
      </c>
      <c r="I166" s="143"/>
      <c r="J166" s="144">
        <f t="shared" si="0"/>
        <v>0</v>
      </c>
      <c r="K166" s="140" t="s">
        <v>637</v>
      </c>
      <c r="L166" s="32"/>
      <c r="M166" s="145" t="s">
        <v>1</v>
      </c>
      <c r="N166" s="146" t="s">
        <v>46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716</v>
      </c>
      <c r="AT166" s="149" t="s">
        <v>272</v>
      </c>
      <c r="AU166" s="149" t="s">
        <v>90</v>
      </c>
      <c r="AY166" s="17" t="s">
        <v>270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21</v>
      </c>
      <c r="BK166" s="150">
        <f t="shared" si="9"/>
        <v>0</v>
      </c>
      <c r="BL166" s="17" t="s">
        <v>716</v>
      </c>
      <c r="BM166" s="149" t="s">
        <v>4681</v>
      </c>
    </row>
    <row r="167" spans="2:65" s="1" customFormat="1" ht="16.5" customHeight="1">
      <c r="B167" s="32"/>
      <c r="C167" s="138" t="s">
        <v>596</v>
      </c>
      <c r="D167" s="138" t="s">
        <v>272</v>
      </c>
      <c r="E167" s="139" t="s">
        <v>4682</v>
      </c>
      <c r="F167" s="140" t="s">
        <v>4683</v>
      </c>
      <c r="G167" s="141" t="s">
        <v>4312</v>
      </c>
      <c r="H167" s="142">
        <v>134</v>
      </c>
      <c r="I167" s="143"/>
      <c r="J167" s="144">
        <f t="shared" si="0"/>
        <v>0</v>
      </c>
      <c r="K167" s="140" t="s">
        <v>637</v>
      </c>
      <c r="L167" s="32"/>
      <c r="M167" s="145" t="s">
        <v>1</v>
      </c>
      <c r="N167" s="146" t="s">
        <v>46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716</v>
      </c>
      <c r="AT167" s="149" t="s">
        <v>272</v>
      </c>
      <c r="AU167" s="149" t="s">
        <v>90</v>
      </c>
      <c r="AY167" s="17" t="s">
        <v>270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21</v>
      </c>
      <c r="BK167" s="150">
        <f t="shared" si="9"/>
        <v>0</v>
      </c>
      <c r="BL167" s="17" t="s">
        <v>716</v>
      </c>
      <c r="BM167" s="149" t="s">
        <v>4684</v>
      </c>
    </row>
    <row r="168" spans="2:65" s="1" customFormat="1" ht="16.5" customHeight="1">
      <c r="B168" s="32"/>
      <c r="C168" s="138" t="s">
        <v>609</v>
      </c>
      <c r="D168" s="138" t="s">
        <v>272</v>
      </c>
      <c r="E168" s="139" t="s">
        <v>4685</v>
      </c>
      <c r="F168" s="140" t="s">
        <v>4686</v>
      </c>
      <c r="G168" s="141" t="s">
        <v>4312</v>
      </c>
      <c r="H168" s="142">
        <v>530</v>
      </c>
      <c r="I168" s="143"/>
      <c r="J168" s="144">
        <f t="shared" si="0"/>
        <v>0</v>
      </c>
      <c r="K168" s="140" t="s">
        <v>637</v>
      </c>
      <c r="L168" s="32"/>
      <c r="M168" s="145" t="s">
        <v>1</v>
      </c>
      <c r="N168" s="146" t="s">
        <v>46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716</v>
      </c>
      <c r="AT168" s="149" t="s">
        <v>272</v>
      </c>
      <c r="AU168" s="149" t="s">
        <v>90</v>
      </c>
      <c r="AY168" s="17" t="s">
        <v>270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21</v>
      </c>
      <c r="BK168" s="150">
        <f t="shared" si="9"/>
        <v>0</v>
      </c>
      <c r="BL168" s="17" t="s">
        <v>716</v>
      </c>
      <c r="BM168" s="149" t="s">
        <v>4687</v>
      </c>
    </row>
    <row r="169" spans="2:65" s="1" customFormat="1" ht="16.5" customHeight="1">
      <c r="B169" s="32"/>
      <c r="C169" s="138" t="s">
        <v>612</v>
      </c>
      <c r="D169" s="138" t="s">
        <v>272</v>
      </c>
      <c r="E169" s="139" t="s">
        <v>4688</v>
      </c>
      <c r="F169" s="140" t="s">
        <v>4689</v>
      </c>
      <c r="G169" s="141" t="s">
        <v>4312</v>
      </c>
      <c r="H169" s="142">
        <v>0.8</v>
      </c>
      <c r="I169" s="143"/>
      <c r="J169" s="144">
        <f t="shared" si="0"/>
        <v>0</v>
      </c>
      <c r="K169" s="140" t="s">
        <v>637</v>
      </c>
      <c r="L169" s="32"/>
      <c r="M169" s="145" t="s">
        <v>1</v>
      </c>
      <c r="N169" s="146" t="s">
        <v>46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716</v>
      </c>
      <c r="AT169" s="149" t="s">
        <v>272</v>
      </c>
      <c r="AU169" s="149" t="s">
        <v>90</v>
      </c>
      <c r="AY169" s="17" t="s">
        <v>270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21</v>
      </c>
      <c r="BK169" s="150">
        <f t="shared" si="9"/>
        <v>0</v>
      </c>
      <c r="BL169" s="17" t="s">
        <v>716</v>
      </c>
      <c r="BM169" s="149" t="s">
        <v>4690</v>
      </c>
    </row>
    <row r="170" spans="2:65" s="1" customFormat="1" ht="16.5" customHeight="1">
      <c r="B170" s="32"/>
      <c r="C170" s="138" t="s">
        <v>615</v>
      </c>
      <c r="D170" s="138" t="s">
        <v>272</v>
      </c>
      <c r="E170" s="139" t="s">
        <v>4691</v>
      </c>
      <c r="F170" s="140" t="s">
        <v>4692</v>
      </c>
      <c r="G170" s="141" t="s">
        <v>4693</v>
      </c>
      <c r="H170" s="142">
        <v>320</v>
      </c>
      <c r="I170" s="143"/>
      <c r="J170" s="144">
        <f t="shared" si="0"/>
        <v>0</v>
      </c>
      <c r="K170" s="140" t="s">
        <v>637</v>
      </c>
      <c r="L170" s="32"/>
      <c r="M170" s="145" t="s">
        <v>1</v>
      </c>
      <c r="N170" s="146" t="s">
        <v>46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716</v>
      </c>
      <c r="AT170" s="149" t="s">
        <v>272</v>
      </c>
      <c r="AU170" s="149" t="s">
        <v>90</v>
      </c>
      <c r="AY170" s="17" t="s">
        <v>270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21</v>
      </c>
      <c r="BK170" s="150">
        <f t="shared" si="9"/>
        <v>0</v>
      </c>
      <c r="BL170" s="17" t="s">
        <v>716</v>
      </c>
      <c r="BM170" s="149" t="s">
        <v>4694</v>
      </c>
    </row>
    <row r="171" spans="2:65" s="1" customFormat="1" ht="16.5" customHeight="1">
      <c r="B171" s="32"/>
      <c r="C171" s="138" t="s">
        <v>618</v>
      </c>
      <c r="D171" s="138" t="s">
        <v>272</v>
      </c>
      <c r="E171" s="139" t="s">
        <v>4695</v>
      </c>
      <c r="F171" s="140" t="s">
        <v>4696</v>
      </c>
      <c r="G171" s="141" t="s">
        <v>4693</v>
      </c>
      <c r="H171" s="142">
        <v>80</v>
      </c>
      <c r="I171" s="143"/>
      <c r="J171" s="144">
        <f t="shared" si="0"/>
        <v>0</v>
      </c>
      <c r="K171" s="140" t="s">
        <v>637</v>
      </c>
      <c r="L171" s="32"/>
      <c r="M171" s="189" t="s">
        <v>1</v>
      </c>
      <c r="N171" s="190" t="s">
        <v>46</v>
      </c>
      <c r="O171" s="191"/>
      <c r="P171" s="192">
        <f t="shared" si="1"/>
        <v>0</v>
      </c>
      <c r="Q171" s="192">
        <v>0</v>
      </c>
      <c r="R171" s="192">
        <f t="shared" si="2"/>
        <v>0</v>
      </c>
      <c r="S171" s="192">
        <v>0</v>
      </c>
      <c r="T171" s="193">
        <f t="shared" si="3"/>
        <v>0</v>
      </c>
      <c r="AR171" s="149" t="s">
        <v>716</v>
      </c>
      <c r="AT171" s="149" t="s">
        <v>272</v>
      </c>
      <c r="AU171" s="149" t="s">
        <v>90</v>
      </c>
      <c r="AY171" s="17" t="s">
        <v>270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21</v>
      </c>
      <c r="BK171" s="150">
        <f t="shared" si="9"/>
        <v>0</v>
      </c>
      <c r="BL171" s="17" t="s">
        <v>716</v>
      </c>
      <c r="BM171" s="149" t="s">
        <v>4697</v>
      </c>
    </row>
    <row r="172" spans="2:65" s="1" customFormat="1" ht="6.95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sheetProtection algorithmName="SHA-512" hashValue="aGCzhMqzCVlG+PQJ/kZux1Us++gEirjzc2YYKDJjG62UXuYqoUD9VXIR6uFib96I7V1K4ouPoo0Hc8hvbs7m+A==" saltValue="fGgMvcuASc0rW4XMSP0i90D44PI7TRx5/NWznkR3rgiQMD73pRBderBaxQ+BE/dshmAK/EC7M1sqGF5Alix6MQ==" spinCount="100000" sheet="1" objects="1" scenarios="1" formatColumns="0" formatRows="0" autoFilter="0"/>
  <autoFilter ref="C121:K171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  <pageSetUpPr fitToPage="1"/>
  </sheetPr>
  <dimension ref="B2:BM2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30" customHeight="1">
      <c r="B11" s="32"/>
      <c r="E11" s="209" t="s">
        <v>4698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ROUND((SUM(BE131:BE199)),  2)</f>
        <v>0</v>
      </c>
      <c r="I35" s="98">
        <v>0.21</v>
      </c>
      <c r="J35" s="86">
        <f>ROUND(((SUM(BE131:BE199))*I35),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ROUND((SUM(BF131:BF199)),  2)</f>
        <v>0</v>
      </c>
      <c r="I36" s="98">
        <v>0.12</v>
      </c>
      <c r="J36" s="86">
        <f>ROUND(((SUM(BF131:BF199))*I36),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ROUND((SUM(BG131:BG199)),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ROUND((SUM(BH131:BH199)),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ROUND((SUM(BI131:BI199)),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30" customHeight="1">
      <c r="B89" s="32"/>
      <c r="E89" s="209" t="str">
        <f>E11</f>
        <v>SO 903.1 - přeložka podzemního vedení DPmB - kabely - trakční  (napájecí, zpětné, sděl)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J131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253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8" customFormat="1" ht="24.95" customHeight="1">
      <c r="B101" s="110"/>
      <c r="D101" s="111" t="s">
        <v>2075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47" s="9" customFormat="1" ht="19.899999999999999" customHeight="1">
      <c r="B102" s="114"/>
      <c r="D102" s="115" t="s">
        <v>4699</v>
      </c>
      <c r="E102" s="116"/>
      <c r="F102" s="116"/>
      <c r="G102" s="116"/>
      <c r="H102" s="116"/>
      <c r="I102" s="116"/>
      <c r="J102" s="117">
        <f>J141</f>
        <v>0</v>
      </c>
      <c r="L102" s="114"/>
    </row>
    <row r="103" spans="2:47" s="8" customFormat="1" ht="24.95" customHeight="1">
      <c r="B103" s="110"/>
      <c r="D103" s="111" t="s">
        <v>2633</v>
      </c>
      <c r="E103" s="112"/>
      <c r="F103" s="112"/>
      <c r="G103" s="112"/>
      <c r="H103" s="112"/>
      <c r="I103" s="112"/>
      <c r="J103" s="113">
        <f>J144</f>
        <v>0</v>
      </c>
      <c r="L103" s="110"/>
    </row>
    <row r="104" spans="2:47" s="9" customFormat="1" ht="19.899999999999999" customHeight="1">
      <c r="B104" s="114"/>
      <c r="D104" s="115" t="s">
        <v>4561</v>
      </c>
      <c r="E104" s="116"/>
      <c r="F104" s="116"/>
      <c r="G104" s="116"/>
      <c r="H104" s="116"/>
      <c r="I104" s="116"/>
      <c r="J104" s="117">
        <f>J145</f>
        <v>0</v>
      </c>
      <c r="L104" s="114"/>
    </row>
    <row r="105" spans="2:47" s="9" customFormat="1" ht="19.899999999999999" customHeight="1">
      <c r="B105" s="114"/>
      <c r="D105" s="115" t="s">
        <v>4700</v>
      </c>
      <c r="E105" s="116"/>
      <c r="F105" s="116"/>
      <c r="G105" s="116"/>
      <c r="H105" s="116"/>
      <c r="I105" s="116"/>
      <c r="J105" s="117">
        <f>J155</f>
        <v>0</v>
      </c>
      <c r="L105" s="114"/>
    </row>
    <row r="106" spans="2:47" s="9" customFormat="1" ht="19.899999999999999" customHeight="1">
      <c r="B106" s="114"/>
      <c r="D106" s="115" t="s">
        <v>2634</v>
      </c>
      <c r="E106" s="116"/>
      <c r="F106" s="116"/>
      <c r="G106" s="116"/>
      <c r="H106" s="116"/>
      <c r="I106" s="116"/>
      <c r="J106" s="117">
        <f>J164</f>
        <v>0</v>
      </c>
      <c r="L106" s="114"/>
    </row>
    <row r="107" spans="2:47" s="8" customFormat="1" ht="24.95" customHeight="1">
      <c r="B107" s="110"/>
      <c r="D107" s="111" t="s">
        <v>4701</v>
      </c>
      <c r="E107" s="112"/>
      <c r="F107" s="112"/>
      <c r="G107" s="112"/>
      <c r="H107" s="112"/>
      <c r="I107" s="112"/>
      <c r="J107" s="113">
        <f>J191</f>
        <v>0</v>
      </c>
      <c r="L107" s="110"/>
    </row>
    <row r="108" spans="2:47" s="9" customFormat="1" ht="19.899999999999999" customHeight="1">
      <c r="B108" s="114"/>
      <c r="D108" s="115" t="s">
        <v>4702</v>
      </c>
      <c r="E108" s="116"/>
      <c r="F108" s="116"/>
      <c r="G108" s="116"/>
      <c r="H108" s="116"/>
      <c r="I108" s="116"/>
      <c r="J108" s="117">
        <f>J192</f>
        <v>0</v>
      </c>
      <c r="L108" s="114"/>
    </row>
    <row r="109" spans="2:47" s="9" customFormat="1" ht="19.899999999999999" customHeight="1">
      <c r="B109" s="114"/>
      <c r="D109" s="115" t="s">
        <v>4703</v>
      </c>
      <c r="E109" s="116"/>
      <c r="F109" s="116"/>
      <c r="G109" s="116"/>
      <c r="H109" s="116"/>
      <c r="I109" s="116"/>
      <c r="J109" s="117">
        <f>J199</f>
        <v>0</v>
      </c>
      <c r="L109" s="114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255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46" t="str">
        <f>E7</f>
        <v>BRNO, HLINKY - REKONSTRUKCE VODOVODU, AKTUALIZACE PROJEKTOVÉ DOKUMENTACE</v>
      </c>
      <c r="F119" s="247"/>
      <c r="G119" s="247"/>
      <c r="H119" s="247"/>
      <c r="L119" s="32"/>
    </row>
    <row r="120" spans="2:12" ht="12" customHeight="1">
      <c r="B120" s="20"/>
      <c r="C120" s="27" t="s">
        <v>164</v>
      </c>
      <c r="L120" s="20"/>
    </row>
    <row r="121" spans="2:12" s="1" customFormat="1" ht="16.5" customHeight="1">
      <c r="B121" s="32"/>
      <c r="E121" s="246" t="s">
        <v>4435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170</v>
      </c>
      <c r="L122" s="32"/>
    </row>
    <row r="123" spans="2:12" s="1" customFormat="1" ht="30" customHeight="1">
      <c r="B123" s="32"/>
      <c r="E123" s="209" t="str">
        <f>E11</f>
        <v>SO 903.1 - přeložka podzemního vedení DPmB - kabely - trakční  (napájecí, zpětné, sděl)</v>
      </c>
      <c r="F123" s="248"/>
      <c r="G123" s="248"/>
      <c r="H123" s="248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22</v>
      </c>
      <c r="F125" s="25" t="str">
        <f>F14</f>
        <v>BRNO</v>
      </c>
      <c r="I125" s="27" t="s">
        <v>24</v>
      </c>
      <c r="J125" s="52" t="str">
        <f>IF(J14="","",J14)</f>
        <v>3. 12. 2024</v>
      </c>
      <c r="L125" s="32"/>
    </row>
    <row r="126" spans="2:12" s="1" customFormat="1" ht="6.95" customHeight="1">
      <c r="B126" s="32"/>
      <c r="L126" s="32"/>
    </row>
    <row r="127" spans="2:12" s="1" customFormat="1" ht="40.15" customHeight="1">
      <c r="B127" s="32"/>
      <c r="C127" s="27" t="s">
        <v>28</v>
      </c>
      <c r="F127" s="25" t="str">
        <f>E17</f>
        <v>Statutární město Brno</v>
      </c>
      <c r="I127" s="27" t="s">
        <v>34</v>
      </c>
      <c r="J127" s="30" t="str">
        <f>E23</f>
        <v>AQUA PROCON s.r.o.Palackého tř. 12, 612 00 Brno</v>
      </c>
      <c r="L127" s="32"/>
    </row>
    <row r="128" spans="2:12" s="1" customFormat="1" ht="15.2" customHeight="1">
      <c r="B128" s="32"/>
      <c r="C128" s="27" t="s">
        <v>32</v>
      </c>
      <c r="F128" s="25" t="str">
        <f>IF(E20="","",E20)</f>
        <v>Vyplň údaj</v>
      </c>
      <c r="I128" s="27" t="s">
        <v>37</v>
      </c>
      <c r="J128" s="30" t="str">
        <f>E26</f>
        <v>Obrtel M.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256</v>
      </c>
      <c r="D130" s="120" t="s">
        <v>66</v>
      </c>
      <c r="E130" s="120" t="s">
        <v>62</v>
      </c>
      <c r="F130" s="120" t="s">
        <v>63</v>
      </c>
      <c r="G130" s="120" t="s">
        <v>257</v>
      </c>
      <c r="H130" s="120" t="s">
        <v>258</v>
      </c>
      <c r="I130" s="120" t="s">
        <v>259</v>
      </c>
      <c r="J130" s="120" t="s">
        <v>243</v>
      </c>
      <c r="K130" s="121" t="s">
        <v>260</v>
      </c>
      <c r="L130" s="118"/>
      <c r="M130" s="59" t="s">
        <v>1</v>
      </c>
      <c r="N130" s="60" t="s">
        <v>45</v>
      </c>
      <c r="O130" s="60" t="s">
        <v>261</v>
      </c>
      <c r="P130" s="60" t="s">
        <v>262</v>
      </c>
      <c r="Q130" s="60" t="s">
        <v>263</v>
      </c>
      <c r="R130" s="60" t="s">
        <v>264</v>
      </c>
      <c r="S130" s="60" t="s">
        <v>265</v>
      </c>
      <c r="T130" s="61" t="s">
        <v>266</v>
      </c>
    </row>
    <row r="131" spans="2:65" s="1" customFormat="1" ht="22.9" customHeight="1">
      <c r="B131" s="32"/>
      <c r="C131" s="64" t="s">
        <v>267</v>
      </c>
      <c r="J131" s="122">
        <f>BK131</f>
        <v>0</v>
      </c>
      <c r="L131" s="32"/>
      <c r="M131" s="62"/>
      <c r="N131" s="53"/>
      <c r="O131" s="53"/>
      <c r="P131" s="123">
        <f>P132+P140+P144+P191</f>
        <v>0</v>
      </c>
      <c r="Q131" s="53"/>
      <c r="R131" s="123">
        <f>R132+R140+R144+R191</f>
        <v>0</v>
      </c>
      <c r="S131" s="53"/>
      <c r="T131" s="124">
        <f>T132+T140+T144+T191</f>
        <v>0</v>
      </c>
      <c r="AT131" s="17" t="s">
        <v>80</v>
      </c>
      <c r="AU131" s="17" t="s">
        <v>245</v>
      </c>
      <c r="BK131" s="125">
        <f>BK132+BK140+BK144+BK191</f>
        <v>0</v>
      </c>
    </row>
    <row r="132" spans="2:65" s="11" customFormat="1" ht="25.9" customHeight="1">
      <c r="B132" s="126"/>
      <c r="D132" s="127" t="s">
        <v>80</v>
      </c>
      <c r="E132" s="128" t="s">
        <v>268</v>
      </c>
      <c r="F132" s="128" t="s">
        <v>269</v>
      </c>
      <c r="I132" s="129"/>
      <c r="J132" s="130">
        <f>BK132</f>
        <v>0</v>
      </c>
      <c r="L132" s="126"/>
      <c r="M132" s="131"/>
      <c r="P132" s="132">
        <f>P133</f>
        <v>0</v>
      </c>
      <c r="R132" s="132">
        <f>R133</f>
        <v>0</v>
      </c>
      <c r="T132" s="133">
        <f>T133</f>
        <v>0</v>
      </c>
      <c r="AR132" s="127" t="s">
        <v>21</v>
      </c>
      <c r="AT132" s="134" t="s">
        <v>80</v>
      </c>
      <c r="AU132" s="134" t="s">
        <v>81</v>
      </c>
      <c r="AY132" s="127" t="s">
        <v>270</v>
      </c>
      <c r="BK132" s="135">
        <f>BK133</f>
        <v>0</v>
      </c>
    </row>
    <row r="133" spans="2:65" s="11" customFormat="1" ht="22.9" customHeight="1">
      <c r="B133" s="126"/>
      <c r="D133" s="127" t="s">
        <v>80</v>
      </c>
      <c r="E133" s="136" t="s">
        <v>1162</v>
      </c>
      <c r="F133" s="136" t="s">
        <v>1163</v>
      </c>
      <c r="I133" s="129"/>
      <c r="J133" s="137">
        <f>BK133</f>
        <v>0</v>
      </c>
      <c r="L133" s="126"/>
      <c r="M133" s="131"/>
      <c r="P133" s="132">
        <f>SUM(P134:P139)</f>
        <v>0</v>
      </c>
      <c r="R133" s="132">
        <f>SUM(R134:R139)</f>
        <v>0</v>
      </c>
      <c r="T133" s="133">
        <f>SUM(T134:T139)</f>
        <v>0</v>
      </c>
      <c r="AR133" s="127" t="s">
        <v>21</v>
      </c>
      <c r="AT133" s="134" t="s">
        <v>80</v>
      </c>
      <c r="AU133" s="134" t="s">
        <v>21</v>
      </c>
      <c r="AY133" s="127" t="s">
        <v>270</v>
      </c>
      <c r="BK133" s="135">
        <f>SUM(BK134:BK139)</f>
        <v>0</v>
      </c>
    </row>
    <row r="134" spans="2:65" s="1" customFormat="1" ht="24.2" customHeight="1">
      <c r="B134" s="32"/>
      <c r="C134" s="138" t="s">
        <v>21</v>
      </c>
      <c r="D134" s="138" t="s">
        <v>272</v>
      </c>
      <c r="E134" s="139" t="s">
        <v>4704</v>
      </c>
      <c r="F134" s="140" t="s">
        <v>4705</v>
      </c>
      <c r="G134" s="141" t="s">
        <v>371</v>
      </c>
      <c r="H134" s="142">
        <v>117.78</v>
      </c>
      <c r="I134" s="143"/>
      <c r="J134" s="144">
        <f t="shared" ref="J134:J139" si="0">ROUND(I134*H134,2)</f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ref="P134:P139" si="1">O134*H134</f>
        <v>0</v>
      </c>
      <c r="Q134" s="147">
        <v>0</v>
      </c>
      <c r="R134" s="147">
        <f t="shared" ref="R134:R139" si="2">Q134*H134</f>
        <v>0</v>
      </c>
      <c r="S134" s="147">
        <v>0</v>
      </c>
      <c r="T134" s="148">
        <f t="shared" ref="T134:T139" si="3">S134*H134</f>
        <v>0</v>
      </c>
      <c r="AR134" s="149" t="s">
        <v>277</v>
      </c>
      <c r="AT134" s="149" t="s">
        <v>272</v>
      </c>
      <c r="AU134" s="149" t="s">
        <v>90</v>
      </c>
      <c r="AY134" s="17" t="s">
        <v>270</v>
      </c>
      <c r="BE134" s="150">
        <f t="shared" ref="BE134:BE139" si="4">IF(N134="základní",J134,0)</f>
        <v>0</v>
      </c>
      <c r="BF134" s="150">
        <f t="shared" ref="BF134:BF139" si="5">IF(N134="snížená",J134,0)</f>
        <v>0</v>
      </c>
      <c r="BG134" s="150">
        <f t="shared" ref="BG134:BG139" si="6">IF(N134="zákl. přenesená",J134,0)</f>
        <v>0</v>
      </c>
      <c r="BH134" s="150">
        <f t="shared" ref="BH134:BH139" si="7">IF(N134="sníž. přenesená",J134,0)</f>
        <v>0</v>
      </c>
      <c r="BI134" s="150">
        <f t="shared" ref="BI134:BI139" si="8">IF(N134="nulová",J134,0)</f>
        <v>0</v>
      </c>
      <c r="BJ134" s="17" t="s">
        <v>21</v>
      </c>
      <c r="BK134" s="150">
        <f t="shared" ref="BK134:BK139" si="9">ROUND(I134*H134,2)</f>
        <v>0</v>
      </c>
      <c r="BL134" s="17" t="s">
        <v>277</v>
      </c>
      <c r="BM134" s="149" t="s">
        <v>90</v>
      </c>
    </row>
    <row r="135" spans="2:65" s="1" customFormat="1" ht="16.5" customHeight="1">
      <c r="B135" s="32"/>
      <c r="C135" s="138" t="s">
        <v>90</v>
      </c>
      <c r="D135" s="138" t="s">
        <v>272</v>
      </c>
      <c r="E135" s="139" t="s">
        <v>4706</v>
      </c>
      <c r="F135" s="140" t="s">
        <v>4707</v>
      </c>
      <c r="G135" s="141" t="s">
        <v>506</v>
      </c>
      <c r="H135" s="142">
        <v>191.56800000000001</v>
      </c>
      <c r="I135" s="143"/>
      <c r="J135" s="144">
        <f t="shared" si="0"/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277</v>
      </c>
      <c r="AT135" s="149" t="s">
        <v>272</v>
      </c>
      <c r="AU135" s="149" t="s">
        <v>90</v>
      </c>
      <c r="AY135" s="17" t="s">
        <v>270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277</v>
      </c>
      <c r="BM135" s="149" t="s">
        <v>277</v>
      </c>
    </row>
    <row r="136" spans="2:65" s="1" customFormat="1" ht="24.2" customHeight="1">
      <c r="B136" s="32"/>
      <c r="C136" s="138" t="s">
        <v>179</v>
      </c>
      <c r="D136" s="138" t="s">
        <v>272</v>
      </c>
      <c r="E136" s="139" t="s">
        <v>4708</v>
      </c>
      <c r="F136" s="140" t="s">
        <v>4709</v>
      </c>
      <c r="G136" s="141" t="s">
        <v>506</v>
      </c>
      <c r="H136" s="142">
        <v>2873.52</v>
      </c>
      <c r="I136" s="143"/>
      <c r="J136" s="144">
        <f t="shared" si="0"/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277</v>
      </c>
      <c r="AT136" s="149" t="s">
        <v>272</v>
      </c>
      <c r="AU136" s="149" t="s">
        <v>90</v>
      </c>
      <c r="AY136" s="17" t="s">
        <v>270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277</v>
      </c>
      <c r="BM136" s="149" t="s">
        <v>324</v>
      </c>
    </row>
    <row r="137" spans="2:65" s="1" customFormat="1" ht="24.2" customHeight="1">
      <c r="B137" s="32"/>
      <c r="C137" s="138" t="s">
        <v>277</v>
      </c>
      <c r="D137" s="138" t="s">
        <v>272</v>
      </c>
      <c r="E137" s="139" t="s">
        <v>1223</v>
      </c>
      <c r="F137" s="140" t="s">
        <v>1224</v>
      </c>
      <c r="G137" s="141" t="s">
        <v>506</v>
      </c>
      <c r="H137" s="142">
        <v>3.12</v>
      </c>
      <c r="I137" s="143"/>
      <c r="J137" s="144">
        <f t="shared" si="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277</v>
      </c>
      <c r="AT137" s="149" t="s">
        <v>272</v>
      </c>
      <c r="AU137" s="149" t="s">
        <v>90</v>
      </c>
      <c r="AY137" s="17" t="s">
        <v>270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277</v>
      </c>
      <c r="BM137" s="149" t="s">
        <v>338</v>
      </c>
    </row>
    <row r="138" spans="2:65" s="1" customFormat="1" ht="33" customHeight="1">
      <c r="B138" s="32"/>
      <c r="C138" s="138" t="s">
        <v>317</v>
      </c>
      <c r="D138" s="138" t="s">
        <v>272</v>
      </c>
      <c r="E138" s="139" t="s">
        <v>4710</v>
      </c>
      <c r="F138" s="140" t="s">
        <v>4711</v>
      </c>
      <c r="G138" s="141" t="s">
        <v>506</v>
      </c>
      <c r="H138" s="142">
        <v>3.12</v>
      </c>
      <c r="I138" s="143"/>
      <c r="J138" s="144">
        <f t="shared" si="0"/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277</v>
      </c>
      <c r="AT138" s="149" t="s">
        <v>272</v>
      </c>
      <c r="AU138" s="149" t="s">
        <v>90</v>
      </c>
      <c r="AY138" s="17" t="s">
        <v>270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21</v>
      </c>
      <c r="BK138" s="150">
        <f t="shared" si="9"/>
        <v>0</v>
      </c>
      <c r="BL138" s="17" t="s">
        <v>277</v>
      </c>
      <c r="BM138" s="149" t="s">
        <v>26</v>
      </c>
    </row>
    <row r="139" spans="2:65" s="1" customFormat="1" ht="24.2" customHeight="1">
      <c r="B139" s="32"/>
      <c r="C139" s="138" t="s">
        <v>324</v>
      </c>
      <c r="D139" s="138" t="s">
        <v>272</v>
      </c>
      <c r="E139" s="139" t="s">
        <v>4712</v>
      </c>
      <c r="F139" s="140" t="s">
        <v>4713</v>
      </c>
      <c r="G139" s="141" t="s">
        <v>506</v>
      </c>
      <c r="H139" s="142">
        <v>188.44800000000001</v>
      </c>
      <c r="I139" s="143"/>
      <c r="J139" s="144">
        <f t="shared" si="0"/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277</v>
      </c>
      <c r="AT139" s="149" t="s">
        <v>272</v>
      </c>
      <c r="AU139" s="149" t="s">
        <v>90</v>
      </c>
      <c r="AY139" s="17" t="s">
        <v>270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21</v>
      </c>
      <c r="BK139" s="150">
        <f t="shared" si="9"/>
        <v>0</v>
      </c>
      <c r="BL139" s="17" t="s">
        <v>277</v>
      </c>
      <c r="BM139" s="149" t="s">
        <v>8</v>
      </c>
    </row>
    <row r="140" spans="2:65" s="11" customFormat="1" ht="25.9" customHeight="1">
      <c r="B140" s="126"/>
      <c r="D140" s="127" t="s">
        <v>80</v>
      </c>
      <c r="E140" s="128" t="s">
        <v>2533</v>
      </c>
      <c r="F140" s="128" t="s">
        <v>2534</v>
      </c>
      <c r="I140" s="129"/>
      <c r="J140" s="130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90</v>
      </c>
      <c r="AT140" s="134" t="s">
        <v>80</v>
      </c>
      <c r="AU140" s="134" t="s">
        <v>81</v>
      </c>
      <c r="AY140" s="127" t="s">
        <v>270</v>
      </c>
      <c r="BK140" s="135">
        <f>BK141</f>
        <v>0</v>
      </c>
    </row>
    <row r="141" spans="2:65" s="11" customFormat="1" ht="22.9" customHeight="1">
      <c r="B141" s="126"/>
      <c r="D141" s="127" t="s">
        <v>80</v>
      </c>
      <c r="E141" s="136" t="s">
        <v>4714</v>
      </c>
      <c r="F141" s="136" t="s">
        <v>4715</v>
      </c>
      <c r="I141" s="129"/>
      <c r="J141" s="137">
        <f>BK141</f>
        <v>0</v>
      </c>
      <c r="L141" s="126"/>
      <c r="M141" s="131"/>
      <c r="P141" s="132">
        <f>SUM(P142:P143)</f>
        <v>0</v>
      </c>
      <c r="R141" s="132">
        <f>SUM(R142:R143)</f>
        <v>0</v>
      </c>
      <c r="T141" s="133">
        <f>SUM(T142:T143)</f>
        <v>0</v>
      </c>
      <c r="AR141" s="127" t="s">
        <v>90</v>
      </c>
      <c r="AT141" s="134" t="s">
        <v>80</v>
      </c>
      <c r="AU141" s="134" t="s">
        <v>21</v>
      </c>
      <c r="AY141" s="127" t="s">
        <v>270</v>
      </c>
      <c r="BK141" s="135">
        <f>SUM(BK142:BK143)</f>
        <v>0</v>
      </c>
    </row>
    <row r="142" spans="2:65" s="1" customFormat="1" ht="33" customHeight="1">
      <c r="B142" s="32"/>
      <c r="C142" s="138" t="s">
        <v>332</v>
      </c>
      <c r="D142" s="138" t="s">
        <v>272</v>
      </c>
      <c r="E142" s="139" t="s">
        <v>4716</v>
      </c>
      <c r="F142" s="140" t="s">
        <v>4717</v>
      </c>
      <c r="G142" s="141" t="s">
        <v>876</v>
      </c>
      <c r="H142" s="142">
        <v>1</v>
      </c>
      <c r="I142" s="143"/>
      <c r="J142" s="144">
        <f>ROUND(I142*H142,2)</f>
        <v>0</v>
      </c>
      <c r="K142" s="140" t="s">
        <v>637</v>
      </c>
      <c r="L142" s="32"/>
      <c r="M142" s="145" t="s">
        <v>1</v>
      </c>
      <c r="N142" s="146" t="s">
        <v>46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392</v>
      </c>
      <c r="AT142" s="149" t="s">
        <v>272</v>
      </c>
      <c r="AU142" s="149" t="s">
        <v>90</v>
      </c>
      <c r="AY142" s="17" t="s">
        <v>270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21</v>
      </c>
      <c r="BK142" s="150">
        <f>ROUND(I142*H142,2)</f>
        <v>0</v>
      </c>
      <c r="BL142" s="17" t="s">
        <v>392</v>
      </c>
      <c r="BM142" s="149" t="s">
        <v>375</v>
      </c>
    </row>
    <row r="143" spans="2:65" s="1" customFormat="1" ht="24.2" customHeight="1">
      <c r="B143" s="32"/>
      <c r="C143" s="138" t="s">
        <v>338</v>
      </c>
      <c r="D143" s="138" t="s">
        <v>272</v>
      </c>
      <c r="E143" s="139" t="s">
        <v>4718</v>
      </c>
      <c r="F143" s="140" t="s">
        <v>4719</v>
      </c>
      <c r="G143" s="141" t="s">
        <v>876</v>
      </c>
      <c r="H143" s="142">
        <v>1</v>
      </c>
      <c r="I143" s="143"/>
      <c r="J143" s="144">
        <f>ROUND(I143*H143,2)</f>
        <v>0</v>
      </c>
      <c r="K143" s="140" t="s">
        <v>637</v>
      </c>
      <c r="L143" s="32"/>
      <c r="M143" s="145" t="s">
        <v>1</v>
      </c>
      <c r="N143" s="146" t="s">
        <v>46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392</v>
      </c>
      <c r="AT143" s="149" t="s">
        <v>272</v>
      </c>
      <c r="AU143" s="149" t="s">
        <v>90</v>
      </c>
      <c r="AY143" s="17" t="s">
        <v>270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21</v>
      </c>
      <c r="BK143" s="150">
        <f>ROUND(I143*H143,2)</f>
        <v>0</v>
      </c>
      <c r="BL143" s="17" t="s">
        <v>392</v>
      </c>
      <c r="BM143" s="149" t="s">
        <v>392</v>
      </c>
    </row>
    <row r="144" spans="2:65" s="11" customFormat="1" ht="25.9" customHeight="1">
      <c r="B144" s="126"/>
      <c r="D144" s="127" t="s">
        <v>80</v>
      </c>
      <c r="E144" s="128" t="s">
        <v>532</v>
      </c>
      <c r="F144" s="128" t="s">
        <v>3320</v>
      </c>
      <c r="I144" s="129"/>
      <c r="J144" s="130">
        <f>BK144</f>
        <v>0</v>
      </c>
      <c r="L144" s="126"/>
      <c r="M144" s="131"/>
      <c r="P144" s="132">
        <f>P145+P155+P164</f>
        <v>0</v>
      </c>
      <c r="R144" s="132">
        <f>R145+R155+R164</f>
        <v>0</v>
      </c>
      <c r="T144" s="133">
        <f>T145+T155+T164</f>
        <v>0</v>
      </c>
      <c r="AR144" s="127" t="s">
        <v>179</v>
      </c>
      <c r="AT144" s="134" t="s">
        <v>80</v>
      </c>
      <c r="AU144" s="134" t="s">
        <v>81</v>
      </c>
      <c r="AY144" s="127" t="s">
        <v>270</v>
      </c>
      <c r="BK144" s="135">
        <f>BK145+BK155+BK164</f>
        <v>0</v>
      </c>
    </row>
    <row r="145" spans="2:65" s="11" customFormat="1" ht="22.9" customHeight="1">
      <c r="B145" s="126"/>
      <c r="D145" s="127" t="s">
        <v>80</v>
      </c>
      <c r="E145" s="136" t="s">
        <v>4562</v>
      </c>
      <c r="F145" s="136" t="s">
        <v>4563</v>
      </c>
      <c r="I145" s="129"/>
      <c r="J145" s="137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179</v>
      </c>
      <c r="AT145" s="134" t="s">
        <v>80</v>
      </c>
      <c r="AU145" s="134" t="s">
        <v>21</v>
      </c>
      <c r="AY145" s="127" t="s">
        <v>270</v>
      </c>
      <c r="BK145" s="135">
        <f>SUM(BK146:BK154)</f>
        <v>0</v>
      </c>
    </row>
    <row r="146" spans="2:65" s="1" customFormat="1" ht="33" customHeight="1">
      <c r="B146" s="32"/>
      <c r="C146" s="138" t="s">
        <v>345</v>
      </c>
      <c r="D146" s="138" t="s">
        <v>272</v>
      </c>
      <c r="E146" s="139" t="s">
        <v>4720</v>
      </c>
      <c r="F146" s="140" t="s">
        <v>4721</v>
      </c>
      <c r="G146" s="141" t="s">
        <v>876</v>
      </c>
      <c r="H146" s="142">
        <v>16</v>
      </c>
      <c r="I146" s="143"/>
      <c r="J146" s="144">
        <f t="shared" ref="J146:J154" si="10">ROUND(I146*H146,2)</f>
        <v>0</v>
      </c>
      <c r="K146" s="140" t="s">
        <v>637</v>
      </c>
      <c r="L146" s="32"/>
      <c r="M146" s="145" t="s">
        <v>1</v>
      </c>
      <c r="N146" s="146" t="s">
        <v>46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716</v>
      </c>
      <c r="AT146" s="149" t="s">
        <v>272</v>
      </c>
      <c r="AU146" s="149" t="s">
        <v>90</v>
      </c>
      <c r="AY146" s="17" t="s">
        <v>270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21</v>
      </c>
      <c r="BK146" s="150">
        <f t="shared" ref="BK146:BK154" si="19">ROUND(I146*H146,2)</f>
        <v>0</v>
      </c>
      <c r="BL146" s="17" t="s">
        <v>716</v>
      </c>
      <c r="BM146" s="149" t="s">
        <v>410</v>
      </c>
    </row>
    <row r="147" spans="2:65" s="1" customFormat="1" ht="16.5" customHeight="1">
      <c r="B147" s="32"/>
      <c r="C147" s="179" t="s">
        <v>26</v>
      </c>
      <c r="D147" s="179" t="s">
        <v>532</v>
      </c>
      <c r="E147" s="180" t="s">
        <v>4722</v>
      </c>
      <c r="F147" s="181" t="s">
        <v>4723</v>
      </c>
      <c r="G147" s="182" t="s">
        <v>876</v>
      </c>
      <c r="H147" s="183">
        <v>16</v>
      </c>
      <c r="I147" s="184"/>
      <c r="J147" s="185">
        <f t="shared" si="10"/>
        <v>0</v>
      </c>
      <c r="K147" s="181" t="s">
        <v>637</v>
      </c>
      <c r="L147" s="186"/>
      <c r="M147" s="187" t="s">
        <v>1</v>
      </c>
      <c r="N147" s="188" t="s">
        <v>46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4587</v>
      </c>
      <c r="AT147" s="149" t="s">
        <v>532</v>
      </c>
      <c r="AU147" s="149" t="s">
        <v>90</v>
      </c>
      <c r="AY147" s="17" t="s">
        <v>270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21</v>
      </c>
      <c r="BK147" s="150">
        <f t="shared" si="19"/>
        <v>0</v>
      </c>
      <c r="BL147" s="17" t="s">
        <v>716</v>
      </c>
      <c r="BM147" s="149" t="s">
        <v>432</v>
      </c>
    </row>
    <row r="148" spans="2:65" s="1" customFormat="1" ht="24.2" customHeight="1">
      <c r="B148" s="32"/>
      <c r="C148" s="138" t="s">
        <v>355</v>
      </c>
      <c r="D148" s="138" t="s">
        <v>272</v>
      </c>
      <c r="E148" s="139" t="s">
        <v>4724</v>
      </c>
      <c r="F148" s="140" t="s">
        <v>4725</v>
      </c>
      <c r="G148" s="141" t="s">
        <v>335</v>
      </c>
      <c r="H148" s="142">
        <v>1276</v>
      </c>
      <c r="I148" s="143"/>
      <c r="J148" s="144">
        <f t="shared" si="1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716</v>
      </c>
      <c r="AT148" s="149" t="s">
        <v>272</v>
      </c>
      <c r="AU148" s="149" t="s">
        <v>90</v>
      </c>
      <c r="AY148" s="17" t="s">
        <v>270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21</v>
      </c>
      <c r="BK148" s="150">
        <f t="shared" si="19"/>
        <v>0</v>
      </c>
      <c r="BL148" s="17" t="s">
        <v>716</v>
      </c>
      <c r="BM148" s="149" t="s">
        <v>457</v>
      </c>
    </row>
    <row r="149" spans="2:65" s="1" customFormat="1" ht="16.5" customHeight="1">
      <c r="B149" s="32"/>
      <c r="C149" s="179" t="s">
        <v>8</v>
      </c>
      <c r="D149" s="179" t="s">
        <v>532</v>
      </c>
      <c r="E149" s="180" t="s">
        <v>4726</v>
      </c>
      <c r="F149" s="181" t="s">
        <v>4727</v>
      </c>
      <c r="G149" s="182" t="s">
        <v>335</v>
      </c>
      <c r="H149" s="183">
        <v>1276</v>
      </c>
      <c r="I149" s="184"/>
      <c r="J149" s="185">
        <f t="shared" si="10"/>
        <v>0</v>
      </c>
      <c r="K149" s="181" t="s">
        <v>637</v>
      </c>
      <c r="L149" s="186"/>
      <c r="M149" s="187" t="s">
        <v>1</v>
      </c>
      <c r="N149" s="188" t="s">
        <v>46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4587</v>
      </c>
      <c r="AT149" s="149" t="s">
        <v>532</v>
      </c>
      <c r="AU149" s="149" t="s">
        <v>90</v>
      </c>
      <c r="AY149" s="17" t="s">
        <v>270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21</v>
      </c>
      <c r="BK149" s="150">
        <f t="shared" si="19"/>
        <v>0</v>
      </c>
      <c r="BL149" s="17" t="s">
        <v>716</v>
      </c>
      <c r="BM149" s="149" t="s">
        <v>470</v>
      </c>
    </row>
    <row r="150" spans="2:65" s="1" customFormat="1" ht="33" customHeight="1">
      <c r="B150" s="32"/>
      <c r="C150" s="138" t="s">
        <v>368</v>
      </c>
      <c r="D150" s="138" t="s">
        <v>272</v>
      </c>
      <c r="E150" s="139" t="s">
        <v>4728</v>
      </c>
      <c r="F150" s="140" t="s">
        <v>4729</v>
      </c>
      <c r="G150" s="141" t="s">
        <v>335</v>
      </c>
      <c r="H150" s="142">
        <v>1276</v>
      </c>
      <c r="I150" s="143"/>
      <c r="J150" s="144">
        <f t="shared" si="1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716</v>
      </c>
      <c r="AT150" s="149" t="s">
        <v>272</v>
      </c>
      <c r="AU150" s="149" t="s">
        <v>90</v>
      </c>
      <c r="AY150" s="17" t="s">
        <v>270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21</v>
      </c>
      <c r="BK150" s="150">
        <f t="shared" si="19"/>
        <v>0</v>
      </c>
      <c r="BL150" s="17" t="s">
        <v>716</v>
      </c>
      <c r="BM150" s="149" t="s">
        <v>482</v>
      </c>
    </row>
    <row r="151" spans="2:65" s="1" customFormat="1" ht="24.2" customHeight="1">
      <c r="B151" s="32"/>
      <c r="C151" s="138" t="s">
        <v>375</v>
      </c>
      <c r="D151" s="138" t="s">
        <v>272</v>
      </c>
      <c r="E151" s="139" t="s">
        <v>4730</v>
      </c>
      <c r="F151" s="140" t="s">
        <v>4731</v>
      </c>
      <c r="G151" s="141" t="s">
        <v>335</v>
      </c>
      <c r="H151" s="142">
        <v>1276</v>
      </c>
      <c r="I151" s="143"/>
      <c r="J151" s="144">
        <f t="shared" si="1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716</v>
      </c>
      <c r="AT151" s="149" t="s">
        <v>272</v>
      </c>
      <c r="AU151" s="149" t="s">
        <v>90</v>
      </c>
      <c r="AY151" s="17" t="s">
        <v>270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21</v>
      </c>
      <c r="BK151" s="150">
        <f t="shared" si="19"/>
        <v>0</v>
      </c>
      <c r="BL151" s="17" t="s">
        <v>716</v>
      </c>
      <c r="BM151" s="149" t="s">
        <v>494</v>
      </c>
    </row>
    <row r="152" spans="2:65" s="1" customFormat="1" ht="16.5" customHeight="1">
      <c r="B152" s="32"/>
      <c r="C152" s="138" t="s">
        <v>381</v>
      </c>
      <c r="D152" s="138" t="s">
        <v>272</v>
      </c>
      <c r="E152" s="139" t="s">
        <v>4732</v>
      </c>
      <c r="F152" s="140" t="s">
        <v>4733</v>
      </c>
      <c r="G152" s="141" t="s">
        <v>876</v>
      </c>
      <c r="H152" s="142">
        <v>8</v>
      </c>
      <c r="I152" s="143"/>
      <c r="J152" s="144">
        <f t="shared" si="1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716</v>
      </c>
      <c r="AT152" s="149" t="s">
        <v>272</v>
      </c>
      <c r="AU152" s="149" t="s">
        <v>90</v>
      </c>
      <c r="AY152" s="17" t="s">
        <v>270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21</v>
      </c>
      <c r="BK152" s="150">
        <f t="shared" si="19"/>
        <v>0</v>
      </c>
      <c r="BL152" s="17" t="s">
        <v>716</v>
      </c>
      <c r="BM152" s="149" t="s">
        <v>503</v>
      </c>
    </row>
    <row r="153" spans="2:65" s="1" customFormat="1" ht="16.5" customHeight="1">
      <c r="B153" s="32"/>
      <c r="C153" s="138" t="s">
        <v>392</v>
      </c>
      <c r="D153" s="138" t="s">
        <v>272</v>
      </c>
      <c r="E153" s="139" t="s">
        <v>4734</v>
      </c>
      <c r="F153" s="140" t="s">
        <v>4735</v>
      </c>
      <c r="G153" s="141" t="s">
        <v>4693</v>
      </c>
      <c r="H153" s="142">
        <v>40</v>
      </c>
      <c r="I153" s="143"/>
      <c r="J153" s="144">
        <f t="shared" si="1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716</v>
      </c>
      <c r="AT153" s="149" t="s">
        <v>272</v>
      </c>
      <c r="AU153" s="149" t="s">
        <v>90</v>
      </c>
      <c r="AY153" s="17" t="s">
        <v>270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21</v>
      </c>
      <c r="BK153" s="150">
        <f t="shared" si="19"/>
        <v>0</v>
      </c>
      <c r="BL153" s="17" t="s">
        <v>716</v>
      </c>
      <c r="BM153" s="149" t="s">
        <v>516</v>
      </c>
    </row>
    <row r="154" spans="2:65" s="1" customFormat="1" ht="16.5" customHeight="1">
      <c r="B154" s="32"/>
      <c r="C154" s="138" t="s">
        <v>402</v>
      </c>
      <c r="D154" s="138" t="s">
        <v>272</v>
      </c>
      <c r="E154" s="139" t="s">
        <v>4736</v>
      </c>
      <c r="F154" s="140" t="s">
        <v>4737</v>
      </c>
      <c r="G154" s="141" t="s">
        <v>876</v>
      </c>
      <c r="H154" s="142">
        <v>1</v>
      </c>
      <c r="I154" s="143"/>
      <c r="J154" s="144">
        <f t="shared" si="10"/>
        <v>0</v>
      </c>
      <c r="K154" s="140" t="s">
        <v>637</v>
      </c>
      <c r="L154" s="32"/>
      <c r="M154" s="145" t="s">
        <v>1</v>
      </c>
      <c r="N154" s="146" t="s">
        <v>46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716</v>
      </c>
      <c r="AT154" s="149" t="s">
        <v>272</v>
      </c>
      <c r="AU154" s="149" t="s">
        <v>90</v>
      </c>
      <c r="AY154" s="17" t="s">
        <v>270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21</v>
      </c>
      <c r="BK154" s="150">
        <f t="shared" si="19"/>
        <v>0</v>
      </c>
      <c r="BL154" s="17" t="s">
        <v>716</v>
      </c>
      <c r="BM154" s="149" t="s">
        <v>531</v>
      </c>
    </row>
    <row r="155" spans="2:65" s="11" customFormat="1" ht="22.9" customHeight="1">
      <c r="B155" s="126"/>
      <c r="D155" s="127" t="s">
        <v>80</v>
      </c>
      <c r="E155" s="136" t="s">
        <v>4738</v>
      </c>
      <c r="F155" s="136" t="s">
        <v>4739</v>
      </c>
      <c r="I155" s="129"/>
      <c r="J155" s="137">
        <f>BK155</f>
        <v>0</v>
      </c>
      <c r="L155" s="126"/>
      <c r="M155" s="131"/>
      <c r="P155" s="132">
        <f>SUM(P156:P163)</f>
        <v>0</v>
      </c>
      <c r="R155" s="132">
        <f>SUM(R156:R163)</f>
        <v>0</v>
      </c>
      <c r="T155" s="133">
        <f>SUM(T156:T163)</f>
        <v>0</v>
      </c>
      <c r="AR155" s="127" t="s">
        <v>179</v>
      </c>
      <c r="AT155" s="134" t="s">
        <v>80</v>
      </c>
      <c r="AU155" s="134" t="s">
        <v>21</v>
      </c>
      <c r="AY155" s="127" t="s">
        <v>270</v>
      </c>
      <c r="BK155" s="135">
        <f>SUM(BK156:BK163)</f>
        <v>0</v>
      </c>
    </row>
    <row r="156" spans="2:65" s="1" customFormat="1" ht="24.2" customHeight="1">
      <c r="B156" s="32"/>
      <c r="C156" s="138" t="s">
        <v>410</v>
      </c>
      <c r="D156" s="138" t="s">
        <v>272</v>
      </c>
      <c r="E156" s="139" t="s">
        <v>4740</v>
      </c>
      <c r="F156" s="140" t="s">
        <v>4741</v>
      </c>
      <c r="G156" s="141" t="s">
        <v>335</v>
      </c>
      <c r="H156" s="142">
        <v>158</v>
      </c>
      <c r="I156" s="143"/>
      <c r="J156" s="144">
        <f t="shared" ref="J156:J163" si="20">ROUND(I156*H156,2)</f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ref="P156:P163" si="21">O156*H156</f>
        <v>0</v>
      </c>
      <c r="Q156" s="147">
        <v>0</v>
      </c>
      <c r="R156" s="147">
        <f t="shared" ref="R156:R163" si="22">Q156*H156</f>
        <v>0</v>
      </c>
      <c r="S156" s="147">
        <v>0</v>
      </c>
      <c r="T156" s="148">
        <f t="shared" ref="T156:T163" si="23">S156*H156</f>
        <v>0</v>
      </c>
      <c r="AR156" s="149" t="s">
        <v>716</v>
      </c>
      <c r="AT156" s="149" t="s">
        <v>272</v>
      </c>
      <c r="AU156" s="149" t="s">
        <v>90</v>
      </c>
      <c r="AY156" s="17" t="s">
        <v>270</v>
      </c>
      <c r="BE156" s="150">
        <f t="shared" ref="BE156:BE163" si="24">IF(N156="základní",J156,0)</f>
        <v>0</v>
      </c>
      <c r="BF156" s="150">
        <f t="shared" ref="BF156:BF163" si="25">IF(N156="snížená",J156,0)</f>
        <v>0</v>
      </c>
      <c r="BG156" s="150">
        <f t="shared" ref="BG156:BG163" si="26">IF(N156="zákl. přenesená",J156,0)</f>
        <v>0</v>
      </c>
      <c r="BH156" s="150">
        <f t="shared" ref="BH156:BH163" si="27">IF(N156="sníž. přenesená",J156,0)</f>
        <v>0</v>
      </c>
      <c r="BI156" s="150">
        <f t="shared" ref="BI156:BI163" si="28">IF(N156="nulová",J156,0)</f>
        <v>0</v>
      </c>
      <c r="BJ156" s="17" t="s">
        <v>21</v>
      </c>
      <c r="BK156" s="150">
        <f t="shared" ref="BK156:BK163" si="29">ROUND(I156*H156,2)</f>
        <v>0</v>
      </c>
      <c r="BL156" s="17" t="s">
        <v>716</v>
      </c>
      <c r="BM156" s="149" t="s">
        <v>546</v>
      </c>
    </row>
    <row r="157" spans="2:65" s="1" customFormat="1" ht="16.5" customHeight="1">
      <c r="B157" s="32"/>
      <c r="C157" s="179" t="s">
        <v>423</v>
      </c>
      <c r="D157" s="179" t="s">
        <v>532</v>
      </c>
      <c r="E157" s="180" t="s">
        <v>4742</v>
      </c>
      <c r="F157" s="181" t="s">
        <v>4743</v>
      </c>
      <c r="G157" s="182" t="s">
        <v>335</v>
      </c>
      <c r="H157" s="183">
        <v>158</v>
      </c>
      <c r="I157" s="184"/>
      <c r="J157" s="185">
        <f t="shared" si="20"/>
        <v>0</v>
      </c>
      <c r="K157" s="181" t="s">
        <v>637</v>
      </c>
      <c r="L157" s="186"/>
      <c r="M157" s="187" t="s">
        <v>1</v>
      </c>
      <c r="N157" s="188" t="s">
        <v>46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4587</v>
      </c>
      <c r="AT157" s="149" t="s">
        <v>532</v>
      </c>
      <c r="AU157" s="149" t="s">
        <v>90</v>
      </c>
      <c r="AY157" s="17" t="s">
        <v>270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21</v>
      </c>
      <c r="BK157" s="150">
        <f t="shared" si="29"/>
        <v>0</v>
      </c>
      <c r="BL157" s="17" t="s">
        <v>716</v>
      </c>
      <c r="BM157" s="149" t="s">
        <v>558</v>
      </c>
    </row>
    <row r="158" spans="2:65" s="1" customFormat="1" ht="16.5" customHeight="1">
      <c r="B158" s="32"/>
      <c r="C158" s="179" t="s">
        <v>432</v>
      </c>
      <c r="D158" s="179" t="s">
        <v>532</v>
      </c>
      <c r="E158" s="180" t="s">
        <v>4744</v>
      </c>
      <c r="F158" s="181" t="s">
        <v>4745</v>
      </c>
      <c r="G158" s="182" t="s">
        <v>335</v>
      </c>
      <c r="H158" s="183">
        <v>110</v>
      </c>
      <c r="I158" s="184"/>
      <c r="J158" s="185">
        <f t="shared" si="20"/>
        <v>0</v>
      </c>
      <c r="K158" s="181" t="s">
        <v>637</v>
      </c>
      <c r="L158" s="186"/>
      <c r="M158" s="187" t="s">
        <v>1</v>
      </c>
      <c r="N158" s="188" t="s">
        <v>46</v>
      </c>
      <c r="P158" s="147">
        <f t="shared" si="21"/>
        <v>0</v>
      </c>
      <c r="Q158" s="147">
        <v>0</v>
      </c>
      <c r="R158" s="147">
        <f t="shared" si="22"/>
        <v>0</v>
      </c>
      <c r="S158" s="147">
        <v>0</v>
      </c>
      <c r="T158" s="148">
        <f t="shared" si="23"/>
        <v>0</v>
      </c>
      <c r="AR158" s="149" t="s">
        <v>4587</v>
      </c>
      <c r="AT158" s="149" t="s">
        <v>532</v>
      </c>
      <c r="AU158" s="149" t="s">
        <v>90</v>
      </c>
      <c r="AY158" s="17" t="s">
        <v>270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21</v>
      </c>
      <c r="BK158" s="150">
        <f t="shared" si="29"/>
        <v>0</v>
      </c>
      <c r="BL158" s="17" t="s">
        <v>716</v>
      </c>
      <c r="BM158" s="149" t="s">
        <v>570</v>
      </c>
    </row>
    <row r="159" spans="2:65" s="1" customFormat="1" ht="21.75" customHeight="1">
      <c r="B159" s="32"/>
      <c r="C159" s="138" t="s">
        <v>7</v>
      </c>
      <c r="D159" s="138" t="s">
        <v>272</v>
      </c>
      <c r="E159" s="139" t="s">
        <v>4746</v>
      </c>
      <c r="F159" s="140" t="s">
        <v>4747</v>
      </c>
      <c r="G159" s="141" t="s">
        <v>876</v>
      </c>
      <c r="H159" s="142">
        <v>2</v>
      </c>
      <c r="I159" s="143"/>
      <c r="J159" s="144">
        <f t="shared" si="20"/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716</v>
      </c>
      <c r="AT159" s="149" t="s">
        <v>272</v>
      </c>
      <c r="AU159" s="149" t="s">
        <v>90</v>
      </c>
      <c r="AY159" s="17" t="s">
        <v>270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21</v>
      </c>
      <c r="BK159" s="150">
        <f t="shared" si="29"/>
        <v>0</v>
      </c>
      <c r="BL159" s="17" t="s">
        <v>716</v>
      </c>
      <c r="BM159" s="149" t="s">
        <v>587</v>
      </c>
    </row>
    <row r="160" spans="2:65" s="1" customFormat="1" ht="16.5" customHeight="1">
      <c r="B160" s="32"/>
      <c r="C160" s="179" t="s">
        <v>457</v>
      </c>
      <c r="D160" s="179" t="s">
        <v>532</v>
      </c>
      <c r="E160" s="180" t="s">
        <v>4748</v>
      </c>
      <c r="F160" s="181" t="s">
        <v>4749</v>
      </c>
      <c r="G160" s="182" t="s">
        <v>876</v>
      </c>
      <c r="H160" s="183">
        <v>4</v>
      </c>
      <c r="I160" s="184"/>
      <c r="J160" s="185">
        <f t="shared" si="20"/>
        <v>0</v>
      </c>
      <c r="K160" s="181" t="s">
        <v>637</v>
      </c>
      <c r="L160" s="186"/>
      <c r="M160" s="187" t="s">
        <v>1</v>
      </c>
      <c r="N160" s="188" t="s">
        <v>46</v>
      </c>
      <c r="P160" s="147">
        <f t="shared" si="21"/>
        <v>0</v>
      </c>
      <c r="Q160" s="147">
        <v>0</v>
      </c>
      <c r="R160" s="147">
        <f t="shared" si="22"/>
        <v>0</v>
      </c>
      <c r="S160" s="147">
        <v>0</v>
      </c>
      <c r="T160" s="148">
        <f t="shared" si="23"/>
        <v>0</v>
      </c>
      <c r="AR160" s="149" t="s">
        <v>4587</v>
      </c>
      <c r="AT160" s="149" t="s">
        <v>532</v>
      </c>
      <c r="AU160" s="149" t="s">
        <v>90</v>
      </c>
      <c r="AY160" s="17" t="s">
        <v>270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21</v>
      </c>
      <c r="BK160" s="150">
        <f t="shared" si="29"/>
        <v>0</v>
      </c>
      <c r="BL160" s="17" t="s">
        <v>716</v>
      </c>
      <c r="BM160" s="149" t="s">
        <v>609</v>
      </c>
    </row>
    <row r="161" spans="2:65" s="1" customFormat="1" ht="16.5" customHeight="1">
      <c r="B161" s="32"/>
      <c r="C161" s="179" t="s">
        <v>464</v>
      </c>
      <c r="D161" s="179" t="s">
        <v>532</v>
      </c>
      <c r="E161" s="180" t="s">
        <v>4750</v>
      </c>
      <c r="F161" s="181" t="s">
        <v>4751</v>
      </c>
      <c r="G161" s="182" t="s">
        <v>4752</v>
      </c>
      <c r="H161" s="183">
        <v>1</v>
      </c>
      <c r="I161" s="184"/>
      <c r="J161" s="185">
        <f t="shared" si="20"/>
        <v>0</v>
      </c>
      <c r="K161" s="181" t="s">
        <v>637</v>
      </c>
      <c r="L161" s="186"/>
      <c r="M161" s="187" t="s">
        <v>1</v>
      </c>
      <c r="N161" s="188" t="s">
        <v>46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4587</v>
      </c>
      <c r="AT161" s="149" t="s">
        <v>532</v>
      </c>
      <c r="AU161" s="149" t="s">
        <v>90</v>
      </c>
      <c r="AY161" s="17" t="s">
        <v>270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21</v>
      </c>
      <c r="BK161" s="150">
        <f t="shared" si="29"/>
        <v>0</v>
      </c>
      <c r="BL161" s="17" t="s">
        <v>716</v>
      </c>
      <c r="BM161" s="149" t="s">
        <v>615</v>
      </c>
    </row>
    <row r="162" spans="2:65" s="1" customFormat="1" ht="16.5" customHeight="1">
      <c r="B162" s="32"/>
      <c r="C162" s="138" t="s">
        <v>470</v>
      </c>
      <c r="D162" s="138" t="s">
        <v>272</v>
      </c>
      <c r="E162" s="139" t="s">
        <v>4753</v>
      </c>
      <c r="F162" s="140" t="s">
        <v>4754</v>
      </c>
      <c r="G162" s="141" t="s">
        <v>275</v>
      </c>
      <c r="H162" s="142">
        <v>90</v>
      </c>
      <c r="I162" s="143"/>
      <c r="J162" s="144">
        <f t="shared" si="20"/>
        <v>0</v>
      </c>
      <c r="K162" s="140" t="s">
        <v>637</v>
      </c>
      <c r="L162" s="32"/>
      <c r="M162" s="145" t="s">
        <v>1</v>
      </c>
      <c r="N162" s="146" t="s">
        <v>46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716</v>
      </c>
      <c r="AT162" s="149" t="s">
        <v>272</v>
      </c>
      <c r="AU162" s="149" t="s">
        <v>90</v>
      </c>
      <c r="AY162" s="17" t="s">
        <v>270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21</v>
      </c>
      <c r="BK162" s="150">
        <f t="shared" si="29"/>
        <v>0</v>
      </c>
      <c r="BL162" s="17" t="s">
        <v>716</v>
      </c>
      <c r="BM162" s="149" t="s">
        <v>621</v>
      </c>
    </row>
    <row r="163" spans="2:65" s="1" customFormat="1" ht="16.5" customHeight="1">
      <c r="B163" s="32"/>
      <c r="C163" s="179" t="s">
        <v>181</v>
      </c>
      <c r="D163" s="179" t="s">
        <v>532</v>
      </c>
      <c r="E163" s="180" t="s">
        <v>4755</v>
      </c>
      <c r="F163" s="181" t="s">
        <v>4756</v>
      </c>
      <c r="G163" s="182" t="s">
        <v>876</v>
      </c>
      <c r="H163" s="183">
        <v>3</v>
      </c>
      <c r="I163" s="184"/>
      <c r="J163" s="185">
        <f t="shared" si="20"/>
        <v>0</v>
      </c>
      <c r="K163" s="181" t="s">
        <v>637</v>
      </c>
      <c r="L163" s="186"/>
      <c r="M163" s="187" t="s">
        <v>1</v>
      </c>
      <c r="N163" s="188" t="s">
        <v>46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4587</v>
      </c>
      <c r="AT163" s="149" t="s">
        <v>532</v>
      </c>
      <c r="AU163" s="149" t="s">
        <v>90</v>
      </c>
      <c r="AY163" s="17" t="s">
        <v>270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21</v>
      </c>
      <c r="BK163" s="150">
        <f t="shared" si="29"/>
        <v>0</v>
      </c>
      <c r="BL163" s="17" t="s">
        <v>716</v>
      </c>
      <c r="BM163" s="149" t="s">
        <v>634</v>
      </c>
    </row>
    <row r="164" spans="2:65" s="11" customFormat="1" ht="22.9" customHeight="1">
      <c r="B164" s="126"/>
      <c r="D164" s="127" t="s">
        <v>80</v>
      </c>
      <c r="E164" s="136" t="s">
        <v>3321</v>
      </c>
      <c r="F164" s="136" t="s">
        <v>3322</v>
      </c>
      <c r="I164" s="129"/>
      <c r="J164" s="137">
        <f>BK164</f>
        <v>0</v>
      </c>
      <c r="L164" s="126"/>
      <c r="M164" s="131"/>
      <c r="P164" s="132">
        <f>SUM(P165:P190)</f>
        <v>0</v>
      </c>
      <c r="R164" s="132">
        <f>SUM(R165:R190)</f>
        <v>0</v>
      </c>
      <c r="T164" s="133">
        <f>SUM(T165:T190)</f>
        <v>0</v>
      </c>
      <c r="AR164" s="127" t="s">
        <v>179</v>
      </c>
      <c r="AT164" s="134" t="s">
        <v>80</v>
      </c>
      <c r="AU164" s="134" t="s">
        <v>21</v>
      </c>
      <c r="AY164" s="127" t="s">
        <v>270</v>
      </c>
      <c r="BK164" s="135">
        <f>SUM(BK165:BK190)</f>
        <v>0</v>
      </c>
    </row>
    <row r="165" spans="2:65" s="1" customFormat="1" ht="24.2" customHeight="1">
      <c r="B165" s="32"/>
      <c r="C165" s="138" t="s">
        <v>482</v>
      </c>
      <c r="D165" s="138" t="s">
        <v>272</v>
      </c>
      <c r="E165" s="139" t="s">
        <v>4757</v>
      </c>
      <c r="F165" s="140" t="s">
        <v>4758</v>
      </c>
      <c r="G165" s="141" t="s">
        <v>371</v>
      </c>
      <c r="H165" s="142">
        <v>12.15</v>
      </c>
      <c r="I165" s="143"/>
      <c r="J165" s="144">
        <f t="shared" ref="J165:J190" si="30">ROUND(I165*H165,2)</f>
        <v>0</v>
      </c>
      <c r="K165" s="140" t="s">
        <v>637</v>
      </c>
      <c r="L165" s="32"/>
      <c r="M165" s="145" t="s">
        <v>1</v>
      </c>
      <c r="N165" s="146" t="s">
        <v>46</v>
      </c>
      <c r="P165" s="147">
        <f t="shared" ref="P165:P190" si="31">O165*H165</f>
        <v>0</v>
      </c>
      <c r="Q165" s="147">
        <v>0</v>
      </c>
      <c r="R165" s="147">
        <f t="shared" ref="R165:R190" si="32">Q165*H165</f>
        <v>0</v>
      </c>
      <c r="S165" s="147">
        <v>0</v>
      </c>
      <c r="T165" s="148">
        <f t="shared" ref="T165:T190" si="33">S165*H165</f>
        <v>0</v>
      </c>
      <c r="AR165" s="149" t="s">
        <v>716</v>
      </c>
      <c r="AT165" s="149" t="s">
        <v>272</v>
      </c>
      <c r="AU165" s="149" t="s">
        <v>90</v>
      </c>
      <c r="AY165" s="17" t="s">
        <v>270</v>
      </c>
      <c r="BE165" s="150">
        <f t="shared" ref="BE165:BE190" si="34">IF(N165="základní",J165,0)</f>
        <v>0</v>
      </c>
      <c r="BF165" s="150">
        <f t="shared" ref="BF165:BF190" si="35">IF(N165="snížená",J165,0)</f>
        <v>0</v>
      </c>
      <c r="BG165" s="150">
        <f t="shared" ref="BG165:BG190" si="36">IF(N165="zákl. přenesená",J165,0)</f>
        <v>0</v>
      </c>
      <c r="BH165" s="150">
        <f t="shared" ref="BH165:BH190" si="37">IF(N165="sníž. přenesená",J165,0)</f>
        <v>0</v>
      </c>
      <c r="BI165" s="150">
        <f t="shared" ref="BI165:BI190" si="38">IF(N165="nulová",J165,0)</f>
        <v>0</v>
      </c>
      <c r="BJ165" s="17" t="s">
        <v>21</v>
      </c>
      <c r="BK165" s="150">
        <f t="shared" ref="BK165:BK190" si="39">ROUND(I165*H165,2)</f>
        <v>0</v>
      </c>
      <c r="BL165" s="17" t="s">
        <v>716</v>
      </c>
      <c r="BM165" s="149" t="s">
        <v>641</v>
      </c>
    </row>
    <row r="166" spans="2:65" s="1" customFormat="1" ht="33" customHeight="1">
      <c r="B166" s="32"/>
      <c r="C166" s="138" t="s">
        <v>490</v>
      </c>
      <c r="D166" s="138" t="s">
        <v>272</v>
      </c>
      <c r="E166" s="139" t="s">
        <v>4759</v>
      </c>
      <c r="F166" s="140" t="s">
        <v>4760</v>
      </c>
      <c r="G166" s="141" t="s">
        <v>371</v>
      </c>
      <c r="H166" s="142">
        <v>3.96</v>
      </c>
      <c r="I166" s="143"/>
      <c r="J166" s="144">
        <f t="shared" si="30"/>
        <v>0</v>
      </c>
      <c r="K166" s="140" t="s">
        <v>637</v>
      </c>
      <c r="L166" s="32"/>
      <c r="M166" s="145" t="s">
        <v>1</v>
      </c>
      <c r="N166" s="146" t="s">
        <v>46</v>
      </c>
      <c r="P166" s="147">
        <f t="shared" si="31"/>
        <v>0</v>
      </c>
      <c r="Q166" s="147">
        <v>0</v>
      </c>
      <c r="R166" s="147">
        <f t="shared" si="32"/>
        <v>0</v>
      </c>
      <c r="S166" s="147">
        <v>0</v>
      </c>
      <c r="T166" s="148">
        <f t="shared" si="33"/>
        <v>0</v>
      </c>
      <c r="AR166" s="149" t="s">
        <v>716</v>
      </c>
      <c r="AT166" s="149" t="s">
        <v>272</v>
      </c>
      <c r="AU166" s="149" t="s">
        <v>90</v>
      </c>
      <c r="AY166" s="17" t="s">
        <v>270</v>
      </c>
      <c r="BE166" s="150">
        <f t="shared" si="34"/>
        <v>0</v>
      </c>
      <c r="BF166" s="150">
        <f t="shared" si="35"/>
        <v>0</v>
      </c>
      <c r="BG166" s="150">
        <f t="shared" si="36"/>
        <v>0</v>
      </c>
      <c r="BH166" s="150">
        <f t="shared" si="37"/>
        <v>0</v>
      </c>
      <c r="BI166" s="150">
        <f t="shared" si="38"/>
        <v>0</v>
      </c>
      <c r="BJ166" s="17" t="s">
        <v>21</v>
      </c>
      <c r="BK166" s="150">
        <f t="shared" si="39"/>
        <v>0</v>
      </c>
      <c r="BL166" s="17" t="s">
        <v>716</v>
      </c>
      <c r="BM166" s="149" t="s">
        <v>653</v>
      </c>
    </row>
    <row r="167" spans="2:65" s="1" customFormat="1" ht="24.2" customHeight="1">
      <c r="B167" s="32"/>
      <c r="C167" s="138" t="s">
        <v>494</v>
      </c>
      <c r="D167" s="138" t="s">
        <v>272</v>
      </c>
      <c r="E167" s="139" t="s">
        <v>4761</v>
      </c>
      <c r="F167" s="140" t="s">
        <v>4762</v>
      </c>
      <c r="G167" s="141" t="s">
        <v>371</v>
      </c>
      <c r="H167" s="142">
        <v>1.2</v>
      </c>
      <c r="I167" s="143"/>
      <c r="J167" s="144">
        <f t="shared" si="30"/>
        <v>0</v>
      </c>
      <c r="K167" s="140" t="s">
        <v>637</v>
      </c>
      <c r="L167" s="32"/>
      <c r="M167" s="145" t="s">
        <v>1</v>
      </c>
      <c r="N167" s="146" t="s">
        <v>46</v>
      </c>
      <c r="P167" s="147">
        <f t="shared" si="31"/>
        <v>0</v>
      </c>
      <c r="Q167" s="147">
        <v>0</v>
      </c>
      <c r="R167" s="147">
        <f t="shared" si="32"/>
        <v>0</v>
      </c>
      <c r="S167" s="147">
        <v>0</v>
      </c>
      <c r="T167" s="148">
        <f t="shared" si="33"/>
        <v>0</v>
      </c>
      <c r="AR167" s="149" t="s">
        <v>716</v>
      </c>
      <c r="AT167" s="149" t="s">
        <v>272</v>
      </c>
      <c r="AU167" s="149" t="s">
        <v>90</v>
      </c>
      <c r="AY167" s="17" t="s">
        <v>270</v>
      </c>
      <c r="BE167" s="150">
        <f t="shared" si="34"/>
        <v>0</v>
      </c>
      <c r="BF167" s="150">
        <f t="shared" si="35"/>
        <v>0</v>
      </c>
      <c r="BG167" s="150">
        <f t="shared" si="36"/>
        <v>0</v>
      </c>
      <c r="BH167" s="150">
        <f t="shared" si="37"/>
        <v>0</v>
      </c>
      <c r="BI167" s="150">
        <f t="shared" si="38"/>
        <v>0</v>
      </c>
      <c r="BJ167" s="17" t="s">
        <v>21</v>
      </c>
      <c r="BK167" s="150">
        <f t="shared" si="39"/>
        <v>0</v>
      </c>
      <c r="BL167" s="17" t="s">
        <v>716</v>
      </c>
      <c r="BM167" s="149" t="s">
        <v>665</v>
      </c>
    </row>
    <row r="168" spans="2:65" s="1" customFormat="1" ht="24.2" customHeight="1">
      <c r="B168" s="32"/>
      <c r="C168" s="138" t="s">
        <v>499</v>
      </c>
      <c r="D168" s="138" t="s">
        <v>272</v>
      </c>
      <c r="E168" s="139" t="s">
        <v>4763</v>
      </c>
      <c r="F168" s="140" t="s">
        <v>4764</v>
      </c>
      <c r="G168" s="141" t="s">
        <v>335</v>
      </c>
      <c r="H168" s="142">
        <v>79</v>
      </c>
      <c r="I168" s="143"/>
      <c r="J168" s="144">
        <f t="shared" si="30"/>
        <v>0</v>
      </c>
      <c r="K168" s="140" t="s">
        <v>637</v>
      </c>
      <c r="L168" s="32"/>
      <c r="M168" s="145" t="s">
        <v>1</v>
      </c>
      <c r="N168" s="146" t="s">
        <v>46</v>
      </c>
      <c r="P168" s="147">
        <f t="shared" si="31"/>
        <v>0</v>
      </c>
      <c r="Q168" s="147">
        <v>0</v>
      </c>
      <c r="R168" s="147">
        <f t="shared" si="32"/>
        <v>0</v>
      </c>
      <c r="S168" s="147">
        <v>0</v>
      </c>
      <c r="T168" s="148">
        <f t="shared" si="33"/>
        <v>0</v>
      </c>
      <c r="AR168" s="149" t="s">
        <v>716</v>
      </c>
      <c r="AT168" s="149" t="s">
        <v>272</v>
      </c>
      <c r="AU168" s="149" t="s">
        <v>90</v>
      </c>
      <c r="AY168" s="17" t="s">
        <v>270</v>
      </c>
      <c r="BE168" s="150">
        <f t="shared" si="34"/>
        <v>0</v>
      </c>
      <c r="BF168" s="150">
        <f t="shared" si="35"/>
        <v>0</v>
      </c>
      <c r="BG168" s="150">
        <f t="shared" si="36"/>
        <v>0</v>
      </c>
      <c r="BH168" s="150">
        <f t="shared" si="37"/>
        <v>0</v>
      </c>
      <c r="BI168" s="150">
        <f t="shared" si="38"/>
        <v>0</v>
      </c>
      <c r="BJ168" s="17" t="s">
        <v>21</v>
      </c>
      <c r="BK168" s="150">
        <f t="shared" si="39"/>
        <v>0</v>
      </c>
      <c r="BL168" s="17" t="s">
        <v>716</v>
      </c>
      <c r="BM168" s="149" t="s">
        <v>684</v>
      </c>
    </row>
    <row r="169" spans="2:65" s="1" customFormat="1" ht="21.75" customHeight="1">
      <c r="B169" s="32"/>
      <c r="C169" s="138" t="s">
        <v>503</v>
      </c>
      <c r="D169" s="138" t="s">
        <v>272</v>
      </c>
      <c r="E169" s="139" t="s">
        <v>4765</v>
      </c>
      <c r="F169" s="140" t="s">
        <v>4766</v>
      </c>
      <c r="G169" s="141" t="s">
        <v>275</v>
      </c>
      <c r="H169" s="142">
        <v>158</v>
      </c>
      <c r="I169" s="143"/>
      <c r="J169" s="144">
        <f t="shared" si="30"/>
        <v>0</v>
      </c>
      <c r="K169" s="140" t="s">
        <v>637</v>
      </c>
      <c r="L169" s="32"/>
      <c r="M169" s="145" t="s">
        <v>1</v>
      </c>
      <c r="N169" s="146" t="s">
        <v>46</v>
      </c>
      <c r="P169" s="147">
        <f t="shared" si="31"/>
        <v>0</v>
      </c>
      <c r="Q169" s="147">
        <v>0</v>
      </c>
      <c r="R169" s="147">
        <f t="shared" si="32"/>
        <v>0</v>
      </c>
      <c r="S169" s="147">
        <v>0</v>
      </c>
      <c r="T169" s="148">
        <f t="shared" si="33"/>
        <v>0</v>
      </c>
      <c r="AR169" s="149" t="s">
        <v>716</v>
      </c>
      <c r="AT169" s="149" t="s">
        <v>272</v>
      </c>
      <c r="AU169" s="149" t="s">
        <v>90</v>
      </c>
      <c r="AY169" s="17" t="s">
        <v>270</v>
      </c>
      <c r="BE169" s="150">
        <f t="shared" si="34"/>
        <v>0</v>
      </c>
      <c r="BF169" s="150">
        <f t="shared" si="35"/>
        <v>0</v>
      </c>
      <c r="BG169" s="150">
        <f t="shared" si="36"/>
        <v>0</v>
      </c>
      <c r="BH169" s="150">
        <f t="shared" si="37"/>
        <v>0</v>
      </c>
      <c r="BI169" s="150">
        <f t="shared" si="38"/>
        <v>0</v>
      </c>
      <c r="BJ169" s="17" t="s">
        <v>21</v>
      </c>
      <c r="BK169" s="150">
        <f t="shared" si="39"/>
        <v>0</v>
      </c>
      <c r="BL169" s="17" t="s">
        <v>716</v>
      </c>
      <c r="BM169" s="149" t="s">
        <v>693</v>
      </c>
    </row>
    <row r="170" spans="2:65" s="1" customFormat="1" ht="24.2" customHeight="1">
      <c r="B170" s="32"/>
      <c r="C170" s="138" t="s">
        <v>509</v>
      </c>
      <c r="D170" s="138" t="s">
        <v>272</v>
      </c>
      <c r="E170" s="139" t="s">
        <v>4767</v>
      </c>
      <c r="F170" s="140" t="s">
        <v>4768</v>
      </c>
      <c r="G170" s="141" t="s">
        <v>275</v>
      </c>
      <c r="H170" s="142">
        <v>158</v>
      </c>
      <c r="I170" s="143"/>
      <c r="J170" s="144">
        <f t="shared" si="30"/>
        <v>0</v>
      </c>
      <c r="K170" s="140" t="s">
        <v>637</v>
      </c>
      <c r="L170" s="32"/>
      <c r="M170" s="145" t="s">
        <v>1</v>
      </c>
      <c r="N170" s="146" t="s">
        <v>46</v>
      </c>
      <c r="P170" s="147">
        <f t="shared" si="31"/>
        <v>0</v>
      </c>
      <c r="Q170" s="147">
        <v>0</v>
      </c>
      <c r="R170" s="147">
        <f t="shared" si="32"/>
        <v>0</v>
      </c>
      <c r="S170" s="147">
        <v>0</v>
      </c>
      <c r="T170" s="148">
        <f t="shared" si="33"/>
        <v>0</v>
      </c>
      <c r="AR170" s="149" t="s">
        <v>716</v>
      </c>
      <c r="AT170" s="149" t="s">
        <v>272</v>
      </c>
      <c r="AU170" s="149" t="s">
        <v>90</v>
      </c>
      <c r="AY170" s="17" t="s">
        <v>270</v>
      </c>
      <c r="BE170" s="150">
        <f t="shared" si="34"/>
        <v>0</v>
      </c>
      <c r="BF170" s="150">
        <f t="shared" si="35"/>
        <v>0</v>
      </c>
      <c r="BG170" s="150">
        <f t="shared" si="36"/>
        <v>0</v>
      </c>
      <c r="BH170" s="150">
        <f t="shared" si="37"/>
        <v>0</v>
      </c>
      <c r="BI170" s="150">
        <f t="shared" si="38"/>
        <v>0</v>
      </c>
      <c r="BJ170" s="17" t="s">
        <v>21</v>
      </c>
      <c r="BK170" s="150">
        <f t="shared" si="39"/>
        <v>0</v>
      </c>
      <c r="BL170" s="17" t="s">
        <v>716</v>
      </c>
      <c r="BM170" s="149" t="s">
        <v>704</v>
      </c>
    </row>
    <row r="171" spans="2:65" s="1" customFormat="1" ht="24.2" customHeight="1">
      <c r="B171" s="32"/>
      <c r="C171" s="138" t="s">
        <v>516</v>
      </c>
      <c r="D171" s="138" t="s">
        <v>272</v>
      </c>
      <c r="E171" s="139" t="s">
        <v>4769</v>
      </c>
      <c r="F171" s="140" t="s">
        <v>4770</v>
      </c>
      <c r="G171" s="141" t="s">
        <v>335</v>
      </c>
      <c r="H171" s="142">
        <v>777.99199999999996</v>
      </c>
      <c r="I171" s="143"/>
      <c r="J171" s="144">
        <f t="shared" si="30"/>
        <v>0</v>
      </c>
      <c r="K171" s="140" t="s">
        <v>637</v>
      </c>
      <c r="L171" s="32"/>
      <c r="M171" s="145" t="s">
        <v>1</v>
      </c>
      <c r="N171" s="146" t="s">
        <v>46</v>
      </c>
      <c r="P171" s="147">
        <f t="shared" si="31"/>
        <v>0</v>
      </c>
      <c r="Q171" s="147">
        <v>0</v>
      </c>
      <c r="R171" s="147">
        <f t="shared" si="32"/>
        <v>0</v>
      </c>
      <c r="S171" s="147">
        <v>0</v>
      </c>
      <c r="T171" s="148">
        <f t="shared" si="33"/>
        <v>0</v>
      </c>
      <c r="AR171" s="149" t="s">
        <v>716</v>
      </c>
      <c r="AT171" s="149" t="s">
        <v>272</v>
      </c>
      <c r="AU171" s="149" t="s">
        <v>90</v>
      </c>
      <c r="AY171" s="17" t="s">
        <v>270</v>
      </c>
      <c r="BE171" s="150">
        <f t="shared" si="34"/>
        <v>0</v>
      </c>
      <c r="BF171" s="150">
        <f t="shared" si="35"/>
        <v>0</v>
      </c>
      <c r="BG171" s="150">
        <f t="shared" si="36"/>
        <v>0</v>
      </c>
      <c r="BH171" s="150">
        <f t="shared" si="37"/>
        <v>0</v>
      </c>
      <c r="BI171" s="150">
        <f t="shared" si="38"/>
        <v>0</v>
      </c>
      <c r="BJ171" s="17" t="s">
        <v>21</v>
      </c>
      <c r="BK171" s="150">
        <f t="shared" si="39"/>
        <v>0</v>
      </c>
      <c r="BL171" s="17" t="s">
        <v>716</v>
      </c>
      <c r="BM171" s="149" t="s">
        <v>716</v>
      </c>
    </row>
    <row r="172" spans="2:65" s="1" customFormat="1" ht="24.2" customHeight="1">
      <c r="B172" s="32"/>
      <c r="C172" s="138" t="s">
        <v>522</v>
      </c>
      <c r="D172" s="138" t="s">
        <v>272</v>
      </c>
      <c r="E172" s="139" t="s">
        <v>4771</v>
      </c>
      <c r="F172" s="140" t="s">
        <v>4772</v>
      </c>
      <c r="G172" s="141" t="s">
        <v>876</v>
      </c>
      <c r="H172" s="142">
        <v>9</v>
      </c>
      <c r="I172" s="143"/>
      <c r="J172" s="144">
        <f t="shared" si="30"/>
        <v>0</v>
      </c>
      <c r="K172" s="140" t="s">
        <v>637</v>
      </c>
      <c r="L172" s="32"/>
      <c r="M172" s="145" t="s">
        <v>1</v>
      </c>
      <c r="N172" s="146" t="s">
        <v>46</v>
      </c>
      <c r="P172" s="147">
        <f t="shared" si="31"/>
        <v>0</v>
      </c>
      <c r="Q172" s="147">
        <v>0</v>
      </c>
      <c r="R172" s="147">
        <f t="shared" si="32"/>
        <v>0</v>
      </c>
      <c r="S172" s="147">
        <v>0</v>
      </c>
      <c r="T172" s="148">
        <f t="shared" si="33"/>
        <v>0</v>
      </c>
      <c r="AR172" s="149" t="s">
        <v>716</v>
      </c>
      <c r="AT172" s="149" t="s">
        <v>272</v>
      </c>
      <c r="AU172" s="149" t="s">
        <v>90</v>
      </c>
      <c r="AY172" s="17" t="s">
        <v>270</v>
      </c>
      <c r="BE172" s="150">
        <f t="shared" si="34"/>
        <v>0</v>
      </c>
      <c r="BF172" s="150">
        <f t="shared" si="35"/>
        <v>0</v>
      </c>
      <c r="BG172" s="150">
        <f t="shared" si="36"/>
        <v>0</v>
      </c>
      <c r="BH172" s="150">
        <f t="shared" si="37"/>
        <v>0</v>
      </c>
      <c r="BI172" s="150">
        <f t="shared" si="38"/>
        <v>0</v>
      </c>
      <c r="BJ172" s="17" t="s">
        <v>21</v>
      </c>
      <c r="BK172" s="150">
        <f t="shared" si="39"/>
        <v>0</v>
      </c>
      <c r="BL172" s="17" t="s">
        <v>716</v>
      </c>
      <c r="BM172" s="149" t="s">
        <v>730</v>
      </c>
    </row>
    <row r="173" spans="2:65" s="1" customFormat="1" ht="21.75" customHeight="1">
      <c r="B173" s="32"/>
      <c r="C173" s="138" t="s">
        <v>531</v>
      </c>
      <c r="D173" s="138" t="s">
        <v>272</v>
      </c>
      <c r="E173" s="139" t="s">
        <v>4773</v>
      </c>
      <c r="F173" s="140" t="s">
        <v>4774</v>
      </c>
      <c r="G173" s="141" t="s">
        <v>876</v>
      </c>
      <c r="H173" s="142">
        <v>12</v>
      </c>
      <c r="I173" s="143"/>
      <c r="J173" s="144">
        <f t="shared" si="30"/>
        <v>0</v>
      </c>
      <c r="K173" s="140" t="s">
        <v>637</v>
      </c>
      <c r="L173" s="32"/>
      <c r="M173" s="145" t="s">
        <v>1</v>
      </c>
      <c r="N173" s="146" t="s">
        <v>46</v>
      </c>
      <c r="P173" s="147">
        <f t="shared" si="31"/>
        <v>0</v>
      </c>
      <c r="Q173" s="147">
        <v>0</v>
      </c>
      <c r="R173" s="147">
        <f t="shared" si="32"/>
        <v>0</v>
      </c>
      <c r="S173" s="147">
        <v>0</v>
      </c>
      <c r="T173" s="148">
        <f t="shared" si="33"/>
        <v>0</v>
      </c>
      <c r="AR173" s="149" t="s">
        <v>716</v>
      </c>
      <c r="AT173" s="149" t="s">
        <v>272</v>
      </c>
      <c r="AU173" s="149" t="s">
        <v>90</v>
      </c>
      <c r="AY173" s="17" t="s">
        <v>270</v>
      </c>
      <c r="BE173" s="150">
        <f t="shared" si="34"/>
        <v>0</v>
      </c>
      <c r="BF173" s="150">
        <f t="shared" si="35"/>
        <v>0</v>
      </c>
      <c r="BG173" s="150">
        <f t="shared" si="36"/>
        <v>0</v>
      </c>
      <c r="BH173" s="150">
        <f t="shared" si="37"/>
        <v>0</v>
      </c>
      <c r="BI173" s="150">
        <f t="shared" si="38"/>
        <v>0</v>
      </c>
      <c r="BJ173" s="17" t="s">
        <v>21</v>
      </c>
      <c r="BK173" s="150">
        <f t="shared" si="39"/>
        <v>0</v>
      </c>
      <c r="BL173" s="17" t="s">
        <v>716</v>
      </c>
      <c r="BM173" s="149" t="s">
        <v>743</v>
      </c>
    </row>
    <row r="174" spans="2:65" s="1" customFormat="1" ht="24.2" customHeight="1">
      <c r="B174" s="32"/>
      <c r="C174" s="138" t="s">
        <v>541</v>
      </c>
      <c r="D174" s="138" t="s">
        <v>272</v>
      </c>
      <c r="E174" s="139" t="s">
        <v>4775</v>
      </c>
      <c r="F174" s="140" t="s">
        <v>4776</v>
      </c>
      <c r="G174" s="141" t="s">
        <v>335</v>
      </c>
      <c r="H174" s="142">
        <v>79</v>
      </c>
      <c r="I174" s="143"/>
      <c r="J174" s="144">
        <f t="shared" si="30"/>
        <v>0</v>
      </c>
      <c r="K174" s="140" t="s">
        <v>637</v>
      </c>
      <c r="L174" s="32"/>
      <c r="M174" s="145" t="s">
        <v>1</v>
      </c>
      <c r="N174" s="146" t="s">
        <v>46</v>
      </c>
      <c r="P174" s="147">
        <f t="shared" si="31"/>
        <v>0</v>
      </c>
      <c r="Q174" s="147">
        <v>0</v>
      </c>
      <c r="R174" s="147">
        <f t="shared" si="32"/>
        <v>0</v>
      </c>
      <c r="S174" s="147">
        <v>0</v>
      </c>
      <c r="T174" s="148">
        <f t="shared" si="33"/>
        <v>0</v>
      </c>
      <c r="AR174" s="149" t="s">
        <v>716</v>
      </c>
      <c r="AT174" s="149" t="s">
        <v>272</v>
      </c>
      <c r="AU174" s="149" t="s">
        <v>90</v>
      </c>
      <c r="AY174" s="17" t="s">
        <v>270</v>
      </c>
      <c r="BE174" s="150">
        <f t="shared" si="34"/>
        <v>0</v>
      </c>
      <c r="BF174" s="150">
        <f t="shared" si="35"/>
        <v>0</v>
      </c>
      <c r="BG174" s="150">
        <f t="shared" si="36"/>
        <v>0</v>
      </c>
      <c r="BH174" s="150">
        <f t="shared" si="37"/>
        <v>0</v>
      </c>
      <c r="BI174" s="150">
        <f t="shared" si="38"/>
        <v>0</v>
      </c>
      <c r="BJ174" s="17" t="s">
        <v>21</v>
      </c>
      <c r="BK174" s="150">
        <f t="shared" si="39"/>
        <v>0</v>
      </c>
      <c r="BL174" s="17" t="s">
        <v>716</v>
      </c>
      <c r="BM174" s="149" t="s">
        <v>753</v>
      </c>
    </row>
    <row r="175" spans="2:65" s="1" customFormat="1" ht="16.5" customHeight="1">
      <c r="B175" s="32"/>
      <c r="C175" s="138" t="s">
        <v>546</v>
      </c>
      <c r="D175" s="138" t="s">
        <v>272</v>
      </c>
      <c r="E175" s="139" t="s">
        <v>4777</v>
      </c>
      <c r="F175" s="140" t="s">
        <v>4778</v>
      </c>
      <c r="G175" s="141" t="s">
        <v>335</v>
      </c>
      <c r="H175" s="142">
        <v>158</v>
      </c>
      <c r="I175" s="143"/>
      <c r="J175" s="144">
        <f t="shared" si="30"/>
        <v>0</v>
      </c>
      <c r="K175" s="140" t="s">
        <v>637</v>
      </c>
      <c r="L175" s="32"/>
      <c r="M175" s="145" t="s">
        <v>1</v>
      </c>
      <c r="N175" s="146" t="s">
        <v>46</v>
      </c>
      <c r="P175" s="147">
        <f t="shared" si="31"/>
        <v>0</v>
      </c>
      <c r="Q175" s="147">
        <v>0</v>
      </c>
      <c r="R175" s="147">
        <f t="shared" si="32"/>
        <v>0</v>
      </c>
      <c r="S175" s="147">
        <v>0</v>
      </c>
      <c r="T175" s="148">
        <f t="shared" si="33"/>
        <v>0</v>
      </c>
      <c r="AR175" s="149" t="s">
        <v>716</v>
      </c>
      <c r="AT175" s="149" t="s">
        <v>272</v>
      </c>
      <c r="AU175" s="149" t="s">
        <v>90</v>
      </c>
      <c r="AY175" s="17" t="s">
        <v>270</v>
      </c>
      <c r="BE175" s="150">
        <f t="shared" si="34"/>
        <v>0</v>
      </c>
      <c r="BF175" s="150">
        <f t="shared" si="35"/>
        <v>0</v>
      </c>
      <c r="BG175" s="150">
        <f t="shared" si="36"/>
        <v>0</v>
      </c>
      <c r="BH175" s="150">
        <f t="shared" si="37"/>
        <v>0</v>
      </c>
      <c r="BI175" s="150">
        <f t="shared" si="38"/>
        <v>0</v>
      </c>
      <c r="BJ175" s="17" t="s">
        <v>21</v>
      </c>
      <c r="BK175" s="150">
        <f t="shared" si="39"/>
        <v>0</v>
      </c>
      <c r="BL175" s="17" t="s">
        <v>716</v>
      </c>
      <c r="BM175" s="149" t="s">
        <v>765</v>
      </c>
    </row>
    <row r="176" spans="2:65" s="1" customFormat="1" ht="24.2" customHeight="1">
      <c r="B176" s="32"/>
      <c r="C176" s="138" t="s">
        <v>552</v>
      </c>
      <c r="D176" s="138" t="s">
        <v>272</v>
      </c>
      <c r="E176" s="139" t="s">
        <v>4779</v>
      </c>
      <c r="F176" s="140" t="s">
        <v>4780</v>
      </c>
      <c r="G176" s="141" t="s">
        <v>335</v>
      </c>
      <c r="H176" s="142">
        <v>79</v>
      </c>
      <c r="I176" s="143"/>
      <c r="J176" s="144">
        <f t="shared" si="30"/>
        <v>0</v>
      </c>
      <c r="K176" s="140" t="s">
        <v>637</v>
      </c>
      <c r="L176" s="32"/>
      <c r="M176" s="145" t="s">
        <v>1</v>
      </c>
      <c r="N176" s="146" t="s">
        <v>46</v>
      </c>
      <c r="P176" s="147">
        <f t="shared" si="31"/>
        <v>0</v>
      </c>
      <c r="Q176" s="147">
        <v>0</v>
      </c>
      <c r="R176" s="147">
        <f t="shared" si="32"/>
        <v>0</v>
      </c>
      <c r="S176" s="147">
        <v>0</v>
      </c>
      <c r="T176" s="148">
        <f t="shared" si="33"/>
        <v>0</v>
      </c>
      <c r="AR176" s="149" t="s">
        <v>716</v>
      </c>
      <c r="AT176" s="149" t="s">
        <v>272</v>
      </c>
      <c r="AU176" s="149" t="s">
        <v>90</v>
      </c>
      <c r="AY176" s="17" t="s">
        <v>270</v>
      </c>
      <c r="BE176" s="150">
        <f t="shared" si="34"/>
        <v>0</v>
      </c>
      <c r="BF176" s="150">
        <f t="shared" si="35"/>
        <v>0</v>
      </c>
      <c r="BG176" s="150">
        <f t="shared" si="36"/>
        <v>0</v>
      </c>
      <c r="BH176" s="150">
        <f t="shared" si="37"/>
        <v>0</v>
      </c>
      <c r="BI176" s="150">
        <f t="shared" si="38"/>
        <v>0</v>
      </c>
      <c r="BJ176" s="17" t="s">
        <v>21</v>
      </c>
      <c r="BK176" s="150">
        <f t="shared" si="39"/>
        <v>0</v>
      </c>
      <c r="BL176" s="17" t="s">
        <v>716</v>
      </c>
      <c r="BM176" s="149" t="s">
        <v>775</v>
      </c>
    </row>
    <row r="177" spans="2:65" s="1" customFormat="1" ht="21.75" customHeight="1">
      <c r="B177" s="32"/>
      <c r="C177" s="179" t="s">
        <v>558</v>
      </c>
      <c r="D177" s="179" t="s">
        <v>532</v>
      </c>
      <c r="E177" s="180" t="s">
        <v>4781</v>
      </c>
      <c r="F177" s="181" t="s">
        <v>4782</v>
      </c>
      <c r="G177" s="182" t="s">
        <v>335</v>
      </c>
      <c r="H177" s="183">
        <v>26</v>
      </c>
      <c r="I177" s="184"/>
      <c r="J177" s="185">
        <f t="shared" si="30"/>
        <v>0</v>
      </c>
      <c r="K177" s="181" t="s">
        <v>637</v>
      </c>
      <c r="L177" s="186"/>
      <c r="M177" s="187" t="s">
        <v>1</v>
      </c>
      <c r="N177" s="188" t="s">
        <v>46</v>
      </c>
      <c r="P177" s="147">
        <f t="shared" si="31"/>
        <v>0</v>
      </c>
      <c r="Q177" s="147">
        <v>0</v>
      </c>
      <c r="R177" s="147">
        <f t="shared" si="32"/>
        <v>0</v>
      </c>
      <c r="S177" s="147">
        <v>0</v>
      </c>
      <c r="T177" s="148">
        <f t="shared" si="33"/>
        <v>0</v>
      </c>
      <c r="AR177" s="149" t="s">
        <v>4587</v>
      </c>
      <c r="AT177" s="149" t="s">
        <v>532</v>
      </c>
      <c r="AU177" s="149" t="s">
        <v>90</v>
      </c>
      <c r="AY177" s="17" t="s">
        <v>270</v>
      </c>
      <c r="BE177" s="150">
        <f t="shared" si="34"/>
        <v>0</v>
      </c>
      <c r="BF177" s="150">
        <f t="shared" si="35"/>
        <v>0</v>
      </c>
      <c r="BG177" s="150">
        <f t="shared" si="36"/>
        <v>0</v>
      </c>
      <c r="BH177" s="150">
        <f t="shared" si="37"/>
        <v>0</v>
      </c>
      <c r="BI177" s="150">
        <f t="shared" si="38"/>
        <v>0</v>
      </c>
      <c r="BJ177" s="17" t="s">
        <v>21</v>
      </c>
      <c r="BK177" s="150">
        <f t="shared" si="39"/>
        <v>0</v>
      </c>
      <c r="BL177" s="17" t="s">
        <v>716</v>
      </c>
      <c r="BM177" s="149" t="s">
        <v>792</v>
      </c>
    </row>
    <row r="178" spans="2:65" s="1" customFormat="1" ht="24.2" customHeight="1">
      <c r="B178" s="32"/>
      <c r="C178" s="179" t="s">
        <v>566</v>
      </c>
      <c r="D178" s="179" t="s">
        <v>532</v>
      </c>
      <c r="E178" s="180" t="s">
        <v>4783</v>
      </c>
      <c r="F178" s="181" t="s">
        <v>4784</v>
      </c>
      <c r="G178" s="182" t="s">
        <v>876</v>
      </c>
      <c r="H178" s="183">
        <v>159</v>
      </c>
      <c r="I178" s="184"/>
      <c r="J178" s="185">
        <f t="shared" si="30"/>
        <v>0</v>
      </c>
      <c r="K178" s="181" t="s">
        <v>637</v>
      </c>
      <c r="L178" s="186"/>
      <c r="M178" s="187" t="s">
        <v>1</v>
      </c>
      <c r="N178" s="188" t="s">
        <v>46</v>
      </c>
      <c r="P178" s="147">
        <f t="shared" si="31"/>
        <v>0</v>
      </c>
      <c r="Q178" s="147">
        <v>0</v>
      </c>
      <c r="R178" s="147">
        <f t="shared" si="32"/>
        <v>0</v>
      </c>
      <c r="S178" s="147">
        <v>0</v>
      </c>
      <c r="T178" s="148">
        <f t="shared" si="33"/>
        <v>0</v>
      </c>
      <c r="AR178" s="149" t="s">
        <v>4587</v>
      </c>
      <c r="AT178" s="149" t="s">
        <v>532</v>
      </c>
      <c r="AU178" s="149" t="s">
        <v>90</v>
      </c>
      <c r="AY178" s="17" t="s">
        <v>270</v>
      </c>
      <c r="BE178" s="150">
        <f t="shared" si="34"/>
        <v>0</v>
      </c>
      <c r="BF178" s="150">
        <f t="shared" si="35"/>
        <v>0</v>
      </c>
      <c r="BG178" s="150">
        <f t="shared" si="36"/>
        <v>0</v>
      </c>
      <c r="BH178" s="150">
        <f t="shared" si="37"/>
        <v>0</v>
      </c>
      <c r="BI178" s="150">
        <f t="shared" si="38"/>
        <v>0</v>
      </c>
      <c r="BJ178" s="17" t="s">
        <v>21</v>
      </c>
      <c r="BK178" s="150">
        <f t="shared" si="39"/>
        <v>0</v>
      </c>
      <c r="BL178" s="17" t="s">
        <v>716</v>
      </c>
      <c r="BM178" s="149" t="s">
        <v>803</v>
      </c>
    </row>
    <row r="179" spans="2:65" s="1" customFormat="1" ht="16.5" customHeight="1">
      <c r="B179" s="32"/>
      <c r="C179" s="179" t="s">
        <v>570</v>
      </c>
      <c r="D179" s="179" t="s">
        <v>532</v>
      </c>
      <c r="E179" s="180" t="s">
        <v>4785</v>
      </c>
      <c r="F179" s="181" t="s">
        <v>4786</v>
      </c>
      <c r="G179" s="182" t="s">
        <v>876</v>
      </c>
      <c r="H179" s="183">
        <v>185</v>
      </c>
      <c r="I179" s="184"/>
      <c r="J179" s="185">
        <f t="shared" si="30"/>
        <v>0</v>
      </c>
      <c r="K179" s="181" t="s">
        <v>637</v>
      </c>
      <c r="L179" s="186"/>
      <c r="M179" s="187" t="s">
        <v>1</v>
      </c>
      <c r="N179" s="188" t="s">
        <v>46</v>
      </c>
      <c r="P179" s="147">
        <f t="shared" si="31"/>
        <v>0</v>
      </c>
      <c r="Q179" s="147">
        <v>0</v>
      </c>
      <c r="R179" s="147">
        <f t="shared" si="32"/>
        <v>0</v>
      </c>
      <c r="S179" s="147">
        <v>0</v>
      </c>
      <c r="T179" s="148">
        <f t="shared" si="33"/>
        <v>0</v>
      </c>
      <c r="AR179" s="149" t="s">
        <v>4587</v>
      </c>
      <c r="AT179" s="149" t="s">
        <v>532</v>
      </c>
      <c r="AU179" s="149" t="s">
        <v>90</v>
      </c>
      <c r="AY179" s="17" t="s">
        <v>270</v>
      </c>
      <c r="BE179" s="150">
        <f t="shared" si="34"/>
        <v>0</v>
      </c>
      <c r="BF179" s="150">
        <f t="shared" si="35"/>
        <v>0</v>
      </c>
      <c r="BG179" s="150">
        <f t="shared" si="36"/>
        <v>0</v>
      </c>
      <c r="BH179" s="150">
        <f t="shared" si="37"/>
        <v>0</v>
      </c>
      <c r="BI179" s="150">
        <f t="shared" si="38"/>
        <v>0</v>
      </c>
      <c r="BJ179" s="17" t="s">
        <v>21</v>
      </c>
      <c r="BK179" s="150">
        <f t="shared" si="39"/>
        <v>0</v>
      </c>
      <c r="BL179" s="17" t="s">
        <v>716</v>
      </c>
      <c r="BM179" s="149" t="s">
        <v>815</v>
      </c>
    </row>
    <row r="180" spans="2:65" s="1" customFormat="1" ht="21.75" customHeight="1">
      <c r="B180" s="32"/>
      <c r="C180" s="179" t="s">
        <v>584</v>
      </c>
      <c r="D180" s="179" t="s">
        <v>532</v>
      </c>
      <c r="E180" s="180" t="s">
        <v>4787</v>
      </c>
      <c r="F180" s="181" t="s">
        <v>4788</v>
      </c>
      <c r="G180" s="182" t="s">
        <v>876</v>
      </c>
      <c r="H180" s="183">
        <v>740</v>
      </c>
      <c r="I180" s="184"/>
      <c r="J180" s="185">
        <f t="shared" si="30"/>
        <v>0</v>
      </c>
      <c r="K180" s="181" t="s">
        <v>637</v>
      </c>
      <c r="L180" s="186"/>
      <c r="M180" s="187" t="s">
        <v>1</v>
      </c>
      <c r="N180" s="188" t="s">
        <v>46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4587</v>
      </c>
      <c r="AT180" s="149" t="s">
        <v>532</v>
      </c>
      <c r="AU180" s="149" t="s">
        <v>90</v>
      </c>
      <c r="AY180" s="17" t="s">
        <v>270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21</v>
      </c>
      <c r="BK180" s="150">
        <f t="shared" si="39"/>
        <v>0</v>
      </c>
      <c r="BL180" s="17" t="s">
        <v>716</v>
      </c>
      <c r="BM180" s="149" t="s">
        <v>825</v>
      </c>
    </row>
    <row r="181" spans="2:65" s="1" customFormat="1" ht="16.5" customHeight="1">
      <c r="B181" s="32"/>
      <c r="C181" s="179" t="s">
        <v>587</v>
      </c>
      <c r="D181" s="179" t="s">
        <v>532</v>
      </c>
      <c r="E181" s="180" t="s">
        <v>4789</v>
      </c>
      <c r="F181" s="181" t="s">
        <v>4790</v>
      </c>
      <c r="G181" s="182" t="s">
        <v>876</v>
      </c>
      <c r="H181" s="183">
        <v>3</v>
      </c>
      <c r="I181" s="184"/>
      <c r="J181" s="185">
        <f t="shared" si="30"/>
        <v>0</v>
      </c>
      <c r="K181" s="181" t="s">
        <v>637</v>
      </c>
      <c r="L181" s="186"/>
      <c r="M181" s="187" t="s">
        <v>1</v>
      </c>
      <c r="N181" s="188" t="s">
        <v>46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4587</v>
      </c>
      <c r="AT181" s="149" t="s">
        <v>532</v>
      </c>
      <c r="AU181" s="149" t="s">
        <v>90</v>
      </c>
      <c r="AY181" s="17" t="s">
        <v>270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21</v>
      </c>
      <c r="BK181" s="150">
        <f t="shared" si="39"/>
        <v>0</v>
      </c>
      <c r="BL181" s="17" t="s">
        <v>716</v>
      </c>
      <c r="BM181" s="149" t="s">
        <v>240</v>
      </c>
    </row>
    <row r="182" spans="2:65" s="1" customFormat="1" ht="24.2" customHeight="1">
      <c r="B182" s="32"/>
      <c r="C182" s="138" t="s">
        <v>596</v>
      </c>
      <c r="D182" s="138" t="s">
        <v>272</v>
      </c>
      <c r="E182" s="139" t="s">
        <v>4791</v>
      </c>
      <c r="F182" s="140" t="s">
        <v>4792</v>
      </c>
      <c r="G182" s="141" t="s">
        <v>335</v>
      </c>
      <c r="H182" s="142">
        <v>79</v>
      </c>
      <c r="I182" s="143"/>
      <c r="J182" s="144">
        <f t="shared" si="30"/>
        <v>0</v>
      </c>
      <c r="K182" s="140" t="s">
        <v>637</v>
      </c>
      <c r="L182" s="32"/>
      <c r="M182" s="145" t="s">
        <v>1</v>
      </c>
      <c r="N182" s="146" t="s">
        <v>46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716</v>
      </c>
      <c r="AT182" s="149" t="s">
        <v>272</v>
      </c>
      <c r="AU182" s="149" t="s">
        <v>90</v>
      </c>
      <c r="AY182" s="17" t="s">
        <v>270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21</v>
      </c>
      <c r="BK182" s="150">
        <f t="shared" si="39"/>
        <v>0</v>
      </c>
      <c r="BL182" s="17" t="s">
        <v>716</v>
      </c>
      <c r="BM182" s="149" t="s">
        <v>849</v>
      </c>
    </row>
    <row r="183" spans="2:65" s="1" customFormat="1" ht="16.5" customHeight="1">
      <c r="B183" s="32"/>
      <c r="C183" s="179" t="s">
        <v>609</v>
      </c>
      <c r="D183" s="179" t="s">
        <v>532</v>
      </c>
      <c r="E183" s="180" t="s">
        <v>4793</v>
      </c>
      <c r="F183" s="181" t="s">
        <v>4794</v>
      </c>
      <c r="G183" s="182" t="s">
        <v>506</v>
      </c>
      <c r="H183" s="183">
        <v>106.80800000000001</v>
      </c>
      <c r="I183" s="184"/>
      <c r="J183" s="185">
        <f t="shared" si="30"/>
        <v>0</v>
      </c>
      <c r="K183" s="181" t="s">
        <v>637</v>
      </c>
      <c r="L183" s="186"/>
      <c r="M183" s="187" t="s">
        <v>1</v>
      </c>
      <c r="N183" s="188" t="s">
        <v>46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4587</v>
      </c>
      <c r="AT183" s="149" t="s">
        <v>532</v>
      </c>
      <c r="AU183" s="149" t="s">
        <v>90</v>
      </c>
      <c r="AY183" s="17" t="s">
        <v>270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21</v>
      </c>
      <c r="BK183" s="150">
        <f t="shared" si="39"/>
        <v>0</v>
      </c>
      <c r="BL183" s="17" t="s">
        <v>716</v>
      </c>
      <c r="BM183" s="149" t="s">
        <v>860</v>
      </c>
    </row>
    <row r="184" spans="2:65" s="1" customFormat="1" ht="16.5" customHeight="1">
      <c r="B184" s="32"/>
      <c r="C184" s="138" t="s">
        <v>612</v>
      </c>
      <c r="D184" s="138" t="s">
        <v>272</v>
      </c>
      <c r="E184" s="139" t="s">
        <v>4795</v>
      </c>
      <c r="F184" s="140" t="s">
        <v>4796</v>
      </c>
      <c r="G184" s="141" t="s">
        <v>876</v>
      </c>
      <c r="H184" s="142">
        <v>6</v>
      </c>
      <c r="I184" s="143"/>
      <c r="J184" s="144">
        <f t="shared" si="30"/>
        <v>0</v>
      </c>
      <c r="K184" s="140" t="s">
        <v>637</v>
      </c>
      <c r="L184" s="32"/>
      <c r="M184" s="145" t="s">
        <v>1</v>
      </c>
      <c r="N184" s="146" t="s">
        <v>46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716</v>
      </c>
      <c r="AT184" s="149" t="s">
        <v>272</v>
      </c>
      <c r="AU184" s="149" t="s">
        <v>90</v>
      </c>
      <c r="AY184" s="17" t="s">
        <v>270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21</v>
      </c>
      <c r="BK184" s="150">
        <f t="shared" si="39"/>
        <v>0</v>
      </c>
      <c r="BL184" s="17" t="s">
        <v>716</v>
      </c>
      <c r="BM184" s="149" t="s">
        <v>873</v>
      </c>
    </row>
    <row r="185" spans="2:65" s="1" customFormat="1" ht="16.5" customHeight="1">
      <c r="B185" s="32"/>
      <c r="C185" s="138" t="s">
        <v>615</v>
      </c>
      <c r="D185" s="138" t="s">
        <v>272</v>
      </c>
      <c r="E185" s="139" t="s">
        <v>4797</v>
      </c>
      <c r="F185" s="140" t="s">
        <v>4798</v>
      </c>
      <c r="G185" s="141" t="s">
        <v>335</v>
      </c>
      <c r="H185" s="142">
        <v>79</v>
      </c>
      <c r="I185" s="143"/>
      <c r="J185" s="144">
        <f t="shared" si="30"/>
        <v>0</v>
      </c>
      <c r="K185" s="140" t="s">
        <v>637</v>
      </c>
      <c r="L185" s="32"/>
      <c r="M185" s="145" t="s">
        <v>1</v>
      </c>
      <c r="N185" s="146" t="s">
        <v>46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716</v>
      </c>
      <c r="AT185" s="149" t="s">
        <v>272</v>
      </c>
      <c r="AU185" s="149" t="s">
        <v>90</v>
      </c>
      <c r="AY185" s="17" t="s">
        <v>270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21</v>
      </c>
      <c r="BK185" s="150">
        <f t="shared" si="39"/>
        <v>0</v>
      </c>
      <c r="BL185" s="17" t="s">
        <v>716</v>
      </c>
      <c r="BM185" s="149" t="s">
        <v>889</v>
      </c>
    </row>
    <row r="186" spans="2:65" s="1" customFormat="1" ht="21.75" customHeight="1">
      <c r="B186" s="32"/>
      <c r="C186" s="138" t="s">
        <v>618</v>
      </c>
      <c r="D186" s="138" t="s">
        <v>272</v>
      </c>
      <c r="E186" s="139" t="s">
        <v>4799</v>
      </c>
      <c r="F186" s="140" t="s">
        <v>4800</v>
      </c>
      <c r="G186" s="141" t="s">
        <v>876</v>
      </c>
      <c r="H186" s="142">
        <v>12</v>
      </c>
      <c r="I186" s="143"/>
      <c r="J186" s="144">
        <f t="shared" si="30"/>
        <v>0</v>
      </c>
      <c r="K186" s="140" t="s">
        <v>637</v>
      </c>
      <c r="L186" s="32"/>
      <c r="M186" s="145" t="s">
        <v>1</v>
      </c>
      <c r="N186" s="146" t="s">
        <v>46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716</v>
      </c>
      <c r="AT186" s="149" t="s">
        <v>272</v>
      </c>
      <c r="AU186" s="149" t="s">
        <v>90</v>
      </c>
      <c r="AY186" s="17" t="s">
        <v>270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21</v>
      </c>
      <c r="BK186" s="150">
        <f t="shared" si="39"/>
        <v>0</v>
      </c>
      <c r="BL186" s="17" t="s">
        <v>716</v>
      </c>
      <c r="BM186" s="149" t="s">
        <v>900</v>
      </c>
    </row>
    <row r="187" spans="2:65" s="1" customFormat="1" ht="33" customHeight="1">
      <c r="B187" s="32"/>
      <c r="C187" s="138" t="s">
        <v>621</v>
      </c>
      <c r="D187" s="138" t="s">
        <v>272</v>
      </c>
      <c r="E187" s="139" t="s">
        <v>4801</v>
      </c>
      <c r="F187" s="140" t="s">
        <v>4802</v>
      </c>
      <c r="G187" s="141" t="s">
        <v>876</v>
      </c>
      <c r="H187" s="142">
        <v>3</v>
      </c>
      <c r="I187" s="143"/>
      <c r="J187" s="144">
        <f t="shared" si="30"/>
        <v>0</v>
      </c>
      <c r="K187" s="140" t="s">
        <v>637</v>
      </c>
      <c r="L187" s="32"/>
      <c r="M187" s="145" t="s">
        <v>1</v>
      </c>
      <c r="N187" s="146" t="s">
        <v>46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716</v>
      </c>
      <c r="AT187" s="149" t="s">
        <v>272</v>
      </c>
      <c r="AU187" s="149" t="s">
        <v>90</v>
      </c>
      <c r="AY187" s="17" t="s">
        <v>270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21</v>
      </c>
      <c r="BK187" s="150">
        <f t="shared" si="39"/>
        <v>0</v>
      </c>
      <c r="BL187" s="17" t="s">
        <v>716</v>
      </c>
      <c r="BM187" s="149" t="s">
        <v>912</v>
      </c>
    </row>
    <row r="188" spans="2:65" s="1" customFormat="1" ht="16.5" customHeight="1">
      <c r="B188" s="32"/>
      <c r="C188" s="179" t="s">
        <v>628</v>
      </c>
      <c r="D188" s="179" t="s">
        <v>532</v>
      </c>
      <c r="E188" s="180" t="s">
        <v>4803</v>
      </c>
      <c r="F188" s="181" t="s">
        <v>4804</v>
      </c>
      <c r="G188" s="182" t="s">
        <v>876</v>
      </c>
      <c r="H188" s="183">
        <v>3</v>
      </c>
      <c r="I188" s="184"/>
      <c r="J188" s="185">
        <f t="shared" si="30"/>
        <v>0</v>
      </c>
      <c r="K188" s="181" t="s">
        <v>637</v>
      </c>
      <c r="L188" s="186"/>
      <c r="M188" s="187" t="s">
        <v>1</v>
      </c>
      <c r="N188" s="188" t="s">
        <v>46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4587</v>
      </c>
      <c r="AT188" s="149" t="s">
        <v>532</v>
      </c>
      <c r="AU188" s="149" t="s">
        <v>90</v>
      </c>
      <c r="AY188" s="17" t="s">
        <v>270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21</v>
      </c>
      <c r="BK188" s="150">
        <f t="shared" si="39"/>
        <v>0</v>
      </c>
      <c r="BL188" s="17" t="s">
        <v>716</v>
      </c>
      <c r="BM188" s="149" t="s">
        <v>924</v>
      </c>
    </row>
    <row r="189" spans="2:65" s="1" customFormat="1" ht="16.5" customHeight="1">
      <c r="B189" s="32"/>
      <c r="C189" s="138" t="s">
        <v>634</v>
      </c>
      <c r="D189" s="138" t="s">
        <v>272</v>
      </c>
      <c r="E189" s="139" t="s">
        <v>4805</v>
      </c>
      <c r="F189" s="140" t="s">
        <v>4806</v>
      </c>
      <c r="G189" s="141" t="s">
        <v>2308</v>
      </c>
      <c r="H189" s="142">
        <v>1</v>
      </c>
      <c r="I189" s="143"/>
      <c r="J189" s="144">
        <f t="shared" si="30"/>
        <v>0</v>
      </c>
      <c r="K189" s="140" t="s">
        <v>637</v>
      </c>
      <c r="L189" s="32"/>
      <c r="M189" s="145" t="s">
        <v>1</v>
      </c>
      <c r="N189" s="146" t="s">
        <v>46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716</v>
      </c>
      <c r="AT189" s="149" t="s">
        <v>272</v>
      </c>
      <c r="AU189" s="149" t="s">
        <v>90</v>
      </c>
      <c r="AY189" s="17" t="s">
        <v>270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21</v>
      </c>
      <c r="BK189" s="150">
        <f t="shared" si="39"/>
        <v>0</v>
      </c>
      <c r="BL189" s="17" t="s">
        <v>716</v>
      </c>
      <c r="BM189" s="149" t="s">
        <v>27</v>
      </c>
    </row>
    <row r="190" spans="2:65" s="1" customFormat="1" ht="16.5" customHeight="1">
      <c r="B190" s="32"/>
      <c r="C190" s="138" t="s">
        <v>639</v>
      </c>
      <c r="D190" s="138" t="s">
        <v>272</v>
      </c>
      <c r="E190" s="139" t="s">
        <v>4807</v>
      </c>
      <c r="F190" s="140" t="s">
        <v>4808</v>
      </c>
      <c r="G190" s="141" t="s">
        <v>2308</v>
      </c>
      <c r="H190" s="142">
        <v>1</v>
      </c>
      <c r="I190" s="143"/>
      <c r="J190" s="144">
        <f t="shared" si="30"/>
        <v>0</v>
      </c>
      <c r="K190" s="140" t="s">
        <v>637</v>
      </c>
      <c r="L190" s="32"/>
      <c r="M190" s="145" t="s">
        <v>1</v>
      </c>
      <c r="N190" s="146" t="s">
        <v>46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716</v>
      </c>
      <c r="AT190" s="149" t="s">
        <v>272</v>
      </c>
      <c r="AU190" s="149" t="s">
        <v>90</v>
      </c>
      <c r="AY190" s="17" t="s">
        <v>270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21</v>
      </c>
      <c r="BK190" s="150">
        <f t="shared" si="39"/>
        <v>0</v>
      </c>
      <c r="BL190" s="17" t="s">
        <v>716</v>
      </c>
      <c r="BM190" s="149" t="s">
        <v>948</v>
      </c>
    </row>
    <row r="191" spans="2:65" s="11" customFormat="1" ht="25.9" customHeight="1">
      <c r="B191" s="126"/>
      <c r="D191" s="127" t="s">
        <v>80</v>
      </c>
      <c r="E191" s="128" t="s">
        <v>4809</v>
      </c>
      <c r="F191" s="128" t="s">
        <v>4810</v>
      </c>
      <c r="I191" s="129"/>
      <c r="J191" s="130">
        <f>BK191</f>
        <v>0</v>
      </c>
      <c r="L191" s="126"/>
      <c r="M191" s="131"/>
      <c r="P191" s="132">
        <f>P192+P199</f>
        <v>0</v>
      </c>
      <c r="R191" s="132">
        <f>R192+R199</f>
        <v>0</v>
      </c>
      <c r="T191" s="133">
        <f>T192+T199</f>
        <v>0</v>
      </c>
      <c r="AR191" s="127" t="s">
        <v>317</v>
      </c>
      <c r="AT191" s="134" t="s">
        <v>80</v>
      </c>
      <c r="AU191" s="134" t="s">
        <v>81</v>
      </c>
      <c r="AY191" s="127" t="s">
        <v>270</v>
      </c>
      <c r="BK191" s="135">
        <f>BK192+BK199</f>
        <v>0</v>
      </c>
    </row>
    <row r="192" spans="2:65" s="11" customFormat="1" ht="22.9" customHeight="1">
      <c r="B192" s="126"/>
      <c r="D192" s="127" t="s">
        <v>80</v>
      </c>
      <c r="E192" s="136" t="s">
        <v>4811</v>
      </c>
      <c r="F192" s="136" t="s">
        <v>4812</v>
      </c>
      <c r="I192" s="129"/>
      <c r="J192" s="137">
        <f>BK192</f>
        <v>0</v>
      </c>
      <c r="L192" s="126"/>
      <c r="M192" s="131"/>
      <c r="P192" s="132">
        <f>SUM(P193:P198)</f>
        <v>0</v>
      </c>
      <c r="R192" s="132">
        <f>SUM(R193:R198)</f>
        <v>0</v>
      </c>
      <c r="T192" s="133">
        <f>SUM(T193:T198)</f>
        <v>0</v>
      </c>
      <c r="AR192" s="127" t="s">
        <v>317</v>
      </c>
      <c r="AT192" s="134" t="s">
        <v>80</v>
      </c>
      <c r="AU192" s="134" t="s">
        <v>21</v>
      </c>
      <c r="AY192" s="127" t="s">
        <v>270</v>
      </c>
      <c r="BK192" s="135">
        <f>SUM(BK193:BK198)</f>
        <v>0</v>
      </c>
    </row>
    <row r="193" spans="2:65" s="1" customFormat="1" ht="16.5" customHeight="1">
      <c r="B193" s="32"/>
      <c r="C193" s="138" t="s">
        <v>641</v>
      </c>
      <c r="D193" s="138" t="s">
        <v>272</v>
      </c>
      <c r="E193" s="139" t="s">
        <v>4813</v>
      </c>
      <c r="F193" s="140" t="s">
        <v>4814</v>
      </c>
      <c r="G193" s="141" t="s">
        <v>876</v>
      </c>
      <c r="H193" s="142">
        <v>1</v>
      </c>
      <c r="I193" s="143"/>
      <c r="J193" s="144">
        <f t="shared" ref="J193:J198" si="40">ROUND(I193*H193,2)</f>
        <v>0</v>
      </c>
      <c r="K193" s="140" t="s">
        <v>637</v>
      </c>
      <c r="L193" s="32"/>
      <c r="M193" s="145" t="s">
        <v>1</v>
      </c>
      <c r="N193" s="146" t="s">
        <v>46</v>
      </c>
      <c r="P193" s="147">
        <f t="shared" ref="P193:P198" si="41">O193*H193</f>
        <v>0</v>
      </c>
      <c r="Q193" s="147">
        <v>0</v>
      </c>
      <c r="R193" s="147">
        <f t="shared" ref="R193:R198" si="42">Q193*H193</f>
        <v>0</v>
      </c>
      <c r="S193" s="147">
        <v>0</v>
      </c>
      <c r="T193" s="148">
        <f t="shared" ref="T193:T198" si="43">S193*H193</f>
        <v>0</v>
      </c>
      <c r="AR193" s="149" t="s">
        <v>277</v>
      </c>
      <c r="AT193" s="149" t="s">
        <v>272</v>
      </c>
      <c r="AU193" s="149" t="s">
        <v>90</v>
      </c>
      <c r="AY193" s="17" t="s">
        <v>270</v>
      </c>
      <c r="BE193" s="150">
        <f t="shared" ref="BE193:BE198" si="44">IF(N193="základní",J193,0)</f>
        <v>0</v>
      </c>
      <c r="BF193" s="150">
        <f t="shared" ref="BF193:BF198" si="45">IF(N193="snížená",J193,0)</f>
        <v>0</v>
      </c>
      <c r="BG193" s="150">
        <f t="shared" ref="BG193:BG198" si="46">IF(N193="zákl. přenesená",J193,0)</f>
        <v>0</v>
      </c>
      <c r="BH193" s="150">
        <f t="shared" ref="BH193:BH198" si="47">IF(N193="sníž. přenesená",J193,0)</f>
        <v>0</v>
      </c>
      <c r="BI193" s="150">
        <f t="shared" ref="BI193:BI198" si="48">IF(N193="nulová",J193,0)</f>
        <v>0</v>
      </c>
      <c r="BJ193" s="17" t="s">
        <v>21</v>
      </c>
      <c r="BK193" s="150">
        <f t="shared" ref="BK193:BK198" si="49">ROUND(I193*H193,2)</f>
        <v>0</v>
      </c>
      <c r="BL193" s="17" t="s">
        <v>277</v>
      </c>
      <c r="BM193" s="149" t="s">
        <v>956</v>
      </c>
    </row>
    <row r="194" spans="2:65" s="1" customFormat="1" ht="24.2" customHeight="1">
      <c r="B194" s="32"/>
      <c r="C194" s="138" t="s">
        <v>212</v>
      </c>
      <c r="D194" s="138" t="s">
        <v>272</v>
      </c>
      <c r="E194" s="139" t="s">
        <v>4815</v>
      </c>
      <c r="F194" s="140" t="s">
        <v>4816</v>
      </c>
      <c r="G194" s="141" t="s">
        <v>876</v>
      </c>
      <c r="H194" s="142">
        <v>1</v>
      </c>
      <c r="I194" s="143"/>
      <c r="J194" s="144">
        <f t="shared" si="40"/>
        <v>0</v>
      </c>
      <c r="K194" s="140" t="s">
        <v>637</v>
      </c>
      <c r="L194" s="32"/>
      <c r="M194" s="145" t="s">
        <v>1</v>
      </c>
      <c r="N194" s="146" t="s">
        <v>46</v>
      </c>
      <c r="P194" s="147">
        <f t="shared" si="41"/>
        <v>0</v>
      </c>
      <c r="Q194" s="147">
        <v>0</v>
      </c>
      <c r="R194" s="147">
        <f t="shared" si="42"/>
        <v>0</v>
      </c>
      <c r="S194" s="147">
        <v>0</v>
      </c>
      <c r="T194" s="148">
        <f t="shared" si="43"/>
        <v>0</v>
      </c>
      <c r="AR194" s="149" t="s">
        <v>277</v>
      </c>
      <c r="AT194" s="149" t="s">
        <v>272</v>
      </c>
      <c r="AU194" s="149" t="s">
        <v>90</v>
      </c>
      <c r="AY194" s="17" t="s">
        <v>270</v>
      </c>
      <c r="BE194" s="150">
        <f t="shared" si="44"/>
        <v>0</v>
      </c>
      <c r="BF194" s="150">
        <f t="shared" si="45"/>
        <v>0</v>
      </c>
      <c r="BG194" s="150">
        <f t="shared" si="46"/>
        <v>0</v>
      </c>
      <c r="BH194" s="150">
        <f t="shared" si="47"/>
        <v>0</v>
      </c>
      <c r="BI194" s="150">
        <f t="shared" si="48"/>
        <v>0</v>
      </c>
      <c r="BJ194" s="17" t="s">
        <v>21</v>
      </c>
      <c r="BK194" s="150">
        <f t="shared" si="49"/>
        <v>0</v>
      </c>
      <c r="BL194" s="17" t="s">
        <v>277</v>
      </c>
      <c r="BM194" s="149" t="s">
        <v>973</v>
      </c>
    </row>
    <row r="195" spans="2:65" s="1" customFormat="1" ht="16.5" customHeight="1">
      <c r="B195" s="32"/>
      <c r="C195" s="138" t="s">
        <v>653</v>
      </c>
      <c r="D195" s="138" t="s">
        <v>272</v>
      </c>
      <c r="E195" s="139" t="s">
        <v>4817</v>
      </c>
      <c r="F195" s="140" t="s">
        <v>4818</v>
      </c>
      <c r="G195" s="141" t="s">
        <v>876</v>
      </c>
      <c r="H195" s="142">
        <v>1</v>
      </c>
      <c r="I195" s="143"/>
      <c r="J195" s="144">
        <f t="shared" si="40"/>
        <v>0</v>
      </c>
      <c r="K195" s="140" t="s">
        <v>637</v>
      </c>
      <c r="L195" s="32"/>
      <c r="M195" s="145" t="s">
        <v>1</v>
      </c>
      <c r="N195" s="146" t="s">
        <v>46</v>
      </c>
      <c r="P195" s="147">
        <f t="shared" si="41"/>
        <v>0</v>
      </c>
      <c r="Q195" s="147">
        <v>0</v>
      </c>
      <c r="R195" s="147">
        <f t="shared" si="42"/>
        <v>0</v>
      </c>
      <c r="S195" s="147">
        <v>0</v>
      </c>
      <c r="T195" s="148">
        <f t="shared" si="43"/>
        <v>0</v>
      </c>
      <c r="AR195" s="149" t="s">
        <v>277</v>
      </c>
      <c r="AT195" s="149" t="s">
        <v>272</v>
      </c>
      <c r="AU195" s="149" t="s">
        <v>90</v>
      </c>
      <c r="AY195" s="17" t="s">
        <v>270</v>
      </c>
      <c r="BE195" s="150">
        <f t="shared" si="44"/>
        <v>0</v>
      </c>
      <c r="BF195" s="150">
        <f t="shared" si="45"/>
        <v>0</v>
      </c>
      <c r="BG195" s="150">
        <f t="shared" si="46"/>
        <v>0</v>
      </c>
      <c r="BH195" s="150">
        <f t="shared" si="47"/>
        <v>0</v>
      </c>
      <c r="BI195" s="150">
        <f t="shared" si="48"/>
        <v>0</v>
      </c>
      <c r="BJ195" s="17" t="s">
        <v>21</v>
      </c>
      <c r="BK195" s="150">
        <f t="shared" si="49"/>
        <v>0</v>
      </c>
      <c r="BL195" s="17" t="s">
        <v>277</v>
      </c>
      <c r="BM195" s="149" t="s">
        <v>983</v>
      </c>
    </row>
    <row r="196" spans="2:65" s="1" customFormat="1" ht="16.5" customHeight="1">
      <c r="B196" s="32"/>
      <c r="C196" s="138" t="s">
        <v>657</v>
      </c>
      <c r="D196" s="138" t="s">
        <v>272</v>
      </c>
      <c r="E196" s="139" t="s">
        <v>4819</v>
      </c>
      <c r="F196" s="140" t="s">
        <v>4820</v>
      </c>
      <c r="G196" s="141" t="s">
        <v>876</v>
      </c>
      <c r="H196" s="142">
        <v>4</v>
      </c>
      <c r="I196" s="143"/>
      <c r="J196" s="144">
        <f t="shared" si="40"/>
        <v>0</v>
      </c>
      <c r="K196" s="140" t="s">
        <v>637</v>
      </c>
      <c r="L196" s="32"/>
      <c r="M196" s="145" t="s">
        <v>1</v>
      </c>
      <c r="N196" s="146" t="s">
        <v>46</v>
      </c>
      <c r="P196" s="147">
        <f t="shared" si="41"/>
        <v>0</v>
      </c>
      <c r="Q196" s="147">
        <v>0</v>
      </c>
      <c r="R196" s="147">
        <f t="shared" si="42"/>
        <v>0</v>
      </c>
      <c r="S196" s="147">
        <v>0</v>
      </c>
      <c r="T196" s="148">
        <f t="shared" si="43"/>
        <v>0</v>
      </c>
      <c r="AR196" s="149" t="s">
        <v>277</v>
      </c>
      <c r="AT196" s="149" t="s">
        <v>272</v>
      </c>
      <c r="AU196" s="149" t="s">
        <v>90</v>
      </c>
      <c r="AY196" s="17" t="s">
        <v>270</v>
      </c>
      <c r="BE196" s="150">
        <f t="shared" si="44"/>
        <v>0</v>
      </c>
      <c r="BF196" s="150">
        <f t="shared" si="45"/>
        <v>0</v>
      </c>
      <c r="BG196" s="150">
        <f t="shared" si="46"/>
        <v>0</v>
      </c>
      <c r="BH196" s="150">
        <f t="shared" si="47"/>
        <v>0</v>
      </c>
      <c r="BI196" s="150">
        <f t="shared" si="48"/>
        <v>0</v>
      </c>
      <c r="BJ196" s="17" t="s">
        <v>21</v>
      </c>
      <c r="BK196" s="150">
        <f t="shared" si="49"/>
        <v>0</v>
      </c>
      <c r="BL196" s="17" t="s">
        <v>277</v>
      </c>
      <c r="BM196" s="149" t="s">
        <v>996</v>
      </c>
    </row>
    <row r="197" spans="2:65" s="1" customFormat="1" ht="16.5" customHeight="1">
      <c r="B197" s="32"/>
      <c r="C197" s="138" t="s">
        <v>665</v>
      </c>
      <c r="D197" s="138" t="s">
        <v>272</v>
      </c>
      <c r="E197" s="139" t="s">
        <v>4821</v>
      </c>
      <c r="F197" s="140" t="s">
        <v>4822</v>
      </c>
      <c r="G197" s="141" t="s">
        <v>876</v>
      </c>
      <c r="H197" s="142">
        <v>1</v>
      </c>
      <c r="I197" s="143"/>
      <c r="J197" s="144">
        <f t="shared" si="40"/>
        <v>0</v>
      </c>
      <c r="K197" s="140" t="s">
        <v>637</v>
      </c>
      <c r="L197" s="32"/>
      <c r="M197" s="145" t="s">
        <v>1</v>
      </c>
      <c r="N197" s="146" t="s">
        <v>46</v>
      </c>
      <c r="P197" s="147">
        <f t="shared" si="41"/>
        <v>0</v>
      </c>
      <c r="Q197" s="147">
        <v>0</v>
      </c>
      <c r="R197" s="147">
        <f t="shared" si="42"/>
        <v>0</v>
      </c>
      <c r="S197" s="147">
        <v>0</v>
      </c>
      <c r="T197" s="148">
        <f t="shared" si="43"/>
        <v>0</v>
      </c>
      <c r="AR197" s="149" t="s">
        <v>277</v>
      </c>
      <c r="AT197" s="149" t="s">
        <v>272</v>
      </c>
      <c r="AU197" s="149" t="s">
        <v>90</v>
      </c>
      <c r="AY197" s="17" t="s">
        <v>270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21</v>
      </c>
      <c r="BK197" s="150">
        <f t="shared" si="49"/>
        <v>0</v>
      </c>
      <c r="BL197" s="17" t="s">
        <v>277</v>
      </c>
      <c r="BM197" s="149" t="s">
        <v>1006</v>
      </c>
    </row>
    <row r="198" spans="2:65" s="1" customFormat="1" ht="16.5" customHeight="1">
      <c r="B198" s="32"/>
      <c r="C198" s="138" t="s">
        <v>671</v>
      </c>
      <c r="D198" s="138" t="s">
        <v>272</v>
      </c>
      <c r="E198" s="139" t="s">
        <v>4823</v>
      </c>
      <c r="F198" s="140" t="s">
        <v>4824</v>
      </c>
      <c r="G198" s="141" t="s">
        <v>4312</v>
      </c>
      <c r="H198" s="142">
        <v>2</v>
      </c>
      <c r="I198" s="143"/>
      <c r="J198" s="144">
        <f t="shared" si="40"/>
        <v>0</v>
      </c>
      <c r="K198" s="140" t="s">
        <v>637</v>
      </c>
      <c r="L198" s="32"/>
      <c r="M198" s="145" t="s">
        <v>1</v>
      </c>
      <c r="N198" s="146" t="s">
        <v>46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277</v>
      </c>
      <c r="AT198" s="149" t="s">
        <v>272</v>
      </c>
      <c r="AU198" s="149" t="s">
        <v>90</v>
      </c>
      <c r="AY198" s="17" t="s">
        <v>270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21</v>
      </c>
      <c r="BK198" s="150">
        <f t="shared" si="49"/>
        <v>0</v>
      </c>
      <c r="BL198" s="17" t="s">
        <v>277</v>
      </c>
      <c r="BM198" s="149" t="s">
        <v>238</v>
      </c>
    </row>
    <row r="199" spans="2:65" s="11" customFormat="1" ht="22.9" customHeight="1">
      <c r="B199" s="126"/>
      <c r="D199" s="127" t="s">
        <v>80</v>
      </c>
      <c r="E199" s="136" t="s">
        <v>4825</v>
      </c>
      <c r="F199" s="136" t="s">
        <v>1</v>
      </c>
      <c r="I199" s="129"/>
      <c r="J199" s="137">
        <f>BK199</f>
        <v>0</v>
      </c>
      <c r="L199" s="126"/>
      <c r="M199" s="200"/>
      <c r="N199" s="201"/>
      <c r="O199" s="201"/>
      <c r="P199" s="202">
        <v>0</v>
      </c>
      <c r="Q199" s="201"/>
      <c r="R199" s="202">
        <v>0</v>
      </c>
      <c r="S199" s="201"/>
      <c r="T199" s="203">
        <v>0</v>
      </c>
      <c r="AR199" s="127" t="s">
        <v>21</v>
      </c>
      <c r="AT199" s="134" t="s">
        <v>80</v>
      </c>
      <c r="AU199" s="134" t="s">
        <v>21</v>
      </c>
      <c r="AY199" s="127" t="s">
        <v>270</v>
      </c>
      <c r="BK199" s="135">
        <v>0</v>
      </c>
    </row>
    <row r="200" spans="2:65" s="1" customFormat="1" ht="6.95" customHeight="1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sheetProtection algorithmName="SHA-512" hashValue="Ozo4LPLxwXebFEIHpG62U+CGF1n8dbfcPRNs4k3psjEbRP1kJtKgIaiSKeisB6JXgKMfra+TV3QZiQiH0/PJ1g==" saltValue="CJjLUpk5C8p9C6jGLrWzgs1OnQafWewV1EyhvGd49RS/9X94NtfJgpgkNZ1SsVgT+hPsKl8nlcj30aFIYzDRFA==" spinCount="100000" sheet="1" objects="1" scenarios="1" formatColumns="0" formatRows="0" autoFilter="0"/>
  <autoFilter ref="C130:K199" xr:uid="{00000000-0009-0000-0000-00000B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30" customHeight="1">
      <c r="B11" s="32"/>
      <c r="E11" s="209" t="s">
        <v>4826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ROUND((SUM(BE129:BE184)),  2)</f>
        <v>0</v>
      </c>
      <c r="I35" s="98">
        <v>0.21</v>
      </c>
      <c r="J35" s="86">
        <f>ROUND(((SUM(BE129:BE184))*I35),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ROUND((SUM(BF129:BF184)),  2)</f>
        <v>0</v>
      </c>
      <c r="I36" s="98">
        <v>0.12</v>
      </c>
      <c r="J36" s="86">
        <f>ROUND(((SUM(BF129:BF184))*I36),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ROUND((SUM(BG129:BG184)),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ROUND((SUM(BH129:BH184)),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ROUND((SUM(BI129:BI184)),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30" customHeight="1">
      <c r="B89" s="32"/>
      <c r="E89" s="209" t="str">
        <f>E11</f>
        <v>SO 903.2 - přeložka podzemního vedení DPmB - kabely - ozvučení a světelná signalizace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J129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246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253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8" customFormat="1" ht="24.95" customHeight="1">
      <c r="B101" s="110"/>
      <c r="D101" s="111" t="s">
        <v>2075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4699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8" customFormat="1" ht="24.95" customHeight="1">
      <c r="B103" s="110"/>
      <c r="D103" s="111" t="s">
        <v>2633</v>
      </c>
      <c r="E103" s="112"/>
      <c r="F103" s="112"/>
      <c r="G103" s="112"/>
      <c r="H103" s="112"/>
      <c r="I103" s="112"/>
      <c r="J103" s="113">
        <f>J141</f>
        <v>0</v>
      </c>
      <c r="L103" s="110"/>
    </row>
    <row r="104" spans="2:47" s="9" customFormat="1" ht="19.899999999999999" customHeight="1">
      <c r="B104" s="114"/>
      <c r="D104" s="115" t="s">
        <v>4561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customHeight="1">
      <c r="B105" s="114"/>
      <c r="D105" s="115" t="s">
        <v>2634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8" customFormat="1" ht="24.95" customHeight="1">
      <c r="B106" s="110"/>
      <c r="D106" s="111" t="s">
        <v>4701</v>
      </c>
      <c r="E106" s="112"/>
      <c r="F106" s="112"/>
      <c r="G106" s="112"/>
      <c r="H106" s="112"/>
      <c r="I106" s="112"/>
      <c r="J106" s="113">
        <f>J177</f>
        <v>0</v>
      </c>
      <c r="L106" s="110"/>
    </row>
    <row r="107" spans="2:47" s="9" customFormat="1" ht="19.899999999999999" customHeight="1">
      <c r="B107" s="114"/>
      <c r="D107" s="115" t="s">
        <v>4702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255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26.25" customHeight="1">
      <c r="B117" s="32"/>
      <c r="E117" s="246" t="str">
        <f>E7</f>
        <v>BRNO, HLINKY - REKONSTRUKCE VODOVODU, AKTUALIZACE PROJEKTOVÉ DOKUMENTACE</v>
      </c>
      <c r="F117" s="247"/>
      <c r="G117" s="247"/>
      <c r="H117" s="247"/>
      <c r="L117" s="32"/>
    </row>
    <row r="118" spans="2:20" ht="12" customHeight="1">
      <c r="B118" s="20"/>
      <c r="C118" s="27" t="s">
        <v>164</v>
      </c>
      <c r="L118" s="20"/>
    </row>
    <row r="119" spans="2:20" s="1" customFormat="1" ht="16.5" customHeight="1">
      <c r="B119" s="32"/>
      <c r="E119" s="246" t="s">
        <v>4435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170</v>
      </c>
      <c r="L120" s="32"/>
    </row>
    <row r="121" spans="2:20" s="1" customFormat="1" ht="30" customHeight="1">
      <c r="B121" s="32"/>
      <c r="E121" s="209" t="str">
        <f>E11</f>
        <v>SO 903.2 - přeložka podzemního vedení DPmB - kabely - ozvučení a světelná signalizace</v>
      </c>
      <c r="F121" s="248"/>
      <c r="G121" s="248"/>
      <c r="H121" s="248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22</v>
      </c>
      <c r="F123" s="25" t="str">
        <f>F14</f>
        <v>BRNO</v>
      </c>
      <c r="I123" s="27" t="s">
        <v>24</v>
      </c>
      <c r="J123" s="52" t="str">
        <f>IF(J14="","",J14)</f>
        <v>3. 12. 2024</v>
      </c>
      <c r="L123" s="32"/>
    </row>
    <row r="124" spans="2:20" s="1" customFormat="1" ht="6.95" customHeight="1">
      <c r="B124" s="32"/>
      <c r="L124" s="32"/>
    </row>
    <row r="125" spans="2:20" s="1" customFormat="1" ht="40.15" customHeight="1">
      <c r="B125" s="32"/>
      <c r="C125" s="27" t="s">
        <v>28</v>
      </c>
      <c r="F125" s="25" t="str">
        <f>E17</f>
        <v>Statutární město Brno</v>
      </c>
      <c r="I125" s="27" t="s">
        <v>34</v>
      </c>
      <c r="J125" s="30" t="str">
        <f>E23</f>
        <v>AQUA PROCON s.r.o.Palackého tř. 12, 612 00 Brno</v>
      </c>
      <c r="L125" s="32"/>
    </row>
    <row r="126" spans="2:20" s="1" customFormat="1" ht="15.2" customHeight="1">
      <c r="B126" s="32"/>
      <c r="C126" s="27" t="s">
        <v>32</v>
      </c>
      <c r="F126" s="25" t="str">
        <f>IF(E20="","",E20)</f>
        <v>Vyplň údaj</v>
      </c>
      <c r="I126" s="27" t="s">
        <v>37</v>
      </c>
      <c r="J126" s="30" t="str">
        <f>E26</f>
        <v>Obrtel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8"/>
      <c r="C128" s="119" t="s">
        <v>256</v>
      </c>
      <c r="D128" s="120" t="s">
        <v>66</v>
      </c>
      <c r="E128" s="120" t="s">
        <v>62</v>
      </c>
      <c r="F128" s="120" t="s">
        <v>63</v>
      </c>
      <c r="G128" s="120" t="s">
        <v>257</v>
      </c>
      <c r="H128" s="120" t="s">
        <v>258</v>
      </c>
      <c r="I128" s="120" t="s">
        <v>259</v>
      </c>
      <c r="J128" s="120" t="s">
        <v>243</v>
      </c>
      <c r="K128" s="121" t="s">
        <v>260</v>
      </c>
      <c r="L128" s="118"/>
      <c r="M128" s="59" t="s">
        <v>1</v>
      </c>
      <c r="N128" s="60" t="s">
        <v>45</v>
      </c>
      <c r="O128" s="60" t="s">
        <v>261</v>
      </c>
      <c r="P128" s="60" t="s">
        <v>262</v>
      </c>
      <c r="Q128" s="60" t="s">
        <v>263</v>
      </c>
      <c r="R128" s="60" t="s">
        <v>264</v>
      </c>
      <c r="S128" s="60" t="s">
        <v>265</v>
      </c>
      <c r="T128" s="61" t="s">
        <v>266</v>
      </c>
    </row>
    <row r="129" spans="2:65" s="1" customFormat="1" ht="22.9" customHeight="1">
      <c r="B129" s="32"/>
      <c r="C129" s="64" t="s">
        <v>267</v>
      </c>
      <c r="J129" s="122">
        <f>BK129</f>
        <v>0</v>
      </c>
      <c r="L129" s="32"/>
      <c r="M129" s="62"/>
      <c r="N129" s="53"/>
      <c r="O129" s="53"/>
      <c r="P129" s="123">
        <f>P130+P138+P141+P177</f>
        <v>0</v>
      </c>
      <c r="Q129" s="53"/>
      <c r="R129" s="123">
        <f>R130+R138+R141+R177</f>
        <v>0</v>
      </c>
      <c r="S129" s="53"/>
      <c r="T129" s="124">
        <f>T130+T138+T141+T177</f>
        <v>0</v>
      </c>
      <c r="AT129" s="17" t="s">
        <v>80</v>
      </c>
      <c r="AU129" s="17" t="s">
        <v>245</v>
      </c>
      <c r="BK129" s="125">
        <f>BK130+BK138+BK141+BK177</f>
        <v>0</v>
      </c>
    </row>
    <row r="130" spans="2:65" s="11" customFormat="1" ht="25.9" customHeight="1">
      <c r="B130" s="126"/>
      <c r="D130" s="127" t="s">
        <v>80</v>
      </c>
      <c r="E130" s="128" t="s">
        <v>268</v>
      </c>
      <c r="F130" s="128" t="s">
        <v>269</v>
      </c>
      <c r="I130" s="129"/>
      <c r="J130" s="130">
        <f>BK130</f>
        <v>0</v>
      </c>
      <c r="L130" s="126"/>
      <c r="M130" s="131"/>
      <c r="P130" s="132">
        <f>P131</f>
        <v>0</v>
      </c>
      <c r="R130" s="132">
        <f>R131</f>
        <v>0</v>
      </c>
      <c r="T130" s="133">
        <f>T131</f>
        <v>0</v>
      </c>
      <c r="AR130" s="127" t="s">
        <v>21</v>
      </c>
      <c r="AT130" s="134" t="s">
        <v>80</v>
      </c>
      <c r="AU130" s="134" t="s">
        <v>81</v>
      </c>
      <c r="AY130" s="127" t="s">
        <v>270</v>
      </c>
      <c r="BK130" s="135">
        <f>BK131</f>
        <v>0</v>
      </c>
    </row>
    <row r="131" spans="2:65" s="11" customFormat="1" ht="22.9" customHeight="1">
      <c r="B131" s="126"/>
      <c r="D131" s="127" t="s">
        <v>80</v>
      </c>
      <c r="E131" s="136" t="s">
        <v>1162</v>
      </c>
      <c r="F131" s="136" t="s">
        <v>1163</v>
      </c>
      <c r="I131" s="129"/>
      <c r="J131" s="137">
        <f>BK131</f>
        <v>0</v>
      </c>
      <c r="L131" s="126"/>
      <c r="M131" s="131"/>
      <c r="P131" s="132">
        <f>SUM(P132:P137)</f>
        <v>0</v>
      </c>
      <c r="R131" s="132">
        <f>SUM(R132:R137)</f>
        <v>0</v>
      </c>
      <c r="T131" s="133">
        <f>SUM(T132:T137)</f>
        <v>0</v>
      </c>
      <c r="AR131" s="127" t="s">
        <v>21</v>
      </c>
      <c r="AT131" s="134" t="s">
        <v>80</v>
      </c>
      <c r="AU131" s="134" t="s">
        <v>21</v>
      </c>
      <c r="AY131" s="127" t="s">
        <v>270</v>
      </c>
      <c r="BK131" s="135">
        <f>SUM(BK132:BK137)</f>
        <v>0</v>
      </c>
    </row>
    <row r="132" spans="2:65" s="1" customFormat="1" ht="16.5" customHeight="1">
      <c r="B132" s="32"/>
      <c r="C132" s="138" t="s">
        <v>21</v>
      </c>
      <c r="D132" s="138" t="s">
        <v>272</v>
      </c>
      <c r="E132" s="139" t="s">
        <v>4827</v>
      </c>
      <c r="F132" s="140" t="s">
        <v>4828</v>
      </c>
      <c r="G132" s="141" t="s">
        <v>371</v>
      </c>
      <c r="H132" s="142">
        <v>58.2</v>
      </c>
      <c r="I132" s="143"/>
      <c r="J132" s="144">
        <f t="shared" ref="J132:J137" si="0">ROUND(I132*H132,2)</f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 t="shared" ref="P132:P137" si="1">O132*H132</f>
        <v>0</v>
      </c>
      <c r="Q132" s="147">
        <v>0</v>
      </c>
      <c r="R132" s="147">
        <f t="shared" ref="R132:R137" si="2">Q132*H132</f>
        <v>0</v>
      </c>
      <c r="S132" s="147">
        <v>0</v>
      </c>
      <c r="T132" s="148">
        <f t="shared" ref="T132:T137" si="3">S132*H132</f>
        <v>0</v>
      </c>
      <c r="AR132" s="149" t="s">
        <v>277</v>
      </c>
      <c r="AT132" s="149" t="s">
        <v>272</v>
      </c>
      <c r="AU132" s="149" t="s">
        <v>90</v>
      </c>
      <c r="AY132" s="17" t="s">
        <v>270</v>
      </c>
      <c r="BE132" s="150">
        <f t="shared" ref="BE132:BE137" si="4">IF(N132="základní",J132,0)</f>
        <v>0</v>
      </c>
      <c r="BF132" s="150">
        <f t="shared" ref="BF132:BF137" si="5">IF(N132="snížená",J132,0)</f>
        <v>0</v>
      </c>
      <c r="BG132" s="150">
        <f t="shared" ref="BG132:BG137" si="6">IF(N132="zákl. přenesená",J132,0)</f>
        <v>0</v>
      </c>
      <c r="BH132" s="150">
        <f t="shared" ref="BH132:BH137" si="7">IF(N132="sníž. přenesená",J132,0)</f>
        <v>0</v>
      </c>
      <c r="BI132" s="150">
        <f t="shared" ref="BI132:BI137" si="8">IF(N132="nulová",J132,0)</f>
        <v>0</v>
      </c>
      <c r="BJ132" s="17" t="s">
        <v>21</v>
      </c>
      <c r="BK132" s="150">
        <f t="shared" ref="BK132:BK137" si="9">ROUND(I132*H132,2)</f>
        <v>0</v>
      </c>
      <c r="BL132" s="17" t="s">
        <v>277</v>
      </c>
      <c r="BM132" s="149" t="s">
        <v>90</v>
      </c>
    </row>
    <row r="133" spans="2:65" s="1" customFormat="1" ht="16.5" customHeight="1">
      <c r="B133" s="32"/>
      <c r="C133" s="138" t="s">
        <v>90</v>
      </c>
      <c r="D133" s="138" t="s">
        <v>272</v>
      </c>
      <c r="E133" s="139" t="s">
        <v>4706</v>
      </c>
      <c r="F133" s="140" t="s">
        <v>4707</v>
      </c>
      <c r="G133" s="141" t="s">
        <v>506</v>
      </c>
      <c r="H133" s="142">
        <v>122.56</v>
      </c>
      <c r="I133" s="143"/>
      <c r="J133" s="144">
        <f t="shared" si="0"/>
        <v>0</v>
      </c>
      <c r="K133" s="140" t="s">
        <v>637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277</v>
      </c>
      <c r="AT133" s="149" t="s">
        <v>272</v>
      </c>
      <c r="AU133" s="149" t="s">
        <v>90</v>
      </c>
      <c r="AY133" s="17" t="s">
        <v>270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277</v>
      </c>
      <c r="BM133" s="149" t="s">
        <v>277</v>
      </c>
    </row>
    <row r="134" spans="2:65" s="1" customFormat="1" ht="24.2" customHeight="1">
      <c r="B134" s="32"/>
      <c r="C134" s="138" t="s">
        <v>179</v>
      </c>
      <c r="D134" s="138" t="s">
        <v>272</v>
      </c>
      <c r="E134" s="139" t="s">
        <v>4708</v>
      </c>
      <c r="F134" s="140" t="s">
        <v>4709</v>
      </c>
      <c r="G134" s="141" t="s">
        <v>506</v>
      </c>
      <c r="H134" s="142">
        <v>1838.4</v>
      </c>
      <c r="I134" s="143"/>
      <c r="J134" s="144">
        <f t="shared" si="0"/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277</v>
      </c>
      <c r="AT134" s="149" t="s">
        <v>272</v>
      </c>
      <c r="AU134" s="149" t="s">
        <v>90</v>
      </c>
      <c r="AY134" s="17" t="s">
        <v>270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277</v>
      </c>
      <c r="BM134" s="149" t="s">
        <v>324</v>
      </c>
    </row>
    <row r="135" spans="2:65" s="1" customFormat="1" ht="24.2" customHeight="1">
      <c r="B135" s="32"/>
      <c r="C135" s="138" t="s">
        <v>277</v>
      </c>
      <c r="D135" s="138" t="s">
        <v>272</v>
      </c>
      <c r="E135" s="139" t="s">
        <v>1223</v>
      </c>
      <c r="F135" s="140" t="s">
        <v>1224</v>
      </c>
      <c r="G135" s="141" t="s">
        <v>506</v>
      </c>
      <c r="H135" s="142">
        <v>29.44</v>
      </c>
      <c r="I135" s="143"/>
      <c r="J135" s="144">
        <f t="shared" si="0"/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277</v>
      </c>
      <c r="AT135" s="149" t="s">
        <v>272</v>
      </c>
      <c r="AU135" s="149" t="s">
        <v>90</v>
      </c>
      <c r="AY135" s="17" t="s">
        <v>270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277</v>
      </c>
      <c r="BM135" s="149" t="s">
        <v>338</v>
      </c>
    </row>
    <row r="136" spans="2:65" s="1" customFormat="1" ht="33" customHeight="1">
      <c r="B136" s="32"/>
      <c r="C136" s="138" t="s">
        <v>317</v>
      </c>
      <c r="D136" s="138" t="s">
        <v>272</v>
      </c>
      <c r="E136" s="139" t="s">
        <v>4710</v>
      </c>
      <c r="F136" s="140" t="s">
        <v>4711</v>
      </c>
      <c r="G136" s="141" t="s">
        <v>506</v>
      </c>
      <c r="H136" s="142">
        <v>29.44</v>
      </c>
      <c r="I136" s="143"/>
      <c r="J136" s="144">
        <f t="shared" si="0"/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277</v>
      </c>
      <c r="AT136" s="149" t="s">
        <v>272</v>
      </c>
      <c r="AU136" s="149" t="s">
        <v>90</v>
      </c>
      <c r="AY136" s="17" t="s">
        <v>270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277</v>
      </c>
      <c r="BM136" s="149" t="s">
        <v>26</v>
      </c>
    </row>
    <row r="137" spans="2:65" s="1" customFormat="1" ht="24.2" customHeight="1">
      <c r="B137" s="32"/>
      <c r="C137" s="138" t="s">
        <v>324</v>
      </c>
      <c r="D137" s="138" t="s">
        <v>272</v>
      </c>
      <c r="E137" s="139" t="s">
        <v>4712</v>
      </c>
      <c r="F137" s="140" t="s">
        <v>4713</v>
      </c>
      <c r="G137" s="141" t="s">
        <v>506</v>
      </c>
      <c r="H137" s="142">
        <v>93.12</v>
      </c>
      <c r="I137" s="143"/>
      <c r="J137" s="144">
        <f t="shared" si="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277</v>
      </c>
      <c r="AT137" s="149" t="s">
        <v>272</v>
      </c>
      <c r="AU137" s="149" t="s">
        <v>90</v>
      </c>
      <c r="AY137" s="17" t="s">
        <v>270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277</v>
      </c>
      <c r="BM137" s="149" t="s">
        <v>8</v>
      </c>
    </row>
    <row r="138" spans="2:65" s="11" customFormat="1" ht="25.9" customHeight="1">
      <c r="B138" s="126"/>
      <c r="D138" s="127" t="s">
        <v>80</v>
      </c>
      <c r="E138" s="128" t="s">
        <v>2533</v>
      </c>
      <c r="F138" s="128" t="s">
        <v>2534</v>
      </c>
      <c r="I138" s="129"/>
      <c r="J138" s="130">
        <f>BK138</f>
        <v>0</v>
      </c>
      <c r="L138" s="126"/>
      <c r="M138" s="131"/>
      <c r="P138" s="132">
        <f>P139</f>
        <v>0</v>
      </c>
      <c r="R138" s="132">
        <f>R139</f>
        <v>0</v>
      </c>
      <c r="T138" s="133">
        <f>T139</f>
        <v>0</v>
      </c>
      <c r="AR138" s="127" t="s">
        <v>90</v>
      </c>
      <c r="AT138" s="134" t="s">
        <v>80</v>
      </c>
      <c r="AU138" s="134" t="s">
        <v>81</v>
      </c>
      <c r="AY138" s="127" t="s">
        <v>270</v>
      </c>
      <c r="BK138" s="135">
        <f>BK139</f>
        <v>0</v>
      </c>
    </row>
    <row r="139" spans="2:65" s="11" customFormat="1" ht="22.9" customHeight="1">
      <c r="B139" s="126"/>
      <c r="D139" s="127" t="s">
        <v>80</v>
      </c>
      <c r="E139" s="136" t="s">
        <v>4714</v>
      </c>
      <c r="F139" s="136" t="s">
        <v>4715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90</v>
      </c>
      <c r="AT139" s="134" t="s">
        <v>80</v>
      </c>
      <c r="AU139" s="134" t="s">
        <v>21</v>
      </c>
      <c r="AY139" s="127" t="s">
        <v>270</v>
      </c>
      <c r="BK139" s="135">
        <f>BK140</f>
        <v>0</v>
      </c>
    </row>
    <row r="140" spans="2:65" s="1" customFormat="1" ht="33" customHeight="1">
      <c r="B140" s="32"/>
      <c r="C140" s="138" t="s">
        <v>332</v>
      </c>
      <c r="D140" s="138" t="s">
        <v>272</v>
      </c>
      <c r="E140" s="139" t="s">
        <v>4829</v>
      </c>
      <c r="F140" s="140" t="s">
        <v>4717</v>
      </c>
      <c r="G140" s="141" t="s">
        <v>876</v>
      </c>
      <c r="H140" s="142">
        <v>1</v>
      </c>
      <c r="I140" s="143"/>
      <c r="J140" s="144">
        <f>ROUND(I140*H140,2)</f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392</v>
      </c>
      <c r="AT140" s="149" t="s">
        <v>272</v>
      </c>
      <c r="AU140" s="149" t="s">
        <v>90</v>
      </c>
      <c r="AY140" s="17" t="s">
        <v>270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21</v>
      </c>
      <c r="BK140" s="150">
        <f>ROUND(I140*H140,2)</f>
        <v>0</v>
      </c>
      <c r="BL140" s="17" t="s">
        <v>392</v>
      </c>
      <c r="BM140" s="149" t="s">
        <v>375</v>
      </c>
    </row>
    <row r="141" spans="2:65" s="11" customFormat="1" ht="25.9" customHeight="1">
      <c r="B141" s="126"/>
      <c r="D141" s="127" t="s">
        <v>80</v>
      </c>
      <c r="E141" s="128" t="s">
        <v>532</v>
      </c>
      <c r="F141" s="128" t="s">
        <v>3320</v>
      </c>
      <c r="I141" s="129"/>
      <c r="J141" s="130">
        <f>BK141</f>
        <v>0</v>
      </c>
      <c r="L141" s="126"/>
      <c r="M141" s="131"/>
      <c r="P141" s="132">
        <f>P142+P154</f>
        <v>0</v>
      </c>
      <c r="R141" s="132">
        <f>R142+R154</f>
        <v>0</v>
      </c>
      <c r="T141" s="133">
        <f>T142+T154</f>
        <v>0</v>
      </c>
      <c r="AR141" s="127" t="s">
        <v>179</v>
      </c>
      <c r="AT141" s="134" t="s">
        <v>80</v>
      </c>
      <c r="AU141" s="134" t="s">
        <v>81</v>
      </c>
      <c r="AY141" s="127" t="s">
        <v>270</v>
      </c>
      <c r="BK141" s="135">
        <f>BK142+BK154</f>
        <v>0</v>
      </c>
    </row>
    <row r="142" spans="2:65" s="11" customFormat="1" ht="22.9" customHeight="1">
      <c r="B142" s="126"/>
      <c r="D142" s="127" t="s">
        <v>80</v>
      </c>
      <c r="E142" s="136" t="s">
        <v>4562</v>
      </c>
      <c r="F142" s="136" t="s">
        <v>4563</v>
      </c>
      <c r="I142" s="129"/>
      <c r="J142" s="137">
        <f>BK142</f>
        <v>0</v>
      </c>
      <c r="L142" s="126"/>
      <c r="M142" s="131"/>
      <c r="P142" s="132">
        <f>SUM(P143:P153)</f>
        <v>0</v>
      </c>
      <c r="R142" s="132">
        <f>SUM(R143:R153)</f>
        <v>0</v>
      </c>
      <c r="T142" s="133">
        <f>SUM(T143:T153)</f>
        <v>0</v>
      </c>
      <c r="AR142" s="127" t="s">
        <v>179</v>
      </c>
      <c r="AT142" s="134" t="s">
        <v>80</v>
      </c>
      <c r="AU142" s="134" t="s">
        <v>21</v>
      </c>
      <c r="AY142" s="127" t="s">
        <v>270</v>
      </c>
      <c r="BK142" s="135">
        <f>SUM(BK143:BK153)</f>
        <v>0</v>
      </c>
    </row>
    <row r="143" spans="2:65" s="1" customFormat="1" ht="16.5" customHeight="1">
      <c r="B143" s="32"/>
      <c r="C143" s="138" t="s">
        <v>338</v>
      </c>
      <c r="D143" s="138" t="s">
        <v>272</v>
      </c>
      <c r="E143" s="139" t="s">
        <v>4830</v>
      </c>
      <c r="F143" s="140" t="s">
        <v>4831</v>
      </c>
      <c r="G143" s="141" t="s">
        <v>876</v>
      </c>
      <c r="H143" s="142">
        <v>2</v>
      </c>
      <c r="I143" s="143"/>
      <c r="J143" s="144">
        <f t="shared" ref="J143:J153" si="10">ROUND(I143*H143,2)</f>
        <v>0</v>
      </c>
      <c r="K143" s="140" t="s">
        <v>637</v>
      </c>
      <c r="L143" s="32"/>
      <c r="M143" s="145" t="s">
        <v>1</v>
      </c>
      <c r="N143" s="146" t="s">
        <v>46</v>
      </c>
      <c r="P143" s="147">
        <f t="shared" ref="P143:P153" si="11">O143*H143</f>
        <v>0</v>
      </c>
      <c r="Q143" s="147">
        <v>0</v>
      </c>
      <c r="R143" s="147">
        <f t="shared" ref="R143:R153" si="12">Q143*H143</f>
        <v>0</v>
      </c>
      <c r="S143" s="147">
        <v>0</v>
      </c>
      <c r="T143" s="148">
        <f t="shared" ref="T143:T153" si="13">S143*H143</f>
        <v>0</v>
      </c>
      <c r="AR143" s="149" t="s">
        <v>716</v>
      </c>
      <c r="AT143" s="149" t="s">
        <v>272</v>
      </c>
      <c r="AU143" s="149" t="s">
        <v>90</v>
      </c>
      <c r="AY143" s="17" t="s">
        <v>270</v>
      </c>
      <c r="BE143" s="150">
        <f t="shared" ref="BE143:BE153" si="14">IF(N143="základní",J143,0)</f>
        <v>0</v>
      </c>
      <c r="BF143" s="150">
        <f t="shared" ref="BF143:BF153" si="15">IF(N143="snížená",J143,0)</f>
        <v>0</v>
      </c>
      <c r="BG143" s="150">
        <f t="shared" ref="BG143:BG153" si="16">IF(N143="zákl. přenesená",J143,0)</f>
        <v>0</v>
      </c>
      <c r="BH143" s="150">
        <f t="shared" ref="BH143:BH153" si="17">IF(N143="sníž. přenesená",J143,0)</f>
        <v>0</v>
      </c>
      <c r="BI143" s="150">
        <f t="shared" ref="BI143:BI153" si="18">IF(N143="nulová",J143,0)</f>
        <v>0</v>
      </c>
      <c r="BJ143" s="17" t="s">
        <v>21</v>
      </c>
      <c r="BK143" s="150">
        <f t="shared" ref="BK143:BK153" si="19">ROUND(I143*H143,2)</f>
        <v>0</v>
      </c>
      <c r="BL143" s="17" t="s">
        <v>716</v>
      </c>
      <c r="BM143" s="149" t="s">
        <v>392</v>
      </c>
    </row>
    <row r="144" spans="2:65" s="1" customFormat="1" ht="16.5" customHeight="1">
      <c r="B144" s="32"/>
      <c r="C144" s="179" t="s">
        <v>345</v>
      </c>
      <c r="D144" s="179" t="s">
        <v>532</v>
      </c>
      <c r="E144" s="180" t="s">
        <v>4722</v>
      </c>
      <c r="F144" s="181" t="s">
        <v>4832</v>
      </c>
      <c r="G144" s="182" t="s">
        <v>876</v>
      </c>
      <c r="H144" s="183">
        <v>2</v>
      </c>
      <c r="I144" s="184"/>
      <c r="J144" s="185">
        <f t="shared" si="10"/>
        <v>0</v>
      </c>
      <c r="K144" s="181" t="s">
        <v>637</v>
      </c>
      <c r="L144" s="186"/>
      <c r="M144" s="187" t="s">
        <v>1</v>
      </c>
      <c r="N144" s="188" t="s">
        <v>46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4587</v>
      </c>
      <c r="AT144" s="149" t="s">
        <v>532</v>
      </c>
      <c r="AU144" s="149" t="s">
        <v>90</v>
      </c>
      <c r="AY144" s="17" t="s">
        <v>270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21</v>
      </c>
      <c r="BK144" s="150">
        <f t="shared" si="19"/>
        <v>0</v>
      </c>
      <c r="BL144" s="17" t="s">
        <v>716</v>
      </c>
      <c r="BM144" s="149" t="s">
        <v>410</v>
      </c>
    </row>
    <row r="145" spans="2:65" s="1" customFormat="1" ht="16.5" customHeight="1">
      <c r="B145" s="32"/>
      <c r="C145" s="179" t="s">
        <v>26</v>
      </c>
      <c r="D145" s="179" t="s">
        <v>532</v>
      </c>
      <c r="E145" s="180" t="s">
        <v>4833</v>
      </c>
      <c r="F145" s="181" t="s">
        <v>4834</v>
      </c>
      <c r="G145" s="182" t="s">
        <v>876</v>
      </c>
      <c r="H145" s="183">
        <v>8</v>
      </c>
      <c r="I145" s="184"/>
      <c r="J145" s="185">
        <f t="shared" si="10"/>
        <v>0</v>
      </c>
      <c r="K145" s="181" t="s">
        <v>637</v>
      </c>
      <c r="L145" s="186"/>
      <c r="M145" s="187" t="s">
        <v>1</v>
      </c>
      <c r="N145" s="188" t="s">
        <v>46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4587</v>
      </c>
      <c r="AT145" s="149" t="s">
        <v>532</v>
      </c>
      <c r="AU145" s="149" t="s">
        <v>90</v>
      </c>
      <c r="AY145" s="17" t="s">
        <v>270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21</v>
      </c>
      <c r="BK145" s="150">
        <f t="shared" si="19"/>
        <v>0</v>
      </c>
      <c r="BL145" s="17" t="s">
        <v>716</v>
      </c>
      <c r="BM145" s="149" t="s">
        <v>432</v>
      </c>
    </row>
    <row r="146" spans="2:65" s="1" customFormat="1" ht="16.5" customHeight="1">
      <c r="B146" s="32"/>
      <c r="C146" s="179" t="s">
        <v>355</v>
      </c>
      <c r="D146" s="179" t="s">
        <v>532</v>
      </c>
      <c r="E146" s="180" t="s">
        <v>4835</v>
      </c>
      <c r="F146" s="181" t="s">
        <v>4836</v>
      </c>
      <c r="G146" s="182" t="s">
        <v>876</v>
      </c>
      <c r="H146" s="183">
        <v>6</v>
      </c>
      <c r="I146" s="184"/>
      <c r="J146" s="185">
        <f t="shared" si="10"/>
        <v>0</v>
      </c>
      <c r="K146" s="181" t="s">
        <v>637</v>
      </c>
      <c r="L146" s="186"/>
      <c r="M146" s="187" t="s">
        <v>1</v>
      </c>
      <c r="N146" s="188" t="s">
        <v>46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4587</v>
      </c>
      <c r="AT146" s="149" t="s">
        <v>532</v>
      </c>
      <c r="AU146" s="149" t="s">
        <v>90</v>
      </c>
      <c r="AY146" s="17" t="s">
        <v>270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21</v>
      </c>
      <c r="BK146" s="150">
        <f t="shared" si="19"/>
        <v>0</v>
      </c>
      <c r="BL146" s="17" t="s">
        <v>716</v>
      </c>
      <c r="BM146" s="149" t="s">
        <v>457</v>
      </c>
    </row>
    <row r="147" spans="2:65" s="1" customFormat="1" ht="16.5" customHeight="1">
      <c r="B147" s="32"/>
      <c r="C147" s="179" t="s">
        <v>8</v>
      </c>
      <c r="D147" s="179" t="s">
        <v>532</v>
      </c>
      <c r="E147" s="180" t="s">
        <v>4742</v>
      </c>
      <c r="F147" s="181" t="s">
        <v>4837</v>
      </c>
      <c r="G147" s="182" t="s">
        <v>876</v>
      </c>
      <c r="H147" s="183">
        <v>4</v>
      </c>
      <c r="I147" s="184"/>
      <c r="J147" s="185">
        <f t="shared" si="10"/>
        <v>0</v>
      </c>
      <c r="K147" s="181" t="s">
        <v>637</v>
      </c>
      <c r="L147" s="186"/>
      <c r="M147" s="187" t="s">
        <v>1</v>
      </c>
      <c r="N147" s="188" t="s">
        <v>46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4587</v>
      </c>
      <c r="AT147" s="149" t="s">
        <v>532</v>
      </c>
      <c r="AU147" s="149" t="s">
        <v>90</v>
      </c>
      <c r="AY147" s="17" t="s">
        <v>270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21</v>
      </c>
      <c r="BK147" s="150">
        <f t="shared" si="19"/>
        <v>0</v>
      </c>
      <c r="BL147" s="17" t="s">
        <v>716</v>
      </c>
      <c r="BM147" s="149" t="s">
        <v>470</v>
      </c>
    </row>
    <row r="148" spans="2:65" s="1" customFormat="1" ht="24.2" customHeight="1">
      <c r="B148" s="32"/>
      <c r="C148" s="138" t="s">
        <v>368</v>
      </c>
      <c r="D148" s="138" t="s">
        <v>272</v>
      </c>
      <c r="E148" s="139" t="s">
        <v>4838</v>
      </c>
      <c r="F148" s="140" t="s">
        <v>4839</v>
      </c>
      <c r="G148" s="141" t="s">
        <v>335</v>
      </c>
      <c r="H148" s="142">
        <v>1012</v>
      </c>
      <c r="I148" s="143"/>
      <c r="J148" s="144">
        <f t="shared" si="1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716</v>
      </c>
      <c r="AT148" s="149" t="s">
        <v>272</v>
      </c>
      <c r="AU148" s="149" t="s">
        <v>90</v>
      </c>
      <c r="AY148" s="17" t="s">
        <v>270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21</v>
      </c>
      <c r="BK148" s="150">
        <f t="shared" si="19"/>
        <v>0</v>
      </c>
      <c r="BL148" s="17" t="s">
        <v>716</v>
      </c>
      <c r="BM148" s="149" t="s">
        <v>482</v>
      </c>
    </row>
    <row r="149" spans="2:65" s="1" customFormat="1" ht="16.5" customHeight="1">
      <c r="B149" s="32"/>
      <c r="C149" s="179" t="s">
        <v>375</v>
      </c>
      <c r="D149" s="179" t="s">
        <v>532</v>
      </c>
      <c r="E149" s="180" t="s">
        <v>4840</v>
      </c>
      <c r="F149" s="181" t="s">
        <v>4841</v>
      </c>
      <c r="G149" s="182" t="s">
        <v>335</v>
      </c>
      <c r="H149" s="183">
        <v>21.56</v>
      </c>
      <c r="I149" s="184"/>
      <c r="J149" s="185">
        <f t="shared" si="10"/>
        <v>0</v>
      </c>
      <c r="K149" s="181" t="s">
        <v>637</v>
      </c>
      <c r="L149" s="186"/>
      <c r="M149" s="187" t="s">
        <v>1</v>
      </c>
      <c r="N149" s="188" t="s">
        <v>46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4587</v>
      </c>
      <c r="AT149" s="149" t="s">
        <v>532</v>
      </c>
      <c r="AU149" s="149" t="s">
        <v>90</v>
      </c>
      <c r="AY149" s="17" t="s">
        <v>270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21</v>
      </c>
      <c r="BK149" s="150">
        <f t="shared" si="19"/>
        <v>0</v>
      </c>
      <c r="BL149" s="17" t="s">
        <v>716</v>
      </c>
      <c r="BM149" s="149" t="s">
        <v>494</v>
      </c>
    </row>
    <row r="150" spans="2:65" s="1" customFormat="1" ht="16.5" customHeight="1">
      <c r="B150" s="32"/>
      <c r="C150" s="179" t="s">
        <v>381</v>
      </c>
      <c r="D150" s="179" t="s">
        <v>532</v>
      </c>
      <c r="E150" s="180" t="s">
        <v>4726</v>
      </c>
      <c r="F150" s="181" t="s">
        <v>4842</v>
      </c>
      <c r="G150" s="182" t="s">
        <v>335</v>
      </c>
      <c r="H150" s="183">
        <v>796</v>
      </c>
      <c r="I150" s="184"/>
      <c r="J150" s="185">
        <f t="shared" si="10"/>
        <v>0</v>
      </c>
      <c r="K150" s="181" t="s">
        <v>637</v>
      </c>
      <c r="L150" s="186"/>
      <c r="M150" s="187" t="s">
        <v>1</v>
      </c>
      <c r="N150" s="188" t="s">
        <v>46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4587</v>
      </c>
      <c r="AT150" s="149" t="s">
        <v>532</v>
      </c>
      <c r="AU150" s="149" t="s">
        <v>90</v>
      </c>
      <c r="AY150" s="17" t="s">
        <v>270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21</v>
      </c>
      <c r="BK150" s="150">
        <f t="shared" si="19"/>
        <v>0</v>
      </c>
      <c r="BL150" s="17" t="s">
        <v>716</v>
      </c>
      <c r="BM150" s="149" t="s">
        <v>503</v>
      </c>
    </row>
    <row r="151" spans="2:65" s="1" customFormat="1" ht="33" customHeight="1">
      <c r="B151" s="32"/>
      <c r="C151" s="138" t="s">
        <v>392</v>
      </c>
      <c r="D151" s="138" t="s">
        <v>272</v>
      </c>
      <c r="E151" s="139" t="s">
        <v>4728</v>
      </c>
      <c r="F151" s="140" t="s">
        <v>4729</v>
      </c>
      <c r="G151" s="141" t="s">
        <v>335</v>
      </c>
      <c r="H151" s="142">
        <v>945</v>
      </c>
      <c r="I151" s="143"/>
      <c r="J151" s="144">
        <f t="shared" si="1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716</v>
      </c>
      <c r="AT151" s="149" t="s">
        <v>272</v>
      </c>
      <c r="AU151" s="149" t="s">
        <v>90</v>
      </c>
      <c r="AY151" s="17" t="s">
        <v>270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21</v>
      </c>
      <c r="BK151" s="150">
        <f t="shared" si="19"/>
        <v>0</v>
      </c>
      <c r="BL151" s="17" t="s">
        <v>716</v>
      </c>
      <c r="BM151" s="149" t="s">
        <v>516</v>
      </c>
    </row>
    <row r="152" spans="2:65" s="1" customFormat="1" ht="24.2" customHeight="1">
      <c r="B152" s="32"/>
      <c r="C152" s="138" t="s">
        <v>402</v>
      </c>
      <c r="D152" s="138" t="s">
        <v>272</v>
      </c>
      <c r="E152" s="139" t="s">
        <v>4730</v>
      </c>
      <c r="F152" s="140" t="s">
        <v>4731</v>
      </c>
      <c r="G152" s="141" t="s">
        <v>335</v>
      </c>
      <c r="H152" s="142">
        <v>1012</v>
      </c>
      <c r="I152" s="143"/>
      <c r="J152" s="144">
        <f t="shared" si="1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716</v>
      </c>
      <c r="AT152" s="149" t="s">
        <v>272</v>
      </c>
      <c r="AU152" s="149" t="s">
        <v>90</v>
      </c>
      <c r="AY152" s="17" t="s">
        <v>270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21</v>
      </c>
      <c r="BK152" s="150">
        <f t="shared" si="19"/>
        <v>0</v>
      </c>
      <c r="BL152" s="17" t="s">
        <v>716</v>
      </c>
      <c r="BM152" s="149" t="s">
        <v>531</v>
      </c>
    </row>
    <row r="153" spans="2:65" s="1" customFormat="1" ht="16.5" customHeight="1">
      <c r="B153" s="32"/>
      <c r="C153" s="138" t="s">
        <v>410</v>
      </c>
      <c r="D153" s="138" t="s">
        <v>272</v>
      </c>
      <c r="E153" s="139" t="s">
        <v>4734</v>
      </c>
      <c r="F153" s="140" t="s">
        <v>4735</v>
      </c>
      <c r="G153" s="141" t="s">
        <v>4693</v>
      </c>
      <c r="H153" s="142">
        <v>60</v>
      </c>
      <c r="I153" s="143"/>
      <c r="J153" s="144">
        <f t="shared" si="1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716</v>
      </c>
      <c r="AT153" s="149" t="s">
        <v>272</v>
      </c>
      <c r="AU153" s="149" t="s">
        <v>90</v>
      </c>
      <c r="AY153" s="17" t="s">
        <v>270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21</v>
      </c>
      <c r="BK153" s="150">
        <f t="shared" si="19"/>
        <v>0</v>
      </c>
      <c r="BL153" s="17" t="s">
        <v>716</v>
      </c>
      <c r="BM153" s="149" t="s">
        <v>546</v>
      </c>
    </row>
    <row r="154" spans="2:65" s="11" customFormat="1" ht="22.9" customHeight="1">
      <c r="B154" s="126"/>
      <c r="D154" s="127" t="s">
        <v>80</v>
      </c>
      <c r="E154" s="136" t="s">
        <v>3321</v>
      </c>
      <c r="F154" s="136" t="s">
        <v>3322</v>
      </c>
      <c r="I154" s="129"/>
      <c r="J154" s="137">
        <f>BK154</f>
        <v>0</v>
      </c>
      <c r="L154" s="126"/>
      <c r="M154" s="131"/>
      <c r="P154" s="132">
        <f>SUM(P155:P176)</f>
        <v>0</v>
      </c>
      <c r="R154" s="132">
        <f>SUM(R155:R176)</f>
        <v>0</v>
      </c>
      <c r="T154" s="133">
        <f>SUM(T155:T176)</f>
        <v>0</v>
      </c>
      <c r="AR154" s="127" t="s">
        <v>179</v>
      </c>
      <c r="AT154" s="134" t="s">
        <v>80</v>
      </c>
      <c r="AU154" s="134" t="s">
        <v>21</v>
      </c>
      <c r="AY154" s="127" t="s">
        <v>270</v>
      </c>
      <c r="BK154" s="135">
        <f>SUM(BK155:BK176)</f>
        <v>0</v>
      </c>
    </row>
    <row r="155" spans="2:65" s="1" customFormat="1" ht="24.2" customHeight="1">
      <c r="B155" s="32"/>
      <c r="C155" s="138" t="s">
        <v>423</v>
      </c>
      <c r="D155" s="138" t="s">
        <v>272</v>
      </c>
      <c r="E155" s="139" t="s">
        <v>4757</v>
      </c>
      <c r="F155" s="140" t="s">
        <v>4758</v>
      </c>
      <c r="G155" s="141" t="s">
        <v>371</v>
      </c>
      <c r="H155" s="142">
        <v>4.4800000000000004</v>
      </c>
      <c r="I155" s="143"/>
      <c r="J155" s="144">
        <f t="shared" ref="J155:J176" si="20">ROUND(I155*H155,2)</f>
        <v>0</v>
      </c>
      <c r="K155" s="140" t="s">
        <v>637</v>
      </c>
      <c r="L155" s="32"/>
      <c r="M155" s="145" t="s">
        <v>1</v>
      </c>
      <c r="N155" s="146" t="s">
        <v>46</v>
      </c>
      <c r="P155" s="147">
        <f t="shared" ref="P155:P176" si="21">O155*H155</f>
        <v>0</v>
      </c>
      <c r="Q155" s="147">
        <v>0</v>
      </c>
      <c r="R155" s="147">
        <f t="shared" ref="R155:R176" si="22">Q155*H155</f>
        <v>0</v>
      </c>
      <c r="S155" s="147">
        <v>0</v>
      </c>
      <c r="T155" s="148">
        <f t="shared" ref="T155:T176" si="23">S155*H155</f>
        <v>0</v>
      </c>
      <c r="AR155" s="149" t="s">
        <v>716</v>
      </c>
      <c r="AT155" s="149" t="s">
        <v>272</v>
      </c>
      <c r="AU155" s="149" t="s">
        <v>90</v>
      </c>
      <c r="AY155" s="17" t="s">
        <v>270</v>
      </c>
      <c r="BE155" s="150">
        <f t="shared" ref="BE155:BE176" si="24">IF(N155="základní",J155,0)</f>
        <v>0</v>
      </c>
      <c r="BF155" s="150">
        <f t="shared" ref="BF155:BF176" si="25">IF(N155="snížená",J155,0)</f>
        <v>0</v>
      </c>
      <c r="BG155" s="150">
        <f t="shared" ref="BG155:BG176" si="26">IF(N155="zákl. přenesená",J155,0)</f>
        <v>0</v>
      </c>
      <c r="BH155" s="150">
        <f t="shared" ref="BH155:BH176" si="27">IF(N155="sníž. přenesená",J155,0)</f>
        <v>0</v>
      </c>
      <c r="BI155" s="150">
        <f t="shared" ref="BI155:BI176" si="28">IF(N155="nulová",J155,0)</f>
        <v>0</v>
      </c>
      <c r="BJ155" s="17" t="s">
        <v>21</v>
      </c>
      <c r="BK155" s="150">
        <f t="shared" ref="BK155:BK176" si="29">ROUND(I155*H155,2)</f>
        <v>0</v>
      </c>
      <c r="BL155" s="17" t="s">
        <v>716</v>
      </c>
      <c r="BM155" s="149" t="s">
        <v>558</v>
      </c>
    </row>
    <row r="156" spans="2:65" s="1" customFormat="1" ht="37.9" customHeight="1">
      <c r="B156" s="32"/>
      <c r="C156" s="138" t="s">
        <v>432</v>
      </c>
      <c r="D156" s="138" t="s">
        <v>272</v>
      </c>
      <c r="E156" s="139" t="s">
        <v>4759</v>
      </c>
      <c r="F156" s="140" t="s">
        <v>4843</v>
      </c>
      <c r="G156" s="141" t="s">
        <v>371</v>
      </c>
      <c r="H156" s="142">
        <v>10</v>
      </c>
      <c r="I156" s="143"/>
      <c r="J156" s="144">
        <f t="shared" si="20"/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si="21"/>
        <v>0</v>
      </c>
      <c r="Q156" s="147">
        <v>0</v>
      </c>
      <c r="R156" s="147">
        <f t="shared" si="22"/>
        <v>0</v>
      </c>
      <c r="S156" s="147">
        <v>0</v>
      </c>
      <c r="T156" s="148">
        <f t="shared" si="23"/>
        <v>0</v>
      </c>
      <c r="AR156" s="149" t="s">
        <v>716</v>
      </c>
      <c r="AT156" s="149" t="s">
        <v>272</v>
      </c>
      <c r="AU156" s="149" t="s">
        <v>90</v>
      </c>
      <c r="AY156" s="17" t="s">
        <v>270</v>
      </c>
      <c r="BE156" s="150">
        <f t="shared" si="24"/>
        <v>0</v>
      </c>
      <c r="BF156" s="150">
        <f t="shared" si="25"/>
        <v>0</v>
      </c>
      <c r="BG156" s="150">
        <f t="shared" si="26"/>
        <v>0</v>
      </c>
      <c r="BH156" s="150">
        <f t="shared" si="27"/>
        <v>0</v>
      </c>
      <c r="BI156" s="150">
        <f t="shared" si="28"/>
        <v>0</v>
      </c>
      <c r="BJ156" s="17" t="s">
        <v>21</v>
      </c>
      <c r="BK156" s="150">
        <f t="shared" si="29"/>
        <v>0</v>
      </c>
      <c r="BL156" s="17" t="s">
        <v>716</v>
      </c>
      <c r="BM156" s="149" t="s">
        <v>570</v>
      </c>
    </row>
    <row r="157" spans="2:65" s="1" customFormat="1" ht="24.2" customHeight="1">
      <c r="B157" s="32"/>
      <c r="C157" s="138" t="s">
        <v>7</v>
      </c>
      <c r="D157" s="138" t="s">
        <v>272</v>
      </c>
      <c r="E157" s="139" t="s">
        <v>4761</v>
      </c>
      <c r="F157" s="140" t="s">
        <v>4762</v>
      </c>
      <c r="G157" s="141" t="s">
        <v>371</v>
      </c>
      <c r="H157" s="142">
        <v>4.8</v>
      </c>
      <c r="I157" s="143"/>
      <c r="J157" s="144">
        <f t="shared" si="20"/>
        <v>0</v>
      </c>
      <c r="K157" s="140" t="s">
        <v>637</v>
      </c>
      <c r="L157" s="32"/>
      <c r="M157" s="145" t="s">
        <v>1</v>
      </c>
      <c r="N157" s="146" t="s">
        <v>46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716</v>
      </c>
      <c r="AT157" s="149" t="s">
        <v>272</v>
      </c>
      <c r="AU157" s="149" t="s">
        <v>90</v>
      </c>
      <c r="AY157" s="17" t="s">
        <v>270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21</v>
      </c>
      <c r="BK157" s="150">
        <f t="shared" si="29"/>
        <v>0</v>
      </c>
      <c r="BL157" s="17" t="s">
        <v>716</v>
      </c>
      <c r="BM157" s="149" t="s">
        <v>587</v>
      </c>
    </row>
    <row r="158" spans="2:65" s="1" customFormat="1" ht="24.2" customHeight="1">
      <c r="B158" s="32"/>
      <c r="C158" s="138" t="s">
        <v>457</v>
      </c>
      <c r="D158" s="138" t="s">
        <v>272</v>
      </c>
      <c r="E158" s="139" t="s">
        <v>4844</v>
      </c>
      <c r="F158" s="140" t="s">
        <v>4845</v>
      </c>
      <c r="G158" s="141" t="s">
        <v>335</v>
      </c>
      <c r="H158" s="142">
        <v>80</v>
      </c>
      <c r="I158" s="143"/>
      <c r="J158" s="144">
        <f t="shared" si="20"/>
        <v>0</v>
      </c>
      <c r="K158" s="140" t="s">
        <v>637</v>
      </c>
      <c r="L158" s="32"/>
      <c r="M158" s="145" t="s">
        <v>1</v>
      </c>
      <c r="N158" s="146" t="s">
        <v>46</v>
      </c>
      <c r="P158" s="147">
        <f t="shared" si="21"/>
        <v>0</v>
      </c>
      <c r="Q158" s="147">
        <v>0</v>
      </c>
      <c r="R158" s="147">
        <f t="shared" si="22"/>
        <v>0</v>
      </c>
      <c r="S158" s="147">
        <v>0</v>
      </c>
      <c r="T158" s="148">
        <f t="shared" si="23"/>
        <v>0</v>
      </c>
      <c r="AR158" s="149" t="s">
        <v>716</v>
      </c>
      <c r="AT158" s="149" t="s">
        <v>272</v>
      </c>
      <c r="AU158" s="149" t="s">
        <v>90</v>
      </c>
      <c r="AY158" s="17" t="s">
        <v>270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21</v>
      </c>
      <c r="BK158" s="150">
        <f t="shared" si="29"/>
        <v>0</v>
      </c>
      <c r="BL158" s="17" t="s">
        <v>716</v>
      </c>
      <c r="BM158" s="149" t="s">
        <v>609</v>
      </c>
    </row>
    <row r="159" spans="2:65" s="1" customFormat="1" ht="24.2" customHeight="1">
      <c r="B159" s="32"/>
      <c r="C159" s="138" t="s">
        <v>464</v>
      </c>
      <c r="D159" s="138" t="s">
        <v>272</v>
      </c>
      <c r="E159" s="139" t="s">
        <v>4769</v>
      </c>
      <c r="F159" s="140" t="s">
        <v>4770</v>
      </c>
      <c r="G159" s="141" t="s">
        <v>335</v>
      </c>
      <c r="H159" s="142">
        <v>196.96</v>
      </c>
      <c r="I159" s="143"/>
      <c r="J159" s="144">
        <f t="shared" si="20"/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716</v>
      </c>
      <c r="AT159" s="149" t="s">
        <v>272</v>
      </c>
      <c r="AU159" s="149" t="s">
        <v>90</v>
      </c>
      <c r="AY159" s="17" t="s">
        <v>270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21</v>
      </c>
      <c r="BK159" s="150">
        <f t="shared" si="29"/>
        <v>0</v>
      </c>
      <c r="BL159" s="17" t="s">
        <v>716</v>
      </c>
      <c r="BM159" s="149" t="s">
        <v>615</v>
      </c>
    </row>
    <row r="160" spans="2:65" s="1" customFormat="1" ht="24.2" customHeight="1">
      <c r="B160" s="32"/>
      <c r="C160" s="138" t="s">
        <v>470</v>
      </c>
      <c r="D160" s="138" t="s">
        <v>272</v>
      </c>
      <c r="E160" s="139" t="s">
        <v>4771</v>
      </c>
      <c r="F160" s="140" t="s">
        <v>4772</v>
      </c>
      <c r="G160" s="141" t="s">
        <v>876</v>
      </c>
      <c r="H160" s="142">
        <v>9</v>
      </c>
      <c r="I160" s="143"/>
      <c r="J160" s="144">
        <f t="shared" si="20"/>
        <v>0</v>
      </c>
      <c r="K160" s="140" t="s">
        <v>637</v>
      </c>
      <c r="L160" s="32"/>
      <c r="M160" s="145" t="s">
        <v>1</v>
      </c>
      <c r="N160" s="146" t="s">
        <v>46</v>
      </c>
      <c r="P160" s="147">
        <f t="shared" si="21"/>
        <v>0</v>
      </c>
      <c r="Q160" s="147">
        <v>0</v>
      </c>
      <c r="R160" s="147">
        <f t="shared" si="22"/>
        <v>0</v>
      </c>
      <c r="S160" s="147">
        <v>0</v>
      </c>
      <c r="T160" s="148">
        <f t="shared" si="23"/>
        <v>0</v>
      </c>
      <c r="AR160" s="149" t="s">
        <v>716</v>
      </c>
      <c r="AT160" s="149" t="s">
        <v>272</v>
      </c>
      <c r="AU160" s="149" t="s">
        <v>90</v>
      </c>
      <c r="AY160" s="17" t="s">
        <v>270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21</v>
      </c>
      <c r="BK160" s="150">
        <f t="shared" si="29"/>
        <v>0</v>
      </c>
      <c r="BL160" s="17" t="s">
        <v>716</v>
      </c>
      <c r="BM160" s="149" t="s">
        <v>621</v>
      </c>
    </row>
    <row r="161" spans="2:65" s="1" customFormat="1" ht="21.75" customHeight="1">
      <c r="B161" s="32"/>
      <c r="C161" s="138" t="s">
        <v>181</v>
      </c>
      <c r="D161" s="138" t="s">
        <v>272</v>
      </c>
      <c r="E161" s="139" t="s">
        <v>4773</v>
      </c>
      <c r="F161" s="140" t="s">
        <v>4774</v>
      </c>
      <c r="G161" s="141" t="s">
        <v>876</v>
      </c>
      <c r="H161" s="142">
        <v>12</v>
      </c>
      <c r="I161" s="143"/>
      <c r="J161" s="144">
        <f t="shared" si="20"/>
        <v>0</v>
      </c>
      <c r="K161" s="140" t="s">
        <v>637</v>
      </c>
      <c r="L161" s="32"/>
      <c r="M161" s="145" t="s">
        <v>1</v>
      </c>
      <c r="N161" s="146" t="s">
        <v>46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716</v>
      </c>
      <c r="AT161" s="149" t="s">
        <v>272</v>
      </c>
      <c r="AU161" s="149" t="s">
        <v>90</v>
      </c>
      <c r="AY161" s="17" t="s">
        <v>270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21</v>
      </c>
      <c r="BK161" s="150">
        <f t="shared" si="29"/>
        <v>0</v>
      </c>
      <c r="BL161" s="17" t="s">
        <v>716</v>
      </c>
      <c r="BM161" s="149" t="s">
        <v>634</v>
      </c>
    </row>
    <row r="162" spans="2:65" s="1" customFormat="1" ht="24.2" customHeight="1">
      <c r="B162" s="32"/>
      <c r="C162" s="138" t="s">
        <v>482</v>
      </c>
      <c r="D162" s="138" t="s">
        <v>272</v>
      </c>
      <c r="E162" s="139" t="s">
        <v>4775</v>
      </c>
      <c r="F162" s="140" t="s">
        <v>4776</v>
      </c>
      <c r="G162" s="141" t="s">
        <v>335</v>
      </c>
      <c r="H162" s="142">
        <v>80</v>
      </c>
      <c r="I162" s="143"/>
      <c r="J162" s="144">
        <f t="shared" si="20"/>
        <v>0</v>
      </c>
      <c r="K162" s="140" t="s">
        <v>637</v>
      </c>
      <c r="L162" s="32"/>
      <c r="M162" s="145" t="s">
        <v>1</v>
      </c>
      <c r="N162" s="146" t="s">
        <v>46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716</v>
      </c>
      <c r="AT162" s="149" t="s">
        <v>272</v>
      </c>
      <c r="AU162" s="149" t="s">
        <v>90</v>
      </c>
      <c r="AY162" s="17" t="s">
        <v>270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21</v>
      </c>
      <c r="BK162" s="150">
        <f t="shared" si="29"/>
        <v>0</v>
      </c>
      <c r="BL162" s="17" t="s">
        <v>716</v>
      </c>
      <c r="BM162" s="149" t="s">
        <v>641</v>
      </c>
    </row>
    <row r="163" spans="2:65" s="1" customFormat="1" ht="16.5" customHeight="1">
      <c r="B163" s="32"/>
      <c r="C163" s="138" t="s">
        <v>490</v>
      </c>
      <c r="D163" s="138" t="s">
        <v>272</v>
      </c>
      <c r="E163" s="139" t="s">
        <v>4777</v>
      </c>
      <c r="F163" s="140" t="s">
        <v>4778</v>
      </c>
      <c r="G163" s="141" t="s">
        <v>335</v>
      </c>
      <c r="H163" s="142">
        <v>160</v>
      </c>
      <c r="I163" s="143"/>
      <c r="J163" s="144">
        <f t="shared" si="20"/>
        <v>0</v>
      </c>
      <c r="K163" s="140" t="s">
        <v>637</v>
      </c>
      <c r="L163" s="32"/>
      <c r="M163" s="145" t="s">
        <v>1</v>
      </c>
      <c r="N163" s="146" t="s">
        <v>46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716</v>
      </c>
      <c r="AT163" s="149" t="s">
        <v>272</v>
      </c>
      <c r="AU163" s="149" t="s">
        <v>90</v>
      </c>
      <c r="AY163" s="17" t="s">
        <v>270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21</v>
      </c>
      <c r="BK163" s="150">
        <f t="shared" si="29"/>
        <v>0</v>
      </c>
      <c r="BL163" s="17" t="s">
        <v>716</v>
      </c>
      <c r="BM163" s="149" t="s">
        <v>653</v>
      </c>
    </row>
    <row r="164" spans="2:65" s="1" customFormat="1" ht="24.2" customHeight="1">
      <c r="B164" s="32"/>
      <c r="C164" s="179" t="s">
        <v>494</v>
      </c>
      <c r="D164" s="179" t="s">
        <v>532</v>
      </c>
      <c r="E164" s="180" t="s">
        <v>4846</v>
      </c>
      <c r="F164" s="181" t="s">
        <v>4847</v>
      </c>
      <c r="G164" s="182" t="s">
        <v>335</v>
      </c>
      <c r="H164" s="183">
        <v>320</v>
      </c>
      <c r="I164" s="184"/>
      <c r="J164" s="185">
        <f t="shared" si="20"/>
        <v>0</v>
      </c>
      <c r="K164" s="181" t="s">
        <v>637</v>
      </c>
      <c r="L164" s="186"/>
      <c r="M164" s="187" t="s">
        <v>1</v>
      </c>
      <c r="N164" s="188" t="s">
        <v>46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4587</v>
      </c>
      <c r="AT164" s="149" t="s">
        <v>532</v>
      </c>
      <c r="AU164" s="149" t="s">
        <v>90</v>
      </c>
      <c r="AY164" s="17" t="s">
        <v>270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21</v>
      </c>
      <c r="BK164" s="150">
        <f t="shared" si="29"/>
        <v>0</v>
      </c>
      <c r="BL164" s="17" t="s">
        <v>716</v>
      </c>
      <c r="BM164" s="149" t="s">
        <v>665</v>
      </c>
    </row>
    <row r="165" spans="2:65" s="1" customFormat="1" ht="24.2" customHeight="1">
      <c r="B165" s="32"/>
      <c r="C165" s="138" t="s">
        <v>499</v>
      </c>
      <c r="D165" s="138" t="s">
        <v>272</v>
      </c>
      <c r="E165" s="139" t="s">
        <v>4848</v>
      </c>
      <c r="F165" s="140" t="s">
        <v>4849</v>
      </c>
      <c r="G165" s="141" t="s">
        <v>335</v>
      </c>
      <c r="H165" s="142">
        <v>320</v>
      </c>
      <c r="I165" s="143"/>
      <c r="J165" s="144">
        <f t="shared" si="20"/>
        <v>0</v>
      </c>
      <c r="K165" s="140" t="s">
        <v>637</v>
      </c>
      <c r="L165" s="32"/>
      <c r="M165" s="145" t="s">
        <v>1</v>
      </c>
      <c r="N165" s="146" t="s">
        <v>46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716</v>
      </c>
      <c r="AT165" s="149" t="s">
        <v>272</v>
      </c>
      <c r="AU165" s="149" t="s">
        <v>90</v>
      </c>
      <c r="AY165" s="17" t="s">
        <v>270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21</v>
      </c>
      <c r="BK165" s="150">
        <f t="shared" si="29"/>
        <v>0</v>
      </c>
      <c r="BL165" s="17" t="s">
        <v>716</v>
      </c>
      <c r="BM165" s="149" t="s">
        <v>684</v>
      </c>
    </row>
    <row r="166" spans="2:65" s="1" customFormat="1" ht="16.5" customHeight="1">
      <c r="B166" s="32"/>
      <c r="C166" s="179" t="s">
        <v>503</v>
      </c>
      <c r="D166" s="179" t="s">
        <v>532</v>
      </c>
      <c r="E166" s="180" t="s">
        <v>4789</v>
      </c>
      <c r="F166" s="181" t="s">
        <v>4850</v>
      </c>
      <c r="G166" s="182" t="s">
        <v>876</v>
      </c>
      <c r="H166" s="183">
        <v>7</v>
      </c>
      <c r="I166" s="184"/>
      <c r="J166" s="185">
        <f t="shared" si="20"/>
        <v>0</v>
      </c>
      <c r="K166" s="181" t="s">
        <v>637</v>
      </c>
      <c r="L166" s="186"/>
      <c r="M166" s="187" t="s">
        <v>1</v>
      </c>
      <c r="N166" s="188" t="s">
        <v>46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4587</v>
      </c>
      <c r="AT166" s="149" t="s">
        <v>532</v>
      </c>
      <c r="AU166" s="149" t="s">
        <v>90</v>
      </c>
      <c r="AY166" s="17" t="s">
        <v>270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21</v>
      </c>
      <c r="BK166" s="150">
        <f t="shared" si="29"/>
        <v>0</v>
      </c>
      <c r="BL166" s="17" t="s">
        <v>716</v>
      </c>
      <c r="BM166" s="149" t="s">
        <v>693</v>
      </c>
    </row>
    <row r="167" spans="2:65" s="1" customFormat="1" ht="33" customHeight="1">
      <c r="B167" s="32"/>
      <c r="C167" s="138" t="s">
        <v>509</v>
      </c>
      <c r="D167" s="138" t="s">
        <v>272</v>
      </c>
      <c r="E167" s="139" t="s">
        <v>4801</v>
      </c>
      <c r="F167" s="140" t="s">
        <v>4802</v>
      </c>
      <c r="G167" s="141" t="s">
        <v>876</v>
      </c>
      <c r="H167" s="142">
        <v>7</v>
      </c>
      <c r="I167" s="143"/>
      <c r="J167" s="144">
        <f t="shared" si="20"/>
        <v>0</v>
      </c>
      <c r="K167" s="140" t="s">
        <v>637</v>
      </c>
      <c r="L167" s="32"/>
      <c r="M167" s="145" t="s">
        <v>1</v>
      </c>
      <c r="N167" s="146" t="s">
        <v>46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716</v>
      </c>
      <c r="AT167" s="149" t="s">
        <v>272</v>
      </c>
      <c r="AU167" s="149" t="s">
        <v>90</v>
      </c>
      <c r="AY167" s="17" t="s">
        <v>270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21</v>
      </c>
      <c r="BK167" s="150">
        <f t="shared" si="29"/>
        <v>0</v>
      </c>
      <c r="BL167" s="17" t="s">
        <v>716</v>
      </c>
      <c r="BM167" s="149" t="s">
        <v>704</v>
      </c>
    </row>
    <row r="168" spans="2:65" s="1" customFormat="1" ht="16.5" customHeight="1">
      <c r="B168" s="32"/>
      <c r="C168" s="179" t="s">
        <v>516</v>
      </c>
      <c r="D168" s="179" t="s">
        <v>532</v>
      </c>
      <c r="E168" s="180" t="s">
        <v>4803</v>
      </c>
      <c r="F168" s="181" t="s">
        <v>4804</v>
      </c>
      <c r="G168" s="182" t="s">
        <v>876</v>
      </c>
      <c r="H168" s="183">
        <v>7</v>
      </c>
      <c r="I168" s="184"/>
      <c r="J168" s="185">
        <f t="shared" si="20"/>
        <v>0</v>
      </c>
      <c r="K168" s="181" t="s">
        <v>637</v>
      </c>
      <c r="L168" s="186"/>
      <c r="M168" s="187" t="s">
        <v>1</v>
      </c>
      <c r="N168" s="188" t="s">
        <v>46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4587</v>
      </c>
      <c r="AT168" s="149" t="s">
        <v>532</v>
      </c>
      <c r="AU168" s="149" t="s">
        <v>90</v>
      </c>
      <c r="AY168" s="17" t="s">
        <v>270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21</v>
      </c>
      <c r="BK168" s="150">
        <f t="shared" si="29"/>
        <v>0</v>
      </c>
      <c r="BL168" s="17" t="s">
        <v>716</v>
      </c>
      <c r="BM168" s="149" t="s">
        <v>716</v>
      </c>
    </row>
    <row r="169" spans="2:65" s="1" customFormat="1" ht="24.2" customHeight="1">
      <c r="B169" s="32"/>
      <c r="C169" s="138" t="s">
        <v>522</v>
      </c>
      <c r="D169" s="138" t="s">
        <v>272</v>
      </c>
      <c r="E169" s="139" t="s">
        <v>4851</v>
      </c>
      <c r="F169" s="140" t="s">
        <v>4852</v>
      </c>
      <c r="G169" s="141" t="s">
        <v>335</v>
      </c>
      <c r="H169" s="142">
        <v>80</v>
      </c>
      <c r="I169" s="143"/>
      <c r="J169" s="144">
        <f t="shared" si="20"/>
        <v>0</v>
      </c>
      <c r="K169" s="140" t="s">
        <v>637</v>
      </c>
      <c r="L169" s="32"/>
      <c r="M169" s="145" t="s">
        <v>1</v>
      </c>
      <c r="N169" s="146" t="s">
        <v>46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716</v>
      </c>
      <c r="AT169" s="149" t="s">
        <v>272</v>
      </c>
      <c r="AU169" s="149" t="s">
        <v>90</v>
      </c>
      <c r="AY169" s="17" t="s">
        <v>270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21</v>
      </c>
      <c r="BK169" s="150">
        <f t="shared" si="29"/>
        <v>0</v>
      </c>
      <c r="BL169" s="17" t="s">
        <v>716</v>
      </c>
      <c r="BM169" s="149" t="s">
        <v>730</v>
      </c>
    </row>
    <row r="170" spans="2:65" s="1" customFormat="1" ht="16.5" customHeight="1">
      <c r="B170" s="32"/>
      <c r="C170" s="179" t="s">
        <v>531</v>
      </c>
      <c r="D170" s="179" t="s">
        <v>532</v>
      </c>
      <c r="E170" s="180" t="s">
        <v>4793</v>
      </c>
      <c r="F170" s="181" t="s">
        <v>4794</v>
      </c>
      <c r="G170" s="182" t="s">
        <v>506</v>
      </c>
      <c r="H170" s="183">
        <v>83.2</v>
      </c>
      <c r="I170" s="184"/>
      <c r="J170" s="185">
        <f t="shared" si="20"/>
        <v>0</v>
      </c>
      <c r="K170" s="181" t="s">
        <v>637</v>
      </c>
      <c r="L170" s="186"/>
      <c r="M170" s="187" t="s">
        <v>1</v>
      </c>
      <c r="N170" s="188" t="s">
        <v>46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4587</v>
      </c>
      <c r="AT170" s="149" t="s">
        <v>532</v>
      </c>
      <c r="AU170" s="149" t="s">
        <v>90</v>
      </c>
      <c r="AY170" s="17" t="s">
        <v>270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21</v>
      </c>
      <c r="BK170" s="150">
        <f t="shared" si="29"/>
        <v>0</v>
      </c>
      <c r="BL170" s="17" t="s">
        <v>716</v>
      </c>
      <c r="BM170" s="149" t="s">
        <v>743</v>
      </c>
    </row>
    <row r="171" spans="2:65" s="1" customFormat="1" ht="21.75" customHeight="1">
      <c r="B171" s="32"/>
      <c r="C171" s="138" t="s">
        <v>541</v>
      </c>
      <c r="D171" s="138" t="s">
        <v>272</v>
      </c>
      <c r="E171" s="139" t="s">
        <v>4853</v>
      </c>
      <c r="F171" s="140" t="s">
        <v>4854</v>
      </c>
      <c r="G171" s="141" t="s">
        <v>371</v>
      </c>
      <c r="H171" s="142">
        <v>8.75</v>
      </c>
      <c r="I171" s="143"/>
      <c r="J171" s="144">
        <f t="shared" si="20"/>
        <v>0</v>
      </c>
      <c r="K171" s="140" t="s">
        <v>637</v>
      </c>
      <c r="L171" s="32"/>
      <c r="M171" s="145" t="s">
        <v>1</v>
      </c>
      <c r="N171" s="146" t="s">
        <v>46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716</v>
      </c>
      <c r="AT171" s="149" t="s">
        <v>272</v>
      </c>
      <c r="AU171" s="149" t="s">
        <v>90</v>
      </c>
      <c r="AY171" s="17" t="s">
        <v>270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21</v>
      </c>
      <c r="BK171" s="150">
        <f t="shared" si="29"/>
        <v>0</v>
      </c>
      <c r="BL171" s="17" t="s">
        <v>716</v>
      </c>
      <c r="BM171" s="149" t="s">
        <v>753</v>
      </c>
    </row>
    <row r="172" spans="2:65" s="1" customFormat="1" ht="16.5" customHeight="1">
      <c r="B172" s="32"/>
      <c r="C172" s="138" t="s">
        <v>546</v>
      </c>
      <c r="D172" s="138" t="s">
        <v>272</v>
      </c>
      <c r="E172" s="139" t="s">
        <v>4795</v>
      </c>
      <c r="F172" s="140" t="s">
        <v>4796</v>
      </c>
      <c r="G172" s="141" t="s">
        <v>876</v>
      </c>
      <c r="H172" s="142">
        <v>12</v>
      </c>
      <c r="I172" s="143"/>
      <c r="J172" s="144">
        <f t="shared" si="20"/>
        <v>0</v>
      </c>
      <c r="K172" s="140" t="s">
        <v>637</v>
      </c>
      <c r="L172" s="32"/>
      <c r="M172" s="145" t="s">
        <v>1</v>
      </c>
      <c r="N172" s="146" t="s">
        <v>46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716</v>
      </c>
      <c r="AT172" s="149" t="s">
        <v>272</v>
      </c>
      <c r="AU172" s="149" t="s">
        <v>90</v>
      </c>
      <c r="AY172" s="17" t="s">
        <v>270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21</v>
      </c>
      <c r="BK172" s="150">
        <f t="shared" si="29"/>
        <v>0</v>
      </c>
      <c r="BL172" s="17" t="s">
        <v>716</v>
      </c>
      <c r="BM172" s="149" t="s">
        <v>765</v>
      </c>
    </row>
    <row r="173" spans="2:65" s="1" customFormat="1" ht="16.5" customHeight="1">
      <c r="B173" s="32"/>
      <c r="C173" s="138" t="s">
        <v>552</v>
      </c>
      <c r="D173" s="138" t="s">
        <v>272</v>
      </c>
      <c r="E173" s="139" t="s">
        <v>4797</v>
      </c>
      <c r="F173" s="140" t="s">
        <v>4798</v>
      </c>
      <c r="G173" s="141" t="s">
        <v>335</v>
      </c>
      <c r="H173" s="142">
        <v>80</v>
      </c>
      <c r="I173" s="143"/>
      <c r="J173" s="144">
        <f t="shared" si="20"/>
        <v>0</v>
      </c>
      <c r="K173" s="140" t="s">
        <v>637</v>
      </c>
      <c r="L173" s="32"/>
      <c r="M173" s="145" t="s">
        <v>1</v>
      </c>
      <c r="N173" s="146" t="s">
        <v>46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716</v>
      </c>
      <c r="AT173" s="149" t="s">
        <v>272</v>
      </c>
      <c r="AU173" s="149" t="s">
        <v>90</v>
      </c>
      <c r="AY173" s="17" t="s">
        <v>270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21</v>
      </c>
      <c r="BK173" s="150">
        <f t="shared" si="29"/>
        <v>0</v>
      </c>
      <c r="BL173" s="17" t="s">
        <v>716</v>
      </c>
      <c r="BM173" s="149" t="s">
        <v>775</v>
      </c>
    </row>
    <row r="174" spans="2:65" s="1" customFormat="1" ht="16.5" customHeight="1">
      <c r="B174" s="32"/>
      <c r="C174" s="138" t="s">
        <v>558</v>
      </c>
      <c r="D174" s="138" t="s">
        <v>272</v>
      </c>
      <c r="E174" s="139" t="s">
        <v>4799</v>
      </c>
      <c r="F174" s="140" t="s">
        <v>4855</v>
      </c>
      <c r="G174" s="141" t="s">
        <v>876</v>
      </c>
      <c r="H174" s="142">
        <v>56</v>
      </c>
      <c r="I174" s="143"/>
      <c r="J174" s="144">
        <f t="shared" si="20"/>
        <v>0</v>
      </c>
      <c r="K174" s="140" t="s">
        <v>637</v>
      </c>
      <c r="L174" s="32"/>
      <c r="M174" s="145" t="s">
        <v>1</v>
      </c>
      <c r="N174" s="146" t="s">
        <v>46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716</v>
      </c>
      <c r="AT174" s="149" t="s">
        <v>272</v>
      </c>
      <c r="AU174" s="149" t="s">
        <v>90</v>
      </c>
      <c r="AY174" s="17" t="s">
        <v>270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21</v>
      </c>
      <c r="BK174" s="150">
        <f t="shared" si="29"/>
        <v>0</v>
      </c>
      <c r="BL174" s="17" t="s">
        <v>716</v>
      </c>
      <c r="BM174" s="149" t="s">
        <v>792</v>
      </c>
    </row>
    <row r="175" spans="2:65" s="1" customFormat="1" ht="16.5" customHeight="1">
      <c r="B175" s="32"/>
      <c r="C175" s="138" t="s">
        <v>566</v>
      </c>
      <c r="D175" s="138" t="s">
        <v>272</v>
      </c>
      <c r="E175" s="139" t="s">
        <v>4807</v>
      </c>
      <c r="F175" s="140" t="s">
        <v>4808</v>
      </c>
      <c r="G175" s="141" t="s">
        <v>2308</v>
      </c>
      <c r="H175" s="142">
        <v>1</v>
      </c>
      <c r="I175" s="143"/>
      <c r="J175" s="144">
        <f t="shared" si="20"/>
        <v>0</v>
      </c>
      <c r="K175" s="140" t="s">
        <v>637</v>
      </c>
      <c r="L175" s="32"/>
      <c r="M175" s="145" t="s">
        <v>1</v>
      </c>
      <c r="N175" s="146" t="s">
        <v>46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716</v>
      </c>
      <c r="AT175" s="149" t="s">
        <v>272</v>
      </c>
      <c r="AU175" s="149" t="s">
        <v>90</v>
      </c>
      <c r="AY175" s="17" t="s">
        <v>270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21</v>
      </c>
      <c r="BK175" s="150">
        <f t="shared" si="29"/>
        <v>0</v>
      </c>
      <c r="BL175" s="17" t="s">
        <v>716</v>
      </c>
      <c r="BM175" s="149" t="s">
        <v>803</v>
      </c>
    </row>
    <row r="176" spans="2:65" s="1" customFormat="1" ht="24.2" customHeight="1">
      <c r="B176" s="32"/>
      <c r="C176" s="138" t="s">
        <v>570</v>
      </c>
      <c r="D176" s="138" t="s">
        <v>272</v>
      </c>
      <c r="E176" s="139" t="s">
        <v>4805</v>
      </c>
      <c r="F176" s="140" t="s">
        <v>4856</v>
      </c>
      <c r="G176" s="141" t="s">
        <v>2308</v>
      </c>
      <c r="H176" s="142">
        <v>1</v>
      </c>
      <c r="I176" s="143"/>
      <c r="J176" s="144">
        <f t="shared" si="20"/>
        <v>0</v>
      </c>
      <c r="K176" s="140" t="s">
        <v>637</v>
      </c>
      <c r="L176" s="32"/>
      <c r="M176" s="145" t="s">
        <v>1</v>
      </c>
      <c r="N176" s="146" t="s">
        <v>46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716</v>
      </c>
      <c r="AT176" s="149" t="s">
        <v>272</v>
      </c>
      <c r="AU176" s="149" t="s">
        <v>90</v>
      </c>
      <c r="AY176" s="17" t="s">
        <v>270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21</v>
      </c>
      <c r="BK176" s="150">
        <f t="shared" si="29"/>
        <v>0</v>
      </c>
      <c r="BL176" s="17" t="s">
        <v>716</v>
      </c>
      <c r="BM176" s="149" t="s">
        <v>815</v>
      </c>
    </row>
    <row r="177" spans="2:65" s="11" customFormat="1" ht="25.9" customHeight="1">
      <c r="B177" s="126"/>
      <c r="D177" s="127" t="s">
        <v>80</v>
      </c>
      <c r="E177" s="128" t="s">
        <v>4809</v>
      </c>
      <c r="F177" s="128" t="s">
        <v>4810</v>
      </c>
      <c r="I177" s="129"/>
      <c r="J177" s="130">
        <f>BK177</f>
        <v>0</v>
      </c>
      <c r="L177" s="126"/>
      <c r="M177" s="131"/>
      <c r="P177" s="132">
        <f>P178</f>
        <v>0</v>
      </c>
      <c r="R177" s="132">
        <f>R178</f>
        <v>0</v>
      </c>
      <c r="T177" s="133">
        <f>T178</f>
        <v>0</v>
      </c>
      <c r="AR177" s="127" t="s">
        <v>317</v>
      </c>
      <c r="AT177" s="134" t="s">
        <v>80</v>
      </c>
      <c r="AU177" s="134" t="s">
        <v>81</v>
      </c>
      <c r="AY177" s="127" t="s">
        <v>270</v>
      </c>
      <c r="BK177" s="135">
        <f>BK178</f>
        <v>0</v>
      </c>
    </row>
    <row r="178" spans="2:65" s="11" customFormat="1" ht="22.9" customHeight="1">
      <c r="B178" s="126"/>
      <c r="D178" s="127" t="s">
        <v>80</v>
      </c>
      <c r="E178" s="136" t="s">
        <v>4811</v>
      </c>
      <c r="F178" s="136" t="s">
        <v>4812</v>
      </c>
      <c r="I178" s="129"/>
      <c r="J178" s="137">
        <f>BK178</f>
        <v>0</v>
      </c>
      <c r="L178" s="126"/>
      <c r="M178" s="131"/>
      <c r="P178" s="132">
        <f>SUM(P179:P184)</f>
        <v>0</v>
      </c>
      <c r="R178" s="132">
        <f>SUM(R179:R184)</f>
        <v>0</v>
      </c>
      <c r="T178" s="133">
        <f>SUM(T179:T184)</f>
        <v>0</v>
      </c>
      <c r="AR178" s="127" t="s">
        <v>317</v>
      </c>
      <c r="AT178" s="134" t="s">
        <v>80</v>
      </c>
      <c r="AU178" s="134" t="s">
        <v>21</v>
      </c>
      <c r="AY178" s="127" t="s">
        <v>270</v>
      </c>
      <c r="BK178" s="135">
        <f>SUM(BK179:BK184)</f>
        <v>0</v>
      </c>
    </row>
    <row r="179" spans="2:65" s="1" customFormat="1" ht="16.5" customHeight="1">
      <c r="B179" s="32"/>
      <c r="C179" s="138" t="s">
        <v>584</v>
      </c>
      <c r="D179" s="138" t="s">
        <v>272</v>
      </c>
      <c r="E179" s="139" t="s">
        <v>4813</v>
      </c>
      <c r="F179" s="140" t="s">
        <v>4814</v>
      </c>
      <c r="G179" s="141" t="s">
        <v>876</v>
      </c>
      <c r="H179" s="142">
        <v>1</v>
      </c>
      <c r="I179" s="143"/>
      <c r="J179" s="144">
        <f t="shared" ref="J179:J184" si="30">ROUND(I179*H179,2)</f>
        <v>0</v>
      </c>
      <c r="K179" s="140" t="s">
        <v>637</v>
      </c>
      <c r="L179" s="32"/>
      <c r="M179" s="145" t="s">
        <v>1</v>
      </c>
      <c r="N179" s="146" t="s">
        <v>46</v>
      </c>
      <c r="P179" s="147">
        <f t="shared" ref="P179:P184" si="31">O179*H179</f>
        <v>0</v>
      </c>
      <c r="Q179" s="147">
        <v>0</v>
      </c>
      <c r="R179" s="147">
        <f t="shared" ref="R179:R184" si="32">Q179*H179</f>
        <v>0</v>
      </c>
      <c r="S179" s="147">
        <v>0</v>
      </c>
      <c r="T179" s="148">
        <f t="shared" ref="T179:T184" si="33">S179*H179</f>
        <v>0</v>
      </c>
      <c r="AR179" s="149" t="s">
        <v>277</v>
      </c>
      <c r="AT179" s="149" t="s">
        <v>272</v>
      </c>
      <c r="AU179" s="149" t="s">
        <v>90</v>
      </c>
      <c r="AY179" s="17" t="s">
        <v>270</v>
      </c>
      <c r="BE179" s="150">
        <f t="shared" ref="BE179:BE184" si="34">IF(N179="základní",J179,0)</f>
        <v>0</v>
      </c>
      <c r="BF179" s="150">
        <f t="shared" ref="BF179:BF184" si="35">IF(N179="snížená",J179,0)</f>
        <v>0</v>
      </c>
      <c r="BG179" s="150">
        <f t="shared" ref="BG179:BG184" si="36">IF(N179="zákl. přenesená",J179,0)</f>
        <v>0</v>
      </c>
      <c r="BH179" s="150">
        <f t="shared" ref="BH179:BH184" si="37">IF(N179="sníž. přenesená",J179,0)</f>
        <v>0</v>
      </c>
      <c r="BI179" s="150">
        <f t="shared" ref="BI179:BI184" si="38">IF(N179="nulová",J179,0)</f>
        <v>0</v>
      </c>
      <c r="BJ179" s="17" t="s">
        <v>21</v>
      </c>
      <c r="BK179" s="150">
        <f t="shared" ref="BK179:BK184" si="39">ROUND(I179*H179,2)</f>
        <v>0</v>
      </c>
      <c r="BL179" s="17" t="s">
        <v>277</v>
      </c>
      <c r="BM179" s="149" t="s">
        <v>825</v>
      </c>
    </row>
    <row r="180" spans="2:65" s="1" customFormat="1" ht="24.2" customHeight="1">
      <c r="B180" s="32"/>
      <c r="C180" s="138" t="s">
        <v>587</v>
      </c>
      <c r="D180" s="138" t="s">
        <v>272</v>
      </c>
      <c r="E180" s="139" t="s">
        <v>4815</v>
      </c>
      <c r="F180" s="140" t="s">
        <v>4816</v>
      </c>
      <c r="G180" s="141" t="s">
        <v>876</v>
      </c>
      <c r="H180" s="142">
        <v>1</v>
      </c>
      <c r="I180" s="143"/>
      <c r="J180" s="144">
        <f t="shared" si="30"/>
        <v>0</v>
      </c>
      <c r="K180" s="140" t="s">
        <v>637</v>
      </c>
      <c r="L180" s="32"/>
      <c r="M180" s="145" t="s">
        <v>1</v>
      </c>
      <c r="N180" s="146" t="s">
        <v>46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277</v>
      </c>
      <c r="AT180" s="149" t="s">
        <v>272</v>
      </c>
      <c r="AU180" s="149" t="s">
        <v>90</v>
      </c>
      <c r="AY180" s="17" t="s">
        <v>270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21</v>
      </c>
      <c r="BK180" s="150">
        <f t="shared" si="39"/>
        <v>0</v>
      </c>
      <c r="BL180" s="17" t="s">
        <v>277</v>
      </c>
      <c r="BM180" s="149" t="s">
        <v>240</v>
      </c>
    </row>
    <row r="181" spans="2:65" s="1" customFormat="1" ht="16.5" customHeight="1">
      <c r="B181" s="32"/>
      <c r="C181" s="138" t="s">
        <v>596</v>
      </c>
      <c r="D181" s="138" t="s">
        <v>272</v>
      </c>
      <c r="E181" s="139" t="s">
        <v>4817</v>
      </c>
      <c r="F181" s="140" t="s">
        <v>4818</v>
      </c>
      <c r="G181" s="141" t="s">
        <v>876</v>
      </c>
      <c r="H181" s="142">
        <v>1</v>
      </c>
      <c r="I181" s="143"/>
      <c r="J181" s="144">
        <f t="shared" si="30"/>
        <v>0</v>
      </c>
      <c r="K181" s="140" t="s">
        <v>637</v>
      </c>
      <c r="L181" s="32"/>
      <c r="M181" s="145" t="s">
        <v>1</v>
      </c>
      <c r="N181" s="146" t="s">
        <v>46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277</v>
      </c>
      <c r="AT181" s="149" t="s">
        <v>272</v>
      </c>
      <c r="AU181" s="149" t="s">
        <v>90</v>
      </c>
      <c r="AY181" s="17" t="s">
        <v>270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21</v>
      </c>
      <c r="BK181" s="150">
        <f t="shared" si="39"/>
        <v>0</v>
      </c>
      <c r="BL181" s="17" t="s">
        <v>277</v>
      </c>
      <c r="BM181" s="149" t="s">
        <v>849</v>
      </c>
    </row>
    <row r="182" spans="2:65" s="1" customFormat="1" ht="16.5" customHeight="1">
      <c r="B182" s="32"/>
      <c r="C182" s="138" t="s">
        <v>609</v>
      </c>
      <c r="D182" s="138" t="s">
        <v>272</v>
      </c>
      <c r="E182" s="139" t="s">
        <v>4819</v>
      </c>
      <c r="F182" s="140" t="s">
        <v>4820</v>
      </c>
      <c r="G182" s="141" t="s">
        <v>876</v>
      </c>
      <c r="H182" s="142">
        <v>4</v>
      </c>
      <c r="I182" s="143"/>
      <c r="J182" s="144">
        <f t="shared" si="30"/>
        <v>0</v>
      </c>
      <c r="K182" s="140" t="s">
        <v>637</v>
      </c>
      <c r="L182" s="32"/>
      <c r="M182" s="145" t="s">
        <v>1</v>
      </c>
      <c r="N182" s="146" t="s">
        <v>46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277</v>
      </c>
      <c r="AT182" s="149" t="s">
        <v>272</v>
      </c>
      <c r="AU182" s="149" t="s">
        <v>90</v>
      </c>
      <c r="AY182" s="17" t="s">
        <v>270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21</v>
      </c>
      <c r="BK182" s="150">
        <f t="shared" si="39"/>
        <v>0</v>
      </c>
      <c r="BL182" s="17" t="s">
        <v>277</v>
      </c>
      <c r="BM182" s="149" t="s">
        <v>860</v>
      </c>
    </row>
    <row r="183" spans="2:65" s="1" customFormat="1" ht="16.5" customHeight="1">
      <c r="B183" s="32"/>
      <c r="C183" s="138" t="s">
        <v>612</v>
      </c>
      <c r="D183" s="138" t="s">
        <v>272</v>
      </c>
      <c r="E183" s="139" t="s">
        <v>4821</v>
      </c>
      <c r="F183" s="140" t="s">
        <v>4822</v>
      </c>
      <c r="G183" s="141" t="s">
        <v>876</v>
      </c>
      <c r="H183" s="142">
        <v>1</v>
      </c>
      <c r="I183" s="143"/>
      <c r="J183" s="144">
        <f t="shared" si="30"/>
        <v>0</v>
      </c>
      <c r="K183" s="140" t="s">
        <v>637</v>
      </c>
      <c r="L183" s="32"/>
      <c r="M183" s="145" t="s">
        <v>1</v>
      </c>
      <c r="N183" s="146" t="s">
        <v>46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277</v>
      </c>
      <c r="AT183" s="149" t="s">
        <v>272</v>
      </c>
      <c r="AU183" s="149" t="s">
        <v>90</v>
      </c>
      <c r="AY183" s="17" t="s">
        <v>270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21</v>
      </c>
      <c r="BK183" s="150">
        <f t="shared" si="39"/>
        <v>0</v>
      </c>
      <c r="BL183" s="17" t="s">
        <v>277</v>
      </c>
      <c r="BM183" s="149" t="s">
        <v>873</v>
      </c>
    </row>
    <row r="184" spans="2:65" s="1" customFormat="1" ht="16.5" customHeight="1">
      <c r="B184" s="32"/>
      <c r="C184" s="138" t="s">
        <v>615</v>
      </c>
      <c r="D184" s="138" t="s">
        <v>272</v>
      </c>
      <c r="E184" s="139" t="s">
        <v>4823</v>
      </c>
      <c r="F184" s="140" t="s">
        <v>4824</v>
      </c>
      <c r="G184" s="141" t="s">
        <v>4312</v>
      </c>
      <c r="H184" s="142">
        <v>2</v>
      </c>
      <c r="I184" s="143"/>
      <c r="J184" s="144">
        <f t="shared" si="30"/>
        <v>0</v>
      </c>
      <c r="K184" s="140" t="s">
        <v>637</v>
      </c>
      <c r="L184" s="32"/>
      <c r="M184" s="189" t="s">
        <v>1</v>
      </c>
      <c r="N184" s="190" t="s">
        <v>46</v>
      </c>
      <c r="O184" s="191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AR184" s="149" t="s">
        <v>277</v>
      </c>
      <c r="AT184" s="149" t="s">
        <v>272</v>
      </c>
      <c r="AU184" s="149" t="s">
        <v>90</v>
      </c>
      <c r="AY184" s="17" t="s">
        <v>270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21</v>
      </c>
      <c r="BK184" s="150">
        <f t="shared" si="39"/>
        <v>0</v>
      </c>
      <c r="BL184" s="17" t="s">
        <v>277</v>
      </c>
      <c r="BM184" s="149" t="s">
        <v>889</v>
      </c>
    </row>
    <row r="185" spans="2:65" s="1" customFormat="1" ht="6.95" customHeight="1"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2"/>
    </row>
  </sheetData>
  <sheetProtection algorithmName="SHA-512" hashValue="9DplV06iARFUOoz/ake1heLwyKb3cioAhPnGwl9ipsv0jjq24BihK+tMrc07+3+h6gx0icMDRmyaXSp+RwNulA==" saltValue="q/ABdkxNFO1fZXGVu8LsnYIpB6HC8cIvgtFIrONUmhzFne331oOMFF7IkPycPkS7XScoRkdI0te5kVr62a4FYQ==" spinCount="100000" sheet="1" objects="1" scenarios="1" formatColumns="0" formatRows="0" autoFilter="0"/>
  <autoFilter ref="C128:K184" xr:uid="{00000000-0009-0000-0000-00000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4857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ROUND((SUM(BE122:BE159)),  2)</f>
        <v>0</v>
      </c>
      <c r="I35" s="98">
        <v>0.21</v>
      </c>
      <c r="J35" s="86">
        <f>ROUND(((SUM(BE122:BE159))*I35),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ROUND((SUM(BF122:BF159)),  2)</f>
        <v>0</v>
      </c>
      <c r="I36" s="98">
        <v>0.12</v>
      </c>
      <c r="J36" s="86">
        <f>ROUND(((SUM(BF122:BF159))*I36),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ROUND((SUM(BG122:BG159)),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ROUND((SUM(BH122:BH159)),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ROUND((SUM(BI122:BI159)),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904 - přeložka podzemního sdělovacího vedení e.on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J122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4858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8" customFormat="1" ht="24.95" customHeight="1">
      <c r="B100" s="110"/>
      <c r="D100" s="111" t="s">
        <v>4859</v>
      </c>
      <c r="E100" s="112"/>
      <c r="F100" s="112"/>
      <c r="G100" s="112"/>
      <c r="H100" s="112"/>
      <c r="I100" s="112"/>
      <c r="J100" s="113">
        <f>J144</f>
        <v>0</v>
      </c>
      <c r="L100" s="110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6" t="str">
        <f>E7</f>
        <v>BRNO, HLINKY - REKONSTRUKCE VODOVODU, AKTUALIZACE PROJEKTOVÉ DOKUMENTACE</v>
      </c>
      <c r="F110" s="247"/>
      <c r="G110" s="247"/>
      <c r="H110" s="247"/>
      <c r="L110" s="32"/>
    </row>
    <row r="111" spans="2:47" ht="12" customHeight="1">
      <c r="B111" s="20"/>
      <c r="C111" s="27" t="s">
        <v>164</v>
      </c>
      <c r="L111" s="20"/>
    </row>
    <row r="112" spans="2:47" s="1" customFormat="1" ht="16.5" customHeight="1">
      <c r="B112" s="32"/>
      <c r="E112" s="246" t="s">
        <v>4435</v>
      </c>
      <c r="F112" s="248"/>
      <c r="G112" s="248"/>
      <c r="H112" s="248"/>
      <c r="L112" s="32"/>
    </row>
    <row r="113" spans="2:65" s="1" customFormat="1" ht="12" customHeight="1">
      <c r="B113" s="32"/>
      <c r="C113" s="27" t="s">
        <v>170</v>
      </c>
      <c r="L113" s="32"/>
    </row>
    <row r="114" spans="2:65" s="1" customFormat="1" ht="16.5" customHeight="1">
      <c r="B114" s="32"/>
      <c r="E114" s="209" t="str">
        <f>E11</f>
        <v>SO 904 - přeložka podzemního sdělovacího vedení e.on</v>
      </c>
      <c r="F114" s="248"/>
      <c r="G114" s="248"/>
      <c r="H114" s="248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BRNO</v>
      </c>
      <c r="I116" s="27" t="s">
        <v>24</v>
      </c>
      <c r="J116" s="52" t="str">
        <f>IF(J14="","",J14)</f>
        <v>3. 12. 2024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28</v>
      </c>
      <c r="F118" s="25" t="str">
        <f>E17</f>
        <v>Statutární město Brno</v>
      </c>
      <c r="I118" s="27" t="s">
        <v>34</v>
      </c>
      <c r="J118" s="30" t="str">
        <f>E23</f>
        <v>AQUA PROCON s.r.o.Palackého tř. 12, 612 00 Brno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37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8"/>
      <c r="C121" s="119" t="s">
        <v>256</v>
      </c>
      <c r="D121" s="120" t="s">
        <v>66</v>
      </c>
      <c r="E121" s="120" t="s">
        <v>62</v>
      </c>
      <c r="F121" s="120" t="s">
        <v>63</v>
      </c>
      <c r="G121" s="120" t="s">
        <v>257</v>
      </c>
      <c r="H121" s="120" t="s">
        <v>258</v>
      </c>
      <c r="I121" s="120" t="s">
        <v>259</v>
      </c>
      <c r="J121" s="120" t="s">
        <v>243</v>
      </c>
      <c r="K121" s="121" t="s">
        <v>260</v>
      </c>
      <c r="L121" s="118"/>
      <c r="M121" s="59" t="s">
        <v>1</v>
      </c>
      <c r="N121" s="60" t="s">
        <v>45</v>
      </c>
      <c r="O121" s="60" t="s">
        <v>261</v>
      </c>
      <c r="P121" s="60" t="s">
        <v>262</v>
      </c>
      <c r="Q121" s="60" t="s">
        <v>263</v>
      </c>
      <c r="R121" s="60" t="s">
        <v>264</v>
      </c>
      <c r="S121" s="60" t="s">
        <v>265</v>
      </c>
      <c r="T121" s="61" t="s">
        <v>266</v>
      </c>
    </row>
    <row r="122" spans="2:65" s="1" customFormat="1" ht="22.9" customHeight="1">
      <c r="B122" s="32"/>
      <c r="C122" s="64" t="s">
        <v>267</v>
      </c>
      <c r="J122" s="122">
        <f>BK122</f>
        <v>0</v>
      </c>
      <c r="L122" s="32"/>
      <c r="M122" s="62"/>
      <c r="N122" s="53"/>
      <c r="O122" s="53"/>
      <c r="P122" s="123">
        <f>P123+P144</f>
        <v>0</v>
      </c>
      <c r="Q122" s="53"/>
      <c r="R122" s="123">
        <f>R123+R144</f>
        <v>0</v>
      </c>
      <c r="S122" s="53"/>
      <c r="T122" s="124">
        <f>T123+T144</f>
        <v>0</v>
      </c>
      <c r="AT122" s="17" t="s">
        <v>80</v>
      </c>
      <c r="AU122" s="17" t="s">
        <v>245</v>
      </c>
      <c r="BK122" s="125">
        <f>BK123+BK144</f>
        <v>0</v>
      </c>
    </row>
    <row r="123" spans="2:65" s="11" customFormat="1" ht="25.9" customHeight="1">
      <c r="B123" s="126"/>
      <c r="D123" s="127" t="s">
        <v>80</v>
      </c>
      <c r="E123" s="128" t="s">
        <v>4825</v>
      </c>
      <c r="F123" s="128" t="s">
        <v>4860</v>
      </c>
      <c r="I123" s="129"/>
      <c r="J123" s="130">
        <f>BK123</f>
        <v>0</v>
      </c>
      <c r="L123" s="126"/>
      <c r="M123" s="131"/>
      <c r="P123" s="132">
        <f>SUM(P124:P143)</f>
        <v>0</v>
      </c>
      <c r="R123" s="132">
        <f>SUM(R124:R143)</f>
        <v>0</v>
      </c>
      <c r="T123" s="133">
        <f>SUM(T124:T143)</f>
        <v>0</v>
      </c>
      <c r="AR123" s="127" t="s">
        <v>21</v>
      </c>
      <c r="AT123" s="134" t="s">
        <v>80</v>
      </c>
      <c r="AU123" s="134" t="s">
        <v>81</v>
      </c>
      <c r="AY123" s="127" t="s">
        <v>270</v>
      </c>
      <c r="BK123" s="135">
        <f>SUM(BK124:BK143)</f>
        <v>0</v>
      </c>
    </row>
    <row r="124" spans="2:65" s="1" customFormat="1" ht="16.5" customHeight="1">
      <c r="B124" s="32"/>
      <c r="C124" s="138" t="s">
        <v>81</v>
      </c>
      <c r="D124" s="138" t="s">
        <v>272</v>
      </c>
      <c r="E124" s="139" t="s">
        <v>21</v>
      </c>
      <c r="F124" s="140" t="s">
        <v>4861</v>
      </c>
      <c r="G124" s="141" t="s">
        <v>335</v>
      </c>
      <c r="H124" s="142">
        <v>250</v>
      </c>
      <c r="I124" s="143"/>
      <c r="J124" s="144">
        <f t="shared" ref="J124:J143" si="0">ROUND(I124*H124,2)</f>
        <v>0</v>
      </c>
      <c r="K124" s="140" t="s">
        <v>637</v>
      </c>
      <c r="L124" s="32"/>
      <c r="M124" s="145" t="s">
        <v>1</v>
      </c>
      <c r="N124" s="146" t="s">
        <v>46</v>
      </c>
      <c r="P124" s="147">
        <f t="shared" ref="P124:P143" si="1">O124*H124</f>
        <v>0</v>
      </c>
      <c r="Q124" s="147">
        <v>0</v>
      </c>
      <c r="R124" s="147">
        <f t="shared" ref="R124:R143" si="2">Q124*H124</f>
        <v>0</v>
      </c>
      <c r="S124" s="147">
        <v>0</v>
      </c>
      <c r="T124" s="148">
        <f t="shared" ref="T124:T143" si="3">S124*H124</f>
        <v>0</v>
      </c>
      <c r="AR124" s="149" t="s">
        <v>277</v>
      </c>
      <c r="AT124" s="149" t="s">
        <v>272</v>
      </c>
      <c r="AU124" s="149" t="s">
        <v>21</v>
      </c>
      <c r="AY124" s="17" t="s">
        <v>270</v>
      </c>
      <c r="BE124" s="150">
        <f t="shared" ref="BE124:BE143" si="4">IF(N124="základní",J124,0)</f>
        <v>0</v>
      </c>
      <c r="BF124" s="150">
        <f t="shared" ref="BF124:BF143" si="5">IF(N124="snížená",J124,0)</f>
        <v>0</v>
      </c>
      <c r="BG124" s="150">
        <f t="shared" ref="BG124:BG143" si="6">IF(N124="zákl. přenesená",J124,0)</f>
        <v>0</v>
      </c>
      <c r="BH124" s="150">
        <f t="shared" ref="BH124:BH143" si="7">IF(N124="sníž. přenesená",J124,0)</f>
        <v>0</v>
      </c>
      <c r="BI124" s="150">
        <f t="shared" ref="BI124:BI143" si="8">IF(N124="nulová",J124,0)</f>
        <v>0</v>
      </c>
      <c r="BJ124" s="17" t="s">
        <v>21</v>
      </c>
      <c r="BK124" s="150">
        <f t="shared" ref="BK124:BK143" si="9">ROUND(I124*H124,2)</f>
        <v>0</v>
      </c>
      <c r="BL124" s="17" t="s">
        <v>277</v>
      </c>
      <c r="BM124" s="149" t="s">
        <v>90</v>
      </c>
    </row>
    <row r="125" spans="2:65" s="1" customFormat="1" ht="16.5" customHeight="1">
      <c r="B125" s="32"/>
      <c r="C125" s="138" t="s">
        <v>81</v>
      </c>
      <c r="D125" s="138" t="s">
        <v>272</v>
      </c>
      <c r="E125" s="139" t="s">
        <v>90</v>
      </c>
      <c r="F125" s="140" t="s">
        <v>4862</v>
      </c>
      <c r="G125" s="141" t="s">
        <v>335</v>
      </c>
      <c r="H125" s="142">
        <v>250</v>
      </c>
      <c r="I125" s="143"/>
      <c r="J125" s="144">
        <f t="shared" si="0"/>
        <v>0</v>
      </c>
      <c r="K125" s="140" t="s">
        <v>637</v>
      </c>
      <c r="L125" s="32"/>
      <c r="M125" s="145" t="s">
        <v>1</v>
      </c>
      <c r="N125" s="146" t="s">
        <v>46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277</v>
      </c>
      <c r="AT125" s="149" t="s">
        <v>272</v>
      </c>
      <c r="AU125" s="149" t="s">
        <v>21</v>
      </c>
      <c r="AY125" s="17" t="s">
        <v>270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21</v>
      </c>
      <c r="BK125" s="150">
        <f t="shared" si="9"/>
        <v>0</v>
      </c>
      <c r="BL125" s="17" t="s">
        <v>277</v>
      </c>
      <c r="BM125" s="149" t="s">
        <v>277</v>
      </c>
    </row>
    <row r="126" spans="2:65" s="1" customFormat="1" ht="16.5" customHeight="1">
      <c r="B126" s="32"/>
      <c r="C126" s="138" t="s">
        <v>81</v>
      </c>
      <c r="D126" s="138" t="s">
        <v>272</v>
      </c>
      <c r="E126" s="139" t="s">
        <v>179</v>
      </c>
      <c r="F126" s="140" t="s">
        <v>4863</v>
      </c>
      <c r="G126" s="141" t="s">
        <v>4864</v>
      </c>
      <c r="H126" s="142">
        <v>144</v>
      </c>
      <c r="I126" s="143"/>
      <c r="J126" s="144">
        <f t="shared" si="0"/>
        <v>0</v>
      </c>
      <c r="K126" s="140" t="s">
        <v>637</v>
      </c>
      <c r="L126" s="32"/>
      <c r="M126" s="145" t="s">
        <v>1</v>
      </c>
      <c r="N126" s="146" t="s">
        <v>46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277</v>
      </c>
      <c r="AT126" s="149" t="s">
        <v>272</v>
      </c>
      <c r="AU126" s="149" t="s">
        <v>21</v>
      </c>
      <c r="AY126" s="17" t="s">
        <v>270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21</v>
      </c>
      <c r="BK126" s="150">
        <f t="shared" si="9"/>
        <v>0</v>
      </c>
      <c r="BL126" s="17" t="s">
        <v>277</v>
      </c>
      <c r="BM126" s="149" t="s">
        <v>324</v>
      </c>
    </row>
    <row r="127" spans="2:65" s="1" customFormat="1" ht="16.5" customHeight="1">
      <c r="B127" s="32"/>
      <c r="C127" s="138" t="s">
        <v>81</v>
      </c>
      <c r="D127" s="138" t="s">
        <v>272</v>
      </c>
      <c r="E127" s="139" t="s">
        <v>277</v>
      </c>
      <c r="F127" s="140" t="s">
        <v>4865</v>
      </c>
      <c r="G127" s="141" t="s">
        <v>4866</v>
      </c>
      <c r="H127" s="142">
        <v>144</v>
      </c>
      <c r="I127" s="143"/>
      <c r="J127" s="144">
        <f t="shared" si="0"/>
        <v>0</v>
      </c>
      <c r="K127" s="140" t="s">
        <v>637</v>
      </c>
      <c r="L127" s="32"/>
      <c r="M127" s="145" t="s">
        <v>1</v>
      </c>
      <c r="N127" s="146" t="s">
        <v>46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277</v>
      </c>
      <c r="AT127" s="149" t="s">
        <v>272</v>
      </c>
      <c r="AU127" s="149" t="s">
        <v>21</v>
      </c>
      <c r="AY127" s="17" t="s">
        <v>270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21</v>
      </c>
      <c r="BK127" s="150">
        <f t="shared" si="9"/>
        <v>0</v>
      </c>
      <c r="BL127" s="17" t="s">
        <v>277</v>
      </c>
      <c r="BM127" s="149" t="s">
        <v>338</v>
      </c>
    </row>
    <row r="128" spans="2:65" s="1" customFormat="1" ht="16.5" customHeight="1">
      <c r="B128" s="32"/>
      <c r="C128" s="138" t="s">
        <v>81</v>
      </c>
      <c r="D128" s="138" t="s">
        <v>272</v>
      </c>
      <c r="E128" s="139" t="s">
        <v>317</v>
      </c>
      <c r="F128" s="140" t="s">
        <v>4867</v>
      </c>
      <c r="G128" s="141" t="s">
        <v>4866</v>
      </c>
      <c r="H128" s="142">
        <v>144</v>
      </c>
      <c r="I128" s="143"/>
      <c r="J128" s="144">
        <f t="shared" si="0"/>
        <v>0</v>
      </c>
      <c r="K128" s="140" t="s">
        <v>637</v>
      </c>
      <c r="L128" s="32"/>
      <c r="M128" s="145" t="s">
        <v>1</v>
      </c>
      <c r="N128" s="146" t="s">
        <v>46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277</v>
      </c>
      <c r="AT128" s="149" t="s">
        <v>272</v>
      </c>
      <c r="AU128" s="149" t="s">
        <v>21</v>
      </c>
      <c r="AY128" s="17" t="s">
        <v>270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21</v>
      </c>
      <c r="BK128" s="150">
        <f t="shared" si="9"/>
        <v>0</v>
      </c>
      <c r="BL128" s="17" t="s">
        <v>277</v>
      </c>
      <c r="BM128" s="149" t="s">
        <v>26</v>
      </c>
    </row>
    <row r="129" spans="2:65" s="1" customFormat="1" ht="16.5" customHeight="1">
      <c r="B129" s="32"/>
      <c r="C129" s="138" t="s">
        <v>81</v>
      </c>
      <c r="D129" s="138" t="s">
        <v>272</v>
      </c>
      <c r="E129" s="139" t="s">
        <v>324</v>
      </c>
      <c r="F129" s="140" t="s">
        <v>4868</v>
      </c>
      <c r="G129" s="141" t="s">
        <v>4866</v>
      </c>
      <c r="H129" s="142">
        <v>144</v>
      </c>
      <c r="I129" s="143"/>
      <c r="J129" s="144">
        <f t="shared" si="0"/>
        <v>0</v>
      </c>
      <c r="K129" s="140" t="s">
        <v>637</v>
      </c>
      <c r="L129" s="32"/>
      <c r="M129" s="145" t="s">
        <v>1</v>
      </c>
      <c r="N129" s="146" t="s">
        <v>46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277</v>
      </c>
      <c r="AT129" s="149" t="s">
        <v>272</v>
      </c>
      <c r="AU129" s="149" t="s">
        <v>21</v>
      </c>
      <c r="AY129" s="17" t="s">
        <v>270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21</v>
      </c>
      <c r="BK129" s="150">
        <f t="shared" si="9"/>
        <v>0</v>
      </c>
      <c r="BL129" s="17" t="s">
        <v>277</v>
      </c>
      <c r="BM129" s="149" t="s">
        <v>8</v>
      </c>
    </row>
    <row r="130" spans="2:65" s="1" customFormat="1" ht="16.5" customHeight="1">
      <c r="B130" s="32"/>
      <c r="C130" s="138" t="s">
        <v>81</v>
      </c>
      <c r="D130" s="138" t="s">
        <v>272</v>
      </c>
      <c r="E130" s="139" t="s">
        <v>332</v>
      </c>
      <c r="F130" s="140" t="s">
        <v>4869</v>
      </c>
      <c r="G130" s="141" t="s">
        <v>4312</v>
      </c>
      <c r="H130" s="142">
        <v>10</v>
      </c>
      <c r="I130" s="143"/>
      <c r="J130" s="144">
        <f t="shared" si="0"/>
        <v>0</v>
      </c>
      <c r="K130" s="140" t="s">
        <v>637</v>
      </c>
      <c r="L130" s="32"/>
      <c r="M130" s="145" t="s">
        <v>1</v>
      </c>
      <c r="N130" s="146" t="s">
        <v>46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277</v>
      </c>
      <c r="AT130" s="149" t="s">
        <v>272</v>
      </c>
      <c r="AU130" s="149" t="s">
        <v>21</v>
      </c>
      <c r="AY130" s="17" t="s">
        <v>270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21</v>
      </c>
      <c r="BK130" s="150">
        <f t="shared" si="9"/>
        <v>0</v>
      </c>
      <c r="BL130" s="17" t="s">
        <v>277</v>
      </c>
      <c r="BM130" s="149" t="s">
        <v>375</v>
      </c>
    </row>
    <row r="131" spans="2:65" s="1" customFormat="1" ht="16.5" customHeight="1">
      <c r="B131" s="32"/>
      <c r="C131" s="138" t="s">
        <v>81</v>
      </c>
      <c r="D131" s="138" t="s">
        <v>272</v>
      </c>
      <c r="E131" s="139" t="s">
        <v>338</v>
      </c>
      <c r="F131" s="140" t="s">
        <v>4870</v>
      </c>
      <c r="G131" s="141" t="s">
        <v>4312</v>
      </c>
      <c r="H131" s="142">
        <v>10</v>
      </c>
      <c r="I131" s="143"/>
      <c r="J131" s="144">
        <f t="shared" si="0"/>
        <v>0</v>
      </c>
      <c r="K131" s="140" t="s">
        <v>637</v>
      </c>
      <c r="L131" s="32"/>
      <c r="M131" s="145" t="s">
        <v>1</v>
      </c>
      <c r="N131" s="146" t="s">
        <v>46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277</v>
      </c>
      <c r="AT131" s="149" t="s">
        <v>272</v>
      </c>
      <c r="AU131" s="149" t="s">
        <v>21</v>
      </c>
      <c r="AY131" s="17" t="s">
        <v>270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21</v>
      </c>
      <c r="BK131" s="150">
        <f t="shared" si="9"/>
        <v>0</v>
      </c>
      <c r="BL131" s="17" t="s">
        <v>277</v>
      </c>
      <c r="BM131" s="149" t="s">
        <v>392</v>
      </c>
    </row>
    <row r="132" spans="2:65" s="1" customFormat="1" ht="16.5" customHeight="1">
      <c r="B132" s="32"/>
      <c r="C132" s="138" t="s">
        <v>81</v>
      </c>
      <c r="D132" s="138" t="s">
        <v>272</v>
      </c>
      <c r="E132" s="139" t="s">
        <v>345</v>
      </c>
      <c r="F132" s="140" t="s">
        <v>4871</v>
      </c>
      <c r="G132" s="141" t="s">
        <v>4693</v>
      </c>
      <c r="H132" s="142">
        <v>6</v>
      </c>
      <c r="I132" s="143"/>
      <c r="J132" s="144">
        <f t="shared" si="0"/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277</v>
      </c>
      <c r="AT132" s="149" t="s">
        <v>272</v>
      </c>
      <c r="AU132" s="149" t="s">
        <v>21</v>
      </c>
      <c r="AY132" s="17" t="s">
        <v>270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21</v>
      </c>
      <c r="BK132" s="150">
        <f t="shared" si="9"/>
        <v>0</v>
      </c>
      <c r="BL132" s="17" t="s">
        <v>277</v>
      </c>
      <c r="BM132" s="149" t="s">
        <v>410</v>
      </c>
    </row>
    <row r="133" spans="2:65" s="1" customFormat="1" ht="16.5" customHeight="1">
      <c r="B133" s="32"/>
      <c r="C133" s="138" t="s">
        <v>81</v>
      </c>
      <c r="D133" s="138" t="s">
        <v>272</v>
      </c>
      <c r="E133" s="139" t="s">
        <v>26</v>
      </c>
      <c r="F133" s="140" t="s">
        <v>4872</v>
      </c>
      <c r="G133" s="141" t="s">
        <v>4693</v>
      </c>
      <c r="H133" s="142">
        <v>8</v>
      </c>
      <c r="I133" s="143"/>
      <c r="J133" s="144">
        <f t="shared" si="0"/>
        <v>0</v>
      </c>
      <c r="K133" s="140" t="s">
        <v>637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277</v>
      </c>
      <c r="AT133" s="149" t="s">
        <v>272</v>
      </c>
      <c r="AU133" s="149" t="s">
        <v>21</v>
      </c>
      <c r="AY133" s="17" t="s">
        <v>270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277</v>
      </c>
      <c r="BM133" s="149" t="s">
        <v>432</v>
      </c>
    </row>
    <row r="134" spans="2:65" s="1" customFormat="1" ht="16.5" customHeight="1">
      <c r="B134" s="32"/>
      <c r="C134" s="138" t="s">
        <v>81</v>
      </c>
      <c r="D134" s="138" t="s">
        <v>272</v>
      </c>
      <c r="E134" s="139" t="s">
        <v>355</v>
      </c>
      <c r="F134" s="140" t="s">
        <v>4873</v>
      </c>
      <c r="G134" s="141" t="s">
        <v>4693</v>
      </c>
      <c r="H134" s="142">
        <v>6</v>
      </c>
      <c r="I134" s="143"/>
      <c r="J134" s="144">
        <f t="shared" si="0"/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277</v>
      </c>
      <c r="AT134" s="149" t="s">
        <v>272</v>
      </c>
      <c r="AU134" s="149" t="s">
        <v>21</v>
      </c>
      <c r="AY134" s="17" t="s">
        <v>270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277</v>
      </c>
      <c r="BM134" s="149" t="s">
        <v>457</v>
      </c>
    </row>
    <row r="135" spans="2:65" s="1" customFormat="1" ht="16.5" customHeight="1">
      <c r="B135" s="32"/>
      <c r="C135" s="138" t="s">
        <v>81</v>
      </c>
      <c r="D135" s="138" t="s">
        <v>272</v>
      </c>
      <c r="E135" s="139" t="s">
        <v>8</v>
      </c>
      <c r="F135" s="140" t="s">
        <v>4874</v>
      </c>
      <c r="G135" s="141" t="s">
        <v>4693</v>
      </c>
      <c r="H135" s="142">
        <v>5</v>
      </c>
      <c r="I135" s="143"/>
      <c r="J135" s="144">
        <f t="shared" si="0"/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277</v>
      </c>
      <c r="AT135" s="149" t="s">
        <v>272</v>
      </c>
      <c r="AU135" s="149" t="s">
        <v>21</v>
      </c>
      <c r="AY135" s="17" t="s">
        <v>270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277</v>
      </c>
      <c r="BM135" s="149" t="s">
        <v>470</v>
      </c>
    </row>
    <row r="136" spans="2:65" s="1" customFormat="1" ht="16.5" customHeight="1">
      <c r="B136" s="32"/>
      <c r="C136" s="138" t="s">
        <v>81</v>
      </c>
      <c r="D136" s="138" t="s">
        <v>272</v>
      </c>
      <c r="E136" s="139" t="s">
        <v>368</v>
      </c>
      <c r="F136" s="140" t="s">
        <v>4875</v>
      </c>
      <c r="G136" s="141" t="s">
        <v>4876</v>
      </c>
      <c r="H136" s="142">
        <v>1</v>
      </c>
      <c r="I136" s="143"/>
      <c r="J136" s="144">
        <f t="shared" si="0"/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277</v>
      </c>
      <c r="AT136" s="149" t="s">
        <v>272</v>
      </c>
      <c r="AU136" s="149" t="s">
        <v>21</v>
      </c>
      <c r="AY136" s="17" t="s">
        <v>270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277</v>
      </c>
      <c r="BM136" s="149" t="s">
        <v>482</v>
      </c>
    </row>
    <row r="137" spans="2:65" s="1" customFormat="1" ht="16.5" customHeight="1">
      <c r="B137" s="32"/>
      <c r="C137" s="138" t="s">
        <v>81</v>
      </c>
      <c r="D137" s="138" t="s">
        <v>272</v>
      </c>
      <c r="E137" s="139" t="s">
        <v>375</v>
      </c>
      <c r="F137" s="140" t="s">
        <v>4877</v>
      </c>
      <c r="G137" s="141" t="s">
        <v>4693</v>
      </c>
      <c r="H137" s="142">
        <v>6</v>
      </c>
      <c r="I137" s="143"/>
      <c r="J137" s="144">
        <f t="shared" si="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277</v>
      </c>
      <c r="AT137" s="149" t="s">
        <v>272</v>
      </c>
      <c r="AU137" s="149" t="s">
        <v>21</v>
      </c>
      <c r="AY137" s="17" t="s">
        <v>270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277</v>
      </c>
      <c r="BM137" s="149" t="s">
        <v>494</v>
      </c>
    </row>
    <row r="138" spans="2:65" s="1" customFormat="1" ht="16.5" customHeight="1">
      <c r="B138" s="32"/>
      <c r="C138" s="138" t="s">
        <v>81</v>
      </c>
      <c r="D138" s="138" t="s">
        <v>272</v>
      </c>
      <c r="E138" s="139" t="s">
        <v>381</v>
      </c>
      <c r="F138" s="140" t="s">
        <v>4878</v>
      </c>
      <c r="G138" s="141" t="s">
        <v>4693</v>
      </c>
      <c r="H138" s="142">
        <v>6</v>
      </c>
      <c r="I138" s="143"/>
      <c r="J138" s="144">
        <f t="shared" si="0"/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277</v>
      </c>
      <c r="AT138" s="149" t="s">
        <v>272</v>
      </c>
      <c r="AU138" s="149" t="s">
        <v>21</v>
      </c>
      <c r="AY138" s="17" t="s">
        <v>270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21</v>
      </c>
      <c r="BK138" s="150">
        <f t="shared" si="9"/>
        <v>0</v>
      </c>
      <c r="BL138" s="17" t="s">
        <v>277</v>
      </c>
      <c r="BM138" s="149" t="s">
        <v>503</v>
      </c>
    </row>
    <row r="139" spans="2:65" s="1" customFormat="1" ht="16.5" customHeight="1">
      <c r="B139" s="32"/>
      <c r="C139" s="138" t="s">
        <v>81</v>
      </c>
      <c r="D139" s="138" t="s">
        <v>272</v>
      </c>
      <c r="E139" s="139" t="s">
        <v>392</v>
      </c>
      <c r="F139" s="140" t="s">
        <v>4879</v>
      </c>
      <c r="G139" s="141" t="s">
        <v>4693</v>
      </c>
      <c r="H139" s="142">
        <v>4</v>
      </c>
      <c r="I139" s="143"/>
      <c r="J139" s="144">
        <f t="shared" si="0"/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277</v>
      </c>
      <c r="AT139" s="149" t="s">
        <v>272</v>
      </c>
      <c r="AU139" s="149" t="s">
        <v>21</v>
      </c>
      <c r="AY139" s="17" t="s">
        <v>270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21</v>
      </c>
      <c r="BK139" s="150">
        <f t="shared" si="9"/>
        <v>0</v>
      </c>
      <c r="BL139" s="17" t="s">
        <v>277</v>
      </c>
      <c r="BM139" s="149" t="s">
        <v>516</v>
      </c>
    </row>
    <row r="140" spans="2:65" s="1" customFormat="1" ht="16.5" customHeight="1">
      <c r="B140" s="32"/>
      <c r="C140" s="138" t="s">
        <v>81</v>
      </c>
      <c r="D140" s="138" t="s">
        <v>272</v>
      </c>
      <c r="E140" s="139" t="s">
        <v>402</v>
      </c>
      <c r="F140" s="140" t="s">
        <v>4880</v>
      </c>
      <c r="G140" s="141" t="s">
        <v>335</v>
      </c>
      <c r="H140" s="142">
        <v>156</v>
      </c>
      <c r="I140" s="143"/>
      <c r="J140" s="144">
        <f t="shared" si="0"/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277</v>
      </c>
      <c r="AT140" s="149" t="s">
        <v>272</v>
      </c>
      <c r="AU140" s="149" t="s">
        <v>21</v>
      </c>
      <c r="AY140" s="17" t="s">
        <v>270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21</v>
      </c>
      <c r="BK140" s="150">
        <f t="shared" si="9"/>
        <v>0</v>
      </c>
      <c r="BL140" s="17" t="s">
        <v>277</v>
      </c>
      <c r="BM140" s="149" t="s">
        <v>531</v>
      </c>
    </row>
    <row r="141" spans="2:65" s="1" customFormat="1" ht="16.5" customHeight="1">
      <c r="B141" s="32"/>
      <c r="C141" s="138" t="s">
        <v>81</v>
      </c>
      <c r="D141" s="138" t="s">
        <v>272</v>
      </c>
      <c r="E141" s="139" t="s">
        <v>410</v>
      </c>
      <c r="F141" s="140" t="s">
        <v>4881</v>
      </c>
      <c r="G141" s="141" t="s">
        <v>4312</v>
      </c>
      <c r="H141" s="142">
        <v>2</v>
      </c>
      <c r="I141" s="143"/>
      <c r="J141" s="144">
        <f t="shared" si="0"/>
        <v>0</v>
      </c>
      <c r="K141" s="140" t="s">
        <v>637</v>
      </c>
      <c r="L141" s="32"/>
      <c r="M141" s="145" t="s">
        <v>1</v>
      </c>
      <c r="N141" s="146" t="s">
        <v>46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277</v>
      </c>
      <c r="AT141" s="149" t="s">
        <v>272</v>
      </c>
      <c r="AU141" s="149" t="s">
        <v>21</v>
      </c>
      <c r="AY141" s="17" t="s">
        <v>270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21</v>
      </c>
      <c r="BK141" s="150">
        <f t="shared" si="9"/>
        <v>0</v>
      </c>
      <c r="BL141" s="17" t="s">
        <v>277</v>
      </c>
      <c r="BM141" s="149" t="s">
        <v>546</v>
      </c>
    </row>
    <row r="142" spans="2:65" s="1" customFormat="1" ht="16.5" customHeight="1">
      <c r="B142" s="32"/>
      <c r="C142" s="138" t="s">
        <v>81</v>
      </c>
      <c r="D142" s="138" t="s">
        <v>272</v>
      </c>
      <c r="E142" s="139" t="s">
        <v>423</v>
      </c>
      <c r="F142" s="140" t="s">
        <v>4882</v>
      </c>
      <c r="G142" s="141" t="s">
        <v>4312</v>
      </c>
      <c r="H142" s="142">
        <v>2</v>
      </c>
      <c r="I142" s="143"/>
      <c r="J142" s="144">
        <f t="shared" si="0"/>
        <v>0</v>
      </c>
      <c r="K142" s="140" t="s">
        <v>637</v>
      </c>
      <c r="L142" s="32"/>
      <c r="M142" s="145" t="s">
        <v>1</v>
      </c>
      <c r="N142" s="146" t="s">
        <v>46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277</v>
      </c>
      <c r="AT142" s="149" t="s">
        <v>272</v>
      </c>
      <c r="AU142" s="149" t="s">
        <v>21</v>
      </c>
      <c r="AY142" s="17" t="s">
        <v>270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21</v>
      </c>
      <c r="BK142" s="150">
        <f t="shared" si="9"/>
        <v>0</v>
      </c>
      <c r="BL142" s="17" t="s">
        <v>277</v>
      </c>
      <c r="BM142" s="149" t="s">
        <v>558</v>
      </c>
    </row>
    <row r="143" spans="2:65" s="1" customFormat="1" ht="24.2" customHeight="1">
      <c r="B143" s="32"/>
      <c r="C143" s="138" t="s">
        <v>81</v>
      </c>
      <c r="D143" s="138" t="s">
        <v>272</v>
      </c>
      <c r="E143" s="139" t="s">
        <v>432</v>
      </c>
      <c r="F143" s="140" t="s">
        <v>4883</v>
      </c>
      <c r="G143" s="141" t="s">
        <v>4312</v>
      </c>
      <c r="H143" s="142">
        <v>2</v>
      </c>
      <c r="I143" s="143"/>
      <c r="J143" s="144">
        <f t="shared" si="0"/>
        <v>0</v>
      </c>
      <c r="K143" s="140" t="s">
        <v>637</v>
      </c>
      <c r="L143" s="32"/>
      <c r="M143" s="145" t="s">
        <v>1</v>
      </c>
      <c r="N143" s="146" t="s">
        <v>46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277</v>
      </c>
      <c r="AT143" s="149" t="s">
        <v>272</v>
      </c>
      <c r="AU143" s="149" t="s">
        <v>21</v>
      </c>
      <c r="AY143" s="17" t="s">
        <v>270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21</v>
      </c>
      <c r="BK143" s="150">
        <f t="shared" si="9"/>
        <v>0</v>
      </c>
      <c r="BL143" s="17" t="s">
        <v>277</v>
      </c>
      <c r="BM143" s="149" t="s">
        <v>570</v>
      </c>
    </row>
    <row r="144" spans="2:65" s="11" customFormat="1" ht="25.9" customHeight="1">
      <c r="B144" s="126"/>
      <c r="D144" s="127" t="s">
        <v>80</v>
      </c>
      <c r="E144" s="128" t="s">
        <v>4884</v>
      </c>
      <c r="F144" s="128" t="s">
        <v>4885</v>
      </c>
      <c r="I144" s="129"/>
      <c r="J144" s="130">
        <f>BK144</f>
        <v>0</v>
      </c>
      <c r="L144" s="126"/>
      <c r="M144" s="131"/>
      <c r="P144" s="132">
        <f>SUM(P145:P159)</f>
        <v>0</v>
      </c>
      <c r="R144" s="132">
        <f>SUM(R145:R159)</f>
        <v>0</v>
      </c>
      <c r="T144" s="133">
        <f>SUM(T145:T159)</f>
        <v>0</v>
      </c>
      <c r="AR144" s="127" t="s">
        <v>21</v>
      </c>
      <c r="AT144" s="134" t="s">
        <v>80</v>
      </c>
      <c r="AU144" s="134" t="s">
        <v>81</v>
      </c>
      <c r="AY144" s="127" t="s">
        <v>270</v>
      </c>
      <c r="BK144" s="135">
        <f>SUM(BK145:BK159)</f>
        <v>0</v>
      </c>
    </row>
    <row r="145" spans="2:65" s="1" customFormat="1" ht="16.5" customHeight="1">
      <c r="B145" s="32"/>
      <c r="C145" s="138" t="s">
        <v>81</v>
      </c>
      <c r="D145" s="138" t="s">
        <v>272</v>
      </c>
      <c r="E145" s="139" t="s">
        <v>564</v>
      </c>
      <c r="F145" s="140" t="s">
        <v>4886</v>
      </c>
      <c r="G145" s="141" t="s">
        <v>4876</v>
      </c>
      <c r="H145" s="142">
        <v>1</v>
      </c>
      <c r="I145" s="143"/>
      <c r="J145" s="144">
        <f t="shared" ref="J145:J159" si="10">ROUND(I145*H145,2)</f>
        <v>0</v>
      </c>
      <c r="K145" s="140" t="s">
        <v>637</v>
      </c>
      <c r="L145" s="32"/>
      <c r="M145" s="145" t="s">
        <v>1</v>
      </c>
      <c r="N145" s="146" t="s">
        <v>46</v>
      </c>
      <c r="P145" s="147">
        <f t="shared" ref="P145:P159" si="11">O145*H145</f>
        <v>0</v>
      </c>
      <c r="Q145" s="147">
        <v>0</v>
      </c>
      <c r="R145" s="147">
        <f t="shared" ref="R145:R159" si="12">Q145*H145</f>
        <v>0</v>
      </c>
      <c r="S145" s="147">
        <v>0</v>
      </c>
      <c r="T145" s="148">
        <f t="shared" ref="T145:T159" si="13">S145*H145</f>
        <v>0</v>
      </c>
      <c r="AR145" s="149" t="s">
        <v>277</v>
      </c>
      <c r="AT145" s="149" t="s">
        <v>272</v>
      </c>
      <c r="AU145" s="149" t="s">
        <v>21</v>
      </c>
      <c r="AY145" s="17" t="s">
        <v>270</v>
      </c>
      <c r="BE145" s="150">
        <f t="shared" ref="BE145:BE159" si="14">IF(N145="základní",J145,0)</f>
        <v>0</v>
      </c>
      <c r="BF145" s="150">
        <f t="shared" ref="BF145:BF159" si="15">IF(N145="snížená",J145,0)</f>
        <v>0</v>
      </c>
      <c r="BG145" s="150">
        <f t="shared" ref="BG145:BG159" si="16">IF(N145="zákl. přenesená",J145,0)</f>
        <v>0</v>
      </c>
      <c r="BH145" s="150">
        <f t="shared" ref="BH145:BH159" si="17">IF(N145="sníž. přenesená",J145,0)</f>
        <v>0</v>
      </c>
      <c r="BI145" s="150">
        <f t="shared" ref="BI145:BI159" si="18">IF(N145="nulová",J145,0)</f>
        <v>0</v>
      </c>
      <c r="BJ145" s="17" t="s">
        <v>21</v>
      </c>
      <c r="BK145" s="150">
        <f t="shared" ref="BK145:BK159" si="19">ROUND(I145*H145,2)</f>
        <v>0</v>
      </c>
      <c r="BL145" s="17" t="s">
        <v>277</v>
      </c>
      <c r="BM145" s="149" t="s">
        <v>587</v>
      </c>
    </row>
    <row r="146" spans="2:65" s="1" customFormat="1" ht="16.5" customHeight="1">
      <c r="B146" s="32"/>
      <c r="C146" s="138" t="s">
        <v>81</v>
      </c>
      <c r="D146" s="138" t="s">
        <v>272</v>
      </c>
      <c r="E146" s="139" t="s">
        <v>4887</v>
      </c>
      <c r="F146" s="140" t="s">
        <v>4888</v>
      </c>
      <c r="G146" s="141" t="s">
        <v>275</v>
      </c>
      <c r="H146" s="142">
        <v>126</v>
      </c>
      <c r="I146" s="143"/>
      <c r="J146" s="144">
        <f t="shared" si="10"/>
        <v>0</v>
      </c>
      <c r="K146" s="140" t="s">
        <v>637</v>
      </c>
      <c r="L146" s="32"/>
      <c r="M146" s="145" t="s">
        <v>1</v>
      </c>
      <c r="N146" s="146" t="s">
        <v>46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277</v>
      </c>
      <c r="AT146" s="149" t="s">
        <v>272</v>
      </c>
      <c r="AU146" s="149" t="s">
        <v>21</v>
      </c>
      <c r="AY146" s="17" t="s">
        <v>270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21</v>
      </c>
      <c r="BK146" s="150">
        <f t="shared" si="19"/>
        <v>0</v>
      </c>
      <c r="BL146" s="17" t="s">
        <v>277</v>
      </c>
      <c r="BM146" s="149" t="s">
        <v>609</v>
      </c>
    </row>
    <row r="147" spans="2:65" s="1" customFormat="1" ht="16.5" customHeight="1">
      <c r="B147" s="32"/>
      <c r="C147" s="138" t="s">
        <v>81</v>
      </c>
      <c r="D147" s="138" t="s">
        <v>272</v>
      </c>
      <c r="E147" s="139" t="s">
        <v>4889</v>
      </c>
      <c r="F147" s="140" t="s">
        <v>4890</v>
      </c>
      <c r="G147" s="141" t="s">
        <v>335</v>
      </c>
      <c r="H147" s="142">
        <v>252</v>
      </c>
      <c r="I147" s="143"/>
      <c r="J147" s="144">
        <f t="shared" si="10"/>
        <v>0</v>
      </c>
      <c r="K147" s="140" t="s">
        <v>637</v>
      </c>
      <c r="L147" s="32"/>
      <c r="M147" s="145" t="s">
        <v>1</v>
      </c>
      <c r="N147" s="146" t="s">
        <v>46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277</v>
      </c>
      <c r="AT147" s="149" t="s">
        <v>272</v>
      </c>
      <c r="AU147" s="149" t="s">
        <v>21</v>
      </c>
      <c r="AY147" s="17" t="s">
        <v>270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21</v>
      </c>
      <c r="BK147" s="150">
        <f t="shared" si="19"/>
        <v>0</v>
      </c>
      <c r="BL147" s="17" t="s">
        <v>277</v>
      </c>
      <c r="BM147" s="149" t="s">
        <v>615</v>
      </c>
    </row>
    <row r="148" spans="2:65" s="1" customFormat="1" ht="21.75" customHeight="1">
      <c r="B148" s="32"/>
      <c r="C148" s="138" t="s">
        <v>81</v>
      </c>
      <c r="D148" s="138" t="s">
        <v>272</v>
      </c>
      <c r="E148" s="139" t="s">
        <v>4891</v>
      </c>
      <c r="F148" s="140" t="s">
        <v>4892</v>
      </c>
      <c r="G148" s="141" t="s">
        <v>335</v>
      </c>
      <c r="H148" s="142">
        <v>126</v>
      </c>
      <c r="I148" s="143"/>
      <c r="J148" s="144">
        <f t="shared" si="1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277</v>
      </c>
      <c r="AT148" s="149" t="s">
        <v>272</v>
      </c>
      <c r="AU148" s="149" t="s">
        <v>21</v>
      </c>
      <c r="AY148" s="17" t="s">
        <v>270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21</v>
      </c>
      <c r="BK148" s="150">
        <f t="shared" si="19"/>
        <v>0</v>
      </c>
      <c r="BL148" s="17" t="s">
        <v>277</v>
      </c>
      <c r="BM148" s="149" t="s">
        <v>621</v>
      </c>
    </row>
    <row r="149" spans="2:65" s="1" customFormat="1" ht="21.75" customHeight="1">
      <c r="B149" s="32"/>
      <c r="C149" s="138" t="s">
        <v>81</v>
      </c>
      <c r="D149" s="138" t="s">
        <v>272</v>
      </c>
      <c r="E149" s="139" t="s">
        <v>4893</v>
      </c>
      <c r="F149" s="140" t="s">
        <v>4894</v>
      </c>
      <c r="G149" s="141" t="s">
        <v>335</v>
      </c>
      <c r="H149" s="142">
        <v>104</v>
      </c>
      <c r="I149" s="143"/>
      <c r="J149" s="144">
        <f t="shared" si="10"/>
        <v>0</v>
      </c>
      <c r="K149" s="140" t="s">
        <v>637</v>
      </c>
      <c r="L149" s="32"/>
      <c r="M149" s="145" t="s">
        <v>1</v>
      </c>
      <c r="N149" s="146" t="s">
        <v>46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277</v>
      </c>
      <c r="AT149" s="149" t="s">
        <v>272</v>
      </c>
      <c r="AU149" s="149" t="s">
        <v>21</v>
      </c>
      <c r="AY149" s="17" t="s">
        <v>270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21</v>
      </c>
      <c r="BK149" s="150">
        <f t="shared" si="19"/>
        <v>0</v>
      </c>
      <c r="BL149" s="17" t="s">
        <v>277</v>
      </c>
      <c r="BM149" s="149" t="s">
        <v>634</v>
      </c>
    </row>
    <row r="150" spans="2:65" s="1" customFormat="1" ht="24.2" customHeight="1">
      <c r="B150" s="32"/>
      <c r="C150" s="138" t="s">
        <v>81</v>
      </c>
      <c r="D150" s="138" t="s">
        <v>272</v>
      </c>
      <c r="E150" s="139" t="s">
        <v>4895</v>
      </c>
      <c r="F150" s="140" t="s">
        <v>4896</v>
      </c>
      <c r="G150" s="141" t="s">
        <v>335</v>
      </c>
      <c r="H150" s="142">
        <v>104</v>
      </c>
      <c r="I150" s="143"/>
      <c r="J150" s="144">
        <f t="shared" si="1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277</v>
      </c>
      <c r="AT150" s="149" t="s">
        <v>272</v>
      </c>
      <c r="AU150" s="149" t="s">
        <v>21</v>
      </c>
      <c r="AY150" s="17" t="s">
        <v>270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21</v>
      </c>
      <c r="BK150" s="150">
        <f t="shared" si="19"/>
        <v>0</v>
      </c>
      <c r="BL150" s="17" t="s">
        <v>277</v>
      </c>
      <c r="BM150" s="149" t="s">
        <v>641</v>
      </c>
    </row>
    <row r="151" spans="2:65" s="1" customFormat="1" ht="16.5" customHeight="1">
      <c r="B151" s="32"/>
      <c r="C151" s="138" t="s">
        <v>81</v>
      </c>
      <c r="D151" s="138" t="s">
        <v>272</v>
      </c>
      <c r="E151" s="139" t="s">
        <v>4897</v>
      </c>
      <c r="F151" s="140" t="s">
        <v>4898</v>
      </c>
      <c r="G151" s="141" t="s">
        <v>371</v>
      </c>
      <c r="H151" s="142">
        <v>21.9</v>
      </c>
      <c r="I151" s="143"/>
      <c r="J151" s="144">
        <f t="shared" si="1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277</v>
      </c>
      <c r="AT151" s="149" t="s">
        <v>272</v>
      </c>
      <c r="AU151" s="149" t="s">
        <v>21</v>
      </c>
      <c r="AY151" s="17" t="s">
        <v>270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21</v>
      </c>
      <c r="BK151" s="150">
        <f t="shared" si="19"/>
        <v>0</v>
      </c>
      <c r="BL151" s="17" t="s">
        <v>277</v>
      </c>
      <c r="BM151" s="149" t="s">
        <v>653</v>
      </c>
    </row>
    <row r="152" spans="2:65" s="1" customFormat="1" ht="16.5" customHeight="1">
      <c r="B152" s="32"/>
      <c r="C152" s="138" t="s">
        <v>81</v>
      </c>
      <c r="D152" s="138" t="s">
        <v>272</v>
      </c>
      <c r="E152" s="139" t="s">
        <v>4899</v>
      </c>
      <c r="F152" s="140" t="s">
        <v>4900</v>
      </c>
      <c r="G152" s="141" t="s">
        <v>371</v>
      </c>
      <c r="H152" s="142">
        <v>21.9</v>
      </c>
      <c r="I152" s="143"/>
      <c r="J152" s="144">
        <f t="shared" si="1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277</v>
      </c>
      <c r="AT152" s="149" t="s">
        <v>272</v>
      </c>
      <c r="AU152" s="149" t="s">
        <v>21</v>
      </c>
      <c r="AY152" s="17" t="s">
        <v>270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21</v>
      </c>
      <c r="BK152" s="150">
        <f t="shared" si="19"/>
        <v>0</v>
      </c>
      <c r="BL152" s="17" t="s">
        <v>277</v>
      </c>
      <c r="BM152" s="149" t="s">
        <v>665</v>
      </c>
    </row>
    <row r="153" spans="2:65" s="1" customFormat="1" ht="16.5" customHeight="1">
      <c r="B153" s="32"/>
      <c r="C153" s="138" t="s">
        <v>81</v>
      </c>
      <c r="D153" s="138" t="s">
        <v>272</v>
      </c>
      <c r="E153" s="139" t="s">
        <v>4901</v>
      </c>
      <c r="F153" s="140" t="s">
        <v>4902</v>
      </c>
      <c r="G153" s="141" t="s">
        <v>335</v>
      </c>
      <c r="H153" s="142">
        <v>126</v>
      </c>
      <c r="I153" s="143"/>
      <c r="J153" s="144">
        <f t="shared" si="1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277</v>
      </c>
      <c r="AT153" s="149" t="s">
        <v>272</v>
      </c>
      <c r="AU153" s="149" t="s">
        <v>21</v>
      </c>
      <c r="AY153" s="17" t="s">
        <v>270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21</v>
      </c>
      <c r="BK153" s="150">
        <f t="shared" si="19"/>
        <v>0</v>
      </c>
      <c r="BL153" s="17" t="s">
        <v>277</v>
      </c>
      <c r="BM153" s="149" t="s">
        <v>684</v>
      </c>
    </row>
    <row r="154" spans="2:65" s="1" customFormat="1" ht="16.5" customHeight="1">
      <c r="B154" s="32"/>
      <c r="C154" s="138" t="s">
        <v>81</v>
      </c>
      <c r="D154" s="138" t="s">
        <v>272</v>
      </c>
      <c r="E154" s="139" t="s">
        <v>4903</v>
      </c>
      <c r="F154" s="140" t="s">
        <v>4904</v>
      </c>
      <c r="G154" s="141" t="s">
        <v>335</v>
      </c>
      <c r="H154" s="142">
        <v>126</v>
      </c>
      <c r="I154" s="143"/>
      <c r="J154" s="144">
        <f t="shared" si="10"/>
        <v>0</v>
      </c>
      <c r="K154" s="140" t="s">
        <v>637</v>
      </c>
      <c r="L154" s="32"/>
      <c r="M154" s="145" t="s">
        <v>1</v>
      </c>
      <c r="N154" s="146" t="s">
        <v>46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277</v>
      </c>
      <c r="AT154" s="149" t="s">
        <v>272</v>
      </c>
      <c r="AU154" s="149" t="s">
        <v>21</v>
      </c>
      <c r="AY154" s="17" t="s">
        <v>270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21</v>
      </c>
      <c r="BK154" s="150">
        <f t="shared" si="19"/>
        <v>0</v>
      </c>
      <c r="BL154" s="17" t="s">
        <v>277</v>
      </c>
      <c r="BM154" s="149" t="s">
        <v>693</v>
      </c>
    </row>
    <row r="155" spans="2:65" s="1" customFormat="1" ht="24.2" customHeight="1">
      <c r="B155" s="32"/>
      <c r="C155" s="138" t="s">
        <v>81</v>
      </c>
      <c r="D155" s="138" t="s">
        <v>272</v>
      </c>
      <c r="E155" s="139" t="s">
        <v>4905</v>
      </c>
      <c r="F155" s="140" t="s">
        <v>4906</v>
      </c>
      <c r="G155" s="141" t="s">
        <v>335</v>
      </c>
      <c r="H155" s="142">
        <v>126</v>
      </c>
      <c r="I155" s="143"/>
      <c r="J155" s="144">
        <f t="shared" si="10"/>
        <v>0</v>
      </c>
      <c r="K155" s="140" t="s">
        <v>637</v>
      </c>
      <c r="L155" s="32"/>
      <c r="M155" s="145" t="s">
        <v>1</v>
      </c>
      <c r="N155" s="146" t="s">
        <v>46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277</v>
      </c>
      <c r="AT155" s="149" t="s">
        <v>272</v>
      </c>
      <c r="AU155" s="149" t="s">
        <v>21</v>
      </c>
      <c r="AY155" s="17" t="s">
        <v>270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21</v>
      </c>
      <c r="BK155" s="150">
        <f t="shared" si="19"/>
        <v>0</v>
      </c>
      <c r="BL155" s="17" t="s">
        <v>277</v>
      </c>
      <c r="BM155" s="149" t="s">
        <v>704</v>
      </c>
    </row>
    <row r="156" spans="2:65" s="1" customFormat="1" ht="16.5" customHeight="1">
      <c r="B156" s="32"/>
      <c r="C156" s="138" t="s">
        <v>81</v>
      </c>
      <c r="D156" s="138" t="s">
        <v>272</v>
      </c>
      <c r="E156" s="139" t="s">
        <v>4907</v>
      </c>
      <c r="F156" s="140" t="s">
        <v>4908</v>
      </c>
      <c r="G156" s="141" t="s">
        <v>371</v>
      </c>
      <c r="H156" s="142">
        <v>29.2</v>
      </c>
      <c r="I156" s="143"/>
      <c r="J156" s="144">
        <f t="shared" si="10"/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277</v>
      </c>
      <c r="AT156" s="149" t="s">
        <v>272</v>
      </c>
      <c r="AU156" s="149" t="s">
        <v>21</v>
      </c>
      <c r="AY156" s="17" t="s">
        <v>270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21</v>
      </c>
      <c r="BK156" s="150">
        <f t="shared" si="19"/>
        <v>0</v>
      </c>
      <c r="BL156" s="17" t="s">
        <v>277</v>
      </c>
      <c r="BM156" s="149" t="s">
        <v>716</v>
      </c>
    </row>
    <row r="157" spans="2:65" s="1" customFormat="1" ht="16.5" customHeight="1">
      <c r="B157" s="32"/>
      <c r="C157" s="138" t="s">
        <v>81</v>
      </c>
      <c r="D157" s="138" t="s">
        <v>272</v>
      </c>
      <c r="E157" s="139" t="s">
        <v>4909</v>
      </c>
      <c r="F157" s="140" t="s">
        <v>4910</v>
      </c>
      <c r="G157" s="141" t="s">
        <v>371</v>
      </c>
      <c r="H157" s="142">
        <v>109</v>
      </c>
      <c r="I157" s="143"/>
      <c r="J157" s="144">
        <f t="shared" si="10"/>
        <v>0</v>
      </c>
      <c r="K157" s="140" t="s">
        <v>637</v>
      </c>
      <c r="L157" s="32"/>
      <c r="M157" s="145" t="s">
        <v>1</v>
      </c>
      <c r="N157" s="146" t="s">
        <v>46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277</v>
      </c>
      <c r="AT157" s="149" t="s">
        <v>272</v>
      </c>
      <c r="AU157" s="149" t="s">
        <v>21</v>
      </c>
      <c r="AY157" s="17" t="s">
        <v>270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21</v>
      </c>
      <c r="BK157" s="150">
        <f t="shared" si="19"/>
        <v>0</v>
      </c>
      <c r="BL157" s="17" t="s">
        <v>277</v>
      </c>
      <c r="BM157" s="149" t="s">
        <v>730</v>
      </c>
    </row>
    <row r="158" spans="2:65" s="1" customFormat="1" ht="16.5" customHeight="1">
      <c r="B158" s="32"/>
      <c r="C158" s="138" t="s">
        <v>81</v>
      </c>
      <c r="D158" s="138" t="s">
        <v>272</v>
      </c>
      <c r="E158" s="139" t="s">
        <v>4911</v>
      </c>
      <c r="F158" s="140" t="s">
        <v>4912</v>
      </c>
      <c r="G158" s="141" t="s">
        <v>371</v>
      </c>
      <c r="H158" s="142">
        <v>7.3</v>
      </c>
      <c r="I158" s="143"/>
      <c r="J158" s="144">
        <f t="shared" si="10"/>
        <v>0</v>
      </c>
      <c r="K158" s="140" t="s">
        <v>637</v>
      </c>
      <c r="L158" s="32"/>
      <c r="M158" s="145" t="s">
        <v>1</v>
      </c>
      <c r="N158" s="146" t="s">
        <v>46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277</v>
      </c>
      <c r="AT158" s="149" t="s">
        <v>272</v>
      </c>
      <c r="AU158" s="149" t="s">
        <v>21</v>
      </c>
      <c r="AY158" s="17" t="s">
        <v>270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21</v>
      </c>
      <c r="BK158" s="150">
        <f t="shared" si="19"/>
        <v>0</v>
      </c>
      <c r="BL158" s="17" t="s">
        <v>277</v>
      </c>
      <c r="BM158" s="149" t="s">
        <v>743</v>
      </c>
    </row>
    <row r="159" spans="2:65" s="1" customFormat="1" ht="16.5" customHeight="1">
      <c r="B159" s="32"/>
      <c r="C159" s="138" t="s">
        <v>81</v>
      </c>
      <c r="D159" s="138" t="s">
        <v>272</v>
      </c>
      <c r="E159" s="139" t="s">
        <v>4913</v>
      </c>
      <c r="F159" s="140" t="s">
        <v>4914</v>
      </c>
      <c r="G159" s="141" t="s">
        <v>275</v>
      </c>
      <c r="H159" s="142">
        <v>178</v>
      </c>
      <c r="I159" s="143"/>
      <c r="J159" s="144">
        <f t="shared" si="10"/>
        <v>0</v>
      </c>
      <c r="K159" s="140" t="s">
        <v>637</v>
      </c>
      <c r="L159" s="32"/>
      <c r="M159" s="189" t="s">
        <v>1</v>
      </c>
      <c r="N159" s="190" t="s">
        <v>46</v>
      </c>
      <c r="O159" s="191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AR159" s="149" t="s">
        <v>277</v>
      </c>
      <c r="AT159" s="149" t="s">
        <v>272</v>
      </c>
      <c r="AU159" s="149" t="s">
        <v>21</v>
      </c>
      <c r="AY159" s="17" t="s">
        <v>270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21</v>
      </c>
      <c r="BK159" s="150">
        <f t="shared" si="19"/>
        <v>0</v>
      </c>
      <c r="BL159" s="17" t="s">
        <v>277</v>
      </c>
      <c r="BM159" s="149" t="s">
        <v>753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02iDSHVRTarUKUlXgKTqDfdH23c15rhNdD04f/BEm8L6l0FqJtHSTofq3o0j92gQEqZHkhb3+bHRl4Ihw+9W/w==" saltValue="h9kcgqL3ZOvHebz/OyvQq61rdPBrb2cqDq5SE2pH/z1DOAn1p5qAc3TL0NnG/o6qlX9QrQT8XMcCXFJb4sMfsQ==" spinCount="100000" sheet="1" objects="1" scenarios="1" formatColumns="0" formatRows="0" autoFilter="0"/>
  <autoFilter ref="C121:K159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4915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ROUND((SUM(BE122:BE156)),  2)</f>
        <v>0</v>
      </c>
      <c r="I35" s="98">
        <v>0.21</v>
      </c>
      <c r="J35" s="86">
        <f>ROUND(((SUM(BE122:BE156))*I35),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ROUND((SUM(BF122:BF156)),  2)</f>
        <v>0</v>
      </c>
      <c r="I36" s="98">
        <v>0.12</v>
      </c>
      <c r="J36" s="86">
        <f>ROUND(((SUM(BF122:BF156))*I36),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ROUND((SUM(BG122:BG156)),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ROUND((SUM(BH122:BH156)),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ROUND((SUM(BI122:BI156)),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905 - přeložka podzemního vedení Cetin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J122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4916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8" customFormat="1" ht="24.95" customHeight="1">
      <c r="B100" s="110"/>
      <c r="D100" s="111" t="s">
        <v>4917</v>
      </c>
      <c r="E100" s="112"/>
      <c r="F100" s="112"/>
      <c r="G100" s="112"/>
      <c r="H100" s="112"/>
      <c r="I100" s="112"/>
      <c r="J100" s="113">
        <f>J141</f>
        <v>0</v>
      </c>
      <c r="L100" s="110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6" t="str">
        <f>E7</f>
        <v>BRNO, HLINKY - REKONSTRUKCE VODOVODU, AKTUALIZACE PROJEKTOVÉ DOKUMENTACE</v>
      </c>
      <c r="F110" s="247"/>
      <c r="G110" s="247"/>
      <c r="H110" s="247"/>
      <c r="L110" s="32"/>
    </row>
    <row r="111" spans="2:47" ht="12" customHeight="1">
      <c r="B111" s="20"/>
      <c r="C111" s="27" t="s">
        <v>164</v>
      </c>
      <c r="L111" s="20"/>
    </row>
    <row r="112" spans="2:47" s="1" customFormat="1" ht="16.5" customHeight="1">
      <c r="B112" s="32"/>
      <c r="E112" s="246" t="s">
        <v>4435</v>
      </c>
      <c r="F112" s="248"/>
      <c r="G112" s="248"/>
      <c r="H112" s="248"/>
      <c r="L112" s="32"/>
    </row>
    <row r="113" spans="2:65" s="1" customFormat="1" ht="12" customHeight="1">
      <c r="B113" s="32"/>
      <c r="C113" s="27" t="s">
        <v>170</v>
      </c>
      <c r="L113" s="32"/>
    </row>
    <row r="114" spans="2:65" s="1" customFormat="1" ht="16.5" customHeight="1">
      <c r="B114" s="32"/>
      <c r="E114" s="209" t="str">
        <f>E11</f>
        <v>SO 905 - přeložka podzemního vedení Cetin</v>
      </c>
      <c r="F114" s="248"/>
      <c r="G114" s="248"/>
      <c r="H114" s="248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BRNO</v>
      </c>
      <c r="I116" s="27" t="s">
        <v>24</v>
      </c>
      <c r="J116" s="52" t="str">
        <f>IF(J14="","",J14)</f>
        <v>3. 12. 2024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28</v>
      </c>
      <c r="F118" s="25" t="str">
        <f>E17</f>
        <v>Statutární město Brno</v>
      </c>
      <c r="I118" s="27" t="s">
        <v>34</v>
      </c>
      <c r="J118" s="30" t="str">
        <f>E23</f>
        <v>AQUA PROCON s.r.o.Palackého tř. 12, 612 00 Brno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37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8"/>
      <c r="C121" s="119" t="s">
        <v>256</v>
      </c>
      <c r="D121" s="120" t="s">
        <v>66</v>
      </c>
      <c r="E121" s="120" t="s">
        <v>62</v>
      </c>
      <c r="F121" s="120" t="s">
        <v>63</v>
      </c>
      <c r="G121" s="120" t="s">
        <v>257</v>
      </c>
      <c r="H121" s="120" t="s">
        <v>258</v>
      </c>
      <c r="I121" s="120" t="s">
        <v>259</v>
      </c>
      <c r="J121" s="120" t="s">
        <v>243</v>
      </c>
      <c r="K121" s="121" t="s">
        <v>260</v>
      </c>
      <c r="L121" s="118"/>
      <c r="M121" s="59" t="s">
        <v>1</v>
      </c>
      <c r="N121" s="60" t="s">
        <v>45</v>
      </c>
      <c r="O121" s="60" t="s">
        <v>261</v>
      </c>
      <c r="P121" s="60" t="s">
        <v>262</v>
      </c>
      <c r="Q121" s="60" t="s">
        <v>263</v>
      </c>
      <c r="R121" s="60" t="s">
        <v>264</v>
      </c>
      <c r="S121" s="60" t="s">
        <v>265</v>
      </c>
      <c r="T121" s="61" t="s">
        <v>266</v>
      </c>
    </row>
    <row r="122" spans="2:65" s="1" customFormat="1" ht="22.9" customHeight="1">
      <c r="B122" s="32"/>
      <c r="C122" s="64" t="s">
        <v>267</v>
      </c>
      <c r="J122" s="122">
        <f>BK122</f>
        <v>0</v>
      </c>
      <c r="L122" s="32"/>
      <c r="M122" s="62"/>
      <c r="N122" s="53"/>
      <c r="O122" s="53"/>
      <c r="P122" s="123">
        <f>P123+P141</f>
        <v>0</v>
      </c>
      <c r="Q122" s="53"/>
      <c r="R122" s="123">
        <f>R123+R141</f>
        <v>0</v>
      </c>
      <c r="S122" s="53"/>
      <c r="T122" s="124">
        <f>T123+T141</f>
        <v>0</v>
      </c>
      <c r="AT122" s="17" t="s">
        <v>80</v>
      </c>
      <c r="AU122" s="17" t="s">
        <v>245</v>
      </c>
      <c r="BK122" s="125">
        <f>BK123+BK141</f>
        <v>0</v>
      </c>
    </row>
    <row r="123" spans="2:65" s="11" customFormat="1" ht="25.9" customHeight="1">
      <c r="B123" s="126"/>
      <c r="D123" s="127" t="s">
        <v>80</v>
      </c>
      <c r="E123" s="128" t="s">
        <v>4825</v>
      </c>
      <c r="F123" s="128" t="s">
        <v>4918</v>
      </c>
      <c r="I123" s="129"/>
      <c r="J123" s="130">
        <f>BK123</f>
        <v>0</v>
      </c>
      <c r="L123" s="126"/>
      <c r="M123" s="131"/>
      <c r="P123" s="132">
        <f>SUM(P124:P140)</f>
        <v>0</v>
      </c>
      <c r="R123" s="132">
        <f>SUM(R124:R140)</f>
        <v>0</v>
      </c>
      <c r="T123" s="133">
        <f>SUM(T124:T140)</f>
        <v>0</v>
      </c>
      <c r="AR123" s="127" t="s">
        <v>21</v>
      </c>
      <c r="AT123" s="134" t="s">
        <v>80</v>
      </c>
      <c r="AU123" s="134" t="s">
        <v>81</v>
      </c>
      <c r="AY123" s="127" t="s">
        <v>270</v>
      </c>
      <c r="BK123" s="135">
        <f>SUM(BK124:BK140)</f>
        <v>0</v>
      </c>
    </row>
    <row r="124" spans="2:65" s="1" customFormat="1" ht="24.2" customHeight="1">
      <c r="B124" s="32"/>
      <c r="C124" s="138" t="s">
        <v>21</v>
      </c>
      <c r="D124" s="138" t="s">
        <v>272</v>
      </c>
      <c r="E124" s="139" t="s">
        <v>4919</v>
      </c>
      <c r="F124" s="140" t="s">
        <v>4920</v>
      </c>
      <c r="G124" s="141" t="s">
        <v>335</v>
      </c>
      <c r="H124" s="142">
        <v>320</v>
      </c>
      <c r="I124" s="143"/>
      <c r="J124" s="144">
        <f t="shared" ref="J124:J140" si="0">ROUND(I124*H124,2)</f>
        <v>0</v>
      </c>
      <c r="K124" s="140" t="s">
        <v>637</v>
      </c>
      <c r="L124" s="32"/>
      <c r="M124" s="145" t="s">
        <v>1</v>
      </c>
      <c r="N124" s="146" t="s">
        <v>46</v>
      </c>
      <c r="P124" s="147">
        <f t="shared" ref="P124:P140" si="1">O124*H124</f>
        <v>0</v>
      </c>
      <c r="Q124" s="147">
        <v>0</v>
      </c>
      <c r="R124" s="147">
        <f t="shared" ref="R124:R140" si="2">Q124*H124</f>
        <v>0</v>
      </c>
      <c r="S124" s="147">
        <v>0</v>
      </c>
      <c r="T124" s="148">
        <f t="shared" ref="T124:T140" si="3">S124*H124</f>
        <v>0</v>
      </c>
      <c r="AR124" s="149" t="s">
        <v>277</v>
      </c>
      <c r="AT124" s="149" t="s">
        <v>272</v>
      </c>
      <c r="AU124" s="149" t="s">
        <v>21</v>
      </c>
      <c r="AY124" s="17" t="s">
        <v>270</v>
      </c>
      <c r="BE124" s="150">
        <f t="shared" ref="BE124:BE140" si="4">IF(N124="základní",J124,0)</f>
        <v>0</v>
      </c>
      <c r="BF124" s="150">
        <f t="shared" ref="BF124:BF140" si="5">IF(N124="snížená",J124,0)</f>
        <v>0</v>
      </c>
      <c r="BG124" s="150">
        <f t="shared" ref="BG124:BG140" si="6">IF(N124="zákl. přenesená",J124,0)</f>
        <v>0</v>
      </c>
      <c r="BH124" s="150">
        <f t="shared" ref="BH124:BH140" si="7">IF(N124="sníž. přenesená",J124,0)</f>
        <v>0</v>
      </c>
      <c r="BI124" s="150">
        <f t="shared" ref="BI124:BI140" si="8">IF(N124="nulová",J124,0)</f>
        <v>0</v>
      </c>
      <c r="BJ124" s="17" t="s">
        <v>21</v>
      </c>
      <c r="BK124" s="150">
        <f t="shared" ref="BK124:BK140" si="9">ROUND(I124*H124,2)</f>
        <v>0</v>
      </c>
      <c r="BL124" s="17" t="s">
        <v>277</v>
      </c>
      <c r="BM124" s="149" t="s">
        <v>90</v>
      </c>
    </row>
    <row r="125" spans="2:65" s="1" customFormat="1" ht="16.5" customHeight="1">
      <c r="B125" s="32"/>
      <c r="C125" s="138" t="s">
        <v>90</v>
      </c>
      <c r="D125" s="138" t="s">
        <v>272</v>
      </c>
      <c r="E125" s="139" t="s">
        <v>4921</v>
      </c>
      <c r="F125" s="140" t="s">
        <v>4922</v>
      </c>
      <c r="G125" s="141" t="s">
        <v>335</v>
      </c>
      <c r="H125" s="142">
        <v>320</v>
      </c>
      <c r="I125" s="143"/>
      <c r="J125" s="144">
        <f t="shared" si="0"/>
        <v>0</v>
      </c>
      <c r="K125" s="140" t="s">
        <v>637</v>
      </c>
      <c r="L125" s="32"/>
      <c r="M125" s="145" t="s">
        <v>1</v>
      </c>
      <c r="N125" s="146" t="s">
        <v>46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277</v>
      </c>
      <c r="AT125" s="149" t="s">
        <v>272</v>
      </c>
      <c r="AU125" s="149" t="s">
        <v>21</v>
      </c>
      <c r="AY125" s="17" t="s">
        <v>270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21</v>
      </c>
      <c r="BK125" s="150">
        <f t="shared" si="9"/>
        <v>0</v>
      </c>
      <c r="BL125" s="17" t="s">
        <v>277</v>
      </c>
      <c r="BM125" s="149" t="s">
        <v>277</v>
      </c>
    </row>
    <row r="126" spans="2:65" s="1" customFormat="1" ht="24.2" customHeight="1">
      <c r="B126" s="32"/>
      <c r="C126" s="138" t="s">
        <v>179</v>
      </c>
      <c r="D126" s="138" t="s">
        <v>272</v>
      </c>
      <c r="E126" s="139" t="s">
        <v>4923</v>
      </c>
      <c r="F126" s="140" t="s">
        <v>4924</v>
      </c>
      <c r="G126" s="141" t="s">
        <v>335</v>
      </c>
      <c r="H126" s="142">
        <v>320</v>
      </c>
      <c r="I126" s="143"/>
      <c r="J126" s="144">
        <f t="shared" si="0"/>
        <v>0</v>
      </c>
      <c r="K126" s="140" t="s">
        <v>637</v>
      </c>
      <c r="L126" s="32"/>
      <c r="M126" s="145" t="s">
        <v>1</v>
      </c>
      <c r="N126" s="146" t="s">
        <v>46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277</v>
      </c>
      <c r="AT126" s="149" t="s">
        <v>272</v>
      </c>
      <c r="AU126" s="149" t="s">
        <v>21</v>
      </c>
      <c r="AY126" s="17" t="s">
        <v>270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21</v>
      </c>
      <c r="BK126" s="150">
        <f t="shared" si="9"/>
        <v>0</v>
      </c>
      <c r="BL126" s="17" t="s">
        <v>277</v>
      </c>
      <c r="BM126" s="149" t="s">
        <v>324</v>
      </c>
    </row>
    <row r="127" spans="2:65" s="1" customFormat="1" ht="16.5" customHeight="1">
      <c r="B127" s="32"/>
      <c r="C127" s="138" t="s">
        <v>277</v>
      </c>
      <c r="D127" s="138" t="s">
        <v>272</v>
      </c>
      <c r="E127" s="139" t="s">
        <v>4925</v>
      </c>
      <c r="F127" s="140" t="s">
        <v>4926</v>
      </c>
      <c r="G127" s="141" t="s">
        <v>335</v>
      </c>
      <c r="H127" s="142">
        <v>320</v>
      </c>
      <c r="I127" s="143"/>
      <c r="J127" s="144">
        <f t="shared" si="0"/>
        <v>0</v>
      </c>
      <c r="K127" s="140" t="s">
        <v>637</v>
      </c>
      <c r="L127" s="32"/>
      <c r="M127" s="145" t="s">
        <v>1</v>
      </c>
      <c r="N127" s="146" t="s">
        <v>46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277</v>
      </c>
      <c r="AT127" s="149" t="s">
        <v>272</v>
      </c>
      <c r="AU127" s="149" t="s">
        <v>21</v>
      </c>
      <c r="AY127" s="17" t="s">
        <v>270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21</v>
      </c>
      <c r="BK127" s="150">
        <f t="shared" si="9"/>
        <v>0</v>
      </c>
      <c r="BL127" s="17" t="s">
        <v>277</v>
      </c>
      <c r="BM127" s="149" t="s">
        <v>338</v>
      </c>
    </row>
    <row r="128" spans="2:65" s="1" customFormat="1" ht="16.5" customHeight="1">
      <c r="B128" s="32"/>
      <c r="C128" s="138" t="s">
        <v>317</v>
      </c>
      <c r="D128" s="138" t="s">
        <v>272</v>
      </c>
      <c r="E128" s="139" t="s">
        <v>4927</v>
      </c>
      <c r="F128" s="140" t="s">
        <v>4865</v>
      </c>
      <c r="G128" s="141" t="s">
        <v>4866</v>
      </c>
      <c r="H128" s="142">
        <v>190</v>
      </c>
      <c r="I128" s="143"/>
      <c r="J128" s="144">
        <f t="shared" si="0"/>
        <v>0</v>
      </c>
      <c r="K128" s="140" t="s">
        <v>637</v>
      </c>
      <c r="L128" s="32"/>
      <c r="M128" s="145" t="s">
        <v>1</v>
      </c>
      <c r="N128" s="146" t="s">
        <v>46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277</v>
      </c>
      <c r="AT128" s="149" t="s">
        <v>272</v>
      </c>
      <c r="AU128" s="149" t="s">
        <v>21</v>
      </c>
      <c r="AY128" s="17" t="s">
        <v>270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21</v>
      </c>
      <c r="BK128" s="150">
        <f t="shared" si="9"/>
        <v>0</v>
      </c>
      <c r="BL128" s="17" t="s">
        <v>277</v>
      </c>
      <c r="BM128" s="149" t="s">
        <v>26</v>
      </c>
    </row>
    <row r="129" spans="2:65" s="1" customFormat="1" ht="16.5" customHeight="1">
      <c r="B129" s="32"/>
      <c r="C129" s="138" t="s">
        <v>324</v>
      </c>
      <c r="D129" s="138" t="s">
        <v>272</v>
      </c>
      <c r="E129" s="139" t="s">
        <v>4928</v>
      </c>
      <c r="F129" s="140" t="s">
        <v>4867</v>
      </c>
      <c r="G129" s="141" t="s">
        <v>4866</v>
      </c>
      <c r="H129" s="142">
        <v>190</v>
      </c>
      <c r="I129" s="143"/>
      <c r="J129" s="144">
        <f t="shared" si="0"/>
        <v>0</v>
      </c>
      <c r="K129" s="140" t="s">
        <v>637</v>
      </c>
      <c r="L129" s="32"/>
      <c r="M129" s="145" t="s">
        <v>1</v>
      </c>
      <c r="N129" s="146" t="s">
        <v>46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277</v>
      </c>
      <c r="AT129" s="149" t="s">
        <v>272</v>
      </c>
      <c r="AU129" s="149" t="s">
        <v>21</v>
      </c>
      <c r="AY129" s="17" t="s">
        <v>270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21</v>
      </c>
      <c r="BK129" s="150">
        <f t="shared" si="9"/>
        <v>0</v>
      </c>
      <c r="BL129" s="17" t="s">
        <v>277</v>
      </c>
      <c r="BM129" s="149" t="s">
        <v>8</v>
      </c>
    </row>
    <row r="130" spans="2:65" s="1" customFormat="1" ht="16.5" customHeight="1">
      <c r="B130" s="32"/>
      <c r="C130" s="138" t="s">
        <v>332</v>
      </c>
      <c r="D130" s="138" t="s">
        <v>272</v>
      </c>
      <c r="E130" s="139" t="s">
        <v>4929</v>
      </c>
      <c r="F130" s="140" t="s">
        <v>4868</v>
      </c>
      <c r="G130" s="141" t="s">
        <v>4866</v>
      </c>
      <c r="H130" s="142">
        <v>190</v>
      </c>
      <c r="I130" s="143"/>
      <c r="J130" s="144">
        <f t="shared" si="0"/>
        <v>0</v>
      </c>
      <c r="K130" s="140" t="s">
        <v>637</v>
      </c>
      <c r="L130" s="32"/>
      <c r="M130" s="145" t="s">
        <v>1</v>
      </c>
      <c r="N130" s="146" t="s">
        <v>46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277</v>
      </c>
      <c r="AT130" s="149" t="s">
        <v>272</v>
      </c>
      <c r="AU130" s="149" t="s">
        <v>21</v>
      </c>
      <c r="AY130" s="17" t="s">
        <v>270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21</v>
      </c>
      <c r="BK130" s="150">
        <f t="shared" si="9"/>
        <v>0</v>
      </c>
      <c r="BL130" s="17" t="s">
        <v>277</v>
      </c>
      <c r="BM130" s="149" t="s">
        <v>375</v>
      </c>
    </row>
    <row r="131" spans="2:65" s="1" customFormat="1" ht="16.5" customHeight="1">
      <c r="B131" s="32"/>
      <c r="C131" s="138" t="s">
        <v>338</v>
      </c>
      <c r="D131" s="138" t="s">
        <v>272</v>
      </c>
      <c r="E131" s="139" t="s">
        <v>4930</v>
      </c>
      <c r="F131" s="140" t="s">
        <v>4869</v>
      </c>
      <c r="G131" s="141" t="s">
        <v>4312</v>
      </c>
      <c r="H131" s="142">
        <v>10</v>
      </c>
      <c r="I131" s="143"/>
      <c r="J131" s="144">
        <f t="shared" si="0"/>
        <v>0</v>
      </c>
      <c r="K131" s="140" t="s">
        <v>637</v>
      </c>
      <c r="L131" s="32"/>
      <c r="M131" s="145" t="s">
        <v>1</v>
      </c>
      <c r="N131" s="146" t="s">
        <v>46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277</v>
      </c>
      <c r="AT131" s="149" t="s">
        <v>272</v>
      </c>
      <c r="AU131" s="149" t="s">
        <v>21</v>
      </c>
      <c r="AY131" s="17" t="s">
        <v>270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21</v>
      </c>
      <c r="BK131" s="150">
        <f t="shared" si="9"/>
        <v>0</v>
      </c>
      <c r="BL131" s="17" t="s">
        <v>277</v>
      </c>
      <c r="BM131" s="149" t="s">
        <v>392</v>
      </c>
    </row>
    <row r="132" spans="2:65" s="1" customFormat="1" ht="16.5" customHeight="1">
      <c r="B132" s="32"/>
      <c r="C132" s="138" t="s">
        <v>345</v>
      </c>
      <c r="D132" s="138" t="s">
        <v>272</v>
      </c>
      <c r="E132" s="139" t="s">
        <v>4931</v>
      </c>
      <c r="F132" s="140" t="s">
        <v>4870</v>
      </c>
      <c r="G132" s="141" t="s">
        <v>4312</v>
      </c>
      <c r="H132" s="142">
        <v>10</v>
      </c>
      <c r="I132" s="143"/>
      <c r="J132" s="144">
        <f t="shared" si="0"/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277</v>
      </c>
      <c r="AT132" s="149" t="s">
        <v>272</v>
      </c>
      <c r="AU132" s="149" t="s">
        <v>21</v>
      </c>
      <c r="AY132" s="17" t="s">
        <v>270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21</v>
      </c>
      <c r="BK132" s="150">
        <f t="shared" si="9"/>
        <v>0</v>
      </c>
      <c r="BL132" s="17" t="s">
        <v>277</v>
      </c>
      <c r="BM132" s="149" t="s">
        <v>410</v>
      </c>
    </row>
    <row r="133" spans="2:65" s="1" customFormat="1" ht="16.5" customHeight="1">
      <c r="B133" s="32"/>
      <c r="C133" s="138" t="s">
        <v>26</v>
      </c>
      <c r="D133" s="138" t="s">
        <v>272</v>
      </c>
      <c r="E133" s="139" t="s">
        <v>4932</v>
      </c>
      <c r="F133" s="140" t="s">
        <v>4871</v>
      </c>
      <c r="G133" s="141" t="s">
        <v>4693</v>
      </c>
      <c r="H133" s="142">
        <v>6</v>
      </c>
      <c r="I133" s="143"/>
      <c r="J133" s="144">
        <f t="shared" si="0"/>
        <v>0</v>
      </c>
      <c r="K133" s="140" t="s">
        <v>637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277</v>
      </c>
      <c r="AT133" s="149" t="s">
        <v>272</v>
      </c>
      <c r="AU133" s="149" t="s">
        <v>21</v>
      </c>
      <c r="AY133" s="17" t="s">
        <v>270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277</v>
      </c>
      <c r="BM133" s="149" t="s">
        <v>432</v>
      </c>
    </row>
    <row r="134" spans="2:65" s="1" customFormat="1" ht="16.5" customHeight="1">
      <c r="B134" s="32"/>
      <c r="C134" s="138" t="s">
        <v>355</v>
      </c>
      <c r="D134" s="138" t="s">
        <v>272</v>
      </c>
      <c r="E134" s="139" t="s">
        <v>4933</v>
      </c>
      <c r="F134" s="140" t="s">
        <v>4872</v>
      </c>
      <c r="G134" s="141" t="s">
        <v>4693</v>
      </c>
      <c r="H134" s="142">
        <v>8</v>
      </c>
      <c r="I134" s="143"/>
      <c r="J134" s="144">
        <f t="shared" si="0"/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277</v>
      </c>
      <c r="AT134" s="149" t="s">
        <v>272</v>
      </c>
      <c r="AU134" s="149" t="s">
        <v>21</v>
      </c>
      <c r="AY134" s="17" t="s">
        <v>270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277</v>
      </c>
      <c r="BM134" s="149" t="s">
        <v>457</v>
      </c>
    </row>
    <row r="135" spans="2:65" s="1" customFormat="1" ht="16.5" customHeight="1">
      <c r="B135" s="32"/>
      <c r="C135" s="138" t="s">
        <v>8</v>
      </c>
      <c r="D135" s="138" t="s">
        <v>272</v>
      </c>
      <c r="E135" s="139" t="s">
        <v>4934</v>
      </c>
      <c r="F135" s="140" t="s">
        <v>4873</v>
      </c>
      <c r="G135" s="141" t="s">
        <v>4693</v>
      </c>
      <c r="H135" s="142">
        <v>6</v>
      </c>
      <c r="I135" s="143"/>
      <c r="J135" s="144">
        <f t="shared" si="0"/>
        <v>0</v>
      </c>
      <c r="K135" s="140" t="s">
        <v>637</v>
      </c>
      <c r="L135" s="32"/>
      <c r="M135" s="145" t="s">
        <v>1</v>
      </c>
      <c r="N135" s="146" t="s">
        <v>46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277</v>
      </c>
      <c r="AT135" s="149" t="s">
        <v>272</v>
      </c>
      <c r="AU135" s="149" t="s">
        <v>21</v>
      </c>
      <c r="AY135" s="17" t="s">
        <v>270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21</v>
      </c>
      <c r="BK135" s="150">
        <f t="shared" si="9"/>
        <v>0</v>
      </c>
      <c r="BL135" s="17" t="s">
        <v>277</v>
      </c>
      <c r="BM135" s="149" t="s">
        <v>470</v>
      </c>
    </row>
    <row r="136" spans="2:65" s="1" customFormat="1" ht="16.5" customHeight="1">
      <c r="B136" s="32"/>
      <c r="C136" s="138" t="s">
        <v>368</v>
      </c>
      <c r="D136" s="138" t="s">
        <v>272</v>
      </c>
      <c r="E136" s="139" t="s">
        <v>4935</v>
      </c>
      <c r="F136" s="140" t="s">
        <v>4874</v>
      </c>
      <c r="G136" s="141" t="s">
        <v>4693</v>
      </c>
      <c r="H136" s="142">
        <v>5</v>
      </c>
      <c r="I136" s="143"/>
      <c r="J136" s="144">
        <f t="shared" si="0"/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277</v>
      </c>
      <c r="AT136" s="149" t="s">
        <v>272</v>
      </c>
      <c r="AU136" s="149" t="s">
        <v>21</v>
      </c>
      <c r="AY136" s="17" t="s">
        <v>270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21</v>
      </c>
      <c r="BK136" s="150">
        <f t="shared" si="9"/>
        <v>0</v>
      </c>
      <c r="BL136" s="17" t="s">
        <v>277</v>
      </c>
      <c r="BM136" s="149" t="s">
        <v>482</v>
      </c>
    </row>
    <row r="137" spans="2:65" s="1" customFormat="1" ht="16.5" customHeight="1">
      <c r="B137" s="32"/>
      <c r="C137" s="138" t="s">
        <v>375</v>
      </c>
      <c r="D137" s="138" t="s">
        <v>272</v>
      </c>
      <c r="E137" s="139" t="s">
        <v>4936</v>
      </c>
      <c r="F137" s="140" t="s">
        <v>4875</v>
      </c>
      <c r="G137" s="141" t="s">
        <v>4876</v>
      </c>
      <c r="H137" s="142">
        <v>1</v>
      </c>
      <c r="I137" s="143"/>
      <c r="J137" s="144">
        <f t="shared" si="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277</v>
      </c>
      <c r="AT137" s="149" t="s">
        <v>272</v>
      </c>
      <c r="AU137" s="149" t="s">
        <v>21</v>
      </c>
      <c r="AY137" s="17" t="s">
        <v>270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21</v>
      </c>
      <c r="BK137" s="150">
        <f t="shared" si="9"/>
        <v>0</v>
      </c>
      <c r="BL137" s="17" t="s">
        <v>277</v>
      </c>
      <c r="BM137" s="149" t="s">
        <v>494</v>
      </c>
    </row>
    <row r="138" spans="2:65" s="1" customFormat="1" ht="16.5" customHeight="1">
      <c r="B138" s="32"/>
      <c r="C138" s="138" t="s">
        <v>381</v>
      </c>
      <c r="D138" s="138" t="s">
        <v>272</v>
      </c>
      <c r="E138" s="139" t="s">
        <v>4937</v>
      </c>
      <c r="F138" s="140" t="s">
        <v>4877</v>
      </c>
      <c r="G138" s="141" t="s">
        <v>4693</v>
      </c>
      <c r="H138" s="142">
        <v>6</v>
      </c>
      <c r="I138" s="143"/>
      <c r="J138" s="144">
        <f t="shared" si="0"/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277</v>
      </c>
      <c r="AT138" s="149" t="s">
        <v>272</v>
      </c>
      <c r="AU138" s="149" t="s">
        <v>21</v>
      </c>
      <c r="AY138" s="17" t="s">
        <v>270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21</v>
      </c>
      <c r="BK138" s="150">
        <f t="shared" si="9"/>
        <v>0</v>
      </c>
      <c r="BL138" s="17" t="s">
        <v>277</v>
      </c>
      <c r="BM138" s="149" t="s">
        <v>503</v>
      </c>
    </row>
    <row r="139" spans="2:65" s="1" customFormat="1" ht="16.5" customHeight="1">
      <c r="B139" s="32"/>
      <c r="C139" s="138" t="s">
        <v>392</v>
      </c>
      <c r="D139" s="138" t="s">
        <v>272</v>
      </c>
      <c r="E139" s="139" t="s">
        <v>4938</v>
      </c>
      <c r="F139" s="140" t="s">
        <v>4878</v>
      </c>
      <c r="G139" s="141" t="s">
        <v>4693</v>
      </c>
      <c r="H139" s="142">
        <v>6</v>
      </c>
      <c r="I139" s="143"/>
      <c r="J139" s="144">
        <f t="shared" si="0"/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277</v>
      </c>
      <c r="AT139" s="149" t="s">
        <v>272</v>
      </c>
      <c r="AU139" s="149" t="s">
        <v>21</v>
      </c>
      <c r="AY139" s="17" t="s">
        <v>270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21</v>
      </c>
      <c r="BK139" s="150">
        <f t="shared" si="9"/>
        <v>0</v>
      </c>
      <c r="BL139" s="17" t="s">
        <v>277</v>
      </c>
      <c r="BM139" s="149" t="s">
        <v>516</v>
      </c>
    </row>
    <row r="140" spans="2:65" s="1" customFormat="1" ht="16.5" customHeight="1">
      <c r="B140" s="32"/>
      <c r="C140" s="138" t="s">
        <v>402</v>
      </c>
      <c r="D140" s="138" t="s">
        <v>272</v>
      </c>
      <c r="E140" s="139" t="s">
        <v>4939</v>
      </c>
      <c r="F140" s="140" t="s">
        <v>4879</v>
      </c>
      <c r="G140" s="141" t="s">
        <v>4693</v>
      </c>
      <c r="H140" s="142">
        <v>4</v>
      </c>
      <c r="I140" s="143"/>
      <c r="J140" s="144">
        <f t="shared" si="0"/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277</v>
      </c>
      <c r="AT140" s="149" t="s">
        <v>272</v>
      </c>
      <c r="AU140" s="149" t="s">
        <v>21</v>
      </c>
      <c r="AY140" s="17" t="s">
        <v>270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21</v>
      </c>
      <c r="BK140" s="150">
        <f t="shared" si="9"/>
        <v>0</v>
      </c>
      <c r="BL140" s="17" t="s">
        <v>277</v>
      </c>
      <c r="BM140" s="149" t="s">
        <v>531</v>
      </c>
    </row>
    <row r="141" spans="2:65" s="11" customFormat="1" ht="25.9" customHeight="1">
      <c r="B141" s="126"/>
      <c r="D141" s="127" t="s">
        <v>80</v>
      </c>
      <c r="E141" s="128" t="s">
        <v>4884</v>
      </c>
      <c r="F141" s="128" t="s">
        <v>4940</v>
      </c>
      <c r="I141" s="129"/>
      <c r="J141" s="130">
        <f>BK141</f>
        <v>0</v>
      </c>
      <c r="L141" s="126"/>
      <c r="M141" s="131"/>
      <c r="P141" s="132">
        <f>SUM(P142:P156)</f>
        <v>0</v>
      </c>
      <c r="R141" s="132">
        <f>SUM(R142:R156)</f>
        <v>0</v>
      </c>
      <c r="T141" s="133">
        <f>SUM(T142:T156)</f>
        <v>0</v>
      </c>
      <c r="AR141" s="127" t="s">
        <v>21</v>
      </c>
      <c r="AT141" s="134" t="s">
        <v>80</v>
      </c>
      <c r="AU141" s="134" t="s">
        <v>81</v>
      </c>
      <c r="AY141" s="127" t="s">
        <v>270</v>
      </c>
      <c r="BK141" s="135">
        <f>SUM(BK142:BK156)</f>
        <v>0</v>
      </c>
    </row>
    <row r="142" spans="2:65" s="1" customFormat="1" ht="16.5" customHeight="1">
      <c r="B142" s="32"/>
      <c r="C142" s="138" t="s">
        <v>410</v>
      </c>
      <c r="D142" s="138" t="s">
        <v>272</v>
      </c>
      <c r="E142" s="139" t="s">
        <v>4941</v>
      </c>
      <c r="F142" s="140" t="s">
        <v>4886</v>
      </c>
      <c r="G142" s="141" t="s">
        <v>4876</v>
      </c>
      <c r="H142" s="142">
        <v>1</v>
      </c>
      <c r="I142" s="143"/>
      <c r="J142" s="144">
        <f t="shared" ref="J142:J156" si="10">ROUND(I142*H142,2)</f>
        <v>0</v>
      </c>
      <c r="K142" s="140" t="s">
        <v>637</v>
      </c>
      <c r="L142" s="32"/>
      <c r="M142" s="145" t="s">
        <v>1</v>
      </c>
      <c r="N142" s="146" t="s">
        <v>46</v>
      </c>
      <c r="P142" s="147">
        <f t="shared" ref="P142:P156" si="11">O142*H142</f>
        <v>0</v>
      </c>
      <c r="Q142" s="147">
        <v>0</v>
      </c>
      <c r="R142" s="147">
        <f t="shared" ref="R142:R156" si="12">Q142*H142</f>
        <v>0</v>
      </c>
      <c r="S142" s="147">
        <v>0</v>
      </c>
      <c r="T142" s="148">
        <f t="shared" ref="T142:T156" si="13">S142*H142</f>
        <v>0</v>
      </c>
      <c r="AR142" s="149" t="s">
        <v>277</v>
      </c>
      <c r="AT142" s="149" t="s">
        <v>272</v>
      </c>
      <c r="AU142" s="149" t="s">
        <v>21</v>
      </c>
      <c r="AY142" s="17" t="s">
        <v>270</v>
      </c>
      <c r="BE142" s="150">
        <f t="shared" ref="BE142:BE156" si="14">IF(N142="základní",J142,0)</f>
        <v>0</v>
      </c>
      <c r="BF142" s="150">
        <f t="shared" ref="BF142:BF156" si="15">IF(N142="snížená",J142,0)</f>
        <v>0</v>
      </c>
      <c r="BG142" s="150">
        <f t="shared" ref="BG142:BG156" si="16">IF(N142="zákl. přenesená",J142,0)</f>
        <v>0</v>
      </c>
      <c r="BH142" s="150">
        <f t="shared" ref="BH142:BH156" si="17">IF(N142="sníž. přenesená",J142,0)</f>
        <v>0</v>
      </c>
      <c r="BI142" s="150">
        <f t="shared" ref="BI142:BI156" si="18">IF(N142="nulová",J142,0)</f>
        <v>0</v>
      </c>
      <c r="BJ142" s="17" t="s">
        <v>21</v>
      </c>
      <c r="BK142" s="150">
        <f t="shared" ref="BK142:BK156" si="19">ROUND(I142*H142,2)</f>
        <v>0</v>
      </c>
      <c r="BL142" s="17" t="s">
        <v>277</v>
      </c>
      <c r="BM142" s="149" t="s">
        <v>546</v>
      </c>
    </row>
    <row r="143" spans="2:65" s="1" customFormat="1" ht="16.5" customHeight="1">
      <c r="B143" s="32"/>
      <c r="C143" s="138" t="s">
        <v>423</v>
      </c>
      <c r="D143" s="138" t="s">
        <v>272</v>
      </c>
      <c r="E143" s="139" t="s">
        <v>4942</v>
      </c>
      <c r="F143" s="140" t="s">
        <v>4888</v>
      </c>
      <c r="G143" s="141" t="s">
        <v>275</v>
      </c>
      <c r="H143" s="142">
        <v>99</v>
      </c>
      <c r="I143" s="143"/>
      <c r="J143" s="144">
        <f t="shared" si="10"/>
        <v>0</v>
      </c>
      <c r="K143" s="140" t="s">
        <v>637</v>
      </c>
      <c r="L143" s="32"/>
      <c r="M143" s="145" t="s">
        <v>1</v>
      </c>
      <c r="N143" s="146" t="s">
        <v>46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277</v>
      </c>
      <c r="AT143" s="149" t="s">
        <v>272</v>
      </c>
      <c r="AU143" s="149" t="s">
        <v>21</v>
      </c>
      <c r="AY143" s="17" t="s">
        <v>270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21</v>
      </c>
      <c r="BK143" s="150">
        <f t="shared" si="19"/>
        <v>0</v>
      </c>
      <c r="BL143" s="17" t="s">
        <v>277</v>
      </c>
      <c r="BM143" s="149" t="s">
        <v>558</v>
      </c>
    </row>
    <row r="144" spans="2:65" s="1" customFormat="1" ht="16.5" customHeight="1">
      <c r="B144" s="32"/>
      <c r="C144" s="138" t="s">
        <v>432</v>
      </c>
      <c r="D144" s="138" t="s">
        <v>272</v>
      </c>
      <c r="E144" s="139" t="s">
        <v>4943</v>
      </c>
      <c r="F144" s="140" t="s">
        <v>4890</v>
      </c>
      <c r="G144" s="141" t="s">
        <v>335</v>
      </c>
      <c r="H144" s="142">
        <v>198</v>
      </c>
      <c r="I144" s="143"/>
      <c r="J144" s="144">
        <f t="shared" si="10"/>
        <v>0</v>
      </c>
      <c r="K144" s="140" t="s">
        <v>637</v>
      </c>
      <c r="L144" s="32"/>
      <c r="M144" s="145" t="s">
        <v>1</v>
      </c>
      <c r="N144" s="146" t="s">
        <v>46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277</v>
      </c>
      <c r="AT144" s="149" t="s">
        <v>272</v>
      </c>
      <c r="AU144" s="149" t="s">
        <v>21</v>
      </c>
      <c r="AY144" s="17" t="s">
        <v>270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21</v>
      </c>
      <c r="BK144" s="150">
        <f t="shared" si="19"/>
        <v>0</v>
      </c>
      <c r="BL144" s="17" t="s">
        <v>277</v>
      </c>
      <c r="BM144" s="149" t="s">
        <v>570</v>
      </c>
    </row>
    <row r="145" spans="2:65" s="1" customFormat="1" ht="21.75" customHeight="1">
      <c r="B145" s="32"/>
      <c r="C145" s="138" t="s">
        <v>7</v>
      </c>
      <c r="D145" s="138" t="s">
        <v>272</v>
      </c>
      <c r="E145" s="139" t="s">
        <v>4944</v>
      </c>
      <c r="F145" s="140" t="s">
        <v>4892</v>
      </c>
      <c r="G145" s="141" t="s">
        <v>335</v>
      </c>
      <c r="H145" s="142">
        <v>99</v>
      </c>
      <c r="I145" s="143"/>
      <c r="J145" s="144">
        <f t="shared" si="10"/>
        <v>0</v>
      </c>
      <c r="K145" s="140" t="s">
        <v>637</v>
      </c>
      <c r="L145" s="32"/>
      <c r="M145" s="145" t="s">
        <v>1</v>
      </c>
      <c r="N145" s="146" t="s">
        <v>46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277</v>
      </c>
      <c r="AT145" s="149" t="s">
        <v>272</v>
      </c>
      <c r="AU145" s="149" t="s">
        <v>21</v>
      </c>
      <c r="AY145" s="17" t="s">
        <v>270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21</v>
      </c>
      <c r="BK145" s="150">
        <f t="shared" si="19"/>
        <v>0</v>
      </c>
      <c r="BL145" s="17" t="s">
        <v>277</v>
      </c>
      <c r="BM145" s="149" t="s">
        <v>587</v>
      </c>
    </row>
    <row r="146" spans="2:65" s="1" customFormat="1" ht="21.75" customHeight="1">
      <c r="B146" s="32"/>
      <c r="C146" s="138" t="s">
        <v>457</v>
      </c>
      <c r="D146" s="138" t="s">
        <v>272</v>
      </c>
      <c r="E146" s="139" t="s">
        <v>4945</v>
      </c>
      <c r="F146" s="140" t="s">
        <v>4894</v>
      </c>
      <c r="G146" s="141" t="s">
        <v>335</v>
      </c>
      <c r="H146" s="142">
        <v>65</v>
      </c>
      <c r="I146" s="143"/>
      <c r="J146" s="144">
        <f t="shared" si="10"/>
        <v>0</v>
      </c>
      <c r="K146" s="140" t="s">
        <v>637</v>
      </c>
      <c r="L146" s="32"/>
      <c r="M146" s="145" t="s">
        <v>1</v>
      </c>
      <c r="N146" s="146" t="s">
        <v>46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277</v>
      </c>
      <c r="AT146" s="149" t="s">
        <v>272</v>
      </c>
      <c r="AU146" s="149" t="s">
        <v>21</v>
      </c>
      <c r="AY146" s="17" t="s">
        <v>270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21</v>
      </c>
      <c r="BK146" s="150">
        <f t="shared" si="19"/>
        <v>0</v>
      </c>
      <c r="BL146" s="17" t="s">
        <v>277</v>
      </c>
      <c r="BM146" s="149" t="s">
        <v>609</v>
      </c>
    </row>
    <row r="147" spans="2:65" s="1" customFormat="1" ht="24.2" customHeight="1">
      <c r="B147" s="32"/>
      <c r="C147" s="138" t="s">
        <v>464</v>
      </c>
      <c r="D147" s="138" t="s">
        <v>272</v>
      </c>
      <c r="E147" s="139" t="s">
        <v>4946</v>
      </c>
      <c r="F147" s="140" t="s">
        <v>4896</v>
      </c>
      <c r="G147" s="141" t="s">
        <v>335</v>
      </c>
      <c r="H147" s="142">
        <v>65</v>
      </c>
      <c r="I147" s="143"/>
      <c r="J147" s="144">
        <f t="shared" si="10"/>
        <v>0</v>
      </c>
      <c r="K147" s="140" t="s">
        <v>637</v>
      </c>
      <c r="L147" s="32"/>
      <c r="M147" s="145" t="s">
        <v>1</v>
      </c>
      <c r="N147" s="146" t="s">
        <v>46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277</v>
      </c>
      <c r="AT147" s="149" t="s">
        <v>272</v>
      </c>
      <c r="AU147" s="149" t="s">
        <v>21</v>
      </c>
      <c r="AY147" s="17" t="s">
        <v>270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21</v>
      </c>
      <c r="BK147" s="150">
        <f t="shared" si="19"/>
        <v>0</v>
      </c>
      <c r="BL147" s="17" t="s">
        <v>277</v>
      </c>
      <c r="BM147" s="149" t="s">
        <v>615</v>
      </c>
    </row>
    <row r="148" spans="2:65" s="1" customFormat="1" ht="16.5" customHeight="1">
      <c r="B148" s="32"/>
      <c r="C148" s="138" t="s">
        <v>470</v>
      </c>
      <c r="D148" s="138" t="s">
        <v>272</v>
      </c>
      <c r="E148" s="139" t="s">
        <v>4947</v>
      </c>
      <c r="F148" s="140" t="s">
        <v>4898</v>
      </c>
      <c r="G148" s="141" t="s">
        <v>371</v>
      </c>
      <c r="H148" s="142">
        <v>13.7</v>
      </c>
      <c r="I148" s="143"/>
      <c r="J148" s="144">
        <f t="shared" si="1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277</v>
      </c>
      <c r="AT148" s="149" t="s">
        <v>272</v>
      </c>
      <c r="AU148" s="149" t="s">
        <v>21</v>
      </c>
      <c r="AY148" s="17" t="s">
        <v>270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21</v>
      </c>
      <c r="BK148" s="150">
        <f t="shared" si="19"/>
        <v>0</v>
      </c>
      <c r="BL148" s="17" t="s">
        <v>277</v>
      </c>
      <c r="BM148" s="149" t="s">
        <v>621</v>
      </c>
    </row>
    <row r="149" spans="2:65" s="1" customFormat="1" ht="16.5" customHeight="1">
      <c r="B149" s="32"/>
      <c r="C149" s="138" t="s">
        <v>181</v>
      </c>
      <c r="D149" s="138" t="s">
        <v>272</v>
      </c>
      <c r="E149" s="139" t="s">
        <v>4948</v>
      </c>
      <c r="F149" s="140" t="s">
        <v>4900</v>
      </c>
      <c r="G149" s="141" t="s">
        <v>371</v>
      </c>
      <c r="H149" s="142">
        <v>13.7</v>
      </c>
      <c r="I149" s="143"/>
      <c r="J149" s="144">
        <f t="shared" si="10"/>
        <v>0</v>
      </c>
      <c r="K149" s="140" t="s">
        <v>637</v>
      </c>
      <c r="L149" s="32"/>
      <c r="M149" s="145" t="s">
        <v>1</v>
      </c>
      <c r="N149" s="146" t="s">
        <v>46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277</v>
      </c>
      <c r="AT149" s="149" t="s">
        <v>272</v>
      </c>
      <c r="AU149" s="149" t="s">
        <v>21</v>
      </c>
      <c r="AY149" s="17" t="s">
        <v>270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21</v>
      </c>
      <c r="BK149" s="150">
        <f t="shared" si="19"/>
        <v>0</v>
      </c>
      <c r="BL149" s="17" t="s">
        <v>277</v>
      </c>
      <c r="BM149" s="149" t="s">
        <v>634</v>
      </c>
    </row>
    <row r="150" spans="2:65" s="1" customFormat="1" ht="16.5" customHeight="1">
      <c r="B150" s="32"/>
      <c r="C150" s="138" t="s">
        <v>482</v>
      </c>
      <c r="D150" s="138" t="s">
        <v>272</v>
      </c>
      <c r="E150" s="139" t="s">
        <v>4949</v>
      </c>
      <c r="F150" s="140" t="s">
        <v>4902</v>
      </c>
      <c r="G150" s="141" t="s">
        <v>335</v>
      </c>
      <c r="H150" s="142">
        <v>99</v>
      </c>
      <c r="I150" s="143"/>
      <c r="J150" s="144">
        <f t="shared" si="1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277</v>
      </c>
      <c r="AT150" s="149" t="s">
        <v>272</v>
      </c>
      <c r="AU150" s="149" t="s">
        <v>21</v>
      </c>
      <c r="AY150" s="17" t="s">
        <v>270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21</v>
      </c>
      <c r="BK150" s="150">
        <f t="shared" si="19"/>
        <v>0</v>
      </c>
      <c r="BL150" s="17" t="s">
        <v>277</v>
      </c>
      <c r="BM150" s="149" t="s">
        <v>641</v>
      </c>
    </row>
    <row r="151" spans="2:65" s="1" customFormat="1" ht="16.5" customHeight="1">
      <c r="B151" s="32"/>
      <c r="C151" s="138" t="s">
        <v>490</v>
      </c>
      <c r="D151" s="138" t="s">
        <v>272</v>
      </c>
      <c r="E151" s="139" t="s">
        <v>4950</v>
      </c>
      <c r="F151" s="140" t="s">
        <v>4904</v>
      </c>
      <c r="G151" s="141" t="s">
        <v>335</v>
      </c>
      <c r="H151" s="142">
        <v>99</v>
      </c>
      <c r="I151" s="143"/>
      <c r="J151" s="144">
        <f t="shared" si="1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277</v>
      </c>
      <c r="AT151" s="149" t="s">
        <v>272</v>
      </c>
      <c r="AU151" s="149" t="s">
        <v>21</v>
      </c>
      <c r="AY151" s="17" t="s">
        <v>270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21</v>
      </c>
      <c r="BK151" s="150">
        <f t="shared" si="19"/>
        <v>0</v>
      </c>
      <c r="BL151" s="17" t="s">
        <v>277</v>
      </c>
      <c r="BM151" s="149" t="s">
        <v>653</v>
      </c>
    </row>
    <row r="152" spans="2:65" s="1" customFormat="1" ht="24.2" customHeight="1">
      <c r="B152" s="32"/>
      <c r="C152" s="138" t="s">
        <v>494</v>
      </c>
      <c r="D152" s="138" t="s">
        <v>272</v>
      </c>
      <c r="E152" s="139" t="s">
        <v>4951</v>
      </c>
      <c r="F152" s="140" t="s">
        <v>4906</v>
      </c>
      <c r="G152" s="141" t="s">
        <v>335</v>
      </c>
      <c r="H152" s="142">
        <v>99</v>
      </c>
      <c r="I152" s="143"/>
      <c r="J152" s="144">
        <f t="shared" si="1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277</v>
      </c>
      <c r="AT152" s="149" t="s">
        <v>272</v>
      </c>
      <c r="AU152" s="149" t="s">
        <v>21</v>
      </c>
      <c r="AY152" s="17" t="s">
        <v>270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21</v>
      </c>
      <c r="BK152" s="150">
        <f t="shared" si="19"/>
        <v>0</v>
      </c>
      <c r="BL152" s="17" t="s">
        <v>277</v>
      </c>
      <c r="BM152" s="149" t="s">
        <v>665</v>
      </c>
    </row>
    <row r="153" spans="2:65" s="1" customFormat="1" ht="16.5" customHeight="1">
      <c r="B153" s="32"/>
      <c r="C153" s="138" t="s">
        <v>499</v>
      </c>
      <c r="D153" s="138" t="s">
        <v>272</v>
      </c>
      <c r="E153" s="139" t="s">
        <v>4952</v>
      </c>
      <c r="F153" s="140" t="s">
        <v>4908</v>
      </c>
      <c r="G153" s="141" t="s">
        <v>371</v>
      </c>
      <c r="H153" s="142">
        <v>18.3</v>
      </c>
      <c r="I153" s="143"/>
      <c r="J153" s="144">
        <f t="shared" si="10"/>
        <v>0</v>
      </c>
      <c r="K153" s="140" t="s">
        <v>637</v>
      </c>
      <c r="L153" s="32"/>
      <c r="M153" s="145" t="s">
        <v>1</v>
      </c>
      <c r="N153" s="146" t="s">
        <v>46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277</v>
      </c>
      <c r="AT153" s="149" t="s">
        <v>272</v>
      </c>
      <c r="AU153" s="149" t="s">
        <v>21</v>
      </c>
      <c r="AY153" s="17" t="s">
        <v>270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21</v>
      </c>
      <c r="BK153" s="150">
        <f t="shared" si="19"/>
        <v>0</v>
      </c>
      <c r="BL153" s="17" t="s">
        <v>277</v>
      </c>
      <c r="BM153" s="149" t="s">
        <v>684</v>
      </c>
    </row>
    <row r="154" spans="2:65" s="1" customFormat="1" ht="16.5" customHeight="1">
      <c r="B154" s="32"/>
      <c r="C154" s="138" t="s">
        <v>503</v>
      </c>
      <c r="D154" s="138" t="s">
        <v>272</v>
      </c>
      <c r="E154" s="139" t="s">
        <v>4953</v>
      </c>
      <c r="F154" s="140" t="s">
        <v>4910</v>
      </c>
      <c r="G154" s="141" t="s">
        <v>371</v>
      </c>
      <c r="H154" s="142">
        <v>82.7</v>
      </c>
      <c r="I154" s="143"/>
      <c r="J154" s="144">
        <f t="shared" si="10"/>
        <v>0</v>
      </c>
      <c r="K154" s="140" t="s">
        <v>637</v>
      </c>
      <c r="L154" s="32"/>
      <c r="M154" s="145" t="s">
        <v>1</v>
      </c>
      <c r="N154" s="146" t="s">
        <v>46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277</v>
      </c>
      <c r="AT154" s="149" t="s">
        <v>272</v>
      </c>
      <c r="AU154" s="149" t="s">
        <v>21</v>
      </c>
      <c r="AY154" s="17" t="s">
        <v>270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21</v>
      </c>
      <c r="BK154" s="150">
        <f t="shared" si="19"/>
        <v>0</v>
      </c>
      <c r="BL154" s="17" t="s">
        <v>277</v>
      </c>
      <c r="BM154" s="149" t="s">
        <v>693</v>
      </c>
    </row>
    <row r="155" spans="2:65" s="1" customFormat="1" ht="16.5" customHeight="1">
      <c r="B155" s="32"/>
      <c r="C155" s="138" t="s">
        <v>509</v>
      </c>
      <c r="D155" s="138" t="s">
        <v>272</v>
      </c>
      <c r="E155" s="139" t="s">
        <v>4954</v>
      </c>
      <c r="F155" s="140" t="s">
        <v>4912</v>
      </c>
      <c r="G155" s="141" t="s">
        <v>371</v>
      </c>
      <c r="H155" s="142">
        <v>4.5999999999999996</v>
      </c>
      <c r="I155" s="143"/>
      <c r="J155" s="144">
        <f t="shared" si="10"/>
        <v>0</v>
      </c>
      <c r="K155" s="140" t="s">
        <v>637</v>
      </c>
      <c r="L155" s="32"/>
      <c r="M155" s="145" t="s">
        <v>1</v>
      </c>
      <c r="N155" s="146" t="s">
        <v>46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277</v>
      </c>
      <c r="AT155" s="149" t="s">
        <v>272</v>
      </c>
      <c r="AU155" s="149" t="s">
        <v>21</v>
      </c>
      <c r="AY155" s="17" t="s">
        <v>270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21</v>
      </c>
      <c r="BK155" s="150">
        <f t="shared" si="19"/>
        <v>0</v>
      </c>
      <c r="BL155" s="17" t="s">
        <v>277</v>
      </c>
      <c r="BM155" s="149" t="s">
        <v>704</v>
      </c>
    </row>
    <row r="156" spans="2:65" s="1" customFormat="1" ht="16.5" customHeight="1">
      <c r="B156" s="32"/>
      <c r="C156" s="138" t="s">
        <v>516</v>
      </c>
      <c r="D156" s="138" t="s">
        <v>272</v>
      </c>
      <c r="E156" s="139" t="s">
        <v>4955</v>
      </c>
      <c r="F156" s="140" t="s">
        <v>4914</v>
      </c>
      <c r="G156" s="141" t="s">
        <v>275</v>
      </c>
      <c r="H156" s="142">
        <v>131.5</v>
      </c>
      <c r="I156" s="143"/>
      <c r="J156" s="144">
        <f t="shared" si="10"/>
        <v>0</v>
      </c>
      <c r="K156" s="140" t="s">
        <v>637</v>
      </c>
      <c r="L156" s="32"/>
      <c r="M156" s="189" t="s">
        <v>1</v>
      </c>
      <c r="N156" s="190" t="s">
        <v>46</v>
      </c>
      <c r="O156" s="191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49" t="s">
        <v>277</v>
      </c>
      <c r="AT156" s="149" t="s">
        <v>272</v>
      </c>
      <c r="AU156" s="149" t="s">
        <v>21</v>
      </c>
      <c r="AY156" s="17" t="s">
        <v>270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21</v>
      </c>
      <c r="BK156" s="150">
        <f t="shared" si="19"/>
        <v>0</v>
      </c>
      <c r="BL156" s="17" t="s">
        <v>277</v>
      </c>
      <c r="BM156" s="149" t="s">
        <v>716</v>
      </c>
    </row>
    <row r="157" spans="2:65" s="1" customFormat="1" ht="6.95" customHeight="1"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2"/>
    </row>
  </sheetData>
  <sheetProtection algorithmName="SHA-512" hashValue="yNxOp4M/XmEqzl0rMtoLU7EA+mekg8oONSEBbR09r/CgKQ4PbNZvhtEW6L1fSasLr4jy3FCkawHSsi1jn0xCpA==" saltValue="LCv6DPXVAa5vFW0gj41Kvp6IT8kw90MEulH1ax5BzwowFyuwmj3oWnXVSmn6dEU9tbnaVq4cRIbmTZQ7I+HP9A==" spinCount="100000" sheet="1" objects="1" scenarios="1" formatColumns="0" formatRows="0" autoFilter="0"/>
  <autoFilter ref="C121:K156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146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ht="12" customHeight="1">
      <c r="B8" s="20"/>
      <c r="D8" s="27" t="s">
        <v>164</v>
      </c>
      <c r="L8" s="20"/>
    </row>
    <row r="9" spans="2:46" s="1" customFormat="1" ht="16.5" customHeight="1">
      <c r="B9" s="32"/>
      <c r="E9" s="246" t="s">
        <v>4435</v>
      </c>
      <c r="F9" s="248"/>
      <c r="G9" s="248"/>
      <c r="H9" s="248"/>
      <c r="L9" s="32"/>
    </row>
    <row r="10" spans="2:46" s="1" customFormat="1" ht="12" customHeight="1">
      <c r="B10" s="32"/>
      <c r="D10" s="27" t="s">
        <v>170</v>
      </c>
      <c r="L10" s="32"/>
    </row>
    <row r="11" spans="2:46" s="1" customFormat="1" ht="16.5" customHeight="1">
      <c r="B11" s="32"/>
      <c r="E11" s="209" t="s">
        <v>4956</v>
      </c>
      <c r="F11" s="248"/>
      <c r="G11" s="248"/>
      <c r="H11" s="248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3. 12. 2024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1</v>
      </c>
      <c r="L16" s="32"/>
    </row>
    <row r="17" spans="2:12" s="1" customFormat="1" ht="18" customHeight="1">
      <c r="B17" s="32"/>
      <c r="E17" s="25" t="s">
        <v>30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9" t="str">
        <f>'Rekapitulace stavby'!E14</f>
        <v>Vyplň údaj</v>
      </c>
      <c r="F20" s="215"/>
      <c r="G20" s="215"/>
      <c r="H20" s="215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1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95"/>
      <c r="E29" s="220" t="s">
        <v>1</v>
      </c>
      <c r="F29" s="220"/>
      <c r="G29" s="220"/>
      <c r="H29" s="220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7" t="s">
        <v>41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5" t="s">
        <v>45</v>
      </c>
      <c r="E35" s="27" t="s">
        <v>46</v>
      </c>
      <c r="F35" s="86">
        <f>ROUND((SUM(BE122:BE142)),  2)</f>
        <v>0</v>
      </c>
      <c r="I35" s="98">
        <v>0.21</v>
      </c>
      <c r="J35" s="86">
        <f>ROUND(((SUM(BE122:BE142))*I35),  2)</f>
        <v>0</v>
      </c>
      <c r="L35" s="32"/>
    </row>
    <row r="36" spans="2:12" s="1" customFormat="1" ht="14.45" customHeight="1">
      <c r="B36" s="32"/>
      <c r="E36" s="27" t="s">
        <v>47</v>
      </c>
      <c r="F36" s="86">
        <f>ROUND((SUM(BF122:BF142)),  2)</f>
        <v>0</v>
      </c>
      <c r="I36" s="98">
        <v>0.12</v>
      </c>
      <c r="J36" s="86">
        <f>ROUND(((SUM(BF122:BF142))*I36),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ROUND((SUM(BG122:BG142)),  2)</f>
        <v>0</v>
      </c>
      <c r="I37" s="98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6">
        <f>ROUND((SUM(BH122:BH142)),  2)</f>
        <v>0</v>
      </c>
      <c r="I38" s="98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6">
        <f>ROUND((SUM(BI122:BI142)),  2)</f>
        <v>0</v>
      </c>
      <c r="I39" s="98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9"/>
      <c r="D41" s="100" t="s">
        <v>51</v>
      </c>
      <c r="E41" s="57"/>
      <c r="F41" s="57"/>
      <c r="G41" s="101" t="s">
        <v>52</v>
      </c>
      <c r="H41" s="102" t="s">
        <v>53</v>
      </c>
      <c r="I41" s="57"/>
      <c r="J41" s="103">
        <f>SUM(J32:J39)</f>
        <v>0</v>
      </c>
      <c r="K41" s="104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241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12" ht="12" customHeight="1">
      <c r="B86" s="20"/>
      <c r="C86" s="27" t="s">
        <v>164</v>
      </c>
      <c r="L86" s="20"/>
    </row>
    <row r="87" spans="2:12" s="1" customFormat="1" ht="16.5" customHeight="1">
      <c r="B87" s="32"/>
      <c r="E87" s="246" t="s">
        <v>4435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170</v>
      </c>
      <c r="L88" s="32"/>
    </row>
    <row r="89" spans="2:12" s="1" customFormat="1" ht="16.5" customHeight="1">
      <c r="B89" s="32"/>
      <c r="E89" s="209" t="str">
        <f>E11</f>
        <v>SO 906 - přeložka podzemního vedení smart comp.</v>
      </c>
      <c r="F89" s="248"/>
      <c r="G89" s="248"/>
      <c r="H89" s="248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BRNO</v>
      </c>
      <c r="I91" s="27" t="s">
        <v>24</v>
      </c>
      <c r="J91" s="52" t="str">
        <f>IF(J14="","",J14)</f>
        <v>3. 12. 2024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28</v>
      </c>
      <c r="F93" s="25" t="str">
        <f>E17</f>
        <v>Statutární město Brno</v>
      </c>
      <c r="I93" s="27" t="s">
        <v>34</v>
      </c>
      <c r="J93" s="30" t="str">
        <f>E23</f>
        <v>AQUA PROCON s.r.o.Palackého tř. 12, 612 00 Brno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37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7" t="s">
        <v>242</v>
      </c>
      <c r="D96" s="99"/>
      <c r="E96" s="99"/>
      <c r="F96" s="99"/>
      <c r="G96" s="99"/>
      <c r="H96" s="99"/>
      <c r="I96" s="99"/>
      <c r="J96" s="108" t="s">
        <v>243</v>
      </c>
      <c r="K96" s="99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9" t="s">
        <v>244</v>
      </c>
      <c r="J98" s="66">
        <f>J122</f>
        <v>0</v>
      </c>
      <c r="L98" s="32"/>
      <c r="AU98" s="17" t="s">
        <v>245</v>
      </c>
    </row>
    <row r="99" spans="2:47" s="8" customFormat="1" ht="24.95" customHeight="1">
      <c r="B99" s="110"/>
      <c r="D99" s="111" t="s">
        <v>4858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8" customFormat="1" ht="24.95" customHeight="1">
      <c r="B100" s="110"/>
      <c r="D100" s="111" t="s">
        <v>4957</v>
      </c>
      <c r="E100" s="112"/>
      <c r="F100" s="112"/>
      <c r="G100" s="112"/>
      <c r="H100" s="112"/>
      <c r="I100" s="112"/>
      <c r="J100" s="113">
        <f>J135</f>
        <v>0</v>
      </c>
      <c r="L100" s="110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255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46" t="str">
        <f>E7</f>
        <v>BRNO, HLINKY - REKONSTRUKCE VODOVODU, AKTUALIZACE PROJEKTOVÉ DOKUMENTACE</v>
      </c>
      <c r="F110" s="247"/>
      <c r="G110" s="247"/>
      <c r="H110" s="247"/>
      <c r="L110" s="32"/>
    </row>
    <row r="111" spans="2:47" ht="12" customHeight="1">
      <c r="B111" s="20"/>
      <c r="C111" s="27" t="s">
        <v>164</v>
      </c>
      <c r="L111" s="20"/>
    </row>
    <row r="112" spans="2:47" s="1" customFormat="1" ht="16.5" customHeight="1">
      <c r="B112" s="32"/>
      <c r="E112" s="246" t="s">
        <v>4435</v>
      </c>
      <c r="F112" s="248"/>
      <c r="G112" s="248"/>
      <c r="H112" s="248"/>
      <c r="L112" s="32"/>
    </row>
    <row r="113" spans="2:65" s="1" customFormat="1" ht="12" customHeight="1">
      <c r="B113" s="32"/>
      <c r="C113" s="27" t="s">
        <v>170</v>
      </c>
      <c r="L113" s="32"/>
    </row>
    <row r="114" spans="2:65" s="1" customFormat="1" ht="16.5" customHeight="1">
      <c r="B114" s="32"/>
      <c r="E114" s="209" t="str">
        <f>E11</f>
        <v>SO 906 - přeložka podzemního vedení smart comp.</v>
      </c>
      <c r="F114" s="248"/>
      <c r="G114" s="248"/>
      <c r="H114" s="248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BRNO</v>
      </c>
      <c r="I116" s="27" t="s">
        <v>24</v>
      </c>
      <c r="J116" s="52" t="str">
        <f>IF(J14="","",J14)</f>
        <v>3. 12. 2024</v>
      </c>
      <c r="L116" s="32"/>
    </row>
    <row r="117" spans="2:65" s="1" customFormat="1" ht="6.95" customHeight="1">
      <c r="B117" s="32"/>
      <c r="L117" s="32"/>
    </row>
    <row r="118" spans="2:65" s="1" customFormat="1" ht="40.15" customHeight="1">
      <c r="B118" s="32"/>
      <c r="C118" s="27" t="s">
        <v>28</v>
      </c>
      <c r="F118" s="25" t="str">
        <f>E17</f>
        <v>Statutární město Brno</v>
      </c>
      <c r="I118" s="27" t="s">
        <v>34</v>
      </c>
      <c r="J118" s="30" t="str">
        <f>E23</f>
        <v>AQUA PROCON s.r.o.Palackého tř. 12, 612 00 Brno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37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8"/>
      <c r="C121" s="119" t="s">
        <v>256</v>
      </c>
      <c r="D121" s="120" t="s">
        <v>66</v>
      </c>
      <c r="E121" s="120" t="s">
        <v>62</v>
      </c>
      <c r="F121" s="120" t="s">
        <v>63</v>
      </c>
      <c r="G121" s="120" t="s">
        <v>257</v>
      </c>
      <c r="H121" s="120" t="s">
        <v>258</v>
      </c>
      <c r="I121" s="120" t="s">
        <v>259</v>
      </c>
      <c r="J121" s="120" t="s">
        <v>243</v>
      </c>
      <c r="K121" s="121" t="s">
        <v>260</v>
      </c>
      <c r="L121" s="118"/>
      <c r="M121" s="59" t="s">
        <v>1</v>
      </c>
      <c r="N121" s="60" t="s">
        <v>45</v>
      </c>
      <c r="O121" s="60" t="s">
        <v>261</v>
      </c>
      <c r="P121" s="60" t="s">
        <v>262</v>
      </c>
      <c r="Q121" s="60" t="s">
        <v>263</v>
      </c>
      <c r="R121" s="60" t="s">
        <v>264</v>
      </c>
      <c r="S121" s="60" t="s">
        <v>265</v>
      </c>
      <c r="T121" s="61" t="s">
        <v>266</v>
      </c>
    </row>
    <row r="122" spans="2:65" s="1" customFormat="1" ht="22.9" customHeight="1">
      <c r="B122" s="32"/>
      <c r="C122" s="64" t="s">
        <v>267</v>
      </c>
      <c r="J122" s="122">
        <f>BK122</f>
        <v>0</v>
      </c>
      <c r="L122" s="32"/>
      <c r="M122" s="62"/>
      <c r="N122" s="53"/>
      <c r="O122" s="53"/>
      <c r="P122" s="123">
        <f>P123+P135</f>
        <v>0</v>
      </c>
      <c r="Q122" s="53"/>
      <c r="R122" s="123">
        <f>R123+R135</f>
        <v>0</v>
      </c>
      <c r="S122" s="53"/>
      <c r="T122" s="124">
        <f>T123+T135</f>
        <v>0</v>
      </c>
      <c r="AT122" s="17" t="s">
        <v>80</v>
      </c>
      <c r="AU122" s="17" t="s">
        <v>245</v>
      </c>
      <c r="BK122" s="125">
        <f>BK123+BK135</f>
        <v>0</v>
      </c>
    </row>
    <row r="123" spans="2:65" s="11" customFormat="1" ht="25.9" customHeight="1">
      <c r="B123" s="126"/>
      <c r="D123" s="127" t="s">
        <v>80</v>
      </c>
      <c r="E123" s="128" t="s">
        <v>4825</v>
      </c>
      <c r="F123" s="128" t="s">
        <v>4860</v>
      </c>
      <c r="I123" s="129"/>
      <c r="J123" s="130">
        <f>BK123</f>
        <v>0</v>
      </c>
      <c r="L123" s="126"/>
      <c r="M123" s="131"/>
      <c r="P123" s="132">
        <f>SUM(P124:P134)</f>
        <v>0</v>
      </c>
      <c r="R123" s="132">
        <f>SUM(R124:R134)</f>
        <v>0</v>
      </c>
      <c r="T123" s="133">
        <f>SUM(T124:T134)</f>
        <v>0</v>
      </c>
      <c r="AR123" s="127" t="s">
        <v>21</v>
      </c>
      <c r="AT123" s="134" t="s">
        <v>80</v>
      </c>
      <c r="AU123" s="134" t="s">
        <v>81</v>
      </c>
      <c r="AY123" s="127" t="s">
        <v>270</v>
      </c>
      <c r="BK123" s="135">
        <f>SUM(BK124:BK134)</f>
        <v>0</v>
      </c>
    </row>
    <row r="124" spans="2:65" s="1" customFormat="1" ht="16.5" customHeight="1">
      <c r="B124" s="32"/>
      <c r="C124" s="138" t="s">
        <v>81</v>
      </c>
      <c r="D124" s="138" t="s">
        <v>272</v>
      </c>
      <c r="E124" s="139" t="s">
        <v>21</v>
      </c>
      <c r="F124" s="140" t="s">
        <v>4958</v>
      </c>
      <c r="G124" s="141" t="s">
        <v>335</v>
      </c>
      <c r="H124" s="142">
        <v>70</v>
      </c>
      <c r="I124" s="143"/>
      <c r="J124" s="144">
        <f t="shared" ref="J124:J134" si="0">ROUND(I124*H124,2)</f>
        <v>0</v>
      </c>
      <c r="K124" s="140" t="s">
        <v>637</v>
      </c>
      <c r="L124" s="32"/>
      <c r="M124" s="145" t="s">
        <v>1</v>
      </c>
      <c r="N124" s="146" t="s">
        <v>46</v>
      </c>
      <c r="P124" s="147">
        <f t="shared" ref="P124:P134" si="1">O124*H124</f>
        <v>0</v>
      </c>
      <c r="Q124" s="147">
        <v>0</v>
      </c>
      <c r="R124" s="147">
        <f t="shared" ref="R124:R134" si="2">Q124*H124</f>
        <v>0</v>
      </c>
      <c r="S124" s="147">
        <v>0</v>
      </c>
      <c r="T124" s="148">
        <f t="shared" ref="T124:T134" si="3">S124*H124</f>
        <v>0</v>
      </c>
      <c r="AR124" s="149" t="s">
        <v>277</v>
      </c>
      <c r="AT124" s="149" t="s">
        <v>272</v>
      </c>
      <c r="AU124" s="149" t="s">
        <v>21</v>
      </c>
      <c r="AY124" s="17" t="s">
        <v>270</v>
      </c>
      <c r="BE124" s="150">
        <f t="shared" ref="BE124:BE134" si="4">IF(N124="základní",J124,0)</f>
        <v>0</v>
      </c>
      <c r="BF124" s="150">
        <f t="shared" ref="BF124:BF134" si="5">IF(N124="snížená",J124,0)</f>
        <v>0</v>
      </c>
      <c r="BG124" s="150">
        <f t="shared" ref="BG124:BG134" si="6">IF(N124="zákl. přenesená",J124,0)</f>
        <v>0</v>
      </c>
      <c r="BH124" s="150">
        <f t="shared" ref="BH124:BH134" si="7">IF(N124="sníž. přenesená",J124,0)</f>
        <v>0</v>
      </c>
      <c r="BI124" s="150">
        <f t="shared" ref="BI124:BI134" si="8">IF(N124="nulová",J124,0)</f>
        <v>0</v>
      </c>
      <c r="BJ124" s="17" t="s">
        <v>21</v>
      </c>
      <c r="BK124" s="150">
        <f t="shared" ref="BK124:BK134" si="9">ROUND(I124*H124,2)</f>
        <v>0</v>
      </c>
      <c r="BL124" s="17" t="s">
        <v>277</v>
      </c>
      <c r="BM124" s="149" t="s">
        <v>90</v>
      </c>
    </row>
    <row r="125" spans="2:65" s="1" customFormat="1" ht="16.5" customHeight="1">
      <c r="B125" s="32"/>
      <c r="C125" s="138" t="s">
        <v>81</v>
      </c>
      <c r="D125" s="138" t="s">
        <v>272</v>
      </c>
      <c r="E125" s="139" t="s">
        <v>90</v>
      </c>
      <c r="F125" s="140" t="s">
        <v>4869</v>
      </c>
      <c r="G125" s="141" t="s">
        <v>4312</v>
      </c>
      <c r="H125" s="142">
        <v>2</v>
      </c>
      <c r="I125" s="143"/>
      <c r="J125" s="144">
        <f t="shared" si="0"/>
        <v>0</v>
      </c>
      <c r="K125" s="140" t="s">
        <v>637</v>
      </c>
      <c r="L125" s="32"/>
      <c r="M125" s="145" t="s">
        <v>1</v>
      </c>
      <c r="N125" s="146" t="s">
        <v>46</v>
      </c>
      <c r="P125" s="147">
        <f t="shared" si="1"/>
        <v>0</v>
      </c>
      <c r="Q125" s="147">
        <v>0</v>
      </c>
      <c r="R125" s="147">
        <f t="shared" si="2"/>
        <v>0</v>
      </c>
      <c r="S125" s="147">
        <v>0</v>
      </c>
      <c r="T125" s="148">
        <f t="shared" si="3"/>
        <v>0</v>
      </c>
      <c r="AR125" s="149" t="s">
        <v>277</v>
      </c>
      <c r="AT125" s="149" t="s">
        <v>272</v>
      </c>
      <c r="AU125" s="149" t="s">
        <v>21</v>
      </c>
      <c r="AY125" s="17" t="s">
        <v>270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21</v>
      </c>
      <c r="BK125" s="150">
        <f t="shared" si="9"/>
        <v>0</v>
      </c>
      <c r="BL125" s="17" t="s">
        <v>277</v>
      </c>
      <c r="BM125" s="149" t="s">
        <v>277</v>
      </c>
    </row>
    <row r="126" spans="2:65" s="1" customFormat="1" ht="16.5" customHeight="1">
      <c r="B126" s="32"/>
      <c r="C126" s="138" t="s">
        <v>81</v>
      </c>
      <c r="D126" s="138" t="s">
        <v>272</v>
      </c>
      <c r="E126" s="139" t="s">
        <v>179</v>
      </c>
      <c r="F126" s="140" t="s">
        <v>4870</v>
      </c>
      <c r="G126" s="141" t="s">
        <v>4312</v>
      </c>
      <c r="H126" s="142">
        <v>2</v>
      </c>
      <c r="I126" s="143"/>
      <c r="J126" s="144">
        <f t="shared" si="0"/>
        <v>0</v>
      </c>
      <c r="K126" s="140" t="s">
        <v>637</v>
      </c>
      <c r="L126" s="32"/>
      <c r="M126" s="145" t="s">
        <v>1</v>
      </c>
      <c r="N126" s="146" t="s">
        <v>46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277</v>
      </c>
      <c r="AT126" s="149" t="s">
        <v>272</v>
      </c>
      <c r="AU126" s="149" t="s">
        <v>21</v>
      </c>
      <c r="AY126" s="17" t="s">
        <v>270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21</v>
      </c>
      <c r="BK126" s="150">
        <f t="shared" si="9"/>
        <v>0</v>
      </c>
      <c r="BL126" s="17" t="s">
        <v>277</v>
      </c>
      <c r="BM126" s="149" t="s">
        <v>324</v>
      </c>
    </row>
    <row r="127" spans="2:65" s="1" customFormat="1" ht="16.5" customHeight="1">
      <c r="B127" s="32"/>
      <c r="C127" s="138" t="s">
        <v>81</v>
      </c>
      <c r="D127" s="138" t="s">
        <v>272</v>
      </c>
      <c r="E127" s="139" t="s">
        <v>277</v>
      </c>
      <c r="F127" s="140" t="s">
        <v>4871</v>
      </c>
      <c r="G127" s="141" t="s">
        <v>4693</v>
      </c>
      <c r="H127" s="142">
        <v>6</v>
      </c>
      <c r="I127" s="143"/>
      <c r="J127" s="144">
        <f t="shared" si="0"/>
        <v>0</v>
      </c>
      <c r="K127" s="140" t="s">
        <v>637</v>
      </c>
      <c r="L127" s="32"/>
      <c r="M127" s="145" t="s">
        <v>1</v>
      </c>
      <c r="N127" s="146" t="s">
        <v>46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277</v>
      </c>
      <c r="AT127" s="149" t="s">
        <v>272</v>
      </c>
      <c r="AU127" s="149" t="s">
        <v>21</v>
      </c>
      <c r="AY127" s="17" t="s">
        <v>270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21</v>
      </c>
      <c r="BK127" s="150">
        <f t="shared" si="9"/>
        <v>0</v>
      </c>
      <c r="BL127" s="17" t="s">
        <v>277</v>
      </c>
      <c r="BM127" s="149" t="s">
        <v>338</v>
      </c>
    </row>
    <row r="128" spans="2:65" s="1" customFormat="1" ht="16.5" customHeight="1">
      <c r="B128" s="32"/>
      <c r="C128" s="138" t="s">
        <v>81</v>
      </c>
      <c r="D128" s="138" t="s">
        <v>272</v>
      </c>
      <c r="E128" s="139" t="s">
        <v>317</v>
      </c>
      <c r="F128" s="140" t="s">
        <v>4872</v>
      </c>
      <c r="G128" s="141" t="s">
        <v>4693</v>
      </c>
      <c r="H128" s="142">
        <v>8</v>
      </c>
      <c r="I128" s="143"/>
      <c r="J128" s="144">
        <f t="shared" si="0"/>
        <v>0</v>
      </c>
      <c r="K128" s="140" t="s">
        <v>637</v>
      </c>
      <c r="L128" s="32"/>
      <c r="M128" s="145" t="s">
        <v>1</v>
      </c>
      <c r="N128" s="146" t="s">
        <v>46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277</v>
      </c>
      <c r="AT128" s="149" t="s">
        <v>272</v>
      </c>
      <c r="AU128" s="149" t="s">
        <v>21</v>
      </c>
      <c r="AY128" s="17" t="s">
        <v>270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21</v>
      </c>
      <c r="BK128" s="150">
        <f t="shared" si="9"/>
        <v>0</v>
      </c>
      <c r="BL128" s="17" t="s">
        <v>277</v>
      </c>
      <c r="BM128" s="149" t="s">
        <v>26</v>
      </c>
    </row>
    <row r="129" spans="2:65" s="1" customFormat="1" ht="16.5" customHeight="1">
      <c r="B129" s="32"/>
      <c r="C129" s="138" t="s">
        <v>81</v>
      </c>
      <c r="D129" s="138" t="s">
        <v>272</v>
      </c>
      <c r="E129" s="139" t="s">
        <v>324</v>
      </c>
      <c r="F129" s="140" t="s">
        <v>4873</v>
      </c>
      <c r="G129" s="141" t="s">
        <v>4693</v>
      </c>
      <c r="H129" s="142">
        <v>6</v>
      </c>
      <c r="I129" s="143"/>
      <c r="J129" s="144">
        <f t="shared" si="0"/>
        <v>0</v>
      </c>
      <c r="K129" s="140" t="s">
        <v>637</v>
      </c>
      <c r="L129" s="32"/>
      <c r="M129" s="145" t="s">
        <v>1</v>
      </c>
      <c r="N129" s="146" t="s">
        <v>46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277</v>
      </c>
      <c r="AT129" s="149" t="s">
        <v>272</v>
      </c>
      <c r="AU129" s="149" t="s">
        <v>21</v>
      </c>
      <c r="AY129" s="17" t="s">
        <v>270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21</v>
      </c>
      <c r="BK129" s="150">
        <f t="shared" si="9"/>
        <v>0</v>
      </c>
      <c r="BL129" s="17" t="s">
        <v>277</v>
      </c>
      <c r="BM129" s="149" t="s">
        <v>8</v>
      </c>
    </row>
    <row r="130" spans="2:65" s="1" customFormat="1" ht="16.5" customHeight="1">
      <c r="B130" s="32"/>
      <c r="C130" s="138" t="s">
        <v>81</v>
      </c>
      <c r="D130" s="138" t="s">
        <v>272</v>
      </c>
      <c r="E130" s="139" t="s">
        <v>332</v>
      </c>
      <c r="F130" s="140" t="s">
        <v>4874</v>
      </c>
      <c r="G130" s="141" t="s">
        <v>4693</v>
      </c>
      <c r="H130" s="142">
        <v>5</v>
      </c>
      <c r="I130" s="143"/>
      <c r="J130" s="144">
        <f t="shared" si="0"/>
        <v>0</v>
      </c>
      <c r="K130" s="140" t="s">
        <v>637</v>
      </c>
      <c r="L130" s="32"/>
      <c r="M130" s="145" t="s">
        <v>1</v>
      </c>
      <c r="N130" s="146" t="s">
        <v>46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277</v>
      </c>
      <c r="AT130" s="149" t="s">
        <v>272</v>
      </c>
      <c r="AU130" s="149" t="s">
        <v>21</v>
      </c>
      <c r="AY130" s="17" t="s">
        <v>270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21</v>
      </c>
      <c r="BK130" s="150">
        <f t="shared" si="9"/>
        <v>0</v>
      </c>
      <c r="BL130" s="17" t="s">
        <v>277</v>
      </c>
      <c r="BM130" s="149" t="s">
        <v>375</v>
      </c>
    </row>
    <row r="131" spans="2:65" s="1" customFormat="1" ht="16.5" customHeight="1">
      <c r="B131" s="32"/>
      <c r="C131" s="138" t="s">
        <v>81</v>
      </c>
      <c r="D131" s="138" t="s">
        <v>272</v>
      </c>
      <c r="E131" s="139" t="s">
        <v>338</v>
      </c>
      <c r="F131" s="140" t="s">
        <v>4875</v>
      </c>
      <c r="G131" s="141" t="s">
        <v>4876</v>
      </c>
      <c r="H131" s="142">
        <v>1</v>
      </c>
      <c r="I131" s="143"/>
      <c r="J131" s="144">
        <f t="shared" si="0"/>
        <v>0</v>
      </c>
      <c r="K131" s="140" t="s">
        <v>637</v>
      </c>
      <c r="L131" s="32"/>
      <c r="M131" s="145" t="s">
        <v>1</v>
      </c>
      <c r="N131" s="146" t="s">
        <v>46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277</v>
      </c>
      <c r="AT131" s="149" t="s">
        <v>272</v>
      </c>
      <c r="AU131" s="149" t="s">
        <v>21</v>
      </c>
      <c r="AY131" s="17" t="s">
        <v>270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21</v>
      </c>
      <c r="BK131" s="150">
        <f t="shared" si="9"/>
        <v>0</v>
      </c>
      <c r="BL131" s="17" t="s">
        <v>277</v>
      </c>
      <c r="BM131" s="149" t="s">
        <v>392</v>
      </c>
    </row>
    <row r="132" spans="2:65" s="1" customFormat="1" ht="16.5" customHeight="1">
      <c r="B132" s="32"/>
      <c r="C132" s="138" t="s">
        <v>81</v>
      </c>
      <c r="D132" s="138" t="s">
        <v>272</v>
      </c>
      <c r="E132" s="139" t="s">
        <v>345</v>
      </c>
      <c r="F132" s="140" t="s">
        <v>4877</v>
      </c>
      <c r="G132" s="141" t="s">
        <v>4693</v>
      </c>
      <c r="H132" s="142">
        <v>6</v>
      </c>
      <c r="I132" s="143"/>
      <c r="J132" s="144">
        <f t="shared" si="0"/>
        <v>0</v>
      </c>
      <c r="K132" s="140" t="s">
        <v>637</v>
      </c>
      <c r="L132" s="32"/>
      <c r="M132" s="145" t="s">
        <v>1</v>
      </c>
      <c r="N132" s="146" t="s">
        <v>46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277</v>
      </c>
      <c r="AT132" s="149" t="s">
        <v>272</v>
      </c>
      <c r="AU132" s="149" t="s">
        <v>21</v>
      </c>
      <c r="AY132" s="17" t="s">
        <v>270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21</v>
      </c>
      <c r="BK132" s="150">
        <f t="shared" si="9"/>
        <v>0</v>
      </c>
      <c r="BL132" s="17" t="s">
        <v>277</v>
      </c>
      <c r="BM132" s="149" t="s">
        <v>410</v>
      </c>
    </row>
    <row r="133" spans="2:65" s="1" customFormat="1" ht="16.5" customHeight="1">
      <c r="B133" s="32"/>
      <c r="C133" s="138" t="s">
        <v>81</v>
      </c>
      <c r="D133" s="138" t="s">
        <v>272</v>
      </c>
      <c r="E133" s="139" t="s">
        <v>26</v>
      </c>
      <c r="F133" s="140" t="s">
        <v>4878</v>
      </c>
      <c r="G133" s="141" t="s">
        <v>4693</v>
      </c>
      <c r="H133" s="142">
        <v>6</v>
      </c>
      <c r="I133" s="143"/>
      <c r="J133" s="144">
        <f t="shared" si="0"/>
        <v>0</v>
      </c>
      <c r="K133" s="140" t="s">
        <v>637</v>
      </c>
      <c r="L133" s="32"/>
      <c r="M133" s="145" t="s">
        <v>1</v>
      </c>
      <c r="N133" s="146" t="s">
        <v>46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277</v>
      </c>
      <c r="AT133" s="149" t="s">
        <v>272</v>
      </c>
      <c r="AU133" s="149" t="s">
        <v>21</v>
      </c>
      <c r="AY133" s="17" t="s">
        <v>270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21</v>
      </c>
      <c r="BK133" s="150">
        <f t="shared" si="9"/>
        <v>0</v>
      </c>
      <c r="BL133" s="17" t="s">
        <v>277</v>
      </c>
      <c r="BM133" s="149" t="s">
        <v>432</v>
      </c>
    </row>
    <row r="134" spans="2:65" s="1" customFormat="1" ht="16.5" customHeight="1">
      <c r="B134" s="32"/>
      <c r="C134" s="138" t="s">
        <v>81</v>
      </c>
      <c r="D134" s="138" t="s">
        <v>272</v>
      </c>
      <c r="E134" s="139" t="s">
        <v>355</v>
      </c>
      <c r="F134" s="140" t="s">
        <v>4879</v>
      </c>
      <c r="G134" s="141" t="s">
        <v>4693</v>
      </c>
      <c r="H134" s="142">
        <v>4</v>
      </c>
      <c r="I134" s="143"/>
      <c r="J134" s="144">
        <f t="shared" si="0"/>
        <v>0</v>
      </c>
      <c r="K134" s="140" t="s">
        <v>637</v>
      </c>
      <c r="L134" s="32"/>
      <c r="M134" s="145" t="s">
        <v>1</v>
      </c>
      <c r="N134" s="146" t="s">
        <v>46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277</v>
      </c>
      <c r="AT134" s="149" t="s">
        <v>272</v>
      </c>
      <c r="AU134" s="149" t="s">
        <v>21</v>
      </c>
      <c r="AY134" s="17" t="s">
        <v>270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21</v>
      </c>
      <c r="BK134" s="150">
        <f t="shared" si="9"/>
        <v>0</v>
      </c>
      <c r="BL134" s="17" t="s">
        <v>277</v>
      </c>
      <c r="BM134" s="149" t="s">
        <v>457</v>
      </c>
    </row>
    <row r="135" spans="2:65" s="11" customFormat="1" ht="25.9" customHeight="1">
      <c r="B135" s="126"/>
      <c r="D135" s="127" t="s">
        <v>80</v>
      </c>
      <c r="E135" s="128" t="s">
        <v>4884</v>
      </c>
      <c r="F135" s="128" t="s">
        <v>4959</v>
      </c>
      <c r="I135" s="129"/>
      <c r="J135" s="130">
        <f>BK135</f>
        <v>0</v>
      </c>
      <c r="L135" s="126"/>
      <c r="M135" s="131"/>
      <c r="P135" s="132">
        <f>SUM(P136:P142)</f>
        <v>0</v>
      </c>
      <c r="R135" s="132">
        <f>SUM(R136:R142)</f>
        <v>0</v>
      </c>
      <c r="T135" s="133">
        <f>SUM(T136:T142)</f>
        <v>0</v>
      </c>
      <c r="AR135" s="127" t="s">
        <v>21</v>
      </c>
      <c r="AT135" s="134" t="s">
        <v>80</v>
      </c>
      <c r="AU135" s="134" t="s">
        <v>81</v>
      </c>
      <c r="AY135" s="127" t="s">
        <v>270</v>
      </c>
      <c r="BK135" s="135">
        <f>SUM(BK136:BK142)</f>
        <v>0</v>
      </c>
    </row>
    <row r="136" spans="2:65" s="1" customFormat="1" ht="16.5" customHeight="1">
      <c r="B136" s="32"/>
      <c r="C136" s="138" t="s">
        <v>81</v>
      </c>
      <c r="D136" s="138" t="s">
        <v>272</v>
      </c>
      <c r="E136" s="139" t="s">
        <v>564</v>
      </c>
      <c r="F136" s="140" t="s">
        <v>4886</v>
      </c>
      <c r="G136" s="141" t="s">
        <v>4876</v>
      </c>
      <c r="H136" s="142">
        <v>1</v>
      </c>
      <c r="I136" s="143"/>
      <c r="J136" s="144">
        <f t="shared" ref="J136:J142" si="10">ROUND(I136*H136,2)</f>
        <v>0</v>
      </c>
      <c r="K136" s="140" t="s">
        <v>637</v>
      </c>
      <c r="L136" s="32"/>
      <c r="M136" s="145" t="s">
        <v>1</v>
      </c>
      <c r="N136" s="146" t="s">
        <v>46</v>
      </c>
      <c r="P136" s="147">
        <f t="shared" ref="P136:P142" si="11">O136*H136</f>
        <v>0</v>
      </c>
      <c r="Q136" s="147">
        <v>0</v>
      </c>
      <c r="R136" s="147">
        <f t="shared" ref="R136:R142" si="12">Q136*H136</f>
        <v>0</v>
      </c>
      <c r="S136" s="147">
        <v>0</v>
      </c>
      <c r="T136" s="148">
        <f t="shared" ref="T136:T142" si="13">S136*H136</f>
        <v>0</v>
      </c>
      <c r="AR136" s="149" t="s">
        <v>277</v>
      </c>
      <c r="AT136" s="149" t="s">
        <v>272</v>
      </c>
      <c r="AU136" s="149" t="s">
        <v>21</v>
      </c>
      <c r="AY136" s="17" t="s">
        <v>270</v>
      </c>
      <c r="BE136" s="150">
        <f t="shared" ref="BE136:BE142" si="14">IF(N136="základní",J136,0)</f>
        <v>0</v>
      </c>
      <c r="BF136" s="150">
        <f t="shared" ref="BF136:BF142" si="15">IF(N136="snížená",J136,0)</f>
        <v>0</v>
      </c>
      <c r="BG136" s="150">
        <f t="shared" ref="BG136:BG142" si="16">IF(N136="zákl. přenesená",J136,0)</f>
        <v>0</v>
      </c>
      <c r="BH136" s="150">
        <f t="shared" ref="BH136:BH142" si="17">IF(N136="sníž. přenesená",J136,0)</f>
        <v>0</v>
      </c>
      <c r="BI136" s="150">
        <f t="shared" ref="BI136:BI142" si="18">IF(N136="nulová",J136,0)</f>
        <v>0</v>
      </c>
      <c r="BJ136" s="17" t="s">
        <v>21</v>
      </c>
      <c r="BK136" s="150">
        <f t="shared" ref="BK136:BK142" si="19">ROUND(I136*H136,2)</f>
        <v>0</v>
      </c>
      <c r="BL136" s="17" t="s">
        <v>277</v>
      </c>
      <c r="BM136" s="149" t="s">
        <v>470</v>
      </c>
    </row>
    <row r="137" spans="2:65" s="1" customFormat="1" ht="21.75" customHeight="1">
      <c r="B137" s="32"/>
      <c r="C137" s="138" t="s">
        <v>81</v>
      </c>
      <c r="D137" s="138" t="s">
        <v>272</v>
      </c>
      <c r="E137" s="139" t="s">
        <v>4887</v>
      </c>
      <c r="F137" s="140" t="s">
        <v>4894</v>
      </c>
      <c r="G137" s="141" t="s">
        <v>335</v>
      </c>
      <c r="H137" s="142">
        <v>65</v>
      </c>
      <c r="I137" s="143"/>
      <c r="J137" s="144">
        <f t="shared" si="10"/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277</v>
      </c>
      <c r="AT137" s="149" t="s">
        <v>272</v>
      </c>
      <c r="AU137" s="149" t="s">
        <v>21</v>
      </c>
      <c r="AY137" s="17" t="s">
        <v>270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21</v>
      </c>
      <c r="BK137" s="150">
        <f t="shared" si="19"/>
        <v>0</v>
      </c>
      <c r="BL137" s="17" t="s">
        <v>277</v>
      </c>
      <c r="BM137" s="149" t="s">
        <v>482</v>
      </c>
    </row>
    <row r="138" spans="2:65" s="1" customFormat="1" ht="24.2" customHeight="1">
      <c r="B138" s="32"/>
      <c r="C138" s="138" t="s">
        <v>81</v>
      </c>
      <c r="D138" s="138" t="s">
        <v>272</v>
      </c>
      <c r="E138" s="139" t="s">
        <v>4889</v>
      </c>
      <c r="F138" s="140" t="s">
        <v>4896</v>
      </c>
      <c r="G138" s="141" t="s">
        <v>335</v>
      </c>
      <c r="H138" s="142">
        <v>65</v>
      </c>
      <c r="I138" s="143"/>
      <c r="J138" s="144">
        <f t="shared" si="10"/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277</v>
      </c>
      <c r="AT138" s="149" t="s">
        <v>272</v>
      </c>
      <c r="AU138" s="149" t="s">
        <v>21</v>
      </c>
      <c r="AY138" s="17" t="s">
        <v>270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21</v>
      </c>
      <c r="BK138" s="150">
        <f t="shared" si="19"/>
        <v>0</v>
      </c>
      <c r="BL138" s="17" t="s">
        <v>277</v>
      </c>
      <c r="BM138" s="149" t="s">
        <v>494</v>
      </c>
    </row>
    <row r="139" spans="2:65" s="1" customFormat="1" ht="16.5" customHeight="1">
      <c r="B139" s="32"/>
      <c r="C139" s="138" t="s">
        <v>81</v>
      </c>
      <c r="D139" s="138" t="s">
        <v>272</v>
      </c>
      <c r="E139" s="139" t="s">
        <v>4891</v>
      </c>
      <c r="F139" s="140" t="s">
        <v>4908</v>
      </c>
      <c r="G139" s="141" t="s">
        <v>371</v>
      </c>
      <c r="H139" s="142">
        <v>4.5999999999999996</v>
      </c>
      <c r="I139" s="143"/>
      <c r="J139" s="144">
        <f t="shared" si="10"/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277</v>
      </c>
      <c r="AT139" s="149" t="s">
        <v>272</v>
      </c>
      <c r="AU139" s="149" t="s">
        <v>21</v>
      </c>
      <c r="AY139" s="17" t="s">
        <v>270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21</v>
      </c>
      <c r="BK139" s="150">
        <f t="shared" si="19"/>
        <v>0</v>
      </c>
      <c r="BL139" s="17" t="s">
        <v>277</v>
      </c>
      <c r="BM139" s="149" t="s">
        <v>503</v>
      </c>
    </row>
    <row r="140" spans="2:65" s="1" customFormat="1" ht="16.5" customHeight="1">
      <c r="B140" s="32"/>
      <c r="C140" s="138" t="s">
        <v>81</v>
      </c>
      <c r="D140" s="138" t="s">
        <v>272</v>
      </c>
      <c r="E140" s="139" t="s">
        <v>4893</v>
      </c>
      <c r="F140" s="140" t="s">
        <v>4910</v>
      </c>
      <c r="G140" s="141" t="s">
        <v>371</v>
      </c>
      <c r="H140" s="142">
        <v>11.4</v>
      </c>
      <c r="I140" s="143"/>
      <c r="J140" s="144">
        <f t="shared" si="10"/>
        <v>0</v>
      </c>
      <c r="K140" s="140" t="s">
        <v>637</v>
      </c>
      <c r="L140" s="32"/>
      <c r="M140" s="145" t="s">
        <v>1</v>
      </c>
      <c r="N140" s="146" t="s">
        <v>46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277</v>
      </c>
      <c r="AT140" s="149" t="s">
        <v>272</v>
      </c>
      <c r="AU140" s="149" t="s">
        <v>21</v>
      </c>
      <c r="AY140" s="17" t="s">
        <v>270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21</v>
      </c>
      <c r="BK140" s="150">
        <f t="shared" si="19"/>
        <v>0</v>
      </c>
      <c r="BL140" s="17" t="s">
        <v>277</v>
      </c>
      <c r="BM140" s="149" t="s">
        <v>516</v>
      </c>
    </row>
    <row r="141" spans="2:65" s="1" customFormat="1" ht="16.5" customHeight="1">
      <c r="B141" s="32"/>
      <c r="C141" s="138" t="s">
        <v>81</v>
      </c>
      <c r="D141" s="138" t="s">
        <v>272</v>
      </c>
      <c r="E141" s="139" t="s">
        <v>4895</v>
      </c>
      <c r="F141" s="140" t="s">
        <v>4912</v>
      </c>
      <c r="G141" s="141" t="s">
        <v>371</v>
      </c>
      <c r="H141" s="142">
        <v>4.5999999999999996</v>
      </c>
      <c r="I141" s="143"/>
      <c r="J141" s="144">
        <f t="shared" si="10"/>
        <v>0</v>
      </c>
      <c r="K141" s="140" t="s">
        <v>637</v>
      </c>
      <c r="L141" s="32"/>
      <c r="M141" s="145" t="s">
        <v>1</v>
      </c>
      <c r="N141" s="146" t="s">
        <v>46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277</v>
      </c>
      <c r="AT141" s="149" t="s">
        <v>272</v>
      </c>
      <c r="AU141" s="149" t="s">
        <v>21</v>
      </c>
      <c r="AY141" s="17" t="s">
        <v>270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21</v>
      </c>
      <c r="BK141" s="150">
        <f t="shared" si="19"/>
        <v>0</v>
      </c>
      <c r="BL141" s="17" t="s">
        <v>277</v>
      </c>
      <c r="BM141" s="149" t="s">
        <v>531</v>
      </c>
    </row>
    <row r="142" spans="2:65" s="1" customFormat="1" ht="16.5" customHeight="1">
      <c r="B142" s="32"/>
      <c r="C142" s="138" t="s">
        <v>81</v>
      </c>
      <c r="D142" s="138" t="s">
        <v>272</v>
      </c>
      <c r="E142" s="139" t="s">
        <v>4897</v>
      </c>
      <c r="F142" s="140" t="s">
        <v>4914</v>
      </c>
      <c r="G142" s="141" t="s">
        <v>275</v>
      </c>
      <c r="H142" s="142">
        <v>32.5</v>
      </c>
      <c r="I142" s="143"/>
      <c r="J142" s="144">
        <f t="shared" si="10"/>
        <v>0</v>
      </c>
      <c r="K142" s="140" t="s">
        <v>637</v>
      </c>
      <c r="L142" s="32"/>
      <c r="M142" s="189" t="s">
        <v>1</v>
      </c>
      <c r="N142" s="190" t="s">
        <v>46</v>
      </c>
      <c r="O142" s="191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AR142" s="149" t="s">
        <v>277</v>
      </c>
      <c r="AT142" s="149" t="s">
        <v>272</v>
      </c>
      <c r="AU142" s="149" t="s">
        <v>21</v>
      </c>
      <c r="AY142" s="17" t="s">
        <v>270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21</v>
      </c>
      <c r="BK142" s="150">
        <f t="shared" si="19"/>
        <v>0</v>
      </c>
      <c r="BL142" s="17" t="s">
        <v>277</v>
      </c>
      <c r="BM142" s="149" t="s">
        <v>546</v>
      </c>
    </row>
    <row r="143" spans="2:65" s="1" customFormat="1" ht="6.95" customHeight="1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blr2QcthaFv0CWOtcsBQwPopFeuGCwalFW6Xp2qOuN+Zk4tnE1OepiiSMTU3FdoVmfkg46L+2TICyeJaYDbEMw==" saltValue="tReI3f7sYSKtpNHXY4oq+MWEdWSgB3f+B3a722ckNZe3y6UMLNoHfI2mS2MmYl9EkutoNc+PXBt3lKrK+g13Mg==" spinCount="100000" sheet="1" objects="1" scenarios="1" formatColumns="0" formatRows="0" autoFilter="0"/>
  <autoFilter ref="C121:K142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150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155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46" t="str">
        <f>'Rekapitulace stavby'!K6</f>
        <v>BRNO, HLINKY - REKONSTRUKCE VODOVODU, AKTUALIZACE PROJEKTOVÉ DOKUMENTACE</v>
      </c>
      <c r="F7" s="247"/>
      <c r="G7" s="247"/>
      <c r="H7" s="247"/>
      <c r="L7" s="20"/>
    </row>
    <row r="8" spans="2:46" s="1" customFormat="1" ht="12" customHeight="1">
      <c r="B8" s="32"/>
      <c r="D8" s="27" t="s">
        <v>164</v>
      </c>
      <c r="L8" s="32"/>
    </row>
    <row r="9" spans="2:46" s="1" customFormat="1" ht="16.5" customHeight="1">
      <c r="B9" s="32"/>
      <c r="E9" s="209" t="s">
        <v>4960</v>
      </c>
      <c r="F9" s="248"/>
      <c r="G9" s="248"/>
      <c r="H9" s="24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19</v>
      </c>
      <c r="F11" s="25" t="s">
        <v>1</v>
      </c>
      <c r="I11" s="27" t="s">
        <v>20</v>
      </c>
      <c r="J11" s="25" t="s">
        <v>1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52" t="str">
        <f>'Rekapitulace stavby'!AN8</f>
        <v>3. 12. 2024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28</v>
      </c>
      <c r="I14" s="27" t="s">
        <v>29</v>
      </c>
      <c r="J14" s="25" t="s">
        <v>1</v>
      </c>
      <c r="L14" s="32"/>
    </row>
    <row r="15" spans="2:46" s="1" customFormat="1" ht="18" customHeight="1">
      <c r="B15" s="32"/>
      <c r="E15" s="25" t="s">
        <v>30</v>
      </c>
      <c r="I15" s="27" t="s">
        <v>31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32</v>
      </c>
      <c r="I17" s="27" t="s">
        <v>29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9" t="str">
        <f>'Rekapitulace stavby'!E14</f>
        <v>Vyplň údaj</v>
      </c>
      <c r="F18" s="215"/>
      <c r="G18" s="215"/>
      <c r="H18" s="215"/>
      <c r="I18" s="27" t="s">
        <v>31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34</v>
      </c>
      <c r="I20" s="27" t="s">
        <v>29</v>
      </c>
      <c r="J20" s="25" t="s">
        <v>1</v>
      </c>
      <c r="L20" s="32"/>
    </row>
    <row r="21" spans="2:12" s="1" customFormat="1" ht="18" customHeight="1">
      <c r="B21" s="32"/>
      <c r="E21" s="25" t="s">
        <v>36</v>
      </c>
      <c r="I21" s="27" t="s">
        <v>31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29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31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95"/>
      <c r="E27" s="220" t="s">
        <v>1</v>
      </c>
      <c r="F27" s="220"/>
      <c r="G27" s="220"/>
      <c r="H27" s="220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41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7" t="s">
        <v>46</v>
      </c>
      <c r="F33" s="86">
        <f>ROUND((SUM(BE117:BE171)),  2)</f>
        <v>0</v>
      </c>
      <c r="I33" s="98">
        <v>0.21</v>
      </c>
      <c r="J33" s="86">
        <f>ROUND(((SUM(BE117:BE171))*I33),  2)</f>
        <v>0</v>
      </c>
      <c r="L33" s="32"/>
    </row>
    <row r="34" spans="2:12" s="1" customFormat="1" ht="14.45" customHeight="1">
      <c r="B34" s="32"/>
      <c r="E34" s="27" t="s">
        <v>47</v>
      </c>
      <c r="F34" s="86">
        <f>ROUND((SUM(BF117:BF171)),  2)</f>
        <v>0</v>
      </c>
      <c r="I34" s="98">
        <v>0.12</v>
      </c>
      <c r="J34" s="86">
        <f>ROUND(((SUM(BF117:BF171))*I34),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6">
        <f>ROUND((SUM(BG117:BG171)),  2)</f>
        <v>0</v>
      </c>
      <c r="I35" s="98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6">
        <f>ROUND((SUM(BH117:BH171)),  2)</f>
        <v>0</v>
      </c>
      <c r="I36" s="98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ROUND((SUM(BI117:BI171)),  2)</f>
        <v>0</v>
      </c>
      <c r="I37" s="98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51</v>
      </c>
      <c r="E39" s="57"/>
      <c r="F39" s="57"/>
      <c r="G39" s="101" t="s">
        <v>52</v>
      </c>
      <c r="H39" s="102" t="s">
        <v>53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56</v>
      </c>
      <c r="E61" s="34"/>
      <c r="F61" s="105" t="s">
        <v>57</v>
      </c>
      <c r="G61" s="43" t="s">
        <v>56</v>
      </c>
      <c r="H61" s="34"/>
      <c r="I61" s="34"/>
      <c r="J61" s="106" t="s">
        <v>57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56</v>
      </c>
      <c r="E76" s="34"/>
      <c r="F76" s="105" t="s">
        <v>57</v>
      </c>
      <c r="G76" s="43" t="s">
        <v>56</v>
      </c>
      <c r="H76" s="34"/>
      <c r="I76" s="34"/>
      <c r="J76" s="106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241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46" t="str">
        <f>E7</f>
        <v>BRNO, HLINKY - REKONSTRUKCE VODOVODU, AKTUALIZACE PROJEKTOVÉ DOKUMENTACE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164</v>
      </c>
      <c r="L86" s="32"/>
    </row>
    <row r="87" spans="2:47" s="1" customFormat="1" ht="16.5" customHeight="1">
      <c r="B87" s="32"/>
      <c r="E87" s="209" t="str">
        <f>E9</f>
        <v>990 - OSTATNÍ NÁKLADY</v>
      </c>
      <c r="F87" s="248"/>
      <c r="G87" s="248"/>
      <c r="H87" s="24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22</v>
      </c>
      <c r="F89" s="25" t="str">
        <f>F12</f>
        <v>BRNO</v>
      </c>
      <c r="I89" s="27" t="s">
        <v>24</v>
      </c>
      <c r="J89" s="52" t="str">
        <f>IF(J12="","",J12)</f>
        <v>3. 12. 2024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28</v>
      </c>
      <c r="F91" s="25" t="str">
        <f>E15</f>
        <v>Statutární město Brno</v>
      </c>
      <c r="I91" s="27" t="s">
        <v>34</v>
      </c>
      <c r="J91" s="30" t="str">
        <f>E21</f>
        <v>AQUA PROCON s.r.o.Palackého tř. 12, 612 00 Brno</v>
      </c>
      <c r="L91" s="32"/>
    </row>
    <row r="92" spans="2:47" s="1" customFormat="1" ht="15.2" customHeight="1">
      <c r="B92" s="32"/>
      <c r="C92" s="27" t="s">
        <v>32</v>
      </c>
      <c r="F92" s="25" t="str">
        <f>IF(E18="","",E18)</f>
        <v>Vyplň údaj</v>
      </c>
      <c r="I92" s="27" t="s">
        <v>37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242</v>
      </c>
      <c r="D94" s="99"/>
      <c r="E94" s="99"/>
      <c r="F94" s="99"/>
      <c r="G94" s="99"/>
      <c r="H94" s="99"/>
      <c r="I94" s="99"/>
      <c r="J94" s="108" t="s">
        <v>243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244</v>
      </c>
      <c r="J96" s="66">
        <f>J117</f>
        <v>0</v>
      </c>
      <c r="L96" s="32"/>
      <c r="AU96" s="17" t="s">
        <v>245</v>
      </c>
    </row>
    <row r="97" spans="2:12" s="8" customFormat="1" ht="24.95" customHeight="1">
      <c r="B97" s="110"/>
      <c r="D97" s="111" t="s">
        <v>4961</v>
      </c>
      <c r="E97" s="112"/>
      <c r="F97" s="112"/>
      <c r="G97" s="112"/>
      <c r="H97" s="112"/>
      <c r="I97" s="112"/>
      <c r="J97" s="113">
        <f>J118</f>
        <v>0</v>
      </c>
      <c r="L97" s="110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255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26.25" customHeight="1">
      <c r="B107" s="32"/>
      <c r="E107" s="246" t="str">
        <f>E7</f>
        <v>BRNO, HLINKY - REKONSTRUKCE VODOVODU, AKTUALIZACE PROJEKTOVÉ DOKUMENTACE</v>
      </c>
      <c r="F107" s="247"/>
      <c r="G107" s="247"/>
      <c r="H107" s="247"/>
      <c r="L107" s="32"/>
    </row>
    <row r="108" spans="2:12" s="1" customFormat="1" ht="12" customHeight="1">
      <c r="B108" s="32"/>
      <c r="C108" s="27" t="s">
        <v>164</v>
      </c>
      <c r="L108" s="32"/>
    </row>
    <row r="109" spans="2:12" s="1" customFormat="1" ht="16.5" customHeight="1">
      <c r="B109" s="32"/>
      <c r="E109" s="209" t="str">
        <f>E9</f>
        <v>990 - OSTATNÍ NÁKLADY</v>
      </c>
      <c r="F109" s="248"/>
      <c r="G109" s="248"/>
      <c r="H109" s="248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22</v>
      </c>
      <c r="F111" s="25" t="str">
        <f>F12</f>
        <v>BRNO</v>
      </c>
      <c r="I111" s="27" t="s">
        <v>24</v>
      </c>
      <c r="J111" s="52" t="str">
        <f>IF(J12="","",J12)</f>
        <v>3. 12. 2024</v>
      </c>
      <c r="L111" s="32"/>
    </row>
    <row r="112" spans="2:12" s="1" customFormat="1" ht="6.95" customHeight="1">
      <c r="B112" s="32"/>
      <c r="L112" s="32"/>
    </row>
    <row r="113" spans="2:65" s="1" customFormat="1" ht="40.15" customHeight="1">
      <c r="B113" s="32"/>
      <c r="C113" s="27" t="s">
        <v>28</v>
      </c>
      <c r="F113" s="25" t="str">
        <f>E15</f>
        <v>Statutární město Brno</v>
      </c>
      <c r="I113" s="27" t="s">
        <v>34</v>
      </c>
      <c r="J113" s="30" t="str">
        <f>E21</f>
        <v>AQUA PROCON s.r.o.Palackého tř. 12, 612 00 Brno</v>
      </c>
      <c r="L113" s="32"/>
    </row>
    <row r="114" spans="2:65" s="1" customFormat="1" ht="15.2" customHeight="1">
      <c r="B114" s="32"/>
      <c r="C114" s="27" t="s">
        <v>32</v>
      </c>
      <c r="F114" s="25" t="str">
        <f>IF(E18="","",E18)</f>
        <v>Vyplň údaj</v>
      </c>
      <c r="I114" s="27" t="s">
        <v>37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8"/>
      <c r="C116" s="119" t="s">
        <v>256</v>
      </c>
      <c r="D116" s="120" t="s">
        <v>66</v>
      </c>
      <c r="E116" s="120" t="s">
        <v>62</v>
      </c>
      <c r="F116" s="120" t="s">
        <v>63</v>
      </c>
      <c r="G116" s="120" t="s">
        <v>257</v>
      </c>
      <c r="H116" s="120" t="s">
        <v>258</v>
      </c>
      <c r="I116" s="120" t="s">
        <v>259</v>
      </c>
      <c r="J116" s="120" t="s">
        <v>243</v>
      </c>
      <c r="K116" s="121" t="s">
        <v>260</v>
      </c>
      <c r="L116" s="118"/>
      <c r="M116" s="59" t="s">
        <v>1</v>
      </c>
      <c r="N116" s="60" t="s">
        <v>45</v>
      </c>
      <c r="O116" s="60" t="s">
        <v>261</v>
      </c>
      <c r="P116" s="60" t="s">
        <v>262</v>
      </c>
      <c r="Q116" s="60" t="s">
        <v>263</v>
      </c>
      <c r="R116" s="60" t="s">
        <v>264</v>
      </c>
      <c r="S116" s="60" t="s">
        <v>265</v>
      </c>
      <c r="T116" s="61" t="s">
        <v>266</v>
      </c>
    </row>
    <row r="117" spans="2:65" s="1" customFormat="1" ht="22.9" customHeight="1">
      <c r="B117" s="32"/>
      <c r="C117" s="64" t="s">
        <v>267</v>
      </c>
      <c r="J117" s="122">
        <f>BK117</f>
        <v>0</v>
      </c>
      <c r="L117" s="32"/>
      <c r="M117" s="62"/>
      <c r="N117" s="53"/>
      <c r="O117" s="53"/>
      <c r="P117" s="123">
        <f>P118</f>
        <v>0</v>
      </c>
      <c r="Q117" s="53"/>
      <c r="R117" s="123">
        <f>R118</f>
        <v>0</v>
      </c>
      <c r="S117" s="53"/>
      <c r="T117" s="124">
        <f>T118</f>
        <v>0</v>
      </c>
      <c r="AT117" s="17" t="s">
        <v>80</v>
      </c>
      <c r="AU117" s="17" t="s">
        <v>245</v>
      </c>
      <c r="BK117" s="125">
        <f>BK118</f>
        <v>0</v>
      </c>
    </row>
    <row r="118" spans="2:65" s="11" customFormat="1" ht="25.9" customHeight="1">
      <c r="B118" s="126"/>
      <c r="D118" s="127" t="s">
        <v>80</v>
      </c>
      <c r="E118" s="128" t="s">
        <v>345</v>
      </c>
      <c r="F118" s="128" t="s">
        <v>4962</v>
      </c>
      <c r="I118" s="129"/>
      <c r="J118" s="130">
        <f>BK118</f>
        <v>0</v>
      </c>
      <c r="L118" s="126"/>
      <c r="M118" s="131"/>
      <c r="P118" s="132">
        <f>SUM(P119:P171)</f>
        <v>0</v>
      </c>
      <c r="R118" s="132">
        <f>SUM(R119:R171)</f>
        <v>0</v>
      </c>
      <c r="T118" s="133">
        <f>SUM(T119:T171)</f>
        <v>0</v>
      </c>
      <c r="AR118" s="127" t="s">
        <v>21</v>
      </c>
      <c r="AT118" s="134" t="s">
        <v>80</v>
      </c>
      <c r="AU118" s="134" t="s">
        <v>81</v>
      </c>
      <c r="AY118" s="127" t="s">
        <v>270</v>
      </c>
      <c r="BK118" s="135">
        <f>SUM(BK119:BK171)</f>
        <v>0</v>
      </c>
    </row>
    <row r="119" spans="2:65" s="1" customFormat="1" ht="16.5" customHeight="1">
      <c r="B119" s="32"/>
      <c r="C119" s="138" t="s">
        <v>21</v>
      </c>
      <c r="D119" s="138" t="s">
        <v>272</v>
      </c>
      <c r="E119" s="139" t="s">
        <v>4963</v>
      </c>
      <c r="F119" s="140" t="s">
        <v>4964</v>
      </c>
      <c r="G119" s="141" t="s">
        <v>2308</v>
      </c>
      <c r="H119" s="142">
        <v>1</v>
      </c>
      <c r="I119" s="143"/>
      <c r="J119" s="144">
        <f>ROUND(I119*H119,2)</f>
        <v>0</v>
      </c>
      <c r="K119" s="140" t="s">
        <v>637</v>
      </c>
      <c r="L119" s="32"/>
      <c r="M119" s="145" t="s">
        <v>1</v>
      </c>
      <c r="N119" s="146" t="s">
        <v>46</v>
      </c>
      <c r="P119" s="147">
        <f>O119*H119</f>
        <v>0</v>
      </c>
      <c r="Q119" s="147">
        <v>0</v>
      </c>
      <c r="R119" s="147">
        <f>Q119*H119</f>
        <v>0</v>
      </c>
      <c r="S119" s="147">
        <v>0</v>
      </c>
      <c r="T119" s="148">
        <f>S119*H119</f>
        <v>0</v>
      </c>
      <c r="AR119" s="149" t="s">
        <v>4965</v>
      </c>
      <c r="AT119" s="149" t="s">
        <v>272</v>
      </c>
      <c r="AU119" s="149" t="s">
        <v>21</v>
      </c>
      <c r="AY119" s="17" t="s">
        <v>270</v>
      </c>
      <c r="BE119" s="150">
        <f>IF(N119="základní",J119,0)</f>
        <v>0</v>
      </c>
      <c r="BF119" s="150">
        <f>IF(N119="snížená",J119,0)</f>
        <v>0</v>
      </c>
      <c r="BG119" s="150">
        <f>IF(N119="zákl. přenesená",J119,0)</f>
        <v>0</v>
      </c>
      <c r="BH119" s="150">
        <f>IF(N119="sníž. přenesená",J119,0)</f>
        <v>0</v>
      </c>
      <c r="BI119" s="150">
        <f>IF(N119="nulová",J119,0)</f>
        <v>0</v>
      </c>
      <c r="BJ119" s="17" t="s">
        <v>21</v>
      </c>
      <c r="BK119" s="150">
        <f>ROUND(I119*H119,2)</f>
        <v>0</v>
      </c>
      <c r="BL119" s="17" t="s">
        <v>4965</v>
      </c>
      <c r="BM119" s="149" t="s">
        <v>4966</v>
      </c>
    </row>
    <row r="120" spans="2:65" s="12" customFormat="1" ht="11.25">
      <c r="B120" s="151"/>
      <c r="D120" s="152" t="s">
        <v>279</v>
      </c>
      <c r="E120" s="153" t="s">
        <v>1</v>
      </c>
      <c r="F120" s="154" t="s">
        <v>4967</v>
      </c>
      <c r="H120" s="153" t="s">
        <v>1</v>
      </c>
      <c r="I120" s="155"/>
      <c r="L120" s="151"/>
      <c r="M120" s="156"/>
      <c r="T120" s="157"/>
      <c r="AT120" s="153" t="s">
        <v>279</v>
      </c>
      <c r="AU120" s="153" t="s">
        <v>21</v>
      </c>
      <c r="AV120" s="12" t="s">
        <v>21</v>
      </c>
      <c r="AW120" s="12" t="s">
        <v>35</v>
      </c>
      <c r="AX120" s="12" t="s">
        <v>81</v>
      </c>
      <c r="AY120" s="153" t="s">
        <v>270</v>
      </c>
    </row>
    <row r="121" spans="2:65" s="12" customFormat="1" ht="11.25">
      <c r="B121" s="151"/>
      <c r="D121" s="152" t="s">
        <v>279</v>
      </c>
      <c r="E121" s="153" t="s">
        <v>1</v>
      </c>
      <c r="F121" s="154" t="s">
        <v>4968</v>
      </c>
      <c r="H121" s="153" t="s">
        <v>1</v>
      </c>
      <c r="I121" s="155"/>
      <c r="L121" s="151"/>
      <c r="M121" s="156"/>
      <c r="T121" s="157"/>
      <c r="AT121" s="153" t="s">
        <v>279</v>
      </c>
      <c r="AU121" s="153" t="s">
        <v>21</v>
      </c>
      <c r="AV121" s="12" t="s">
        <v>21</v>
      </c>
      <c r="AW121" s="12" t="s">
        <v>35</v>
      </c>
      <c r="AX121" s="12" t="s">
        <v>81</v>
      </c>
      <c r="AY121" s="153" t="s">
        <v>270</v>
      </c>
    </row>
    <row r="122" spans="2:65" s="14" customFormat="1" ht="11.25">
      <c r="B122" s="165"/>
      <c r="D122" s="152" t="s">
        <v>279</v>
      </c>
      <c r="E122" s="166" t="s">
        <v>1</v>
      </c>
      <c r="F122" s="167" t="s">
        <v>21</v>
      </c>
      <c r="H122" s="168">
        <v>1</v>
      </c>
      <c r="I122" s="169"/>
      <c r="L122" s="165"/>
      <c r="M122" s="170"/>
      <c r="T122" s="171"/>
      <c r="AT122" s="166" t="s">
        <v>279</v>
      </c>
      <c r="AU122" s="166" t="s">
        <v>21</v>
      </c>
      <c r="AV122" s="14" t="s">
        <v>90</v>
      </c>
      <c r="AW122" s="14" t="s">
        <v>35</v>
      </c>
      <c r="AX122" s="14" t="s">
        <v>21</v>
      </c>
      <c r="AY122" s="166" t="s">
        <v>270</v>
      </c>
    </row>
    <row r="123" spans="2:65" s="1" customFormat="1" ht="24.2" customHeight="1">
      <c r="B123" s="32"/>
      <c r="C123" s="138" t="s">
        <v>90</v>
      </c>
      <c r="D123" s="138" t="s">
        <v>272</v>
      </c>
      <c r="E123" s="139" t="s">
        <v>4969</v>
      </c>
      <c r="F123" s="140" t="s">
        <v>4970</v>
      </c>
      <c r="G123" s="141" t="s">
        <v>2308</v>
      </c>
      <c r="H123" s="142">
        <v>1</v>
      </c>
      <c r="I123" s="143"/>
      <c r="J123" s="144">
        <f>ROUND(I123*H123,2)</f>
        <v>0</v>
      </c>
      <c r="K123" s="140" t="s">
        <v>637</v>
      </c>
      <c r="L123" s="32"/>
      <c r="M123" s="145" t="s">
        <v>1</v>
      </c>
      <c r="N123" s="146" t="s">
        <v>46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4965</v>
      </c>
      <c r="AT123" s="149" t="s">
        <v>272</v>
      </c>
      <c r="AU123" s="149" t="s">
        <v>21</v>
      </c>
      <c r="AY123" s="17" t="s">
        <v>270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21</v>
      </c>
      <c r="BK123" s="150">
        <f>ROUND(I123*H123,2)</f>
        <v>0</v>
      </c>
      <c r="BL123" s="17" t="s">
        <v>4965</v>
      </c>
      <c r="BM123" s="149" t="s">
        <v>4971</v>
      </c>
    </row>
    <row r="124" spans="2:65" s="12" customFormat="1" ht="22.5">
      <c r="B124" s="151"/>
      <c r="D124" s="152" t="s">
        <v>279</v>
      </c>
      <c r="E124" s="153" t="s">
        <v>1</v>
      </c>
      <c r="F124" s="154" t="s">
        <v>4972</v>
      </c>
      <c r="H124" s="153" t="s">
        <v>1</v>
      </c>
      <c r="I124" s="155"/>
      <c r="L124" s="151"/>
      <c r="M124" s="156"/>
      <c r="T124" s="157"/>
      <c r="AT124" s="153" t="s">
        <v>279</v>
      </c>
      <c r="AU124" s="153" t="s">
        <v>21</v>
      </c>
      <c r="AV124" s="12" t="s">
        <v>21</v>
      </c>
      <c r="AW124" s="12" t="s">
        <v>35</v>
      </c>
      <c r="AX124" s="12" t="s">
        <v>81</v>
      </c>
      <c r="AY124" s="153" t="s">
        <v>270</v>
      </c>
    </row>
    <row r="125" spans="2:65" s="12" customFormat="1" ht="22.5">
      <c r="B125" s="151"/>
      <c r="D125" s="152" t="s">
        <v>279</v>
      </c>
      <c r="E125" s="153" t="s">
        <v>1</v>
      </c>
      <c r="F125" s="154" t="s">
        <v>4973</v>
      </c>
      <c r="H125" s="153" t="s">
        <v>1</v>
      </c>
      <c r="I125" s="155"/>
      <c r="L125" s="151"/>
      <c r="M125" s="156"/>
      <c r="T125" s="157"/>
      <c r="AT125" s="153" t="s">
        <v>279</v>
      </c>
      <c r="AU125" s="153" t="s">
        <v>21</v>
      </c>
      <c r="AV125" s="12" t="s">
        <v>21</v>
      </c>
      <c r="AW125" s="12" t="s">
        <v>35</v>
      </c>
      <c r="AX125" s="12" t="s">
        <v>81</v>
      </c>
      <c r="AY125" s="153" t="s">
        <v>270</v>
      </c>
    </row>
    <row r="126" spans="2:65" s="12" customFormat="1" ht="22.5">
      <c r="B126" s="151"/>
      <c r="D126" s="152" t="s">
        <v>279</v>
      </c>
      <c r="E126" s="153" t="s">
        <v>1</v>
      </c>
      <c r="F126" s="154" t="s">
        <v>4974</v>
      </c>
      <c r="H126" s="153" t="s">
        <v>1</v>
      </c>
      <c r="I126" s="155"/>
      <c r="L126" s="151"/>
      <c r="M126" s="156"/>
      <c r="T126" s="157"/>
      <c r="AT126" s="153" t="s">
        <v>279</v>
      </c>
      <c r="AU126" s="153" t="s">
        <v>21</v>
      </c>
      <c r="AV126" s="12" t="s">
        <v>21</v>
      </c>
      <c r="AW126" s="12" t="s">
        <v>35</v>
      </c>
      <c r="AX126" s="12" t="s">
        <v>81</v>
      </c>
      <c r="AY126" s="153" t="s">
        <v>270</v>
      </c>
    </row>
    <row r="127" spans="2:65" s="12" customFormat="1" ht="11.25">
      <c r="B127" s="151"/>
      <c r="D127" s="152" t="s">
        <v>279</v>
      </c>
      <c r="E127" s="153" t="s">
        <v>1</v>
      </c>
      <c r="F127" s="154" t="s">
        <v>4975</v>
      </c>
      <c r="H127" s="153" t="s">
        <v>1</v>
      </c>
      <c r="I127" s="155"/>
      <c r="L127" s="151"/>
      <c r="M127" s="156"/>
      <c r="T127" s="157"/>
      <c r="AT127" s="153" t="s">
        <v>279</v>
      </c>
      <c r="AU127" s="153" t="s">
        <v>21</v>
      </c>
      <c r="AV127" s="12" t="s">
        <v>21</v>
      </c>
      <c r="AW127" s="12" t="s">
        <v>35</v>
      </c>
      <c r="AX127" s="12" t="s">
        <v>81</v>
      </c>
      <c r="AY127" s="153" t="s">
        <v>270</v>
      </c>
    </row>
    <row r="128" spans="2:65" s="12" customFormat="1" ht="22.5">
      <c r="B128" s="151"/>
      <c r="D128" s="152" t="s">
        <v>279</v>
      </c>
      <c r="E128" s="153" t="s">
        <v>1</v>
      </c>
      <c r="F128" s="154" t="s">
        <v>4976</v>
      </c>
      <c r="H128" s="153" t="s">
        <v>1</v>
      </c>
      <c r="I128" s="155"/>
      <c r="L128" s="151"/>
      <c r="M128" s="156"/>
      <c r="T128" s="157"/>
      <c r="AT128" s="153" t="s">
        <v>279</v>
      </c>
      <c r="AU128" s="153" t="s">
        <v>21</v>
      </c>
      <c r="AV128" s="12" t="s">
        <v>21</v>
      </c>
      <c r="AW128" s="12" t="s">
        <v>35</v>
      </c>
      <c r="AX128" s="12" t="s">
        <v>81</v>
      </c>
      <c r="AY128" s="153" t="s">
        <v>270</v>
      </c>
    </row>
    <row r="129" spans="2:65" s="12" customFormat="1" ht="22.5">
      <c r="B129" s="151"/>
      <c r="D129" s="152" t="s">
        <v>279</v>
      </c>
      <c r="E129" s="153" t="s">
        <v>1</v>
      </c>
      <c r="F129" s="154" t="s">
        <v>4977</v>
      </c>
      <c r="H129" s="153" t="s">
        <v>1</v>
      </c>
      <c r="I129" s="155"/>
      <c r="L129" s="151"/>
      <c r="M129" s="156"/>
      <c r="T129" s="157"/>
      <c r="AT129" s="153" t="s">
        <v>279</v>
      </c>
      <c r="AU129" s="153" t="s">
        <v>21</v>
      </c>
      <c r="AV129" s="12" t="s">
        <v>21</v>
      </c>
      <c r="AW129" s="12" t="s">
        <v>35</v>
      </c>
      <c r="AX129" s="12" t="s">
        <v>81</v>
      </c>
      <c r="AY129" s="153" t="s">
        <v>270</v>
      </c>
    </row>
    <row r="130" spans="2:65" s="12" customFormat="1" ht="22.5">
      <c r="B130" s="151"/>
      <c r="D130" s="152" t="s">
        <v>279</v>
      </c>
      <c r="E130" s="153" t="s">
        <v>1</v>
      </c>
      <c r="F130" s="154" t="s">
        <v>4978</v>
      </c>
      <c r="H130" s="153" t="s">
        <v>1</v>
      </c>
      <c r="I130" s="155"/>
      <c r="L130" s="151"/>
      <c r="M130" s="156"/>
      <c r="T130" s="157"/>
      <c r="AT130" s="153" t="s">
        <v>279</v>
      </c>
      <c r="AU130" s="153" t="s">
        <v>21</v>
      </c>
      <c r="AV130" s="12" t="s">
        <v>21</v>
      </c>
      <c r="AW130" s="12" t="s">
        <v>35</v>
      </c>
      <c r="AX130" s="12" t="s">
        <v>81</v>
      </c>
      <c r="AY130" s="153" t="s">
        <v>270</v>
      </c>
    </row>
    <row r="131" spans="2:65" s="12" customFormat="1" ht="22.5">
      <c r="B131" s="151"/>
      <c r="D131" s="152" t="s">
        <v>279</v>
      </c>
      <c r="E131" s="153" t="s">
        <v>1</v>
      </c>
      <c r="F131" s="154" t="s">
        <v>4979</v>
      </c>
      <c r="H131" s="153" t="s">
        <v>1</v>
      </c>
      <c r="I131" s="155"/>
      <c r="L131" s="151"/>
      <c r="M131" s="156"/>
      <c r="T131" s="157"/>
      <c r="AT131" s="153" t="s">
        <v>279</v>
      </c>
      <c r="AU131" s="153" t="s">
        <v>21</v>
      </c>
      <c r="AV131" s="12" t="s">
        <v>21</v>
      </c>
      <c r="AW131" s="12" t="s">
        <v>35</v>
      </c>
      <c r="AX131" s="12" t="s">
        <v>81</v>
      </c>
      <c r="AY131" s="153" t="s">
        <v>270</v>
      </c>
    </row>
    <row r="132" spans="2:65" s="12" customFormat="1" ht="11.25">
      <c r="B132" s="151"/>
      <c r="D132" s="152" t="s">
        <v>279</v>
      </c>
      <c r="E132" s="153" t="s">
        <v>1</v>
      </c>
      <c r="F132" s="154" t="s">
        <v>4980</v>
      </c>
      <c r="H132" s="153" t="s">
        <v>1</v>
      </c>
      <c r="I132" s="155"/>
      <c r="L132" s="151"/>
      <c r="M132" s="156"/>
      <c r="T132" s="157"/>
      <c r="AT132" s="153" t="s">
        <v>279</v>
      </c>
      <c r="AU132" s="153" t="s">
        <v>21</v>
      </c>
      <c r="AV132" s="12" t="s">
        <v>21</v>
      </c>
      <c r="AW132" s="12" t="s">
        <v>35</v>
      </c>
      <c r="AX132" s="12" t="s">
        <v>81</v>
      </c>
      <c r="AY132" s="153" t="s">
        <v>270</v>
      </c>
    </row>
    <row r="133" spans="2:65" s="12" customFormat="1" ht="11.25">
      <c r="B133" s="151"/>
      <c r="D133" s="152" t="s">
        <v>279</v>
      </c>
      <c r="E133" s="153" t="s">
        <v>1</v>
      </c>
      <c r="F133" s="154" t="s">
        <v>4981</v>
      </c>
      <c r="H133" s="153" t="s">
        <v>1</v>
      </c>
      <c r="I133" s="155"/>
      <c r="L133" s="151"/>
      <c r="M133" s="156"/>
      <c r="T133" s="157"/>
      <c r="AT133" s="153" t="s">
        <v>279</v>
      </c>
      <c r="AU133" s="153" t="s">
        <v>21</v>
      </c>
      <c r="AV133" s="12" t="s">
        <v>21</v>
      </c>
      <c r="AW133" s="12" t="s">
        <v>35</v>
      </c>
      <c r="AX133" s="12" t="s">
        <v>81</v>
      </c>
      <c r="AY133" s="153" t="s">
        <v>270</v>
      </c>
    </row>
    <row r="134" spans="2:65" s="12" customFormat="1" ht="11.25">
      <c r="B134" s="151"/>
      <c r="D134" s="152" t="s">
        <v>279</v>
      </c>
      <c r="E134" s="153" t="s">
        <v>1</v>
      </c>
      <c r="F134" s="154" t="s">
        <v>4982</v>
      </c>
      <c r="H134" s="153" t="s">
        <v>1</v>
      </c>
      <c r="I134" s="155"/>
      <c r="L134" s="151"/>
      <c r="M134" s="156"/>
      <c r="T134" s="157"/>
      <c r="AT134" s="153" t="s">
        <v>279</v>
      </c>
      <c r="AU134" s="153" t="s">
        <v>21</v>
      </c>
      <c r="AV134" s="12" t="s">
        <v>21</v>
      </c>
      <c r="AW134" s="12" t="s">
        <v>35</v>
      </c>
      <c r="AX134" s="12" t="s">
        <v>81</v>
      </c>
      <c r="AY134" s="153" t="s">
        <v>270</v>
      </c>
    </row>
    <row r="135" spans="2:65" s="12" customFormat="1" ht="22.5">
      <c r="B135" s="151"/>
      <c r="D135" s="152" t="s">
        <v>279</v>
      </c>
      <c r="E135" s="153" t="s">
        <v>1</v>
      </c>
      <c r="F135" s="154" t="s">
        <v>4983</v>
      </c>
      <c r="H135" s="153" t="s">
        <v>1</v>
      </c>
      <c r="I135" s="155"/>
      <c r="L135" s="151"/>
      <c r="M135" s="156"/>
      <c r="T135" s="157"/>
      <c r="AT135" s="153" t="s">
        <v>279</v>
      </c>
      <c r="AU135" s="153" t="s">
        <v>21</v>
      </c>
      <c r="AV135" s="12" t="s">
        <v>21</v>
      </c>
      <c r="AW135" s="12" t="s">
        <v>35</v>
      </c>
      <c r="AX135" s="12" t="s">
        <v>81</v>
      </c>
      <c r="AY135" s="153" t="s">
        <v>270</v>
      </c>
    </row>
    <row r="136" spans="2:65" s="14" customFormat="1" ht="11.25">
      <c r="B136" s="165"/>
      <c r="D136" s="152" t="s">
        <v>279</v>
      </c>
      <c r="E136" s="166" t="s">
        <v>1</v>
      </c>
      <c r="F136" s="167" t="s">
        <v>21</v>
      </c>
      <c r="H136" s="168">
        <v>1</v>
      </c>
      <c r="I136" s="169"/>
      <c r="L136" s="165"/>
      <c r="M136" s="170"/>
      <c r="T136" s="171"/>
      <c r="AT136" s="166" t="s">
        <v>279</v>
      </c>
      <c r="AU136" s="166" t="s">
        <v>21</v>
      </c>
      <c r="AV136" s="14" t="s">
        <v>90</v>
      </c>
      <c r="AW136" s="14" t="s">
        <v>35</v>
      </c>
      <c r="AX136" s="14" t="s">
        <v>21</v>
      </c>
      <c r="AY136" s="166" t="s">
        <v>270</v>
      </c>
    </row>
    <row r="137" spans="2:65" s="1" customFormat="1" ht="24.2" customHeight="1">
      <c r="B137" s="32"/>
      <c r="C137" s="138" t="s">
        <v>179</v>
      </c>
      <c r="D137" s="138" t="s">
        <v>272</v>
      </c>
      <c r="E137" s="139" t="s">
        <v>4984</v>
      </c>
      <c r="F137" s="140" t="s">
        <v>4985</v>
      </c>
      <c r="G137" s="141" t="s">
        <v>2308</v>
      </c>
      <c r="H137" s="142">
        <v>1</v>
      </c>
      <c r="I137" s="143"/>
      <c r="J137" s="144">
        <f>ROUND(I137*H137,2)</f>
        <v>0</v>
      </c>
      <c r="K137" s="140" t="s">
        <v>637</v>
      </c>
      <c r="L137" s="32"/>
      <c r="M137" s="145" t="s">
        <v>1</v>
      </c>
      <c r="N137" s="146" t="s">
        <v>46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4965</v>
      </c>
      <c r="AT137" s="149" t="s">
        <v>272</v>
      </c>
      <c r="AU137" s="149" t="s">
        <v>21</v>
      </c>
      <c r="AY137" s="17" t="s">
        <v>270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21</v>
      </c>
      <c r="BK137" s="150">
        <f>ROUND(I137*H137,2)</f>
        <v>0</v>
      </c>
      <c r="BL137" s="17" t="s">
        <v>4965</v>
      </c>
      <c r="BM137" s="149" t="s">
        <v>4986</v>
      </c>
    </row>
    <row r="138" spans="2:65" s="1" customFormat="1" ht="21.75" customHeight="1">
      <c r="B138" s="32"/>
      <c r="C138" s="138" t="s">
        <v>277</v>
      </c>
      <c r="D138" s="138" t="s">
        <v>272</v>
      </c>
      <c r="E138" s="139" t="s">
        <v>4987</v>
      </c>
      <c r="F138" s="140" t="s">
        <v>4988</v>
      </c>
      <c r="G138" s="141" t="s">
        <v>2308</v>
      </c>
      <c r="H138" s="142">
        <v>1</v>
      </c>
      <c r="I138" s="143"/>
      <c r="J138" s="144">
        <f>ROUND(I138*H138,2)</f>
        <v>0</v>
      </c>
      <c r="K138" s="140" t="s">
        <v>637</v>
      </c>
      <c r="L138" s="32"/>
      <c r="M138" s="145" t="s">
        <v>1</v>
      </c>
      <c r="N138" s="146" t="s">
        <v>46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4965</v>
      </c>
      <c r="AT138" s="149" t="s">
        <v>272</v>
      </c>
      <c r="AU138" s="149" t="s">
        <v>21</v>
      </c>
      <c r="AY138" s="17" t="s">
        <v>270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21</v>
      </c>
      <c r="BK138" s="150">
        <f>ROUND(I138*H138,2)</f>
        <v>0</v>
      </c>
      <c r="BL138" s="17" t="s">
        <v>4965</v>
      </c>
      <c r="BM138" s="149" t="s">
        <v>4989</v>
      </c>
    </row>
    <row r="139" spans="2:65" s="1" customFormat="1" ht="24.2" customHeight="1">
      <c r="B139" s="32"/>
      <c r="C139" s="138" t="s">
        <v>317</v>
      </c>
      <c r="D139" s="138" t="s">
        <v>272</v>
      </c>
      <c r="E139" s="139" t="s">
        <v>4990</v>
      </c>
      <c r="F139" s="140" t="s">
        <v>4991</v>
      </c>
      <c r="G139" s="141" t="s">
        <v>2308</v>
      </c>
      <c r="H139" s="142">
        <v>1</v>
      </c>
      <c r="I139" s="143"/>
      <c r="J139" s="144">
        <f>ROUND(I139*H139,2)</f>
        <v>0</v>
      </c>
      <c r="K139" s="140" t="s">
        <v>637</v>
      </c>
      <c r="L139" s="32"/>
      <c r="M139" s="145" t="s">
        <v>1</v>
      </c>
      <c r="N139" s="146" t="s">
        <v>46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4965</v>
      </c>
      <c r="AT139" s="149" t="s">
        <v>272</v>
      </c>
      <c r="AU139" s="149" t="s">
        <v>21</v>
      </c>
      <c r="AY139" s="17" t="s">
        <v>270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21</v>
      </c>
      <c r="BK139" s="150">
        <f>ROUND(I139*H139,2)</f>
        <v>0</v>
      </c>
      <c r="BL139" s="17" t="s">
        <v>4965</v>
      </c>
      <c r="BM139" s="149" t="s">
        <v>4992</v>
      </c>
    </row>
    <row r="140" spans="2:65" s="12" customFormat="1" ht="11.25">
      <c r="B140" s="151"/>
      <c r="D140" s="152" t="s">
        <v>279</v>
      </c>
      <c r="E140" s="153" t="s">
        <v>1</v>
      </c>
      <c r="F140" s="154" t="s">
        <v>4993</v>
      </c>
      <c r="H140" s="153" t="s">
        <v>1</v>
      </c>
      <c r="I140" s="155"/>
      <c r="L140" s="151"/>
      <c r="M140" s="156"/>
      <c r="T140" s="157"/>
      <c r="AT140" s="153" t="s">
        <v>279</v>
      </c>
      <c r="AU140" s="153" t="s">
        <v>21</v>
      </c>
      <c r="AV140" s="12" t="s">
        <v>21</v>
      </c>
      <c r="AW140" s="12" t="s">
        <v>35</v>
      </c>
      <c r="AX140" s="12" t="s">
        <v>81</v>
      </c>
      <c r="AY140" s="153" t="s">
        <v>270</v>
      </c>
    </row>
    <row r="141" spans="2:65" s="12" customFormat="1" ht="11.25">
      <c r="B141" s="151"/>
      <c r="D141" s="152" t="s">
        <v>279</v>
      </c>
      <c r="E141" s="153" t="s">
        <v>1</v>
      </c>
      <c r="F141" s="154" t="s">
        <v>4994</v>
      </c>
      <c r="H141" s="153" t="s">
        <v>1</v>
      </c>
      <c r="I141" s="155"/>
      <c r="L141" s="151"/>
      <c r="M141" s="156"/>
      <c r="T141" s="157"/>
      <c r="AT141" s="153" t="s">
        <v>279</v>
      </c>
      <c r="AU141" s="153" t="s">
        <v>21</v>
      </c>
      <c r="AV141" s="12" t="s">
        <v>21</v>
      </c>
      <c r="AW141" s="12" t="s">
        <v>35</v>
      </c>
      <c r="AX141" s="12" t="s">
        <v>81</v>
      </c>
      <c r="AY141" s="153" t="s">
        <v>270</v>
      </c>
    </row>
    <row r="142" spans="2:65" s="12" customFormat="1" ht="22.5">
      <c r="B142" s="151"/>
      <c r="D142" s="152" t="s">
        <v>279</v>
      </c>
      <c r="E142" s="153" t="s">
        <v>1</v>
      </c>
      <c r="F142" s="154" t="s">
        <v>4995</v>
      </c>
      <c r="H142" s="153" t="s">
        <v>1</v>
      </c>
      <c r="I142" s="155"/>
      <c r="L142" s="151"/>
      <c r="M142" s="156"/>
      <c r="T142" s="157"/>
      <c r="AT142" s="153" t="s">
        <v>279</v>
      </c>
      <c r="AU142" s="153" t="s">
        <v>21</v>
      </c>
      <c r="AV142" s="12" t="s">
        <v>21</v>
      </c>
      <c r="AW142" s="12" t="s">
        <v>35</v>
      </c>
      <c r="AX142" s="12" t="s">
        <v>81</v>
      </c>
      <c r="AY142" s="153" t="s">
        <v>270</v>
      </c>
    </row>
    <row r="143" spans="2:65" s="12" customFormat="1" ht="11.25">
      <c r="B143" s="151"/>
      <c r="D143" s="152" t="s">
        <v>279</v>
      </c>
      <c r="E143" s="153" t="s">
        <v>1</v>
      </c>
      <c r="F143" s="154" t="s">
        <v>4996</v>
      </c>
      <c r="H143" s="153" t="s">
        <v>1</v>
      </c>
      <c r="I143" s="155"/>
      <c r="L143" s="151"/>
      <c r="M143" s="156"/>
      <c r="T143" s="157"/>
      <c r="AT143" s="153" t="s">
        <v>279</v>
      </c>
      <c r="AU143" s="153" t="s">
        <v>21</v>
      </c>
      <c r="AV143" s="12" t="s">
        <v>21</v>
      </c>
      <c r="AW143" s="12" t="s">
        <v>35</v>
      </c>
      <c r="AX143" s="12" t="s">
        <v>81</v>
      </c>
      <c r="AY143" s="153" t="s">
        <v>270</v>
      </c>
    </row>
    <row r="144" spans="2:65" s="14" customFormat="1" ht="11.25">
      <c r="B144" s="165"/>
      <c r="D144" s="152" t="s">
        <v>279</v>
      </c>
      <c r="E144" s="166" t="s">
        <v>1</v>
      </c>
      <c r="F144" s="167" t="s">
        <v>21</v>
      </c>
      <c r="H144" s="168">
        <v>1</v>
      </c>
      <c r="I144" s="169"/>
      <c r="L144" s="165"/>
      <c r="M144" s="170"/>
      <c r="T144" s="171"/>
      <c r="AT144" s="166" t="s">
        <v>279</v>
      </c>
      <c r="AU144" s="166" t="s">
        <v>21</v>
      </c>
      <c r="AV144" s="14" t="s">
        <v>90</v>
      </c>
      <c r="AW144" s="14" t="s">
        <v>35</v>
      </c>
      <c r="AX144" s="14" t="s">
        <v>21</v>
      </c>
      <c r="AY144" s="166" t="s">
        <v>270</v>
      </c>
    </row>
    <row r="145" spans="2:65" s="1" customFormat="1" ht="16.5" customHeight="1">
      <c r="B145" s="32"/>
      <c r="C145" s="138" t="s">
        <v>324</v>
      </c>
      <c r="D145" s="138" t="s">
        <v>272</v>
      </c>
      <c r="E145" s="139" t="s">
        <v>4997</v>
      </c>
      <c r="F145" s="140" t="s">
        <v>4998</v>
      </c>
      <c r="G145" s="141" t="s">
        <v>2308</v>
      </c>
      <c r="H145" s="142">
        <v>1</v>
      </c>
      <c r="I145" s="143"/>
      <c r="J145" s="144">
        <f t="shared" ref="J145:J152" si="0">ROUND(I145*H145,2)</f>
        <v>0</v>
      </c>
      <c r="K145" s="140" t="s">
        <v>637</v>
      </c>
      <c r="L145" s="32"/>
      <c r="M145" s="145" t="s">
        <v>1</v>
      </c>
      <c r="N145" s="146" t="s">
        <v>46</v>
      </c>
      <c r="P145" s="147">
        <f t="shared" ref="P145:P152" si="1">O145*H145</f>
        <v>0</v>
      </c>
      <c r="Q145" s="147">
        <v>0</v>
      </c>
      <c r="R145" s="147">
        <f t="shared" ref="R145:R152" si="2">Q145*H145</f>
        <v>0</v>
      </c>
      <c r="S145" s="147">
        <v>0</v>
      </c>
      <c r="T145" s="148">
        <f t="shared" ref="T145:T152" si="3">S145*H145</f>
        <v>0</v>
      </c>
      <c r="AR145" s="149" t="s">
        <v>4965</v>
      </c>
      <c r="AT145" s="149" t="s">
        <v>272</v>
      </c>
      <c r="AU145" s="149" t="s">
        <v>21</v>
      </c>
      <c r="AY145" s="17" t="s">
        <v>270</v>
      </c>
      <c r="BE145" s="150">
        <f t="shared" ref="BE145:BE152" si="4">IF(N145="základní",J145,0)</f>
        <v>0</v>
      </c>
      <c r="BF145" s="150">
        <f t="shared" ref="BF145:BF152" si="5">IF(N145="snížená",J145,0)</f>
        <v>0</v>
      </c>
      <c r="BG145" s="150">
        <f t="shared" ref="BG145:BG152" si="6">IF(N145="zákl. přenesená",J145,0)</f>
        <v>0</v>
      </c>
      <c r="BH145" s="150">
        <f t="shared" ref="BH145:BH152" si="7">IF(N145="sníž. přenesená",J145,0)</f>
        <v>0</v>
      </c>
      <c r="BI145" s="150">
        <f t="shared" ref="BI145:BI152" si="8">IF(N145="nulová",J145,0)</f>
        <v>0</v>
      </c>
      <c r="BJ145" s="17" t="s">
        <v>21</v>
      </c>
      <c r="BK145" s="150">
        <f t="shared" ref="BK145:BK152" si="9">ROUND(I145*H145,2)</f>
        <v>0</v>
      </c>
      <c r="BL145" s="17" t="s">
        <v>4965</v>
      </c>
      <c r="BM145" s="149" t="s">
        <v>4999</v>
      </c>
    </row>
    <row r="146" spans="2:65" s="1" customFormat="1" ht="21.75" customHeight="1">
      <c r="B146" s="32"/>
      <c r="C146" s="138" t="s">
        <v>332</v>
      </c>
      <c r="D146" s="138" t="s">
        <v>272</v>
      </c>
      <c r="E146" s="139" t="s">
        <v>5000</v>
      </c>
      <c r="F146" s="140" t="s">
        <v>5001</v>
      </c>
      <c r="G146" s="141" t="s">
        <v>2308</v>
      </c>
      <c r="H146" s="142">
        <v>1</v>
      </c>
      <c r="I146" s="143"/>
      <c r="J146" s="144">
        <f t="shared" si="0"/>
        <v>0</v>
      </c>
      <c r="K146" s="140" t="s">
        <v>637</v>
      </c>
      <c r="L146" s="32"/>
      <c r="M146" s="145" t="s">
        <v>1</v>
      </c>
      <c r="N146" s="146" t="s">
        <v>46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4965</v>
      </c>
      <c r="AT146" s="149" t="s">
        <v>272</v>
      </c>
      <c r="AU146" s="149" t="s">
        <v>21</v>
      </c>
      <c r="AY146" s="17" t="s">
        <v>270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21</v>
      </c>
      <c r="BK146" s="150">
        <f t="shared" si="9"/>
        <v>0</v>
      </c>
      <c r="BL146" s="17" t="s">
        <v>4965</v>
      </c>
      <c r="BM146" s="149" t="s">
        <v>5002</v>
      </c>
    </row>
    <row r="147" spans="2:65" s="1" customFormat="1" ht="24.2" customHeight="1">
      <c r="B147" s="32"/>
      <c r="C147" s="138" t="s">
        <v>338</v>
      </c>
      <c r="D147" s="138" t="s">
        <v>272</v>
      </c>
      <c r="E147" s="139" t="s">
        <v>5003</v>
      </c>
      <c r="F147" s="140" t="s">
        <v>5004</v>
      </c>
      <c r="G147" s="141" t="s">
        <v>2308</v>
      </c>
      <c r="H147" s="142">
        <v>1</v>
      </c>
      <c r="I147" s="143"/>
      <c r="J147" s="144">
        <f t="shared" si="0"/>
        <v>0</v>
      </c>
      <c r="K147" s="140" t="s">
        <v>637</v>
      </c>
      <c r="L147" s="32"/>
      <c r="M147" s="145" t="s">
        <v>1</v>
      </c>
      <c r="N147" s="146" t="s">
        <v>46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4965</v>
      </c>
      <c r="AT147" s="149" t="s">
        <v>272</v>
      </c>
      <c r="AU147" s="149" t="s">
        <v>21</v>
      </c>
      <c r="AY147" s="17" t="s">
        <v>270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21</v>
      </c>
      <c r="BK147" s="150">
        <f t="shared" si="9"/>
        <v>0</v>
      </c>
      <c r="BL147" s="17" t="s">
        <v>4965</v>
      </c>
      <c r="BM147" s="149" t="s">
        <v>5005</v>
      </c>
    </row>
    <row r="148" spans="2:65" s="1" customFormat="1" ht="24.2" customHeight="1">
      <c r="B148" s="32"/>
      <c r="C148" s="138" t="s">
        <v>345</v>
      </c>
      <c r="D148" s="138" t="s">
        <v>272</v>
      </c>
      <c r="E148" s="139" t="s">
        <v>5006</v>
      </c>
      <c r="F148" s="140" t="s">
        <v>5007</v>
      </c>
      <c r="G148" s="141" t="s">
        <v>2308</v>
      </c>
      <c r="H148" s="142">
        <v>1</v>
      </c>
      <c r="I148" s="143"/>
      <c r="J148" s="144">
        <f t="shared" si="0"/>
        <v>0</v>
      </c>
      <c r="K148" s="140" t="s">
        <v>637</v>
      </c>
      <c r="L148" s="32"/>
      <c r="M148" s="145" t="s">
        <v>1</v>
      </c>
      <c r="N148" s="146" t="s">
        <v>46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4965</v>
      </c>
      <c r="AT148" s="149" t="s">
        <v>272</v>
      </c>
      <c r="AU148" s="149" t="s">
        <v>21</v>
      </c>
      <c r="AY148" s="17" t="s">
        <v>270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21</v>
      </c>
      <c r="BK148" s="150">
        <f t="shared" si="9"/>
        <v>0</v>
      </c>
      <c r="BL148" s="17" t="s">
        <v>4965</v>
      </c>
      <c r="BM148" s="149" t="s">
        <v>5008</v>
      </c>
    </row>
    <row r="149" spans="2:65" s="1" customFormat="1" ht="24.2" customHeight="1">
      <c r="B149" s="32"/>
      <c r="C149" s="138" t="s">
        <v>26</v>
      </c>
      <c r="D149" s="138" t="s">
        <v>272</v>
      </c>
      <c r="E149" s="139" t="s">
        <v>5009</v>
      </c>
      <c r="F149" s="140" t="s">
        <v>5010</v>
      </c>
      <c r="G149" s="141" t="s">
        <v>2308</v>
      </c>
      <c r="H149" s="142">
        <v>1</v>
      </c>
      <c r="I149" s="143"/>
      <c r="J149" s="144">
        <f t="shared" si="0"/>
        <v>0</v>
      </c>
      <c r="K149" s="140" t="s">
        <v>637</v>
      </c>
      <c r="L149" s="32"/>
      <c r="M149" s="145" t="s">
        <v>1</v>
      </c>
      <c r="N149" s="146" t="s">
        <v>46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4965</v>
      </c>
      <c r="AT149" s="149" t="s">
        <v>272</v>
      </c>
      <c r="AU149" s="149" t="s">
        <v>21</v>
      </c>
      <c r="AY149" s="17" t="s">
        <v>270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21</v>
      </c>
      <c r="BK149" s="150">
        <f t="shared" si="9"/>
        <v>0</v>
      </c>
      <c r="BL149" s="17" t="s">
        <v>4965</v>
      </c>
      <c r="BM149" s="149" t="s">
        <v>5011</v>
      </c>
    </row>
    <row r="150" spans="2:65" s="1" customFormat="1" ht="21.75" customHeight="1">
      <c r="B150" s="32"/>
      <c r="C150" s="138" t="s">
        <v>355</v>
      </c>
      <c r="D150" s="138" t="s">
        <v>272</v>
      </c>
      <c r="E150" s="139" t="s">
        <v>5012</v>
      </c>
      <c r="F150" s="140" t="s">
        <v>5013</v>
      </c>
      <c r="G150" s="141" t="s">
        <v>2308</v>
      </c>
      <c r="H150" s="142">
        <v>1</v>
      </c>
      <c r="I150" s="143"/>
      <c r="J150" s="144">
        <f t="shared" si="0"/>
        <v>0</v>
      </c>
      <c r="K150" s="140" t="s">
        <v>637</v>
      </c>
      <c r="L150" s="32"/>
      <c r="M150" s="145" t="s">
        <v>1</v>
      </c>
      <c r="N150" s="146" t="s">
        <v>46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4965</v>
      </c>
      <c r="AT150" s="149" t="s">
        <v>272</v>
      </c>
      <c r="AU150" s="149" t="s">
        <v>21</v>
      </c>
      <c r="AY150" s="17" t="s">
        <v>270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21</v>
      </c>
      <c r="BK150" s="150">
        <f t="shared" si="9"/>
        <v>0</v>
      </c>
      <c r="BL150" s="17" t="s">
        <v>4965</v>
      </c>
      <c r="BM150" s="149" t="s">
        <v>5014</v>
      </c>
    </row>
    <row r="151" spans="2:65" s="1" customFormat="1" ht="21.75" customHeight="1">
      <c r="B151" s="32"/>
      <c r="C151" s="138" t="s">
        <v>8</v>
      </c>
      <c r="D151" s="138" t="s">
        <v>272</v>
      </c>
      <c r="E151" s="139" t="s">
        <v>5015</v>
      </c>
      <c r="F151" s="140" t="s">
        <v>5016</v>
      </c>
      <c r="G151" s="141" t="s">
        <v>2308</v>
      </c>
      <c r="H151" s="142">
        <v>1</v>
      </c>
      <c r="I151" s="143"/>
      <c r="J151" s="144">
        <f t="shared" si="0"/>
        <v>0</v>
      </c>
      <c r="K151" s="140" t="s">
        <v>637</v>
      </c>
      <c r="L151" s="32"/>
      <c r="M151" s="145" t="s">
        <v>1</v>
      </c>
      <c r="N151" s="146" t="s">
        <v>46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4965</v>
      </c>
      <c r="AT151" s="149" t="s">
        <v>272</v>
      </c>
      <c r="AU151" s="149" t="s">
        <v>21</v>
      </c>
      <c r="AY151" s="17" t="s">
        <v>270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21</v>
      </c>
      <c r="BK151" s="150">
        <f t="shared" si="9"/>
        <v>0</v>
      </c>
      <c r="BL151" s="17" t="s">
        <v>4965</v>
      </c>
      <c r="BM151" s="149" t="s">
        <v>5017</v>
      </c>
    </row>
    <row r="152" spans="2:65" s="1" customFormat="1" ht="16.5" customHeight="1">
      <c r="B152" s="32"/>
      <c r="C152" s="138" t="s">
        <v>368</v>
      </c>
      <c r="D152" s="138" t="s">
        <v>272</v>
      </c>
      <c r="E152" s="139" t="s">
        <v>5018</v>
      </c>
      <c r="F152" s="140" t="s">
        <v>5019</v>
      </c>
      <c r="G152" s="141" t="s">
        <v>2308</v>
      </c>
      <c r="H152" s="142">
        <v>1</v>
      </c>
      <c r="I152" s="143"/>
      <c r="J152" s="144">
        <f t="shared" si="0"/>
        <v>0</v>
      </c>
      <c r="K152" s="140" t="s">
        <v>637</v>
      </c>
      <c r="L152" s="32"/>
      <c r="M152" s="145" t="s">
        <v>1</v>
      </c>
      <c r="N152" s="146" t="s">
        <v>46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4965</v>
      </c>
      <c r="AT152" s="149" t="s">
        <v>272</v>
      </c>
      <c r="AU152" s="149" t="s">
        <v>21</v>
      </c>
      <c r="AY152" s="17" t="s">
        <v>270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21</v>
      </c>
      <c r="BK152" s="150">
        <f t="shared" si="9"/>
        <v>0</v>
      </c>
      <c r="BL152" s="17" t="s">
        <v>4965</v>
      </c>
      <c r="BM152" s="149" t="s">
        <v>5020</v>
      </c>
    </row>
    <row r="153" spans="2:65" s="12" customFormat="1" ht="11.25">
      <c r="B153" s="151"/>
      <c r="D153" s="152" t="s">
        <v>279</v>
      </c>
      <c r="E153" s="153" t="s">
        <v>1</v>
      </c>
      <c r="F153" s="154" t="s">
        <v>5021</v>
      </c>
      <c r="H153" s="153" t="s">
        <v>1</v>
      </c>
      <c r="I153" s="155"/>
      <c r="L153" s="151"/>
      <c r="M153" s="156"/>
      <c r="T153" s="157"/>
      <c r="AT153" s="153" t="s">
        <v>279</v>
      </c>
      <c r="AU153" s="153" t="s">
        <v>21</v>
      </c>
      <c r="AV153" s="12" t="s">
        <v>21</v>
      </c>
      <c r="AW153" s="12" t="s">
        <v>35</v>
      </c>
      <c r="AX153" s="12" t="s">
        <v>81</v>
      </c>
      <c r="AY153" s="153" t="s">
        <v>270</v>
      </c>
    </row>
    <row r="154" spans="2:65" s="12" customFormat="1" ht="11.25">
      <c r="B154" s="151"/>
      <c r="D154" s="152" t="s">
        <v>279</v>
      </c>
      <c r="E154" s="153" t="s">
        <v>1</v>
      </c>
      <c r="F154" s="154" t="s">
        <v>5022</v>
      </c>
      <c r="H154" s="153" t="s">
        <v>1</v>
      </c>
      <c r="I154" s="155"/>
      <c r="L154" s="151"/>
      <c r="M154" s="156"/>
      <c r="T154" s="157"/>
      <c r="AT154" s="153" t="s">
        <v>279</v>
      </c>
      <c r="AU154" s="153" t="s">
        <v>21</v>
      </c>
      <c r="AV154" s="12" t="s">
        <v>21</v>
      </c>
      <c r="AW154" s="12" t="s">
        <v>35</v>
      </c>
      <c r="AX154" s="12" t="s">
        <v>81</v>
      </c>
      <c r="AY154" s="153" t="s">
        <v>270</v>
      </c>
    </row>
    <row r="155" spans="2:65" s="14" customFormat="1" ht="11.25">
      <c r="B155" s="165"/>
      <c r="D155" s="152" t="s">
        <v>279</v>
      </c>
      <c r="E155" s="166" t="s">
        <v>1</v>
      </c>
      <c r="F155" s="167" t="s">
        <v>21</v>
      </c>
      <c r="H155" s="168">
        <v>1</v>
      </c>
      <c r="I155" s="169"/>
      <c r="L155" s="165"/>
      <c r="M155" s="170"/>
      <c r="T155" s="171"/>
      <c r="AT155" s="166" t="s">
        <v>279</v>
      </c>
      <c r="AU155" s="166" t="s">
        <v>21</v>
      </c>
      <c r="AV155" s="14" t="s">
        <v>90</v>
      </c>
      <c r="AW155" s="14" t="s">
        <v>35</v>
      </c>
      <c r="AX155" s="14" t="s">
        <v>21</v>
      </c>
      <c r="AY155" s="166" t="s">
        <v>270</v>
      </c>
    </row>
    <row r="156" spans="2:65" s="1" customFormat="1" ht="21.75" customHeight="1">
      <c r="B156" s="32"/>
      <c r="C156" s="138" t="s">
        <v>375</v>
      </c>
      <c r="D156" s="138" t="s">
        <v>272</v>
      </c>
      <c r="E156" s="139" t="s">
        <v>5023</v>
      </c>
      <c r="F156" s="140" t="s">
        <v>5024</v>
      </c>
      <c r="G156" s="141" t="s">
        <v>2308</v>
      </c>
      <c r="H156" s="142">
        <v>1</v>
      </c>
      <c r="I156" s="143"/>
      <c r="J156" s="144">
        <f t="shared" ref="J156:J161" si="10">ROUND(I156*H156,2)</f>
        <v>0</v>
      </c>
      <c r="K156" s="140" t="s">
        <v>637</v>
      </c>
      <c r="L156" s="32"/>
      <c r="M156" s="145" t="s">
        <v>1</v>
      </c>
      <c r="N156" s="146" t="s">
        <v>46</v>
      </c>
      <c r="P156" s="147">
        <f t="shared" ref="P156:P161" si="11">O156*H156</f>
        <v>0</v>
      </c>
      <c r="Q156" s="147">
        <v>0</v>
      </c>
      <c r="R156" s="147">
        <f t="shared" ref="R156:R161" si="12">Q156*H156</f>
        <v>0</v>
      </c>
      <c r="S156" s="147">
        <v>0</v>
      </c>
      <c r="T156" s="148">
        <f t="shared" ref="T156:T161" si="13">S156*H156</f>
        <v>0</v>
      </c>
      <c r="AR156" s="149" t="s">
        <v>4965</v>
      </c>
      <c r="AT156" s="149" t="s">
        <v>272</v>
      </c>
      <c r="AU156" s="149" t="s">
        <v>21</v>
      </c>
      <c r="AY156" s="17" t="s">
        <v>270</v>
      </c>
      <c r="BE156" s="150">
        <f t="shared" ref="BE156:BE161" si="14">IF(N156="základní",J156,0)</f>
        <v>0</v>
      </c>
      <c r="BF156" s="150">
        <f t="shared" ref="BF156:BF161" si="15">IF(N156="snížená",J156,0)</f>
        <v>0</v>
      </c>
      <c r="BG156" s="150">
        <f t="shared" ref="BG156:BG161" si="16">IF(N156="zákl. přenesená",J156,0)</f>
        <v>0</v>
      </c>
      <c r="BH156" s="150">
        <f t="shared" ref="BH156:BH161" si="17">IF(N156="sníž. přenesená",J156,0)</f>
        <v>0</v>
      </c>
      <c r="BI156" s="150">
        <f t="shared" ref="BI156:BI161" si="18">IF(N156="nulová",J156,0)</f>
        <v>0</v>
      </c>
      <c r="BJ156" s="17" t="s">
        <v>21</v>
      </c>
      <c r="BK156" s="150">
        <f t="shared" ref="BK156:BK161" si="19">ROUND(I156*H156,2)</f>
        <v>0</v>
      </c>
      <c r="BL156" s="17" t="s">
        <v>4965</v>
      </c>
      <c r="BM156" s="149" t="s">
        <v>5025</v>
      </c>
    </row>
    <row r="157" spans="2:65" s="1" customFormat="1" ht="24.2" customHeight="1">
      <c r="B157" s="32"/>
      <c r="C157" s="138" t="s">
        <v>381</v>
      </c>
      <c r="D157" s="138" t="s">
        <v>272</v>
      </c>
      <c r="E157" s="139" t="s">
        <v>5026</v>
      </c>
      <c r="F157" s="140" t="s">
        <v>5027</v>
      </c>
      <c r="G157" s="141" t="s">
        <v>2308</v>
      </c>
      <c r="H157" s="142">
        <v>1</v>
      </c>
      <c r="I157" s="143"/>
      <c r="J157" s="144">
        <f t="shared" si="10"/>
        <v>0</v>
      </c>
      <c r="K157" s="140" t="s">
        <v>637</v>
      </c>
      <c r="L157" s="32"/>
      <c r="M157" s="145" t="s">
        <v>1</v>
      </c>
      <c r="N157" s="146" t="s">
        <v>46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4965</v>
      </c>
      <c r="AT157" s="149" t="s">
        <v>272</v>
      </c>
      <c r="AU157" s="149" t="s">
        <v>21</v>
      </c>
      <c r="AY157" s="17" t="s">
        <v>270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21</v>
      </c>
      <c r="BK157" s="150">
        <f t="shared" si="19"/>
        <v>0</v>
      </c>
      <c r="BL157" s="17" t="s">
        <v>4965</v>
      </c>
      <c r="BM157" s="149" t="s">
        <v>5028</v>
      </c>
    </row>
    <row r="158" spans="2:65" s="1" customFormat="1" ht="16.5" customHeight="1">
      <c r="B158" s="32"/>
      <c r="C158" s="138" t="s">
        <v>392</v>
      </c>
      <c r="D158" s="138" t="s">
        <v>272</v>
      </c>
      <c r="E158" s="139" t="s">
        <v>5029</v>
      </c>
      <c r="F158" s="140" t="s">
        <v>5030</v>
      </c>
      <c r="G158" s="141" t="s">
        <v>2308</v>
      </c>
      <c r="H158" s="142">
        <v>1</v>
      </c>
      <c r="I158" s="143"/>
      <c r="J158" s="144">
        <f t="shared" si="10"/>
        <v>0</v>
      </c>
      <c r="K158" s="140" t="s">
        <v>637</v>
      </c>
      <c r="L158" s="32"/>
      <c r="M158" s="145" t="s">
        <v>1</v>
      </c>
      <c r="N158" s="146" t="s">
        <v>46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4965</v>
      </c>
      <c r="AT158" s="149" t="s">
        <v>272</v>
      </c>
      <c r="AU158" s="149" t="s">
        <v>21</v>
      </c>
      <c r="AY158" s="17" t="s">
        <v>270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21</v>
      </c>
      <c r="BK158" s="150">
        <f t="shared" si="19"/>
        <v>0</v>
      </c>
      <c r="BL158" s="17" t="s">
        <v>4965</v>
      </c>
      <c r="BM158" s="149" t="s">
        <v>5031</v>
      </c>
    </row>
    <row r="159" spans="2:65" s="1" customFormat="1" ht="24.2" customHeight="1">
      <c r="B159" s="32"/>
      <c r="C159" s="138" t="s">
        <v>402</v>
      </c>
      <c r="D159" s="138" t="s">
        <v>272</v>
      </c>
      <c r="E159" s="139" t="s">
        <v>5032</v>
      </c>
      <c r="F159" s="140" t="s">
        <v>5033</v>
      </c>
      <c r="G159" s="141" t="s">
        <v>2308</v>
      </c>
      <c r="H159" s="142">
        <v>1</v>
      </c>
      <c r="I159" s="143"/>
      <c r="J159" s="144">
        <f t="shared" si="10"/>
        <v>0</v>
      </c>
      <c r="K159" s="140" t="s">
        <v>637</v>
      </c>
      <c r="L159" s="32"/>
      <c r="M159" s="145" t="s">
        <v>1</v>
      </c>
      <c r="N159" s="146" t="s">
        <v>46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4965</v>
      </c>
      <c r="AT159" s="149" t="s">
        <v>272</v>
      </c>
      <c r="AU159" s="149" t="s">
        <v>21</v>
      </c>
      <c r="AY159" s="17" t="s">
        <v>270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21</v>
      </c>
      <c r="BK159" s="150">
        <f t="shared" si="19"/>
        <v>0</v>
      </c>
      <c r="BL159" s="17" t="s">
        <v>4965</v>
      </c>
      <c r="BM159" s="149" t="s">
        <v>5034</v>
      </c>
    </row>
    <row r="160" spans="2:65" s="1" customFormat="1" ht="33" customHeight="1">
      <c r="B160" s="32"/>
      <c r="C160" s="138" t="s">
        <v>410</v>
      </c>
      <c r="D160" s="138" t="s">
        <v>272</v>
      </c>
      <c r="E160" s="139" t="s">
        <v>5035</v>
      </c>
      <c r="F160" s="140" t="s">
        <v>5036</v>
      </c>
      <c r="G160" s="141" t="s">
        <v>2308</v>
      </c>
      <c r="H160" s="142">
        <v>1</v>
      </c>
      <c r="I160" s="143"/>
      <c r="J160" s="144">
        <f t="shared" si="10"/>
        <v>0</v>
      </c>
      <c r="K160" s="140" t="s">
        <v>637</v>
      </c>
      <c r="L160" s="32"/>
      <c r="M160" s="145" t="s">
        <v>1</v>
      </c>
      <c r="N160" s="146" t="s">
        <v>46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4965</v>
      </c>
      <c r="AT160" s="149" t="s">
        <v>272</v>
      </c>
      <c r="AU160" s="149" t="s">
        <v>21</v>
      </c>
      <c r="AY160" s="17" t="s">
        <v>270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21</v>
      </c>
      <c r="BK160" s="150">
        <f t="shared" si="19"/>
        <v>0</v>
      </c>
      <c r="BL160" s="17" t="s">
        <v>4965</v>
      </c>
      <c r="BM160" s="149" t="s">
        <v>5037</v>
      </c>
    </row>
    <row r="161" spans="2:65" s="1" customFormat="1" ht="37.9" customHeight="1">
      <c r="B161" s="32"/>
      <c r="C161" s="138" t="s">
        <v>423</v>
      </c>
      <c r="D161" s="138" t="s">
        <v>272</v>
      </c>
      <c r="E161" s="139" t="s">
        <v>5038</v>
      </c>
      <c r="F161" s="140" t="s">
        <v>5039</v>
      </c>
      <c r="G161" s="141" t="s">
        <v>2308</v>
      </c>
      <c r="H161" s="142">
        <v>1</v>
      </c>
      <c r="I161" s="143"/>
      <c r="J161" s="144">
        <f t="shared" si="10"/>
        <v>0</v>
      </c>
      <c r="K161" s="140" t="s">
        <v>637</v>
      </c>
      <c r="L161" s="32"/>
      <c r="M161" s="145" t="s">
        <v>1</v>
      </c>
      <c r="N161" s="146" t="s">
        <v>46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4965</v>
      </c>
      <c r="AT161" s="149" t="s">
        <v>272</v>
      </c>
      <c r="AU161" s="149" t="s">
        <v>21</v>
      </c>
      <c r="AY161" s="17" t="s">
        <v>270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21</v>
      </c>
      <c r="BK161" s="150">
        <f t="shared" si="19"/>
        <v>0</v>
      </c>
      <c r="BL161" s="17" t="s">
        <v>4965</v>
      </c>
      <c r="BM161" s="149" t="s">
        <v>5040</v>
      </c>
    </row>
    <row r="162" spans="2:65" s="12" customFormat="1" ht="22.5">
      <c r="B162" s="151"/>
      <c r="D162" s="152" t="s">
        <v>279</v>
      </c>
      <c r="E162" s="153" t="s">
        <v>1</v>
      </c>
      <c r="F162" s="154" t="s">
        <v>5041</v>
      </c>
      <c r="H162" s="153" t="s">
        <v>1</v>
      </c>
      <c r="I162" s="155"/>
      <c r="L162" s="151"/>
      <c r="M162" s="156"/>
      <c r="T162" s="157"/>
      <c r="AT162" s="153" t="s">
        <v>279</v>
      </c>
      <c r="AU162" s="153" t="s">
        <v>21</v>
      </c>
      <c r="AV162" s="12" t="s">
        <v>21</v>
      </c>
      <c r="AW162" s="12" t="s">
        <v>35</v>
      </c>
      <c r="AX162" s="12" t="s">
        <v>81</v>
      </c>
      <c r="AY162" s="153" t="s">
        <v>270</v>
      </c>
    </row>
    <row r="163" spans="2:65" s="12" customFormat="1" ht="11.25">
      <c r="B163" s="151"/>
      <c r="D163" s="152" t="s">
        <v>279</v>
      </c>
      <c r="E163" s="153" t="s">
        <v>1</v>
      </c>
      <c r="F163" s="154" t="s">
        <v>5042</v>
      </c>
      <c r="H163" s="153" t="s">
        <v>1</v>
      </c>
      <c r="I163" s="155"/>
      <c r="L163" s="151"/>
      <c r="M163" s="156"/>
      <c r="T163" s="157"/>
      <c r="AT163" s="153" t="s">
        <v>279</v>
      </c>
      <c r="AU163" s="153" t="s">
        <v>21</v>
      </c>
      <c r="AV163" s="12" t="s">
        <v>21</v>
      </c>
      <c r="AW163" s="12" t="s">
        <v>35</v>
      </c>
      <c r="AX163" s="12" t="s">
        <v>81</v>
      </c>
      <c r="AY163" s="153" t="s">
        <v>270</v>
      </c>
    </row>
    <row r="164" spans="2:65" s="14" customFormat="1" ht="11.25">
      <c r="B164" s="165"/>
      <c r="D164" s="152" t="s">
        <v>279</v>
      </c>
      <c r="E164" s="166" t="s">
        <v>1</v>
      </c>
      <c r="F164" s="167" t="s">
        <v>21</v>
      </c>
      <c r="H164" s="168">
        <v>1</v>
      </c>
      <c r="I164" s="169"/>
      <c r="L164" s="165"/>
      <c r="M164" s="170"/>
      <c r="T164" s="171"/>
      <c r="AT164" s="166" t="s">
        <v>279</v>
      </c>
      <c r="AU164" s="166" t="s">
        <v>21</v>
      </c>
      <c r="AV164" s="14" t="s">
        <v>90</v>
      </c>
      <c r="AW164" s="14" t="s">
        <v>35</v>
      </c>
      <c r="AX164" s="14" t="s">
        <v>21</v>
      </c>
      <c r="AY164" s="166" t="s">
        <v>270</v>
      </c>
    </row>
    <row r="165" spans="2:65" s="1" customFormat="1" ht="24.2" customHeight="1">
      <c r="B165" s="32"/>
      <c r="C165" s="138" t="s">
        <v>432</v>
      </c>
      <c r="D165" s="138" t="s">
        <v>272</v>
      </c>
      <c r="E165" s="139" t="s">
        <v>5043</v>
      </c>
      <c r="F165" s="140" t="s">
        <v>5044</v>
      </c>
      <c r="G165" s="141" t="s">
        <v>2308</v>
      </c>
      <c r="H165" s="142">
        <v>1</v>
      </c>
      <c r="I165" s="143"/>
      <c r="J165" s="144">
        <f t="shared" ref="J165:J171" si="20">ROUND(I165*H165,2)</f>
        <v>0</v>
      </c>
      <c r="K165" s="140" t="s">
        <v>637</v>
      </c>
      <c r="L165" s="32"/>
      <c r="M165" s="145" t="s">
        <v>1</v>
      </c>
      <c r="N165" s="146" t="s">
        <v>46</v>
      </c>
      <c r="P165" s="147">
        <f t="shared" ref="P165:P171" si="21">O165*H165</f>
        <v>0</v>
      </c>
      <c r="Q165" s="147">
        <v>0</v>
      </c>
      <c r="R165" s="147">
        <f t="shared" ref="R165:R171" si="22">Q165*H165</f>
        <v>0</v>
      </c>
      <c r="S165" s="147">
        <v>0</v>
      </c>
      <c r="T165" s="148">
        <f t="shared" ref="T165:T171" si="23">S165*H165</f>
        <v>0</v>
      </c>
      <c r="AR165" s="149" t="s">
        <v>4965</v>
      </c>
      <c r="AT165" s="149" t="s">
        <v>272</v>
      </c>
      <c r="AU165" s="149" t="s">
        <v>21</v>
      </c>
      <c r="AY165" s="17" t="s">
        <v>270</v>
      </c>
      <c r="BE165" s="150">
        <f t="shared" ref="BE165:BE171" si="24">IF(N165="základní",J165,0)</f>
        <v>0</v>
      </c>
      <c r="BF165" s="150">
        <f t="shared" ref="BF165:BF171" si="25">IF(N165="snížená",J165,0)</f>
        <v>0</v>
      </c>
      <c r="BG165" s="150">
        <f t="shared" ref="BG165:BG171" si="26">IF(N165="zákl. přenesená",J165,0)</f>
        <v>0</v>
      </c>
      <c r="BH165" s="150">
        <f t="shared" ref="BH165:BH171" si="27">IF(N165="sníž. přenesená",J165,0)</f>
        <v>0</v>
      </c>
      <c r="BI165" s="150">
        <f t="shared" ref="BI165:BI171" si="28">IF(N165="nulová",J165,0)</f>
        <v>0</v>
      </c>
      <c r="BJ165" s="17" t="s">
        <v>21</v>
      </c>
      <c r="BK165" s="150">
        <f t="shared" ref="BK165:BK171" si="29">ROUND(I165*H165,2)</f>
        <v>0</v>
      </c>
      <c r="BL165" s="17" t="s">
        <v>4965</v>
      </c>
      <c r="BM165" s="149" t="s">
        <v>5045</v>
      </c>
    </row>
    <row r="166" spans="2:65" s="1" customFormat="1" ht="21.75" customHeight="1">
      <c r="B166" s="32"/>
      <c r="C166" s="138" t="s">
        <v>7</v>
      </c>
      <c r="D166" s="138" t="s">
        <v>272</v>
      </c>
      <c r="E166" s="139" t="s">
        <v>5046</v>
      </c>
      <c r="F166" s="140" t="s">
        <v>5047</v>
      </c>
      <c r="G166" s="141" t="s">
        <v>2308</v>
      </c>
      <c r="H166" s="142">
        <v>1</v>
      </c>
      <c r="I166" s="143"/>
      <c r="J166" s="144">
        <f t="shared" si="20"/>
        <v>0</v>
      </c>
      <c r="K166" s="140" t="s">
        <v>637</v>
      </c>
      <c r="L166" s="32"/>
      <c r="M166" s="145" t="s">
        <v>1</v>
      </c>
      <c r="N166" s="146" t="s">
        <v>46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4965</v>
      </c>
      <c r="AT166" s="149" t="s">
        <v>272</v>
      </c>
      <c r="AU166" s="149" t="s">
        <v>21</v>
      </c>
      <c r="AY166" s="17" t="s">
        <v>270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21</v>
      </c>
      <c r="BK166" s="150">
        <f t="shared" si="29"/>
        <v>0</v>
      </c>
      <c r="BL166" s="17" t="s">
        <v>4965</v>
      </c>
      <c r="BM166" s="149" t="s">
        <v>5048</v>
      </c>
    </row>
    <row r="167" spans="2:65" s="1" customFormat="1" ht="16.5" customHeight="1">
      <c r="B167" s="32"/>
      <c r="C167" s="138" t="s">
        <v>457</v>
      </c>
      <c r="D167" s="138" t="s">
        <v>272</v>
      </c>
      <c r="E167" s="139" t="s">
        <v>5049</v>
      </c>
      <c r="F167" s="140" t="s">
        <v>5050</v>
      </c>
      <c r="G167" s="141" t="s">
        <v>2308</v>
      </c>
      <c r="H167" s="142">
        <v>1</v>
      </c>
      <c r="I167" s="143"/>
      <c r="J167" s="144">
        <f t="shared" si="20"/>
        <v>0</v>
      </c>
      <c r="K167" s="140" t="s">
        <v>637</v>
      </c>
      <c r="L167" s="32"/>
      <c r="M167" s="145" t="s">
        <v>1</v>
      </c>
      <c r="N167" s="146" t="s">
        <v>46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4965</v>
      </c>
      <c r="AT167" s="149" t="s">
        <v>272</v>
      </c>
      <c r="AU167" s="149" t="s">
        <v>21</v>
      </c>
      <c r="AY167" s="17" t="s">
        <v>270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21</v>
      </c>
      <c r="BK167" s="150">
        <f t="shared" si="29"/>
        <v>0</v>
      </c>
      <c r="BL167" s="17" t="s">
        <v>4965</v>
      </c>
      <c r="BM167" s="149" t="s">
        <v>5051</v>
      </c>
    </row>
    <row r="168" spans="2:65" s="1" customFormat="1" ht="21.75" customHeight="1">
      <c r="B168" s="32"/>
      <c r="C168" s="138" t="s">
        <v>464</v>
      </c>
      <c r="D168" s="138" t="s">
        <v>272</v>
      </c>
      <c r="E168" s="139" t="s">
        <v>5052</v>
      </c>
      <c r="F168" s="140" t="s">
        <v>5053</v>
      </c>
      <c r="G168" s="141" t="s">
        <v>2308</v>
      </c>
      <c r="H168" s="142">
        <v>1</v>
      </c>
      <c r="I168" s="143"/>
      <c r="J168" s="144">
        <f t="shared" si="20"/>
        <v>0</v>
      </c>
      <c r="K168" s="140" t="s">
        <v>637</v>
      </c>
      <c r="L168" s="32"/>
      <c r="M168" s="145" t="s">
        <v>1</v>
      </c>
      <c r="N168" s="146" t="s">
        <v>46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4965</v>
      </c>
      <c r="AT168" s="149" t="s">
        <v>272</v>
      </c>
      <c r="AU168" s="149" t="s">
        <v>21</v>
      </c>
      <c r="AY168" s="17" t="s">
        <v>270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21</v>
      </c>
      <c r="BK168" s="150">
        <f t="shared" si="29"/>
        <v>0</v>
      </c>
      <c r="BL168" s="17" t="s">
        <v>4965</v>
      </c>
      <c r="BM168" s="149" t="s">
        <v>5054</v>
      </c>
    </row>
    <row r="169" spans="2:65" s="1" customFormat="1" ht="16.5" customHeight="1">
      <c r="B169" s="32"/>
      <c r="C169" s="138" t="s">
        <v>470</v>
      </c>
      <c r="D169" s="138" t="s">
        <v>272</v>
      </c>
      <c r="E169" s="139" t="s">
        <v>5055</v>
      </c>
      <c r="F169" s="140" t="s">
        <v>5056</v>
      </c>
      <c r="G169" s="141" t="s">
        <v>2308</v>
      </c>
      <c r="H169" s="142">
        <v>1</v>
      </c>
      <c r="I169" s="143"/>
      <c r="J169" s="144">
        <f t="shared" si="20"/>
        <v>0</v>
      </c>
      <c r="K169" s="140" t="s">
        <v>637</v>
      </c>
      <c r="L169" s="32"/>
      <c r="M169" s="145" t="s">
        <v>1</v>
      </c>
      <c r="N169" s="146" t="s">
        <v>46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4965</v>
      </c>
      <c r="AT169" s="149" t="s">
        <v>272</v>
      </c>
      <c r="AU169" s="149" t="s">
        <v>21</v>
      </c>
      <c r="AY169" s="17" t="s">
        <v>270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21</v>
      </c>
      <c r="BK169" s="150">
        <f t="shared" si="29"/>
        <v>0</v>
      </c>
      <c r="BL169" s="17" t="s">
        <v>4965</v>
      </c>
      <c r="BM169" s="149" t="s">
        <v>5057</v>
      </c>
    </row>
    <row r="170" spans="2:65" s="1" customFormat="1" ht="24.2" customHeight="1">
      <c r="B170" s="32"/>
      <c r="C170" s="138" t="s">
        <v>181</v>
      </c>
      <c r="D170" s="138" t="s">
        <v>272</v>
      </c>
      <c r="E170" s="139" t="s">
        <v>5058</v>
      </c>
      <c r="F170" s="140" t="s">
        <v>5059</v>
      </c>
      <c r="G170" s="141" t="s">
        <v>2308</v>
      </c>
      <c r="H170" s="142">
        <v>1</v>
      </c>
      <c r="I170" s="143"/>
      <c r="J170" s="144">
        <f t="shared" si="20"/>
        <v>0</v>
      </c>
      <c r="K170" s="140" t="s">
        <v>637</v>
      </c>
      <c r="L170" s="32"/>
      <c r="M170" s="145" t="s">
        <v>1</v>
      </c>
      <c r="N170" s="146" t="s">
        <v>46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4965</v>
      </c>
      <c r="AT170" s="149" t="s">
        <v>272</v>
      </c>
      <c r="AU170" s="149" t="s">
        <v>21</v>
      </c>
      <c r="AY170" s="17" t="s">
        <v>270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21</v>
      </c>
      <c r="BK170" s="150">
        <f t="shared" si="29"/>
        <v>0</v>
      </c>
      <c r="BL170" s="17" t="s">
        <v>4965</v>
      </c>
      <c r="BM170" s="149" t="s">
        <v>5060</v>
      </c>
    </row>
    <row r="171" spans="2:65" s="1" customFormat="1" ht="37.9" customHeight="1">
      <c r="B171" s="32"/>
      <c r="C171" s="138" t="s">
        <v>482</v>
      </c>
      <c r="D171" s="138" t="s">
        <v>272</v>
      </c>
      <c r="E171" s="139" t="s">
        <v>5061</v>
      </c>
      <c r="F171" s="140" t="s">
        <v>5062</v>
      </c>
      <c r="G171" s="141" t="s">
        <v>2308</v>
      </c>
      <c r="H171" s="142">
        <v>1</v>
      </c>
      <c r="I171" s="143"/>
      <c r="J171" s="144">
        <f t="shared" si="20"/>
        <v>0</v>
      </c>
      <c r="K171" s="140" t="s">
        <v>637</v>
      </c>
      <c r="L171" s="32"/>
      <c r="M171" s="189" t="s">
        <v>1</v>
      </c>
      <c r="N171" s="190" t="s">
        <v>46</v>
      </c>
      <c r="O171" s="191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AR171" s="149" t="s">
        <v>4965</v>
      </c>
      <c r="AT171" s="149" t="s">
        <v>272</v>
      </c>
      <c r="AU171" s="149" t="s">
        <v>21</v>
      </c>
      <c r="AY171" s="17" t="s">
        <v>270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21</v>
      </c>
      <c r="BK171" s="150">
        <f t="shared" si="29"/>
        <v>0</v>
      </c>
      <c r="BL171" s="17" t="s">
        <v>4965</v>
      </c>
      <c r="BM171" s="149" t="s">
        <v>5063</v>
      </c>
    </row>
    <row r="172" spans="2:65" s="1" customFormat="1" ht="6.95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sheetProtection algorithmName="SHA-512" hashValue="TmtF9kiGTZmAYktTmgvTnyZMssMeHtCBIZG4rsqsMPf1IOz2DVTzJcK+irY47cwsFB0D1yVy4XINsPWHaecXpA==" saltValue="gxJbcW7D7m8cnE0ZleGXgXnqfjpRsdpKYPuE1Alk9+Mr1ndSux5YY3csGUTwp7iF/TUo8bAb3cT9clf1d/VfMg==" spinCount="100000" sheet="1" objects="1" scenarios="1" formatColumns="0" formatRows="0" autoFilter="0"/>
  <autoFilter ref="C116:K171" xr:uid="{00000000-0009-0000-0000-000010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SO 101.1 - komunikace a z...</vt:lpstr>
      <vt:lpstr>SO 101.2 - komunikace a z...</vt:lpstr>
      <vt:lpstr>SO 102 - stezka pro chodc...</vt:lpstr>
      <vt:lpstr>SO 103 - tramvajová zastá...</vt:lpstr>
      <vt:lpstr>SO 103.1 - tramvajová zas...</vt:lpstr>
      <vt:lpstr>SO 330 - VODOVOD</vt:lpstr>
      <vt:lpstr>01 - Asanace</vt:lpstr>
      <vt:lpstr>02 - Výsadba</vt:lpstr>
      <vt:lpstr>SO 901 - přeložka vedení ...</vt:lpstr>
      <vt:lpstr>SO 902 - přeložka sloupů ...</vt:lpstr>
      <vt:lpstr>SO 903.1 - přeložka podze...</vt:lpstr>
      <vt:lpstr>SO 903.2 - přeložka podze...</vt:lpstr>
      <vt:lpstr>SO 904 - přeložka podzemn...</vt:lpstr>
      <vt:lpstr>SO 905 - přeložka podzemn...</vt:lpstr>
      <vt:lpstr>SO 906 - přeložka podzemn...</vt:lpstr>
      <vt:lpstr>990 - OSTATNÍ NÁKLADY</vt:lpstr>
      <vt:lpstr>'01 - Asanace'!Názvy_tisku</vt:lpstr>
      <vt:lpstr>'02 - Výsadba'!Názvy_tisku</vt:lpstr>
      <vt:lpstr>'990 - OSTATNÍ NÁKLADY'!Názvy_tisku</vt:lpstr>
      <vt:lpstr>'Rekapitulace stavby'!Názvy_tisku</vt:lpstr>
      <vt:lpstr>'SO 101.1 - komunikace a z...'!Názvy_tisku</vt:lpstr>
      <vt:lpstr>'SO 101.2 - komunikace a z...'!Názvy_tisku</vt:lpstr>
      <vt:lpstr>'SO 102 - stezka pro chodc...'!Názvy_tisku</vt:lpstr>
      <vt:lpstr>'SO 103 - tramvajová zastá...'!Názvy_tisku</vt:lpstr>
      <vt:lpstr>'SO 103.1 - tramvajová zas...'!Názvy_tisku</vt:lpstr>
      <vt:lpstr>'SO 330 - VODOVOD'!Názvy_tisku</vt:lpstr>
      <vt:lpstr>'SO 901 - přeložka vedení ...'!Názvy_tisku</vt:lpstr>
      <vt:lpstr>'SO 902 - přeložka sloupů ...'!Názvy_tisku</vt:lpstr>
      <vt:lpstr>'SO 903.1 - přeložka podze...'!Názvy_tisku</vt:lpstr>
      <vt:lpstr>'SO 903.2 - přeložka podze...'!Názvy_tisku</vt:lpstr>
      <vt:lpstr>'SO 904 - přeložka podzemn...'!Názvy_tisku</vt:lpstr>
      <vt:lpstr>'SO 905 - přeložka podzemn...'!Názvy_tisku</vt:lpstr>
      <vt:lpstr>'SO 906 - přeložka podzemn...'!Názvy_tisku</vt:lpstr>
      <vt:lpstr>'01 - Asanace'!Oblast_tisku</vt:lpstr>
      <vt:lpstr>'02 - Výsadba'!Oblast_tisku</vt:lpstr>
      <vt:lpstr>'990 - OSTATNÍ NÁKLADY'!Oblast_tisku</vt:lpstr>
      <vt:lpstr>'Rekapitulace stavby'!Oblast_tisku</vt:lpstr>
      <vt:lpstr>'SO 101.1 - komunikace a z...'!Oblast_tisku</vt:lpstr>
      <vt:lpstr>'SO 101.2 - komunikace a z...'!Oblast_tisku</vt:lpstr>
      <vt:lpstr>'SO 102 - stezka pro chodc...'!Oblast_tisku</vt:lpstr>
      <vt:lpstr>'SO 103 - tramvajová zastá...'!Oblast_tisku</vt:lpstr>
      <vt:lpstr>'SO 103.1 - tramvajová zas...'!Oblast_tisku</vt:lpstr>
      <vt:lpstr>'SO 330 - VODOVOD'!Oblast_tisku</vt:lpstr>
      <vt:lpstr>'SO 901 - přeložka vedení ...'!Oblast_tisku</vt:lpstr>
      <vt:lpstr>'SO 902 - přeložka sloupů ...'!Oblast_tisku</vt:lpstr>
      <vt:lpstr>'SO 903.1 - přeložka podze...'!Oblast_tisku</vt:lpstr>
      <vt:lpstr>'SO 903.2 - přeložka podze...'!Oblast_tisku</vt:lpstr>
      <vt:lpstr>'SO 904 - přeložka podzemn...'!Oblast_tisku</vt:lpstr>
      <vt:lpstr>'SO 905 - přeložka podzemn...'!Oblast_tisku</vt:lpstr>
      <vt:lpstr>'SO 906 - přeložka podzemn...'!Oblast_tisku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DESKTOP-0NNU50Q\Admin</dc:creator>
  <cp:lastModifiedBy>Michal Obrtel</cp:lastModifiedBy>
  <dcterms:created xsi:type="dcterms:W3CDTF">2025-02-05T13:39:52Z</dcterms:created>
  <dcterms:modified xsi:type="dcterms:W3CDTF">2025-02-05T13:42:15Z</dcterms:modified>
</cp:coreProperties>
</file>