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DATA\Mail\"/>
    </mc:Choice>
  </mc:AlternateContent>
  <bookViews>
    <workbookView xWindow="0" yWindow="0" windowWidth="0" windowHeight="0"/>
  </bookViews>
  <sheets>
    <sheet name="Rekapitulace stavby" sheetId="1" r:id="rId1"/>
    <sheet name="PS01 - Strojně technologi..." sheetId="2" r:id="rId2"/>
    <sheet name="PS 02 - Elektroinstalace ..." sheetId="3" r:id="rId3"/>
    <sheet name="PS03 - Zabezpečení objektu" sheetId="4" r:id="rId4"/>
    <sheet name="SO01 - Vodojem - stavební..." sheetId="5" r:id="rId5"/>
    <sheet name="SO02 - Oplocení" sheetId="6" r:id="rId6"/>
    <sheet name="SO03 - Zpevněné plochy" sheetId="7" r:id="rId7"/>
    <sheet name="SO04 - Stavební elektro" sheetId="8" r:id="rId8"/>
    <sheet name="SO05 - Sanace akumulačníc..." sheetId="9" r:id="rId9"/>
    <sheet name="VRN - Vedlejší rozpočtové..." sheetId="10" r:id="rId10"/>
    <sheet name="Pokyny pro vyplnění" sheetId="11" r:id="rId11"/>
  </sheets>
  <definedNames>
    <definedName name="_xlnm.Print_Area" localSheetId="0">'Rekapitulace stavby'!$D$4:$AO$36,'Rekapitulace stavby'!$C$42:$AQ$73</definedName>
    <definedName name="_xlnm.Print_Titles" localSheetId="0">'Rekapitulace stavby'!$52:$52</definedName>
    <definedName name="_xlnm._FilterDatabase" localSheetId="1" hidden="1">'PS01 - Strojně technologi...'!$C$91:$K$156</definedName>
    <definedName name="_xlnm.Print_Area" localSheetId="1">'PS01 - Strojně technologi...'!$C$4:$J$41,'PS01 - Strojně technologi...'!$C$47:$J$71,'PS01 - Strojně technologi...'!$C$77:$K$156</definedName>
    <definedName name="_xlnm.Print_Titles" localSheetId="1">'PS01 - Strojně technologi...'!$91:$91</definedName>
    <definedName name="_xlnm._FilterDatabase" localSheetId="2" hidden="1">'PS 02 - Elektroinstalace ...'!$C$95:$K$409</definedName>
    <definedName name="_xlnm.Print_Area" localSheetId="2">'PS 02 - Elektroinstalace ...'!$C$4:$J$41,'PS 02 - Elektroinstalace ...'!$C$47:$J$75,'PS 02 - Elektroinstalace ...'!$C$81:$K$409</definedName>
    <definedName name="_xlnm.Print_Titles" localSheetId="2">'PS 02 - Elektroinstalace ...'!$95:$95</definedName>
    <definedName name="_xlnm._FilterDatabase" localSheetId="3" hidden="1">'PS03 - Zabezpečení objektu'!$C$88:$K$134</definedName>
    <definedName name="_xlnm.Print_Area" localSheetId="3">'PS03 - Zabezpečení objektu'!$C$4:$J$41,'PS03 - Zabezpečení objektu'!$C$47:$J$68,'PS03 - Zabezpečení objektu'!$C$74:$K$134</definedName>
    <definedName name="_xlnm.Print_Titles" localSheetId="3">'PS03 - Zabezpečení objektu'!$88:$88</definedName>
    <definedName name="_xlnm._FilterDatabase" localSheetId="4" hidden="1">'SO01 - Vodojem - stavební...'!$C$115:$K$832</definedName>
    <definedName name="_xlnm.Print_Area" localSheetId="4">'SO01 - Vodojem - stavební...'!$C$4:$J$41,'SO01 - Vodojem - stavební...'!$C$47:$J$95,'SO01 - Vodojem - stavební...'!$C$101:$K$832</definedName>
    <definedName name="_xlnm.Print_Titles" localSheetId="4">'SO01 - Vodojem - stavební...'!$115:$115</definedName>
    <definedName name="_xlnm._FilterDatabase" localSheetId="5" hidden="1">'SO02 - Oplocení'!$C$99:$K$314</definedName>
    <definedName name="_xlnm.Print_Area" localSheetId="5">'SO02 - Oplocení'!$C$4:$J$41,'SO02 - Oplocení'!$C$47:$J$79,'SO02 - Oplocení'!$C$85:$K$314</definedName>
    <definedName name="_xlnm.Print_Titles" localSheetId="5">'SO02 - Oplocení'!$99:$99</definedName>
    <definedName name="_xlnm._FilterDatabase" localSheetId="6" hidden="1">'SO03 - Zpevněné plochy'!$C$95:$K$219</definedName>
    <definedName name="_xlnm.Print_Area" localSheetId="6">'SO03 - Zpevněné plochy'!$C$4:$J$41,'SO03 - Zpevněné plochy'!$C$47:$J$75,'SO03 - Zpevněné plochy'!$C$81:$K$219</definedName>
    <definedName name="_xlnm.Print_Titles" localSheetId="6">'SO03 - Zpevněné plochy'!$95:$95</definedName>
    <definedName name="_xlnm._FilterDatabase" localSheetId="7" hidden="1">'SO04 - Stavební elektro'!$C$91:$K$155</definedName>
    <definedName name="_xlnm.Print_Area" localSheetId="7">'SO04 - Stavební elektro'!$C$4:$J$41,'SO04 - Stavební elektro'!$C$47:$J$71,'SO04 - Stavební elektro'!$C$77:$K$155</definedName>
    <definedName name="_xlnm.Print_Titles" localSheetId="7">'SO04 - Stavební elektro'!$91:$91</definedName>
    <definedName name="_xlnm._FilterDatabase" localSheetId="8" hidden="1">'SO05 - Sanace akumulačníc...'!$C$90:$K$191</definedName>
    <definedName name="_xlnm.Print_Area" localSheetId="8">'SO05 - Sanace akumulačníc...'!$C$4:$J$41,'SO05 - Sanace akumulačníc...'!$C$47:$J$70,'SO05 - Sanace akumulačníc...'!$C$76:$K$191</definedName>
    <definedName name="_xlnm.Print_Titles" localSheetId="8">'SO05 - Sanace akumulačníc...'!$90:$90</definedName>
    <definedName name="_xlnm._FilterDatabase" localSheetId="9" hidden="1">'VRN - Vedlejší rozpočtové...'!$C$89:$K$116</definedName>
    <definedName name="_xlnm.Print_Area" localSheetId="9">'VRN - Vedlejší rozpočtové...'!$C$4:$J$41,'VRN - Vedlejší rozpočtové...'!$C$47:$J$69,'VRN - Vedlejší rozpočtové...'!$C$75:$K$116</definedName>
    <definedName name="_xlnm.Print_Titles" localSheetId="9">'VRN - Vedlejší rozpočtové...'!$89:$89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9"/>
  <c r="J38"/>
  <c i="1" r="AY72"/>
  <c i="10" r="J37"/>
  <c i="1" r="AX72"/>
  <c i="10" r="BI116"/>
  <c r="BH116"/>
  <c r="BG116"/>
  <c r="BF116"/>
  <c r="T116"/>
  <c r="T115"/>
  <c r="R116"/>
  <c r="R115"/>
  <c r="P116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J86"/>
  <c r="F86"/>
  <c r="F84"/>
  <c r="E82"/>
  <c r="J58"/>
  <c r="F58"/>
  <c r="F56"/>
  <c r="E54"/>
  <c r="J26"/>
  <c r="E26"/>
  <c r="J87"/>
  <c r="J25"/>
  <c r="J20"/>
  <c r="E20"/>
  <c r="F87"/>
  <c r="J19"/>
  <c r="J14"/>
  <c r="J56"/>
  <c r="E7"/>
  <c r="E50"/>
  <c i="9" r="J39"/>
  <c r="J38"/>
  <c i="1" r="AY70"/>
  <c i="9" r="J37"/>
  <c i="1" r="AX70"/>
  <c i="9"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0"/>
  <c r="BH180"/>
  <c r="BG180"/>
  <c r="BF180"/>
  <c r="T180"/>
  <c r="T179"/>
  <c r="R180"/>
  <c r="R179"/>
  <c r="P180"/>
  <c r="P179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15"/>
  <c r="BH115"/>
  <c r="BG115"/>
  <c r="BF115"/>
  <c r="T115"/>
  <c r="R115"/>
  <c r="P115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F85"/>
  <c r="E83"/>
  <c r="F56"/>
  <c r="E54"/>
  <c r="J26"/>
  <c r="E26"/>
  <c r="J88"/>
  <c r="J25"/>
  <c r="J23"/>
  <c r="E23"/>
  <c r="J87"/>
  <c r="J22"/>
  <c r="J20"/>
  <c r="E20"/>
  <c r="F88"/>
  <c r="J19"/>
  <c r="J17"/>
  <c r="E17"/>
  <c r="F87"/>
  <c r="J16"/>
  <c r="J14"/>
  <c r="J56"/>
  <c r="E7"/>
  <c r="E79"/>
  <c i="8" r="J39"/>
  <c r="J38"/>
  <c i="1" r="AY68"/>
  <c i="8" r="J37"/>
  <c i="1" r="AX68"/>
  <c i="8"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T94"/>
  <c r="R95"/>
  <c r="R94"/>
  <c r="P95"/>
  <c r="P94"/>
  <c r="F86"/>
  <c r="E84"/>
  <c r="F56"/>
  <c r="E54"/>
  <c r="J26"/>
  <c r="E26"/>
  <c r="J59"/>
  <c r="J25"/>
  <c r="J23"/>
  <c r="E23"/>
  <c r="J88"/>
  <c r="J22"/>
  <c r="J20"/>
  <c r="E20"/>
  <c r="F59"/>
  <c r="J19"/>
  <c r="J17"/>
  <c r="E17"/>
  <c r="F58"/>
  <c r="J16"/>
  <c r="J14"/>
  <c r="J86"/>
  <c r="E7"/>
  <c r="E80"/>
  <c i="7" r="J39"/>
  <c r="J38"/>
  <c i="1" r="AY66"/>
  <c i="7" r="J37"/>
  <c i="1" r="AX66"/>
  <c i="7" r="BI218"/>
  <c r="BH218"/>
  <c r="BG218"/>
  <c r="BF218"/>
  <c r="T218"/>
  <c r="T217"/>
  <c r="R218"/>
  <c r="R217"/>
  <c r="P218"/>
  <c r="P217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89"/>
  <c r="BH189"/>
  <c r="BG189"/>
  <c r="BF189"/>
  <c r="T189"/>
  <c r="R189"/>
  <c r="P189"/>
  <c r="BI184"/>
  <c r="BH184"/>
  <c r="BG184"/>
  <c r="BF184"/>
  <c r="T184"/>
  <c r="R184"/>
  <c r="P184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2"/>
  <c r="BH152"/>
  <c r="BG152"/>
  <c r="BF152"/>
  <c r="T152"/>
  <c r="T151"/>
  <c r="R152"/>
  <c r="R151"/>
  <c r="P152"/>
  <c r="P151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0"/>
  <c r="BH120"/>
  <c r="BG120"/>
  <c r="BF120"/>
  <c r="T120"/>
  <c r="R120"/>
  <c r="P120"/>
  <c r="BI115"/>
  <c r="BH115"/>
  <c r="BG115"/>
  <c r="BF115"/>
  <c r="T115"/>
  <c r="R115"/>
  <c r="P115"/>
  <c r="BI109"/>
  <c r="BH109"/>
  <c r="BG109"/>
  <c r="BF109"/>
  <c r="T109"/>
  <c r="R109"/>
  <c r="P109"/>
  <c r="BI104"/>
  <c r="BH104"/>
  <c r="BG104"/>
  <c r="BF104"/>
  <c r="T104"/>
  <c r="R104"/>
  <c r="P104"/>
  <c r="BI99"/>
  <c r="BH99"/>
  <c r="BG99"/>
  <c r="BF99"/>
  <c r="T99"/>
  <c r="R99"/>
  <c r="P99"/>
  <c r="F90"/>
  <c r="E88"/>
  <c r="F56"/>
  <c r="E54"/>
  <c r="J26"/>
  <c r="E26"/>
  <c r="J93"/>
  <c r="J25"/>
  <c r="J23"/>
  <c r="E23"/>
  <c r="J58"/>
  <c r="J22"/>
  <c r="J20"/>
  <c r="E20"/>
  <c r="F93"/>
  <c r="J19"/>
  <c r="J17"/>
  <c r="E17"/>
  <c r="F58"/>
  <c r="J16"/>
  <c r="J14"/>
  <c r="J56"/>
  <c r="E7"/>
  <c r="E84"/>
  <c i="6" r="J39"/>
  <c r="J38"/>
  <c i="1" r="AY64"/>
  <c i="6" r="J37"/>
  <c i="1" r="AX64"/>
  <c i="6" r="BI313"/>
  <c r="BH313"/>
  <c r="BG313"/>
  <c r="BF313"/>
  <c r="T313"/>
  <c r="R313"/>
  <c r="P313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T266"/>
  <c r="R267"/>
  <c r="R266"/>
  <c r="P267"/>
  <c r="P266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1"/>
  <c r="BH251"/>
  <c r="BG251"/>
  <c r="BF251"/>
  <c r="T251"/>
  <c r="T250"/>
  <c r="R251"/>
  <c r="R250"/>
  <c r="P251"/>
  <c r="P250"/>
  <c r="BI246"/>
  <c r="BH246"/>
  <c r="BG246"/>
  <c r="BF246"/>
  <c r="T246"/>
  <c r="R246"/>
  <c r="P246"/>
  <c r="BI241"/>
  <c r="BH241"/>
  <c r="BG241"/>
  <c r="BF241"/>
  <c r="T241"/>
  <c r="R241"/>
  <c r="P241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19"/>
  <c r="BH219"/>
  <c r="BG219"/>
  <c r="BF219"/>
  <c r="T219"/>
  <c r="R219"/>
  <c r="P219"/>
  <c r="BI214"/>
  <c r="BH214"/>
  <c r="BG214"/>
  <c r="BF214"/>
  <c r="T214"/>
  <c r="R214"/>
  <c r="P214"/>
  <c r="BI209"/>
  <c r="BH209"/>
  <c r="BG209"/>
  <c r="BF209"/>
  <c r="T209"/>
  <c r="R209"/>
  <c r="P209"/>
  <c r="BI205"/>
  <c r="BH205"/>
  <c r="BG205"/>
  <c r="BF205"/>
  <c r="T205"/>
  <c r="R205"/>
  <c r="P205"/>
  <c r="BI200"/>
  <c r="BH200"/>
  <c r="BG200"/>
  <c r="BF200"/>
  <c r="T200"/>
  <c r="R200"/>
  <c r="P200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3"/>
  <c r="BH183"/>
  <c r="BG183"/>
  <c r="BF183"/>
  <c r="T183"/>
  <c r="R183"/>
  <c r="P183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2"/>
  <c r="BH162"/>
  <c r="BG162"/>
  <c r="BF162"/>
  <c r="T162"/>
  <c r="T161"/>
  <c r="R162"/>
  <c r="R161"/>
  <c r="P162"/>
  <c r="P161"/>
  <c r="BI153"/>
  <c r="BH153"/>
  <c r="BG153"/>
  <c r="BF153"/>
  <c r="T153"/>
  <c r="R153"/>
  <c r="P153"/>
  <c r="BI146"/>
  <c r="BH146"/>
  <c r="BG146"/>
  <c r="BF146"/>
  <c r="T146"/>
  <c r="R146"/>
  <c r="P146"/>
  <c r="BI139"/>
  <c r="BH139"/>
  <c r="BG139"/>
  <c r="BF139"/>
  <c r="T139"/>
  <c r="R139"/>
  <c r="P139"/>
  <c r="BI132"/>
  <c r="BH132"/>
  <c r="BG132"/>
  <c r="BF132"/>
  <c r="T132"/>
  <c r="R132"/>
  <c r="P132"/>
  <c r="BI126"/>
  <c r="BH126"/>
  <c r="BG126"/>
  <c r="BF126"/>
  <c r="T126"/>
  <c r="R126"/>
  <c r="P126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3"/>
  <c r="BH103"/>
  <c r="BG103"/>
  <c r="BF103"/>
  <c r="T103"/>
  <c r="T102"/>
  <c r="R103"/>
  <c r="R102"/>
  <c r="P103"/>
  <c r="P102"/>
  <c r="F94"/>
  <c r="E92"/>
  <c r="F56"/>
  <c r="E54"/>
  <c r="J26"/>
  <c r="E26"/>
  <c r="J97"/>
  <c r="J25"/>
  <c r="J23"/>
  <c r="E23"/>
  <c r="J58"/>
  <c r="J22"/>
  <c r="J20"/>
  <c r="E20"/>
  <c r="F97"/>
  <c r="J19"/>
  <c r="J17"/>
  <c r="E17"/>
  <c r="F96"/>
  <c r="J16"/>
  <c r="J14"/>
  <c r="J94"/>
  <c r="E7"/>
  <c r="E50"/>
  <c i="5" r="J39"/>
  <c r="J38"/>
  <c i="1" r="AY62"/>
  <c i="5" r="J37"/>
  <c i="1" r="AX62"/>
  <c i="5" r="BI832"/>
  <c r="BH832"/>
  <c r="BG832"/>
  <c r="BF832"/>
  <c r="T832"/>
  <c r="R832"/>
  <c r="P832"/>
  <c r="BI831"/>
  <c r="BH831"/>
  <c r="BG831"/>
  <c r="BF831"/>
  <c r="T831"/>
  <c r="R831"/>
  <c r="P831"/>
  <c r="BI827"/>
  <c r="BH827"/>
  <c r="BG827"/>
  <c r="BF827"/>
  <c r="T827"/>
  <c r="R827"/>
  <c r="P827"/>
  <c r="BI820"/>
  <c r="BH820"/>
  <c r="BG820"/>
  <c r="BF820"/>
  <c r="T820"/>
  <c r="T811"/>
  <c r="R820"/>
  <c r="R811"/>
  <c r="P820"/>
  <c r="P811"/>
  <c r="BI812"/>
  <c r="BH812"/>
  <c r="BG812"/>
  <c r="BF812"/>
  <c r="T812"/>
  <c r="R812"/>
  <c r="P812"/>
  <c r="BI809"/>
  <c r="BH809"/>
  <c r="BG809"/>
  <c r="BF809"/>
  <c r="T809"/>
  <c r="R809"/>
  <c r="P809"/>
  <c r="BI803"/>
  <c r="BH803"/>
  <c r="BG803"/>
  <c r="BF803"/>
  <c r="T803"/>
  <c r="R803"/>
  <c r="P803"/>
  <c r="BI799"/>
  <c r="BH799"/>
  <c r="BG799"/>
  <c r="BF799"/>
  <c r="T799"/>
  <c r="R799"/>
  <c r="P799"/>
  <c r="BI793"/>
  <c r="BH793"/>
  <c r="BG793"/>
  <c r="BF793"/>
  <c r="T793"/>
  <c r="R793"/>
  <c r="P793"/>
  <c r="BI790"/>
  <c r="BH790"/>
  <c r="BG790"/>
  <c r="BF790"/>
  <c r="T790"/>
  <c r="R790"/>
  <c r="P790"/>
  <c r="BI786"/>
  <c r="BH786"/>
  <c r="BG786"/>
  <c r="BF786"/>
  <c r="T786"/>
  <c r="R786"/>
  <c r="P786"/>
  <c r="BI781"/>
  <c r="BH781"/>
  <c r="BG781"/>
  <c r="BF781"/>
  <c r="T781"/>
  <c r="R781"/>
  <c r="P781"/>
  <c r="BI777"/>
  <c r="BH777"/>
  <c r="BG777"/>
  <c r="BF777"/>
  <c r="T777"/>
  <c r="R777"/>
  <c r="P777"/>
  <c r="BI773"/>
  <c r="BH773"/>
  <c r="BG773"/>
  <c r="BF773"/>
  <c r="T773"/>
  <c r="R773"/>
  <c r="P773"/>
  <c r="BI772"/>
  <c r="BH772"/>
  <c r="BG772"/>
  <c r="BF772"/>
  <c r="T772"/>
  <c r="R772"/>
  <c r="P772"/>
  <c r="BI771"/>
  <c r="BH771"/>
  <c r="BG771"/>
  <c r="BF771"/>
  <c r="T771"/>
  <c r="R771"/>
  <c r="P771"/>
  <c r="BI770"/>
  <c r="BH770"/>
  <c r="BG770"/>
  <c r="BF770"/>
  <c r="T770"/>
  <c r="R770"/>
  <c r="P770"/>
  <c r="BI769"/>
  <c r="BH769"/>
  <c r="BG769"/>
  <c r="BF769"/>
  <c r="T769"/>
  <c r="R769"/>
  <c r="P769"/>
  <c r="BI768"/>
  <c r="BH768"/>
  <c r="BG768"/>
  <c r="BF768"/>
  <c r="T768"/>
  <c r="R768"/>
  <c r="P768"/>
  <c r="BI767"/>
  <c r="BH767"/>
  <c r="BG767"/>
  <c r="BF767"/>
  <c r="T767"/>
  <c r="R767"/>
  <c r="P767"/>
  <c r="BI766"/>
  <c r="BH766"/>
  <c r="BG766"/>
  <c r="BF766"/>
  <c r="T766"/>
  <c r="R766"/>
  <c r="P766"/>
  <c r="BI765"/>
  <c r="BH765"/>
  <c r="BG765"/>
  <c r="BF765"/>
  <c r="T765"/>
  <c r="R765"/>
  <c r="P765"/>
  <c r="BI764"/>
  <c r="BH764"/>
  <c r="BG764"/>
  <c r="BF764"/>
  <c r="T764"/>
  <c r="R764"/>
  <c r="P764"/>
  <c r="BI761"/>
  <c r="BH761"/>
  <c r="BG761"/>
  <c r="BF761"/>
  <c r="T761"/>
  <c r="R761"/>
  <c r="P761"/>
  <c r="BI760"/>
  <c r="BH760"/>
  <c r="BG760"/>
  <c r="BF760"/>
  <c r="T760"/>
  <c r="R760"/>
  <c r="P760"/>
  <c r="BI751"/>
  <c r="BH751"/>
  <c r="BG751"/>
  <c r="BF751"/>
  <c r="T751"/>
  <c r="R751"/>
  <c r="P751"/>
  <c r="BI747"/>
  <c r="BH747"/>
  <c r="BG747"/>
  <c r="BF747"/>
  <c r="T747"/>
  <c r="R747"/>
  <c r="P747"/>
  <c r="BI737"/>
  <c r="BH737"/>
  <c r="BG737"/>
  <c r="BF737"/>
  <c r="T737"/>
  <c r="R737"/>
  <c r="P737"/>
  <c r="BI734"/>
  <c r="BH734"/>
  <c r="BG734"/>
  <c r="BF734"/>
  <c r="T734"/>
  <c r="R734"/>
  <c r="P734"/>
  <c r="BI730"/>
  <c r="BH730"/>
  <c r="BG730"/>
  <c r="BF730"/>
  <c r="T730"/>
  <c r="R730"/>
  <c r="P730"/>
  <c r="BI725"/>
  <c r="BH725"/>
  <c r="BG725"/>
  <c r="BF725"/>
  <c r="T725"/>
  <c r="R725"/>
  <c r="P725"/>
  <c r="BI719"/>
  <c r="BH719"/>
  <c r="BG719"/>
  <c r="BF719"/>
  <c r="T719"/>
  <c r="R719"/>
  <c r="P719"/>
  <c r="BI713"/>
  <c r="BH713"/>
  <c r="BG713"/>
  <c r="BF713"/>
  <c r="T713"/>
  <c r="R713"/>
  <c r="P713"/>
  <c r="BI708"/>
  <c r="BH708"/>
  <c r="BG708"/>
  <c r="BF708"/>
  <c r="T708"/>
  <c r="R708"/>
  <c r="P708"/>
  <c r="BI703"/>
  <c r="BH703"/>
  <c r="BG703"/>
  <c r="BF703"/>
  <c r="T703"/>
  <c r="R703"/>
  <c r="P703"/>
  <c r="BI698"/>
  <c r="BH698"/>
  <c r="BG698"/>
  <c r="BF698"/>
  <c r="T698"/>
  <c r="R698"/>
  <c r="P698"/>
  <c r="BI695"/>
  <c r="BH695"/>
  <c r="BG695"/>
  <c r="BF695"/>
  <c r="T695"/>
  <c r="R695"/>
  <c r="P695"/>
  <c r="BI690"/>
  <c r="BH690"/>
  <c r="BG690"/>
  <c r="BF690"/>
  <c r="T690"/>
  <c r="R690"/>
  <c r="P690"/>
  <c r="BI686"/>
  <c r="BH686"/>
  <c r="BG686"/>
  <c r="BF686"/>
  <c r="T686"/>
  <c r="R686"/>
  <c r="P686"/>
  <c r="BI682"/>
  <c r="BH682"/>
  <c r="BG682"/>
  <c r="BF682"/>
  <c r="T682"/>
  <c r="R682"/>
  <c r="P682"/>
  <c r="BI677"/>
  <c r="BH677"/>
  <c r="BG677"/>
  <c r="BF677"/>
  <c r="T677"/>
  <c r="R677"/>
  <c r="P677"/>
  <c r="BI672"/>
  <c r="BH672"/>
  <c r="BG672"/>
  <c r="BF672"/>
  <c r="T672"/>
  <c r="R672"/>
  <c r="P672"/>
  <c r="BI667"/>
  <c r="BH667"/>
  <c r="BG667"/>
  <c r="BF667"/>
  <c r="T667"/>
  <c r="R667"/>
  <c r="P667"/>
  <c r="BI662"/>
  <c r="BH662"/>
  <c r="BG662"/>
  <c r="BF662"/>
  <c r="T662"/>
  <c r="R662"/>
  <c r="P662"/>
  <c r="BI657"/>
  <c r="BH657"/>
  <c r="BG657"/>
  <c r="BF657"/>
  <c r="T657"/>
  <c r="R657"/>
  <c r="P657"/>
  <c r="BI650"/>
  <c r="BH650"/>
  <c r="BG650"/>
  <c r="BF650"/>
  <c r="T650"/>
  <c r="R650"/>
  <c r="P650"/>
  <c r="BI646"/>
  <c r="BH646"/>
  <c r="BG646"/>
  <c r="BF646"/>
  <c r="T646"/>
  <c r="R646"/>
  <c r="P646"/>
  <c r="BI643"/>
  <c r="BH643"/>
  <c r="BG643"/>
  <c r="BF643"/>
  <c r="T643"/>
  <c r="R643"/>
  <c r="P643"/>
  <c r="BI639"/>
  <c r="BH639"/>
  <c r="BG639"/>
  <c r="BF639"/>
  <c r="T639"/>
  <c r="R639"/>
  <c r="P639"/>
  <c r="BI635"/>
  <c r="BH635"/>
  <c r="BG635"/>
  <c r="BF635"/>
  <c r="T635"/>
  <c r="R635"/>
  <c r="P635"/>
  <c r="BI632"/>
  <c r="BH632"/>
  <c r="BG632"/>
  <c r="BF632"/>
  <c r="T632"/>
  <c r="R632"/>
  <c r="P632"/>
  <c r="BI628"/>
  <c r="BH628"/>
  <c r="BG628"/>
  <c r="BF628"/>
  <c r="T628"/>
  <c r="R628"/>
  <c r="P628"/>
  <c r="BI624"/>
  <c r="BH624"/>
  <c r="BG624"/>
  <c r="BF624"/>
  <c r="T624"/>
  <c r="R624"/>
  <c r="P624"/>
  <c r="BI618"/>
  <c r="BH618"/>
  <c r="BG618"/>
  <c r="BF618"/>
  <c r="T618"/>
  <c r="R618"/>
  <c r="P618"/>
  <c r="BI614"/>
  <c r="BH614"/>
  <c r="BG614"/>
  <c r="BF614"/>
  <c r="T614"/>
  <c r="R614"/>
  <c r="P614"/>
  <c r="BI610"/>
  <c r="BH610"/>
  <c r="BG610"/>
  <c r="BF610"/>
  <c r="T610"/>
  <c r="R610"/>
  <c r="P610"/>
  <c r="BI605"/>
  <c r="BH605"/>
  <c r="BG605"/>
  <c r="BF605"/>
  <c r="T605"/>
  <c r="R605"/>
  <c r="P605"/>
  <c r="BI599"/>
  <c r="BH599"/>
  <c r="BG599"/>
  <c r="BF599"/>
  <c r="T599"/>
  <c r="R599"/>
  <c r="P599"/>
  <c r="BI593"/>
  <c r="BH593"/>
  <c r="BG593"/>
  <c r="BF593"/>
  <c r="T593"/>
  <c r="R593"/>
  <c r="P593"/>
  <c r="BI589"/>
  <c r="BH589"/>
  <c r="BG589"/>
  <c r="BF589"/>
  <c r="T589"/>
  <c r="R589"/>
  <c r="P589"/>
  <c r="BI583"/>
  <c r="BH583"/>
  <c r="BG583"/>
  <c r="BF583"/>
  <c r="T583"/>
  <c r="R583"/>
  <c r="P583"/>
  <c r="BI577"/>
  <c r="BH577"/>
  <c r="BG577"/>
  <c r="BF577"/>
  <c r="T577"/>
  <c r="R577"/>
  <c r="P577"/>
  <c r="BI558"/>
  <c r="BH558"/>
  <c r="BG558"/>
  <c r="BF558"/>
  <c r="T558"/>
  <c r="R558"/>
  <c r="P558"/>
  <c r="BI554"/>
  <c r="BH554"/>
  <c r="BG554"/>
  <c r="BF554"/>
  <c r="T554"/>
  <c r="R554"/>
  <c r="P554"/>
  <c r="BI549"/>
  <c r="BH549"/>
  <c r="BG549"/>
  <c r="BF549"/>
  <c r="T549"/>
  <c r="R549"/>
  <c r="P549"/>
  <c r="BI545"/>
  <c r="BH545"/>
  <c r="BG545"/>
  <c r="BF545"/>
  <c r="T545"/>
  <c r="R545"/>
  <c r="P545"/>
  <c r="BI541"/>
  <c r="BH541"/>
  <c r="BG541"/>
  <c r="BF541"/>
  <c r="T541"/>
  <c r="R541"/>
  <c r="P541"/>
  <c r="BI537"/>
  <c r="BH537"/>
  <c r="BG537"/>
  <c r="BF537"/>
  <c r="T537"/>
  <c r="R537"/>
  <c r="P537"/>
  <c r="BI533"/>
  <c r="BH533"/>
  <c r="BG533"/>
  <c r="BF533"/>
  <c r="T533"/>
  <c r="R533"/>
  <c r="P533"/>
  <c r="BI528"/>
  <c r="BH528"/>
  <c r="BG528"/>
  <c r="BF528"/>
  <c r="T528"/>
  <c r="R528"/>
  <c r="P528"/>
  <c r="BI521"/>
  <c r="BH521"/>
  <c r="BG521"/>
  <c r="BF521"/>
  <c r="T521"/>
  <c r="R521"/>
  <c r="P521"/>
  <c r="BI516"/>
  <c r="BH516"/>
  <c r="BG516"/>
  <c r="BF516"/>
  <c r="T516"/>
  <c r="R516"/>
  <c r="P516"/>
  <c r="BI512"/>
  <c r="BH512"/>
  <c r="BG512"/>
  <c r="BF512"/>
  <c r="T512"/>
  <c r="R512"/>
  <c r="P512"/>
  <c r="BI508"/>
  <c r="BH508"/>
  <c r="BG508"/>
  <c r="BF508"/>
  <c r="T508"/>
  <c r="R508"/>
  <c r="P508"/>
  <c r="BI504"/>
  <c r="BH504"/>
  <c r="BG504"/>
  <c r="BF504"/>
  <c r="T504"/>
  <c r="R504"/>
  <c r="P504"/>
  <c r="BI498"/>
  <c r="BH498"/>
  <c r="BG498"/>
  <c r="BF498"/>
  <c r="T498"/>
  <c r="R498"/>
  <c r="P498"/>
  <c r="BI496"/>
  <c r="BH496"/>
  <c r="BG496"/>
  <c r="BF496"/>
  <c r="T496"/>
  <c r="R496"/>
  <c r="P496"/>
  <c r="BI495"/>
  <c r="BH495"/>
  <c r="BG495"/>
  <c r="BF495"/>
  <c r="T495"/>
  <c r="R495"/>
  <c r="P495"/>
  <c r="BI494"/>
  <c r="BH494"/>
  <c r="BG494"/>
  <c r="BF494"/>
  <c r="T494"/>
  <c r="R494"/>
  <c r="P494"/>
  <c r="BI490"/>
  <c r="BH490"/>
  <c r="BG490"/>
  <c r="BF490"/>
  <c r="T490"/>
  <c r="R490"/>
  <c r="P490"/>
  <c r="BI484"/>
  <c r="BH484"/>
  <c r="BG484"/>
  <c r="BF484"/>
  <c r="T484"/>
  <c r="R484"/>
  <c r="P484"/>
  <c r="BI481"/>
  <c r="BH481"/>
  <c r="BG481"/>
  <c r="BF481"/>
  <c r="T481"/>
  <c r="R481"/>
  <c r="P481"/>
  <c r="BI477"/>
  <c r="BH477"/>
  <c r="BG477"/>
  <c r="BF477"/>
  <c r="T477"/>
  <c r="R477"/>
  <c r="P477"/>
  <c r="BI473"/>
  <c r="BH473"/>
  <c r="BG473"/>
  <c r="BF473"/>
  <c r="T473"/>
  <c r="R473"/>
  <c r="P473"/>
  <c r="BI469"/>
  <c r="BH469"/>
  <c r="BG469"/>
  <c r="BF469"/>
  <c r="T469"/>
  <c r="R469"/>
  <c r="P469"/>
  <c r="BI463"/>
  <c r="BH463"/>
  <c r="BG463"/>
  <c r="BF463"/>
  <c r="T463"/>
  <c r="R463"/>
  <c r="P463"/>
  <c r="BI458"/>
  <c r="BH458"/>
  <c r="BG458"/>
  <c r="BF458"/>
  <c r="T458"/>
  <c r="R458"/>
  <c r="P458"/>
  <c r="BI451"/>
  <c r="BH451"/>
  <c r="BG451"/>
  <c r="BF451"/>
  <c r="T451"/>
  <c r="R451"/>
  <c r="P451"/>
  <c r="BI447"/>
  <c r="BH447"/>
  <c r="BG447"/>
  <c r="BF447"/>
  <c r="T447"/>
  <c r="R447"/>
  <c r="P447"/>
  <c r="BI443"/>
  <c r="BH443"/>
  <c r="BG443"/>
  <c r="BF443"/>
  <c r="T443"/>
  <c r="R443"/>
  <c r="P443"/>
  <c r="BI439"/>
  <c r="BH439"/>
  <c r="BG439"/>
  <c r="BF439"/>
  <c r="T439"/>
  <c r="R439"/>
  <c r="P439"/>
  <c r="BI434"/>
  <c r="BH434"/>
  <c r="BG434"/>
  <c r="BF434"/>
  <c r="T434"/>
  <c r="R434"/>
  <c r="P434"/>
  <c r="BI430"/>
  <c r="BH430"/>
  <c r="BG430"/>
  <c r="BF430"/>
  <c r="T430"/>
  <c r="R430"/>
  <c r="P430"/>
  <c r="BI425"/>
  <c r="BH425"/>
  <c r="BG425"/>
  <c r="BF425"/>
  <c r="T425"/>
  <c r="R425"/>
  <c r="P425"/>
  <c r="BI422"/>
  <c r="BH422"/>
  <c r="BG422"/>
  <c r="BF422"/>
  <c r="T422"/>
  <c r="R422"/>
  <c r="P422"/>
  <c r="BI421"/>
  <c r="BH421"/>
  <c r="BG421"/>
  <c r="BF421"/>
  <c r="T421"/>
  <c r="R421"/>
  <c r="P421"/>
  <c r="BI416"/>
  <c r="BH416"/>
  <c r="BG416"/>
  <c r="BF416"/>
  <c r="T416"/>
  <c r="R416"/>
  <c r="P416"/>
  <c r="BI415"/>
  <c r="BH415"/>
  <c r="BG415"/>
  <c r="BF415"/>
  <c r="T415"/>
  <c r="R415"/>
  <c r="P415"/>
  <c r="BI410"/>
  <c r="BH410"/>
  <c r="BG410"/>
  <c r="BF410"/>
  <c r="T410"/>
  <c r="R410"/>
  <c r="P410"/>
  <c r="BI405"/>
  <c r="BH405"/>
  <c r="BG405"/>
  <c r="BF405"/>
  <c r="T405"/>
  <c r="R405"/>
  <c r="P405"/>
  <c r="BI400"/>
  <c r="BH400"/>
  <c r="BG400"/>
  <c r="BF400"/>
  <c r="T400"/>
  <c r="R400"/>
  <c r="P400"/>
  <c r="BI395"/>
  <c r="BH395"/>
  <c r="BG395"/>
  <c r="BF395"/>
  <c r="T395"/>
  <c r="R395"/>
  <c r="P395"/>
  <c r="BI390"/>
  <c r="BH390"/>
  <c r="BG390"/>
  <c r="BF390"/>
  <c r="T390"/>
  <c r="R390"/>
  <c r="P390"/>
  <c r="BI385"/>
  <c r="BH385"/>
  <c r="BG385"/>
  <c r="BF385"/>
  <c r="T385"/>
  <c r="R385"/>
  <c r="P385"/>
  <c r="BI380"/>
  <c r="BH380"/>
  <c r="BG380"/>
  <c r="BF380"/>
  <c r="T380"/>
  <c r="R380"/>
  <c r="P380"/>
  <c r="BI375"/>
  <c r="BH375"/>
  <c r="BG375"/>
  <c r="BF375"/>
  <c r="T375"/>
  <c r="R375"/>
  <c r="P375"/>
  <c r="BI371"/>
  <c r="BH371"/>
  <c r="BG371"/>
  <c r="BF371"/>
  <c r="T371"/>
  <c r="T370"/>
  <c r="R371"/>
  <c r="R370"/>
  <c r="P371"/>
  <c r="P370"/>
  <c r="BI368"/>
  <c r="BH368"/>
  <c r="BG368"/>
  <c r="BF368"/>
  <c r="T368"/>
  <c r="R368"/>
  <c r="P368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1"/>
  <c r="BH361"/>
  <c r="BG361"/>
  <c r="BF361"/>
  <c r="T361"/>
  <c r="R361"/>
  <c r="P361"/>
  <c r="BI358"/>
  <c r="BH358"/>
  <c r="BG358"/>
  <c r="BF358"/>
  <c r="T358"/>
  <c r="R358"/>
  <c r="P358"/>
  <c r="BI357"/>
  <c r="BH357"/>
  <c r="BG357"/>
  <c r="BF357"/>
  <c r="T357"/>
  <c r="R357"/>
  <c r="P357"/>
  <c r="BI352"/>
  <c r="BH352"/>
  <c r="BG352"/>
  <c r="BF352"/>
  <c r="T352"/>
  <c r="R352"/>
  <c r="P352"/>
  <c r="BI348"/>
  <c r="BH348"/>
  <c r="BG348"/>
  <c r="BF348"/>
  <c r="T348"/>
  <c r="R348"/>
  <c r="P348"/>
  <c r="BI344"/>
  <c r="BH344"/>
  <c r="BG344"/>
  <c r="BF344"/>
  <c r="T344"/>
  <c r="R344"/>
  <c r="P344"/>
  <c r="BI339"/>
  <c r="BH339"/>
  <c r="BG339"/>
  <c r="BF339"/>
  <c r="T339"/>
  <c r="R339"/>
  <c r="P339"/>
  <c r="BI334"/>
  <c r="BH334"/>
  <c r="BG334"/>
  <c r="BF334"/>
  <c r="T334"/>
  <c r="R334"/>
  <c r="P334"/>
  <c r="BI328"/>
  <c r="BH328"/>
  <c r="BG328"/>
  <c r="BF328"/>
  <c r="T328"/>
  <c r="R328"/>
  <c r="P328"/>
  <c r="BI324"/>
  <c r="BH324"/>
  <c r="BG324"/>
  <c r="BF324"/>
  <c r="T324"/>
  <c r="R324"/>
  <c r="P324"/>
  <c r="BI319"/>
  <c r="BH319"/>
  <c r="BG319"/>
  <c r="BF319"/>
  <c r="T319"/>
  <c r="R319"/>
  <c r="P319"/>
  <c r="BI314"/>
  <c r="BH314"/>
  <c r="BG314"/>
  <c r="BF314"/>
  <c r="T314"/>
  <c r="R314"/>
  <c r="P314"/>
  <c r="BI309"/>
  <c r="BH309"/>
  <c r="BG309"/>
  <c r="BF309"/>
  <c r="T309"/>
  <c r="R309"/>
  <c r="P309"/>
  <c r="BI304"/>
  <c r="BH304"/>
  <c r="BG304"/>
  <c r="BF304"/>
  <c r="T304"/>
  <c r="R304"/>
  <c r="P304"/>
  <c r="BI302"/>
  <c r="BH302"/>
  <c r="BG302"/>
  <c r="BF302"/>
  <c r="T302"/>
  <c r="T301"/>
  <c r="R302"/>
  <c r="R301"/>
  <c r="P302"/>
  <c r="P301"/>
  <c r="BI299"/>
  <c r="BH299"/>
  <c r="BG299"/>
  <c r="BF299"/>
  <c r="T299"/>
  <c r="R299"/>
  <c r="P299"/>
  <c r="BI298"/>
  <c r="BH298"/>
  <c r="BG298"/>
  <c r="BF298"/>
  <c r="T298"/>
  <c r="R298"/>
  <c r="P298"/>
  <c r="BI292"/>
  <c r="BH292"/>
  <c r="BG292"/>
  <c r="BF292"/>
  <c r="T292"/>
  <c r="T291"/>
  <c r="R292"/>
  <c r="R291"/>
  <c r="P292"/>
  <c r="P291"/>
  <c r="BI287"/>
  <c r="BH287"/>
  <c r="BG287"/>
  <c r="BF287"/>
  <c r="T287"/>
  <c r="T286"/>
  <c r="R287"/>
  <c r="R286"/>
  <c r="P287"/>
  <c r="P286"/>
  <c r="BI280"/>
  <c r="BH280"/>
  <c r="BG280"/>
  <c r="BF280"/>
  <c r="T280"/>
  <c r="T279"/>
  <c r="R280"/>
  <c r="R279"/>
  <c r="P280"/>
  <c r="P279"/>
  <c r="BI275"/>
  <c r="BH275"/>
  <c r="BG275"/>
  <c r="BF275"/>
  <c r="T275"/>
  <c r="R275"/>
  <c r="P275"/>
  <c r="BI271"/>
  <c r="BH271"/>
  <c r="BG271"/>
  <c r="BF271"/>
  <c r="T271"/>
  <c r="R271"/>
  <c r="P271"/>
  <c r="BI266"/>
  <c r="BH266"/>
  <c r="BG266"/>
  <c r="BF266"/>
  <c r="T266"/>
  <c r="R266"/>
  <c r="P266"/>
  <c r="BI262"/>
  <c r="BH262"/>
  <c r="BG262"/>
  <c r="BF262"/>
  <c r="T262"/>
  <c r="R262"/>
  <c r="P262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49"/>
  <c r="BH249"/>
  <c r="BG249"/>
  <c r="BF249"/>
  <c r="T249"/>
  <c r="R249"/>
  <c r="P249"/>
  <c r="BI244"/>
  <c r="BH244"/>
  <c r="BG244"/>
  <c r="BF244"/>
  <c r="T244"/>
  <c r="R244"/>
  <c r="P244"/>
  <c r="BI237"/>
  <c r="BH237"/>
  <c r="BG237"/>
  <c r="BF237"/>
  <c r="T237"/>
  <c r="R237"/>
  <c r="P237"/>
  <c r="BI232"/>
  <c r="BH232"/>
  <c r="BG232"/>
  <c r="BF232"/>
  <c r="T232"/>
  <c r="R232"/>
  <c r="P232"/>
  <c r="BI227"/>
  <c r="BH227"/>
  <c r="BG227"/>
  <c r="BF227"/>
  <c r="T227"/>
  <c r="R227"/>
  <c r="P227"/>
  <c r="BI222"/>
  <c r="BH222"/>
  <c r="BG222"/>
  <c r="BF222"/>
  <c r="T222"/>
  <c r="R222"/>
  <c r="P222"/>
  <c r="BI217"/>
  <c r="BH217"/>
  <c r="BG217"/>
  <c r="BF217"/>
  <c r="T217"/>
  <c r="R217"/>
  <c r="P217"/>
  <c r="BI212"/>
  <c r="BH212"/>
  <c r="BG212"/>
  <c r="BF212"/>
  <c r="T212"/>
  <c r="R212"/>
  <c r="P212"/>
  <c r="BI209"/>
  <c r="BH209"/>
  <c r="BG209"/>
  <c r="BF209"/>
  <c r="T209"/>
  <c r="R209"/>
  <c r="P209"/>
  <c r="BI199"/>
  <c r="BH199"/>
  <c r="BG199"/>
  <c r="BF199"/>
  <c r="T199"/>
  <c r="R199"/>
  <c r="P199"/>
  <c r="BI187"/>
  <c r="BH187"/>
  <c r="BG187"/>
  <c r="BF187"/>
  <c r="T187"/>
  <c r="R187"/>
  <c r="P187"/>
  <c r="BI178"/>
  <c r="BH178"/>
  <c r="BG178"/>
  <c r="BF178"/>
  <c r="T178"/>
  <c r="R178"/>
  <c r="P178"/>
  <c r="BI168"/>
  <c r="BH168"/>
  <c r="BG168"/>
  <c r="BF168"/>
  <c r="T168"/>
  <c r="R168"/>
  <c r="P168"/>
  <c r="BI161"/>
  <c r="BH161"/>
  <c r="BG161"/>
  <c r="BF161"/>
  <c r="T161"/>
  <c r="R161"/>
  <c r="P161"/>
  <c r="BI151"/>
  <c r="BH151"/>
  <c r="BG151"/>
  <c r="BF151"/>
  <c r="T151"/>
  <c r="R151"/>
  <c r="P151"/>
  <c r="BI143"/>
  <c r="BH143"/>
  <c r="BG143"/>
  <c r="BF143"/>
  <c r="T143"/>
  <c r="R143"/>
  <c r="P143"/>
  <c r="BI138"/>
  <c r="BH138"/>
  <c r="BG138"/>
  <c r="BF138"/>
  <c r="T138"/>
  <c r="R138"/>
  <c r="P138"/>
  <c r="BI132"/>
  <c r="BH132"/>
  <c r="BG132"/>
  <c r="BF132"/>
  <c r="T132"/>
  <c r="T124"/>
  <c r="R132"/>
  <c r="R124"/>
  <c r="P132"/>
  <c r="P124"/>
  <c r="BI125"/>
  <c r="BH125"/>
  <c r="BG125"/>
  <c r="BF125"/>
  <c r="T125"/>
  <c r="R125"/>
  <c r="P125"/>
  <c r="BI119"/>
  <c r="BH119"/>
  <c r="BG119"/>
  <c r="BF119"/>
  <c r="T119"/>
  <c r="T118"/>
  <c r="R119"/>
  <c r="R118"/>
  <c r="P119"/>
  <c r="P118"/>
  <c r="F110"/>
  <c r="E108"/>
  <c r="F56"/>
  <c r="E54"/>
  <c r="J26"/>
  <c r="E26"/>
  <c r="J113"/>
  <c r="J25"/>
  <c r="J23"/>
  <c r="E23"/>
  <c r="J58"/>
  <c r="J22"/>
  <c r="J20"/>
  <c r="E20"/>
  <c r="F113"/>
  <c r="J19"/>
  <c r="J17"/>
  <c r="E17"/>
  <c r="F112"/>
  <c r="J16"/>
  <c r="J14"/>
  <c r="J110"/>
  <c r="E7"/>
  <c r="E104"/>
  <c i="4" r="J39"/>
  <c r="J38"/>
  <c i="1" r="AY60"/>
  <c i="4" r="J37"/>
  <c i="1" r="AX60"/>
  <c i="4"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F83"/>
  <c r="E81"/>
  <c r="F56"/>
  <c r="E54"/>
  <c r="J26"/>
  <c r="E26"/>
  <c r="J59"/>
  <c r="J25"/>
  <c r="J23"/>
  <c r="E23"/>
  <c r="J85"/>
  <c r="J22"/>
  <c r="J20"/>
  <c r="E20"/>
  <c r="F86"/>
  <c r="J19"/>
  <c r="J17"/>
  <c r="E17"/>
  <c r="F85"/>
  <c r="J16"/>
  <c r="J14"/>
  <c r="J56"/>
  <c r="E7"/>
  <c r="E77"/>
  <c i="3" r="J39"/>
  <c r="J38"/>
  <c i="1" r="AY58"/>
  <c i="3" r="J37"/>
  <c i="1" r="AX58"/>
  <c i="3"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4"/>
  <c r="BH404"/>
  <c r="BG404"/>
  <c r="BF404"/>
  <c r="T404"/>
  <c r="R404"/>
  <c r="P404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1"/>
  <c r="BH361"/>
  <c r="BG361"/>
  <c r="BF361"/>
  <c r="T361"/>
  <c r="R361"/>
  <c r="P361"/>
  <c r="BI360"/>
  <c r="BH360"/>
  <c r="BG360"/>
  <c r="BF360"/>
  <c r="T360"/>
  <c r="R360"/>
  <c r="P360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F90"/>
  <c r="E88"/>
  <c r="F56"/>
  <c r="E54"/>
  <c r="J26"/>
  <c r="E26"/>
  <c r="J59"/>
  <c r="J25"/>
  <c r="J23"/>
  <c r="E23"/>
  <c r="J58"/>
  <c r="J22"/>
  <c r="J20"/>
  <c r="E20"/>
  <c r="F59"/>
  <c r="J19"/>
  <c r="J17"/>
  <c r="E17"/>
  <c r="F58"/>
  <c r="J16"/>
  <c r="J14"/>
  <c r="J90"/>
  <c r="E7"/>
  <c r="E50"/>
  <c i="2" r="J39"/>
  <c r="J38"/>
  <c i="1" r="AY56"/>
  <c i="2" r="J37"/>
  <c i="1" r="AX56"/>
  <c i="2"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F86"/>
  <c r="E84"/>
  <c r="F56"/>
  <c r="E54"/>
  <c r="J26"/>
  <c r="E26"/>
  <c r="J89"/>
  <c r="J25"/>
  <c r="J23"/>
  <c r="E23"/>
  <c r="J58"/>
  <c r="J22"/>
  <c r="J20"/>
  <c r="E20"/>
  <c r="F59"/>
  <c r="J19"/>
  <c r="J17"/>
  <c r="E17"/>
  <c r="F88"/>
  <c r="J16"/>
  <c r="J14"/>
  <c r="J86"/>
  <c r="E7"/>
  <c r="E80"/>
  <c i="1" r="L50"/>
  <c r="AM50"/>
  <c r="AM49"/>
  <c r="L49"/>
  <c r="AM47"/>
  <c r="L47"/>
  <c r="L45"/>
  <c r="L44"/>
  <c i="2" r="J110"/>
  <c r="BK124"/>
  <c i="3" r="BK291"/>
  <c r="J193"/>
  <c r="J357"/>
  <c r="BK218"/>
  <c r="J114"/>
  <c r="BK229"/>
  <c r="J280"/>
  <c r="J225"/>
  <c i="4" r="J132"/>
  <c r="J97"/>
  <c i="5" r="BK690"/>
  <c r="J764"/>
  <c r="J254"/>
  <c r="BK599"/>
  <c r="BK254"/>
  <c r="J463"/>
  <c r="BK447"/>
  <c r="BK751"/>
  <c r="BK421"/>
  <c r="BK820"/>
  <c r="BK496"/>
  <c r="J766"/>
  <c r="BK481"/>
  <c r="BK187"/>
  <c i="6" r="J139"/>
  <c r="J109"/>
  <c i="8" r="J119"/>
  <c i="9" r="J106"/>
  <c r="J129"/>
  <c i="2" r="J151"/>
  <c r="BK146"/>
  <c i="3" r="BK314"/>
  <c r="BK389"/>
  <c r="J211"/>
  <c r="BK366"/>
  <c r="J151"/>
  <c r="BK115"/>
  <c r="BK377"/>
  <c r="BK290"/>
  <c i="2" r="J127"/>
  <c i="3" r="BK401"/>
  <c r="J395"/>
  <c r="BK400"/>
  <c r="BK198"/>
  <c r="J396"/>
  <c r="J165"/>
  <c r="J369"/>
  <c r="J202"/>
  <c r="J119"/>
  <c r="BK326"/>
  <c r="BK277"/>
  <c r="J218"/>
  <c r="BK210"/>
  <c i="4" r="BK94"/>
  <c i="5" r="J698"/>
  <c r="J747"/>
  <c r="BK614"/>
  <c r="J772"/>
  <c r="BK400"/>
  <c i="6" r="BK219"/>
  <c r="J228"/>
  <c i="7" r="J214"/>
  <c r="J210"/>
  <c i="8" r="BK95"/>
  <c r="J113"/>
  <c r="J102"/>
  <c r="J137"/>
  <c i="9" r="J152"/>
  <c i="10" r="BK93"/>
  <c i="2" r="J104"/>
  <c r="BK152"/>
  <c r="BK153"/>
  <c r="J114"/>
  <c i="3" r="BK338"/>
  <c r="J392"/>
  <c r="J335"/>
  <c r="BK142"/>
  <c r="BK395"/>
  <c r="BK107"/>
  <c r="J301"/>
  <c r="BK161"/>
  <c r="BK197"/>
  <c r="J198"/>
  <c r="J404"/>
  <c r="BK192"/>
  <c r="BK300"/>
  <c r="J348"/>
  <c i="4" r="BK113"/>
  <c r="BK117"/>
  <c i="5" r="BK577"/>
  <c r="BK558"/>
  <c r="BK361"/>
  <c i="6" r="J214"/>
  <c i="7" r="BK131"/>
  <c i="8" r="J125"/>
  <c r="BK98"/>
  <c i="9" r="BK176"/>
  <c i="2" r="J111"/>
  <c r="BK138"/>
  <c i="3" r="BK396"/>
  <c r="J181"/>
  <c r="BK397"/>
  <c r="BK144"/>
  <c r="BK370"/>
  <c r="J342"/>
  <c r="J153"/>
  <c r="J125"/>
  <c r="J278"/>
  <c r="BK378"/>
  <c r="J128"/>
  <c r="BK100"/>
  <c i="4" r="BK103"/>
  <c r="J122"/>
  <c i="5" r="J610"/>
  <c r="J227"/>
  <c r="J319"/>
  <c r="J765"/>
  <c i="6" r="BK228"/>
  <c i="7" r="BK115"/>
  <c i="8" r="BK122"/>
  <c r="J104"/>
  <c r="J127"/>
  <c i="9" r="J102"/>
  <c i="10" r="BK96"/>
  <c i="2" r="BK148"/>
  <c r="J126"/>
  <c i="1" r="AS63"/>
  <c i="3" r="BK286"/>
  <c r="J275"/>
  <c r="BK122"/>
  <c r="BK342"/>
  <c r="J102"/>
  <c r="J311"/>
  <c r="BK371"/>
  <c r="BK186"/>
  <c r="BK276"/>
  <c r="J146"/>
  <c r="J365"/>
  <c r="J243"/>
  <c i="4" r="J110"/>
  <c r="BK102"/>
  <c i="5" r="BK199"/>
  <c r="BK657"/>
  <c r="BK760"/>
  <c r="BK677"/>
  <c r="J309"/>
  <c i="6" r="J192"/>
  <c r="BK119"/>
  <c i="7" r="J109"/>
  <c i="8" r="BK149"/>
  <c r="BK123"/>
  <c i="9" r="BK98"/>
  <c i="10" r="BK116"/>
  <c i="2" r="J103"/>
  <c r="J113"/>
  <c r="BK142"/>
  <c i="3" r="J408"/>
  <c r="BK278"/>
  <c r="BK393"/>
  <c r="BK235"/>
  <c r="J111"/>
  <c r="J287"/>
  <c r="J386"/>
  <c r="J318"/>
  <c r="BK304"/>
  <c r="J132"/>
  <c i="4" r="J126"/>
  <c r="BK126"/>
  <c i="5" r="J375"/>
  <c r="BK287"/>
  <c r="J761"/>
  <c r="BK549"/>
  <c r="J737"/>
  <c r="BK719"/>
  <c r="J344"/>
  <c r="J490"/>
  <c r="J361"/>
  <c r="BK827"/>
  <c r="J650"/>
  <c r="J365"/>
  <c r="J725"/>
  <c r="BK292"/>
  <c r="J624"/>
  <c i="6" r="BK313"/>
  <c r="J183"/>
  <c i="7" r="J208"/>
  <c r="J212"/>
  <c i="8" r="J149"/>
  <c r="BK106"/>
  <c i="9" r="J168"/>
  <c i="2" r="J119"/>
  <c r="J134"/>
  <c i="3" r="BK406"/>
  <c r="BK398"/>
  <c r="BK221"/>
  <c r="BK209"/>
  <c r="J350"/>
  <c r="BK381"/>
  <c r="J106"/>
  <c r="J112"/>
  <c r="BK252"/>
  <c r="BK355"/>
  <c r="J148"/>
  <c r="BK154"/>
  <c i="4" r="BK123"/>
  <c r="J129"/>
  <c i="5" r="J292"/>
  <c r="J395"/>
  <c r="BK244"/>
  <c r="J690"/>
  <c i="6" r="BK312"/>
  <c i="8" r="J141"/>
  <c r="BK146"/>
  <c r="BK132"/>
  <c i="9" r="BK125"/>
  <c i="10" r="J98"/>
  <c i="2" r="BK107"/>
  <c i="3" r="BK407"/>
  <c r="BK127"/>
  <c r="BK101"/>
  <c r="J103"/>
  <c r="J302"/>
  <c r="BK249"/>
  <c r="BK179"/>
  <c r="BK219"/>
  <c i="4" r="BK111"/>
  <c r="J92"/>
  <c i="5" r="BK415"/>
  <c i="6" r="J126"/>
  <c i="7" r="BK178"/>
  <c i="8" r="J142"/>
  <c r="J108"/>
  <c r="BK137"/>
  <c i="9" r="BK174"/>
  <c i="1" r="AS59"/>
  <c i="2" r="BK103"/>
  <c i="3" r="BK227"/>
  <c r="BK264"/>
  <c r="BK104"/>
  <c r="BK341"/>
  <c r="BK313"/>
  <c r="J340"/>
  <c r="J205"/>
  <c r="J235"/>
  <c r="BK205"/>
  <c r="J191"/>
  <c i="4" r="J99"/>
  <c r="BK95"/>
  <c i="5" r="J790"/>
  <c r="BK334"/>
  <c r="BK357"/>
  <c i="6" r="J262"/>
  <c r="BK192"/>
  <c i="7" r="BK163"/>
  <c i="8" r="BK124"/>
  <c r="BK114"/>
  <c i="3" r="BK248"/>
  <c i="4" r="J111"/>
  <c r="J105"/>
  <c i="5" r="BK803"/>
  <c r="J138"/>
  <c r="BK425"/>
  <c r="BK380"/>
  <c i="6" r="J312"/>
  <c r="J119"/>
  <c r="J224"/>
  <c i="7" r="BK208"/>
  <c r="J99"/>
  <c i="8" r="BK139"/>
  <c r="BK145"/>
  <c r="J132"/>
  <c i="9" r="J180"/>
  <c r="J132"/>
  <c i="10" r="BK101"/>
  <c i="2" r="BK151"/>
  <c r="J138"/>
  <c i="4" r="BK109"/>
  <c i="5" r="BK781"/>
  <c r="J667"/>
  <c i="6" r="BK275"/>
  <c r="J241"/>
  <c i="7" r="BK136"/>
  <c i="8" r="J143"/>
  <c i="9" r="J147"/>
  <c i="10" r="BK109"/>
  <c i="2" r="BK117"/>
  <c i="1" r="AS69"/>
  <c i="3" r="BK273"/>
  <c i="5" r="BK541"/>
  <c r="J328"/>
  <c r="BK767"/>
  <c r="J151"/>
  <c i="6" r="BK232"/>
  <c r="BK168"/>
  <c i="7" r="J131"/>
  <c i="8" r="J136"/>
  <c r="J122"/>
  <c i="9" r="J94"/>
  <c i="10" r="J94"/>
  <c i="2" r="J97"/>
  <c r="J96"/>
  <c r="J116"/>
  <c i="3" r="BK352"/>
  <c r="BK190"/>
  <c r="J206"/>
  <c r="BK119"/>
  <c r="J221"/>
  <c r="BK318"/>
  <c i="10" r="J116"/>
  <c i="2" r="J98"/>
  <c r="J105"/>
  <c i="3" r="BK350"/>
  <c r="J316"/>
  <c r="J284"/>
  <c r="J113"/>
  <c r="BK189"/>
  <c r="J364"/>
  <c r="J167"/>
  <c r="BK236"/>
  <c r="J240"/>
  <c r="BK241"/>
  <c r="J254"/>
  <c i="4" r="BK112"/>
  <c r="J100"/>
  <c i="5" r="J614"/>
  <c r="J628"/>
  <c r="J217"/>
  <c r="BK385"/>
  <c r="BK405"/>
  <c r="J512"/>
  <c r="BK730"/>
  <c r="J425"/>
  <c r="J760"/>
  <c r="J583"/>
  <c r="BK635"/>
  <c r="BK304"/>
  <c i="6" r="BK132"/>
  <c r="BK261"/>
  <c i="7" r="BK168"/>
  <c i="8" r="J111"/>
  <c r="J145"/>
  <c i="9" r="BK190"/>
  <c i="2" r="J156"/>
  <c r="BK112"/>
  <c i="3" r="J283"/>
  <c r="BK361"/>
  <c r="BK224"/>
  <c r="BK208"/>
  <c r="BK383"/>
  <c r="BK263"/>
  <c r="BK251"/>
  <c r="BK268"/>
  <c i="4" r="BK132"/>
  <c i="5" r="J405"/>
  <c r="BK439"/>
  <c r="BK618"/>
  <c r="BK768"/>
  <c r="J178"/>
  <c i="6" r="J153"/>
  <c i="8" r="BK115"/>
  <c r="BK109"/>
  <c i="9" r="J143"/>
  <c i="2" r="BK108"/>
  <c r="BK154"/>
  <c i="3" r="J406"/>
  <c r="BK283"/>
  <c r="J192"/>
  <c r="J293"/>
  <c r="J185"/>
  <c r="J391"/>
  <c r="BK158"/>
  <c r="J286"/>
  <c i="4" r="BK115"/>
  <c i="5" r="BK498"/>
  <c r="BK299"/>
  <c r="J605"/>
  <c r="J232"/>
  <c r="J447"/>
  <c r="BK832"/>
  <c r="BK319"/>
  <c r="J646"/>
  <c r="J820"/>
  <c r="BK222"/>
  <c i="6" r="BK262"/>
  <c r="J205"/>
  <c i="7" r="BK120"/>
  <c i="8" r="J151"/>
  <c r="J97"/>
  <c i="10" r="J113"/>
  <c i="2" r="BK95"/>
  <c i="3" r="BK174"/>
  <c r="BK225"/>
  <c r="BK374"/>
  <c r="J228"/>
  <c r="BK153"/>
  <c r="J390"/>
  <c r="J236"/>
  <c r="BK136"/>
  <c i="4" r="BK134"/>
  <c i="5" r="BK537"/>
  <c r="J358"/>
  <c r="J589"/>
  <c r="J324"/>
  <c i="6" r="J300"/>
  <c i="7" r="J184"/>
  <c i="3" r="J166"/>
  <c r="J127"/>
  <c i="4" r="J117"/>
  <c i="5" r="BK533"/>
  <c r="J504"/>
  <c r="BK628"/>
  <c i="6" r="BK200"/>
  <c i="3" r="J231"/>
  <c r="J347"/>
  <c r="BK337"/>
  <c i="8" r="J98"/>
  <c i="9" r="J161"/>
  <c i="1" r="AS61"/>
  <c i="2" r="J146"/>
  <c i="3" r="J295"/>
  <c r="BK163"/>
  <c r="J200"/>
  <c r="BK331"/>
  <c r="BK99"/>
  <c r="J212"/>
  <c r="J189"/>
  <c r="J160"/>
  <c r="BK269"/>
  <c r="BK138"/>
  <c i="4" r="BK106"/>
  <c r="BK107"/>
  <c i="3" r="BK323"/>
  <c r="J266"/>
  <c r="BK386"/>
  <c r="J178"/>
  <c r="BK353"/>
  <c r="BK194"/>
  <c r="J220"/>
  <c r="BK237"/>
  <c r="J196"/>
  <c r="J207"/>
  <c i="6" r="J173"/>
  <c r="J168"/>
  <c i="8" r="BK125"/>
  <c r="BK112"/>
  <c i="9" r="BK122"/>
  <c i="2" r="J109"/>
  <c r="BK131"/>
  <c i="5" r="J266"/>
  <c r="BK178"/>
  <c r="J249"/>
  <c r="BK298"/>
  <c r="BK771"/>
  <c r="BK434"/>
  <c r="J168"/>
  <c r="BK703"/>
  <c r="BK443"/>
  <c r="BK772"/>
  <c r="BK348"/>
  <c i="6" r="J308"/>
  <c r="BK114"/>
  <c i="7" r="BK173"/>
  <c i="8" r="J155"/>
  <c r="J138"/>
  <c i="9" r="J125"/>
  <c i="10" r="BK105"/>
  <c i="2" r="J145"/>
  <c i="3" r="J321"/>
  <c r="J157"/>
  <c r="J190"/>
  <c r="BK340"/>
  <c r="J354"/>
  <c r="BK211"/>
  <c r="J229"/>
  <c r="J216"/>
  <c i="4" r="BK105"/>
  <c i="5" r="J767"/>
  <c r="J632"/>
  <c r="J132"/>
  <c i="6" r="J270"/>
  <c i="8" r="BK126"/>
  <c r="BK130"/>
  <c i="9" r="BK171"/>
  <c i="10" r="BK103"/>
  <c i="2" r="BK105"/>
  <c r="BK119"/>
  <c i="3" r="J378"/>
  <c r="BK168"/>
  <c r="J276"/>
  <c r="BK250"/>
  <c r="J147"/>
  <c r="BK260"/>
  <c r="BK363"/>
  <c i="4" r="BK108"/>
  <c i="5" r="BK132"/>
  <c r="BK583"/>
  <c r="J558"/>
  <c r="J734"/>
  <c r="J271"/>
  <c r="BK812"/>
  <c r="BK358"/>
  <c r="BK698"/>
  <c r="J777"/>
  <c r="BK593"/>
  <c i="6" r="J251"/>
  <c r="BK188"/>
  <c i="7" r="BK203"/>
  <c i="8" r="BK97"/>
  <c i="2" r="J150"/>
  <c r="J135"/>
  <c i="3" r="J261"/>
  <c r="J272"/>
  <c r="J351"/>
  <c r="J246"/>
  <c r="J233"/>
  <c r="J117"/>
  <c r="J299"/>
  <c r="J257"/>
  <c r="J353"/>
  <c i="4" r="BK133"/>
  <c i="5" r="J703"/>
  <c r="J528"/>
  <c r="BK422"/>
  <c i="6" r="BK126"/>
  <c r="J103"/>
  <c i="8" r="BK151"/>
  <c r="BK127"/>
  <c i="2" r="BK129"/>
  <c r="J152"/>
  <c r="BK145"/>
  <c i="3" r="J326"/>
  <c r="J126"/>
  <c r="BK247"/>
  <c r="BK357"/>
  <c r="BK106"/>
  <c r="J294"/>
  <c r="J131"/>
  <c r="J317"/>
  <c r="J162"/>
  <c r="J136"/>
  <c r="J104"/>
  <c i="4" r="J133"/>
  <c i="5" r="BK363"/>
  <c r="J662"/>
  <c i="3" r="J325"/>
  <c r="J308"/>
  <c r="BK185"/>
  <c r="J130"/>
  <c r="BK288"/>
  <c r="J268"/>
  <c r="BK152"/>
  <c r="BK348"/>
  <c r="BK246"/>
  <c r="J373"/>
  <c r="BK128"/>
  <c r="J144"/>
  <c i="4" r="BK121"/>
  <c i="5" r="J257"/>
  <c r="J618"/>
  <c r="J302"/>
  <c i="6" r="J261"/>
  <c r="J114"/>
  <c i="7" r="J120"/>
  <c i="8" r="J116"/>
  <c r="J121"/>
  <c i="9" r="J169"/>
  <c i="10" r="J93"/>
  <c i="2" r="BK135"/>
  <c i="3" r="J402"/>
  <c r="BK129"/>
  <c r="BK177"/>
  <c r="J361"/>
  <c r="BK356"/>
  <c r="J186"/>
  <c r="J120"/>
  <c r="J376"/>
  <c r="J250"/>
  <c r="J356"/>
  <c i="4" r="J106"/>
  <c r="J120"/>
  <c i="5" r="BK151"/>
  <c r="J537"/>
  <c r="J339"/>
  <c i="6" r="BK280"/>
  <c r="J209"/>
  <c i="7" r="BK158"/>
  <c i="3" r="J223"/>
  <c r="BK148"/>
  <c i="5" r="BK605"/>
  <c r="J416"/>
  <c i="6" r="J284"/>
  <c r="BK214"/>
  <c i="8" r="J95"/>
  <c r="J128"/>
  <c i="9" r="BK168"/>
  <c i="1" r="AS65"/>
  <c i="2" r="BK128"/>
  <c i="3" r="J372"/>
  <c r="BK124"/>
  <c r="BK262"/>
  <c r="BK328"/>
  <c r="J344"/>
  <c r="J210"/>
  <c r="J155"/>
  <c r="BK275"/>
  <c r="J115"/>
  <c i="4" r="J134"/>
  <c r="J112"/>
  <c i="5" r="BK368"/>
  <c r="BK256"/>
  <c r="J494"/>
  <c r="J415"/>
  <c r="J827"/>
  <c r="J809"/>
  <c r="BK494"/>
  <c r="BK672"/>
  <c r="BK119"/>
  <c i="6" r="BK178"/>
  <c r="BK304"/>
  <c i="8" r="J150"/>
  <c r="J115"/>
  <c r="BK121"/>
  <c i="9" r="J171"/>
  <c i="2" r="J117"/>
  <c r="J106"/>
  <c i="3" r="BK382"/>
  <c r="BK118"/>
  <c r="BK245"/>
  <c r="J188"/>
  <c r="J135"/>
  <c r="BK385"/>
  <c r="J194"/>
  <c i="2" r="J128"/>
  <c r="BK141"/>
  <c i="3" r="BK279"/>
  <c r="BK271"/>
  <c r="J164"/>
  <c r="BK243"/>
  <c r="BK110"/>
  <c r="BK274"/>
  <c r="J381"/>
  <c i="5" r="J430"/>
  <c r="J751"/>
  <c r="J793"/>
  <c i="6" r="BK296"/>
  <c i="7" r="BK184"/>
  <c i="8" r="BK153"/>
  <c r="J133"/>
  <c i="9" r="BK167"/>
  <c i="2" r="BK122"/>
  <c r="BK127"/>
  <c i="3" r="J137"/>
  <c r="BK199"/>
  <c r="J338"/>
  <c r="BK306"/>
  <c r="J226"/>
  <c r="BK171"/>
  <c r="J239"/>
  <c i="4" r="BK125"/>
  <c i="5" r="J334"/>
  <c r="BK232"/>
  <c r="J421"/>
  <c i="6" r="J232"/>
  <c r="J146"/>
  <c i="7" r="BK193"/>
  <c i="8" r="BK117"/>
  <c r="J144"/>
  <c i="2" r="BK111"/>
  <c r="J107"/>
  <c r="BK97"/>
  <c i="3" r="BK233"/>
  <c r="J307"/>
  <c r="BK141"/>
  <c r="J263"/>
  <c r="J154"/>
  <c r="BK375"/>
  <c r="BK238"/>
  <c r="BK259"/>
  <c r="J303"/>
  <c i="4" r="J94"/>
  <c r="J101"/>
  <c i="5" r="BK125"/>
  <c r="BK545"/>
  <c r="BK314"/>
  <c i="3" r="BK117"/>
  <c r="J177"/>
  <c r="J355"/>
  <c r="BK176"/>
  <c r="J158"/>
  <c r="J116"/>
  <c r="J248"/>
  <c r="J224"/>
  <c r="BK256"/>
  <c i="4" r="J107"/>
  <c r="J124"/>
  <c i="5" r="J495"/>
  <c r="BK737"/>
  <c i="6" r="J246"/>
  <c r="J162"/>
  <c i="8" r="BK155"/>
  <c r="BK138"/>
  <c i="3" r="BK231"/>
  <c r="J100"/>
  <c i="4" r="BK98"/>
  <c i="5" r="BK309"/>
  <c r="J439"/>
  <c r="BK463"/>
  <c i="6" r="BK205"/>
  <c i="7" r="J203"/>
  <c i="8" r="J148"/>
  <c r="BK142"/>
  <c i="9" r="BK161"/>
  <c i="10" r="J103"/>
  <c i="2" r="J137"/>
  <c r="BK143"/>
  <c i="3" r="J375"/>
  <c i="7" r="J173"/>
  <c i="3" r="BK102"/>
  <c i="5" r="J410"/>
  <c r="J708"/>
  <c i="6" r="BK109"/>
  <c r="BK292"/>
  <c i="7" r="BK104"/>
  <c i="8" r="BK108"/>
  <c i="9" r="BK152"/>
  <c i="10" r="BK104"/>
  <c i="2" r="J133"/>
  <c i="3" r="BK347"/>
  <c r="BK132"/>
  <c r="J393"/>
  <c r="J337"/>
  <c r="J159"/>
  <c r="BK232"/>
  <c r="J217"/>
  <c r="J288"/>
  <c i="4" r="BK110"/>
  <c r="J103"/>
  <c i="5" r="J143"/>
  <c r="BK458"/>
  <c i="6" r="BK270"/>
  <c i="8" r="BK99"/>
  <c r="J147"/>
  <c i="2" r="BK96"/>
  <c r="BK134"/>
  <c i="3" r="J332"/>
  <c r="BK293"/>
  <c r="BK403"/>
  <c r="J385"/>
  <c r="J400"/>
  <c r="BK159"/>
  <c r="BK155"/>
  <c r="J260"/>
  <c r="J249"/>
  <c i="4" r="J108"/>
  <c i="5" r="J280"/>
  <c r="BK280"/>
  <c r="BK747"/>
  <c r="BK473"/>
  <c r="J508"/>
  <c r="J643"/>
  <c r="J516"/>
  <c r="BK217"/>
  <c r="J770"/>
  <c r="J477"/>
  <c r="BK662"/>
  <c r="BK695"/>
  <c i="6" r="J132"/>
  <c r="BK173"/>
  <c i="8" r="BK147"/>
  <c r="BK136"/>
  <c i="9" r="BK184"/>
  <c i="2" r="J102"/>
  <c r="J129"/>
  <c i="3" r="J197"/>
  <c r="J290"/>
  <c r="BK178"/>
  <c r="J182"/>
  <c r="BK299"/>
  <c r="J201"/>
  <c r="BK364"/>
  <c r="J327"/>
  <c r="J123"/>
  <c r="J109"/>
  <c i="4" r="J115"/>
  <c i="5" r="J554"/>
  <c r="J730"/>
  <c i="6" r="J267"/>
  <c r="BK139"/>
  <c i="7" r="BK189"/>
  <c i="8" r="J146"/>
  <c r="BK100"/>
  <c i="1" r="AS67"/>
  <c i="2" r="BK109"/>
  <c i="3" r="BK409"/>
  <c r="BK150"/>
  <c r="J265"/>
  <c r="J383"/>
  <c r="J401"/>
  <c r="J209"/>
  <c r="J394"/>
  <c r="BK272"/>
  <c r="BK137"/>
  <c i="9" r="BK129"/>
  <c i="2" r="J155"/>
  <c r="J125"/>
  <c r="J143"/>
  <c r="BK101"/>
  <c i="3" r="J370"/>
  <c r="J107"/>
  <c r="J219"/>
  <c r="J319"/>
  <c r="BK404"/>
  <c r="BK196"/>
  <c r="J124"/>
  <c r="BK130"/>
  <c r="J277"/>
  <c r="J230"/>
  <c r="J161"/>
  <c i="4" r="J113"/>
  <c i="5" r="BK632"/>
  <c r="BK262"/>
  <c r="BK484"/>
  <c i="6" r="J275"/>
  <c r="J288"/>
  <c i="7" r="J163"/>
  <c i="8" r="BK118"/>
  <c r="J105"/>
  <c i="2" r="J136"/>
  <c r="BK136"/>
  <c i="3" r="BK384"/>
  <c r="J331"/>
  <c r="BK121"/>
  <c r="J108"/>
  <c r="J238"/>
  <c r="J174"/>
  <c r="BK202"/>
  <c i="4" r="J114"/>
  <c i="5" r="J771"/>
  <c r="J496"/>
  <c r="J187"/>
  <c i="6" r="BK259"/>
  <c r="BK224"/>
  <c i="7" r="BK126"/>
  <c i="8" r="BK111"/>
  <c i="9" r="BK169"/>
  <c r="BK180"/>
  <c i="2" r="BK150"/>
  <c r="J108"/>
  <c r="J154"/>
  <c i="3" r="J377"/>
  <c r="J274"/>
  <c r="BK408"/>
  <c r="BK111"/>
  <c r="J323"/>
  <c r="BK358"/>
  <c r="BK162"/>
  <c r="BK266"/>
  <c r="BK213"/>
  <c r="J343"/>
  <c r="J341"/>
  <c i="5" r="J299"/>
  <c r="J304"/>
  <c i="6" r="BK256"/>
  <c r="BK267"/>
  <c i="7" r="J115"/>
  <c i="8" r="BK107"/>
  <c i="3" r="J204"/>
  <c r="BK222"/>
  <c i="4" r="BK127"/>
  <c i="5" r="BK624"/>
  <c r="BK773"/>
  <c r="J244"/>
  <c r="BK266"/>
  <c r="J481"/>
  <c r="BK650"/>
  <c r="BK469"/>
  <c r="J222"/>
  <c r="J773"/>
  <c r="BK643"/>
  <c r="BK831"/>
  <c r="BK646"/>
  <c i="3" r="J222"/>
  <c r="BK146"/>
  <c r="BK126"/>
  <c r="J304"/>
  <c r="BK105"/>
  <c r="BK360"/>
  <c i="4" r="BK101"/>
  <c i="5" r="BK786"/>
  <c r="J781"/>
  <c r="J451"/>
  <c r="J657"/>
  <c i="6" r="J292"/>
  <c i="8" r="J106"/>
  <c i="9" r="J174"/>
  <c i="10" r="BK113"/>
  <c i="3" r="BK181"/>
  <c r="J339"/>
  <c r="BK200"/>
  <c r="BK322"/>
  <c r="BK319"/>
  <c r="BK315"/>
  <c r="BK112"/>
  <c i="5" r="J768"/>
  <c r="J498"/>
  <c r="BK302"/>
  <c r="J639"/>
  <c r="J209"/>
  <c r="BK344"/>
  <c r="J348"/>
  <c r="BK495"/>
  <c r="BK143"/>
  <c r="BK725"/>
  <c r="BK416"/>
  <c r="J577"/>
  <c r="J357"/>
  <c i="3" r="BK173"/>
  <c r="J398"/>
  <c r="BK147"/>
  <c r="J152"/>
  <c i="4" r="BK114"/>
  <c r="J98"/>
  <c i="5" r="J119"/>
  <c r="BK521"/>
  <c i="6" r="BK284"/>
  <c r="BK209"/>
  <c i="7" r="J168"/>
  <c i="8" r="BK152"/>
  <c i="2" r="BK155"/>
  <c r="J115"/>
  <c i="3" r="BK354"/>
  <c r="BK284"/>
  <c r="J333"/>
  <c r="J179"/>
  <c r="J184"/>
  <c r="BK351"/>
  <c r="J175"/>
  <c r="J360"/>
  <c r="BK207"/>
  <c r="BK301"/>
  <c r="BK368"/>
  <c r="BK373"/>
  <c r="BK164"/>
  <c r="BK309"/>
  <c r="BK116"/>
  <c i="4" r="BK128"/>
  <c i="5" r="J390"/>
  <c r="BK554"/>
  <c i="6" r="BK263"/>
  <c i="7" r="BK210"/>
  <c i="8" r="BK102"/>
  <c i="10" r="J111"/>
  <c i="2" r="BK114"/>
  <c r="BK125"/>
  <c i="3" r="J345"/>
  <c r="BK212"/>
  <c r="BK267"/>
  <c r="BK380"/>
  <c r="BK206"/>
  <c r="J310"/>
  <c r="J232"/>
  <c r="BK108"/>
  <c r="J297"/>
  <c r="J315"/>
  <c r="BK335"/>
  <c i="4" r="BK124"/>
  <c r="J95"/>
  <c i="5" r="BK790"/>
  <c r="J686"/>
  <c i="6" r="J259"/>
  <c r="J178"/>
  <c i="7" r="BK109"/>
  <c i="8" r="BK148"/>
  <c r="J139"/>
  <c i="9" r="J115"/>
  <c i="2" r="BK123"/>
  <c r="J132"/>
  <c r="BK116"/>
  <c i="6" r="BK183"/>
  <c i="8" r="J120"/>
  <c r="J109"/>
  <c i="9" r="BK102"/>
  <c r="J122"/>
  <c i="2" r="J95"/>
  <c r="J148"/>
  <c i="3" r="J388"/>
  <c r="J208"/>
  <c r="BK167"/>
  <c r="J264"/>
  <c r="J380"/>
  <c r="BK234"/>
  <c r="BK307"/>
  <c r="J187"/>
  <c r="J145"/>
  <c r="J139"/>
  <c i="4" r="J121"/>
  <c r="BK96"/>
  <c i="5" r="BK766"/>
  <c r="J275"/>
  <c r="J593"/>
  <c r="J719"/>
  <c r="J695"/>
  <c r="BK686"/>
  <c i="2" r="BK115"/>
  <c r="BK137"/>
  <c i="3" r="J328"/>
  <c r="BK387"/>
  <c r="BK312"/>
  <c r="BK258"/>
  <c r="J237"/>
  <c r="BK265"/>
  <c r="BK160"/>
  <c r="BK332"/>
  <c r="BK131"/>
  <c i="4" r="J104"/>
  <c i="5" r="J599"/>
  <c r="J541"/>
  <c r="J298"/>
  <c i="8" r="BK154"/>
  <c r="J101"/>
  <c i="9" r="BK156"/>
  <c i="10" r="BK111"/>
  <c i="2" r="BK102"/>
  <c r="J121"/>
  <c i="3" r="J183"/>
  <c r="J129"/>
  <c i="2" r="BK156"/>
  <c i="3" r="J366"/>
  <c r="J214"/>
  <c r="J312"/>
  <c r="BK333"/>
  <c r="BK203"/>
  <c r="BK143"/>
  <c r="BK123"/>
  <c r="J291"/>
  <c r="BK242"/>
  <c r="BK188"/>
  <c i="4" r="J102"/>
  <c i="5" r="BK365"/>
  <c r="BK610"/>
  <c r="J161"/>
  <c r="BK708"/>
  <c r="J443"/>
  <c r="J831"/>
  <c r="J521"/>
  <c r="BK161"/>
  <c i="6" r="BK146"/>
  <c i="7" r="J104"/>
  <c i="8" r="BK113"/>
  <c i="9" r="J187"/>
  <c i="10" r="J104"/>
  <c i="2" r="BK130"/>
  <c i="3" r="J105"/>
  <c r="BK195"/>
  <c r="BK113"/>
  <c r="BK257"/>
  <c r="BK289"/>
  <c i="10" r="J107"/>
  <c i="2" r="J124"/>
  <c i="4" r="J127"/>
  <c i="5" r="BK508"/>
  <c r="BK777"/>
  <c r="BK209"/>
  <c r="BK271"/>
  <c i="6" r="BK308"/>
  <c i="7" r="J136"/>
  <c r="J178"/>
  <c i="8" r="J124"/>
  <c r="J112"/>
  <c i="9" r="J190"/>
  <c r="J166"/>
  <c i="10" r="J101"/>
  <c i="2" r="BK106"/>
  <c r="BK104"/>
  <c i="3" r="BK281"/>
  <c r="J172"/>
  <c r="BK280"/>
  <c r="J163"/>
  <c r="BK239"/>
  <c r="BK157"/>
  <c r="J281"/>
  <c r="J245"/>
  <c r="J241"/>
  <c i="4" r="J109"/>
  <c i="5" r="BK765"/>
  <c r="BK769"/>
  <c r="J368"/>
  <c i="6" r="BK236"/>
  <c r="J263"/>
  <c i="8" r="BK150"/>
  <c r="BK129"/>
  <c i="9" r="BK143"/>
  <c i="2" r="BK98"/>
  <c r="J141"/>
  <c i="3" r="J371"/>
  <c r="BK402"/>
  <c r="J242"/>
  <c r="J267"/>
  <c r="BK343"/>
  <c r="BK325"/>
  <c r="J379"/>
  <c r="BK145"/>
  <c r="J262"/>
  <c r="J256"/>
  <c r="J133"/>
  <c i="4" r="J96"/>
  <c i="5" r="J799"/>
  <c r="BK667"/>
  <c i="6" r="J304"/>
  <c i="7" r="J152"/>
  <c i="8" r="BK104"/>
  <c r="BK101"/>
  <c i="2" r="J99"/>
  <c r="J139"/>
  <c i="3" r="J397"/>
  <c r="BK169"/>
  <c r="BK244"/>
  <c r="J363"/>
  <c r="J156"/>
  <c r="J244"/>
  <c r="BK336"/>
  <c r="J251"/>
  <c r="BK180"/>
  <c r="BK156"/>
  <c r="BK287"/>
  <c i="5" r="BK275"/>
  <c r="BK451"/>
  <c i="6" r="BK162"/>
  <c i="7" r="BK152"/>
  <c i="8" r="J134"/>
  <c i="9" r="BK187"/>
  <c i="10" r="J96"/>
  <c i="2" r="J130"/>
  <c i="3" r="BK303"/>
  <c r="BK230"/>
  <c r="J270"/>
  <c r="J346"/>
  <c r="J143"/>
  <c r="BK296"/>
  <c r="BK329"/>
  <c r="J142"/>
  <c r="J171"/>
  <c r="J169"/>
  <c r="BK151"/>
  <c i="5" r="BK770"/>
  <c r="BK490"/>
  <c r="BK138"/>
  <c r="BK257"/>
  <c r="J256"/>
  <c r="BK793"/>
  <c r="J364"/>
  <c r="J832"/>
  <c r="BK504"/>
  <c r="J812"/>
  <c r="J484"/>
  <c r="BK364"/>
  <c i="6" r="BK241"/>
  <c i="7" r="BK212"/>
  <c r="J218"/>
  <c i="8" r="J129"/>
  <c i="9" r="BK94"/>
  <c i="10" r="BK100"/>
  <c i="2" r="J153"/>
  <c r="BK110"/>
  <c i="3" r="BK254"/>
  <c r="J409"/>
  <c i="6" r="BK246"/>
  <c i="8" r="J118"/>
  <c i="9" r="J176"/>
  <c i="10" r="BK94"/>
  <c i="3" r="J329"/>
  <c r="BK220"/>
  <c r="BK120"/>
  <c r="BK182"/>
  <c r="BK216"/>
  <c r="BK369"/>
  <c r="BK139"/>
  <c r="J170"/>
  <c i="4" r="BK129"/>
  <c r="BK97"/>
  <c i="5" r="BK249"/>
  <c r="J237"/>
  <c r="J262"/>
  <c r="J533"/>
  <c r="BK764"/>
  <c r="BK212"/>
  <c r="J549"/>
  <c r="J363"/>
  <c r="BK734"/>
  <c r="J352"/>
  <c r="J677"/>
  <c i="3" r="J168"/>
  <c r="BK172"/>
  <c r="J138"/>
  <c r="BK297"/>
  <c r="BK305"/>
  <c i="4" r="BK120"/>
  <c i="5" r="BK809"/>
  <c r="BK761"/>
  <c r="J125"/>
  <c i="6" r="BK288"/>
  <c i="7" r="J141"/>
  <c i="8" r="J107"/>
  <c i="10" r="BK98"/>
  <c i="1" r="AS57"/>
  <c i="2" r="J101"/>
  <c i="3" r="J358"/>
  <c r="J273"/>
  <c r="BK114"/>
  <c r="J141"/>
  <c r="BK390"/>
  <c r="J110"/>
  <c r="BK392"/>
  <c r="BK240"/>
  <c r="BK346"/>
  <c i="4" r="BK119"/>
  <c r="BK100"/>
  <c i="5" r="J380"/>
  <c r="J287"/>
  <c i="6" r="BK103"/>
  <c r="J194"/>
  <c i="7" r="BK214"/>
  <c r="J189"/>
  <c i="8" r="J99"/>
  <c r="J126"/>
  <c i="9" r="J98"/>
  <c i="10" r="J109"/>
  <c i="2" r="BK118"/>
  <c r="J123"/>
  <c i="3" r="J368"/>
  <c r="J140"/>
  <c r="BK255"/>
  <c r="BK345"/>
  <c r="BK376"/>
  <c r="BK317"/>
  <c r="BK204"/>
  <c r="BK379"/>
  <c r="J258"/>
  <c r="BK140"/>
  <c r="J199"/>
  <c r="J195"/>
  <c i="5" r="BK371"/>
  <c r="J314"/>
  <c r="BK390"/>
  <c r="BK477"/>
  <c i="6" r="J313"/>
  <c i="7" r="J158"/>
  <c i="8" r="J114"/>
  <c i="1" r="AS55"/>
  <c i="2" r="BK149"/>
  <c i="3" r="J279"/>
  <c r="BK109"/>
  <c r="BK308"/>
  <c r="J259"/>
  <c r="J203"/>
  <c r="J367"/>
  <c r="BK214"/>
  <c r="BK165"/>
  <c r="J227"/>
  <c i="4" r="BK116"/>
  <c i="5" r="J422"/>
  <c r="BK589"/>
  <c r="BK324"/>
  <c i="6" r="BK153"/>
  <c i="7" r="J126"/>
  <c i="8" r="BK119"/>
  <c r="BK143"/>
  <c i="9" r="BK166"/>
  <c i="10" r="J105"/>
  <c i="2" r="J131"/>
  <c r="BK133"/>
  <c i="3" r="J271"/>
  <c r="J213"/>
  <c r="BK184"/>
  <c r="BK223"/>
  <c r="J289"/>
  <c r="J300"/>
  <c r="J382"/>
  <c r="BK103"/>
  <c r="BK135"/>
  <c i="4" r="BK122"/>
  <c r="BK118"/>
  <c i="5" r="J400"/>
  <c r="BK512"/>
  <c i="6" r="J188"/>
  <c r="J280"/>
  <c i="7" r="J198"/>
  <c i="8" r="BK144"/>
  <c i="10" r="BK107"/>
  <c i="2" r="BK99"/>
  <c r="J122"/>
  <c i="3" r="BK282"/>
  <c r="BK133"/>
  <c r="J403"/>
  <c r="BK166"/>
  <c r="J314"/>
  <c r="J352"/>
  <c r="BK193"/>
  <c r="BK344"/>
  <c i="4" r="J118"/>
  <c r="BK104"/>
  <c i="5" r="BK430"/>
  <c r="BK375"/>
  <c r="J682"/>
  <c r="BK168"/>
  <c r="J458"/>
  <c r="J434"/>
  <c r="J545"/>
  <c r="BK328"/>
  <c r="J769"/>
  <c i="3" r="J282"/>
  <c r="J173"/>
  <c r="BK294"/>
  <c r="J306"/>
  <c i="9" r="BK115"/>
  <c i="2" r="BK132"/>
  <c i="3" r="BK391"/>
  <c r="J324"/>
  <c r="BK388"/>
  <c r="BK365"/>
  <c r="J374"/>
  <c r="BK321"/>
  <c r="BK324"/>
  <c r="BK339"/>
  <c r="J134"/>
  <c r="BK134"/>
  <c i="4" r="J123"/>
  <c i="5" r="J672"/>
  <c r="BK352"/>
  <c r="J199"/>
  <c r="BK227"/>
  <c r="BK395"/>
  <c r="BK410"/>
  <c r="J473"/>
  <c r="J786"/>
  <c r="J385"/>
  <c r="BK713"/>
  <c r="J469"/>
  <c i="6" r="BK251"/>
  <c i="7" r="BK141"/>
  <c i="8" r="J152"/>
  <c r="J117"/>
  <c i="9" r="J156"/>
  <c i="2" r="J149"/>
  <c i="3" r="BK394"/>
  <c r="J118"/>
  <c r="J150"/>
  <c r="BK327"/>
  <c r="BK261"/>
  <c r="J122"/>
  <c r="BK270"/>
  <c i="4" r="J119"/>
  <c i="5" r="J635"/>
  <c r="BK516"/>
  <c i="6" r="J296"/>
  <c i="7" r="BK218"/>
  <c i="8" r="J154"/>
  <c r="BK141"/>
  <c i="1" r="AS71"/>
  <c i="2" r="BK139"/>
  <c i="3" r="J322"/>
  <c r="J336"/>
  <c r="BK316"/>
  <c r="J149"/>
  <c r="J255"/>
  <c r="BK372"/>
  <c r="J176"/>
  <c i="4" r="BK92"/>
  <c r="J116"/>
  <c i="5" r="BK339"/>
  <c r="BK682"/>
  <c i="6" r="BK300"/>
  <c r="J256"/>
  <c i="7" r="J193"/>
  <c i="8" r="BK133"/>
  <c r="BK134"/>
  <c r="BK128"/>
  <c r="J130"/>
  <c i="9" r="BK147"/>
  <c i="2" r="BK126"/>
  <c r="J112"/>
  <c i="3" r="J399"/>
  <c r="BK228"/>
  <c r="J269"/>
  <c r="BK367"/>
  <c r="J320"/>
  <c r="BK330"/>
  <c r="J234"/>
  <c i="8" r="J123"/>
  <c i="9" r="J167"/>
  <c i="2" r="BK121"/>
  <c r="J142"/>
  <c i="3" r="J309"/>
  <c r="BK295"/>
  <c r="BK191"/>
  <c r="J180"/>
  <c r="J247"/>
  <c r="J330"/>
  <c r="BK149"/>
  <c r="BK302"/>
  <c r="BK320"/>
  <c r="J296"/>
  <c r="J99"/>
  <c r="BK399"/>
  <c r="BK183"/>
  <c r="J252"/>
  <c r="J305"/>
  <c r="J253"/>
  <c r="BK125"/>
  <c i="4" r="J125"/>
  <c r="BK99"/>
  <c i="5" r="J212"/>
  <c r="J803"/>
  <c r="J713"/>
  <c i="6" r="J236"/>
  <c i="7" r="BK99"/>
  <c i="8" r="J100"/>
  <c r="J135"/>
  <c i="9" r="BK106"/>
  <c i="10" r="J100"/>
  <c i="2" r="BK113"/>
  <c i="3" r="J389"/>
  <c r="J313"/>
  <c r="J384"/>
  <c r="J407"/>
  <c r="BK187"/>
  <c r="BK253"/>
  <c r="BK217"/>
  <c r="BK226"/>
  <c i="5" r="BK237"/>
  <c i="6" r="J219"/>
  <c r="BK194"/>
  <c i="7" r="BK198"/>
  <c i="8" r="BK135"/>
  <c r="BK120"/>
  <c r="BK105"/>
  <c i="9" r="BK132"/>
  <c i="2" r="J118"/>
  <c i="3" r="J387"/>
  <c r="BK170"/>
  <c r="J101"/>
  <c r="BK175"/>
  <c r="BK201"/>
  <c r="BK310"/>
  <c r="BK311"/>
  <c r="J121"/>
  <c i="4" r="J128"/>
  <c i="5" r="BK639"/>
  <c r="BK799"/>
  <c r="BK528"/>
  <c r="J371"/>
  <c i="6" r="J200"/>
  <c i="8" r="J153"/>
  <c r="BK116"/>
  <c i="9" r="J184"/>
  <c i="7" l="1" r="R98"/>
  <c r="P98"/>
  <c r="T98"/>
  <c i="2" r="BK94"/>
  <c r="P100"/>
  <c r="T140"/>
  <c r="R144"/>
  <c i="3" r="T215"/>
  <c r="T285"/>
  <c r="BK292"/>
  <c r="J292"/>
  <c r="J68"/>
  <c r="BK334"/>
  <c r="J334"/>
  <c r="J70"/>
  <c r="T362"/>
  <c i="4" r="R131"/>
  <c r="R130"/>
  <c i="5" r="BK137"/>
  <c r="J137"/>
  <c r="J67"/>
  <c r="P211"/>
  <c r="T243"/>
  <c r="T303"/>
  <c r="BK356"/>
  <c r="J356"/>
  <c r="J80"/>
  <c r="R497"/>
  <c r="T634"/>
  <c r="R736"/>
  <c i="6" r="P167"/>
  <c r="R199"/>
  <c r="T240"/>
  <c r="R255"/>
  <c i="7" r="P114"/>
  <c r="BK157"/>
  <c r="J157"/>
  <c r="J69"/>
  <c r="T183"/>
  <c i="6" r="P108"/>
  <c r="R167"/>
  <c r="T199"/>
  <c r="R240"/>
  <c r="BK255"/>
  <c r="J255"/>
  <c r="J75"/>
  <c i="7" r="P157"/>
  <c r="P207"/>
  <c i="2" r="T120"/>
  <c r="P147"/>
  <c i="3" r="P215"/>
  <c r="R285"/>
  <c r="P292"/>
  <c r="P334"/>
  <c r="P349"/>
  <c r="BK359"/>
  <c r="J359"/>
  <c r="J72"/>
  <c r="T359"/>
  <c r="P405"/>
  <c i="4" r="BK91"/>
  <c r="BK90"/>
  <c r="J90"/>
  <c r="J64"/>
  <c i="5" r="R137"/>
  <c r="T186"/>
  <c r="P261"/>
  <c r="P297"/>
  <c r="R333"/>
  <c r="P374"/>
  <c r="T424"/>
  <c r="BK645"/>
  <c r="J645"/>
  <c r="J88"/>
  <c r="P697"/>
  <c r="P792"/>
  <c r="R826"/>
  <c r="R825"/>
  <c i="6" r="P131"/>
  <c r="BK182"/>
  <c r="J182"/>
  <c r="J70"/>
  <c r="P213"/>
  <c r="T269"/>
  <c r="T268"/>
  <c i="7" r="BK125"/>
  <c r="J125"/>
  <c r="J67"/>
  <c r="R172"/>
  <c r="T197"/>
  <c i="2" r="R94"/>
  <c r="R120"/>
  <c r="BK147"/>
  <c r="J147"/>
  <c r="J70"/>
  <c i="3" r="R98"/>
  <c r="BK285"/>
  <c r="J285"/>
  <c r="J67"/>
  <c r="T292"/>
  <c r="T334"/>
  <c r="R349"/>
  <c r="P359"/>
  <c r="R405"/>
  <c i="4" r="T91"/>
  <c r="T90"/>
  <c i="5" r="T137"/>
  <c r="P186"/>
  <c r="R261"/>
  <c r="T297"/>
  <c r="BK497"/>
  <c r="J497"/>
  <c r="J86"/>
  <c r="BK634"/>
  <c r="J634"/>
  <c r="J87"/>
  <c r="BK697"/>
  <c r="J697"/>
  <c r="J89"/>
  <c r="BK792"/>
  <c r="J792"/>
  <c r="J91"/>
  <c i="7" r="R114"/>
  <c r="R183"/>
  <c r="T207"/>
  <c i="8" r="R96"/>
  <c r="T103"/>
  <c r="R131"/>
  <c i="9" r="R165"/>
  <c r="P183"/>
  <c r="P182"/>
  <c i="5" r="T150"/>
  <c r="R211"/>
  <c r="T261"/>
  <c r="R297"/>
  <c r="BK333"/>
  <c r="J333"/>
  <c r="J79"/>
  <c r="BK374"/>
  <c r="J374"/>
  <c r="J83"/>
  <c r="R424"/>
  <c r="T483"/>
  <c r="R645"/>
  <c r="T697"/>
  <c r="T792"/>
  <c r="P826"/>
  <c r="P825"/>
  <c i="6" r="T131"/>
  <c r="BK199"/>
  <c r="J199"/>
  <c r="J71"/>
  <c r="BK269"/>
  <c r="BK268"/>
  <c r="J268"/>
  <c r="J77"/>
  <c i="7" r="T125"/>
  <c r="BK172"/>
  <c r="J172"/>
  <c r="J70"/>
  <c r="BK207"/>
  <c r="J207"/>
  <c r="J73"/>
  <c i="8" r="R103"/>
  <c r="T140"/>
  <c i="9" r="BK93"/>
  <c r="BK183"/>
  <c r="J183"/>
  <c r="J69"/>
  <c i="2" r="P94"/>
  <c r="T100"/>
  <c r="P140"/>
  <c r="T144"/>
  <c i="3" r="BK98"/>
  <c r="J98"/>
  <c r="J65"/>
  <c r="BK298"/>
  <c r="J298"/>
  <c r="J69"/>
  <c r="BK349"/>
  <c r="J349"/>
  <c r="J71"/>
  <c r="BK405"/>
  <c r="J405"/>
  <c r="J74"/>
  <c i="4" r="T131"/>
  <c r="T130"/>
  <c i="5" r="R186"/>
  <c r="BK261"/>
  <c r="J261"/>
  <c r="J72"/>
  <c r="P303"/>
  <c r="T356"/>
  <c r="BK424"/>
  <c r="J424"/>
  <c r="J84"/>
  <c r="P483"/>
  <c r="R634"/>
  <c r="BK736"/>
  <c r="J736"/>
  <c r="J90"/>
  <c i="6" r="R131"/>
  <c r="R182"/>
  <c r="R213"/>
  <c r="R269"/>
  <c r="R268"/>
  <c i="7" r="R125"/>
  <c r="P172"/>
  <c r="R207"/>
  <c i="8" r="P110"/>
  <c r="R140"/>
  <c i="9" r="P165"/>
  <c i="2" r="R100"/>
  <c r="R140"/>
  <c r="P144"/>
  <c i="3" r="R215"/>
  <c r="R298"/>
  <c r="R362"/>
  <c i="4" r="BK131"/>
  <c r="J131"/>
  <c r="J67"/>
  <c i="5" r="P150"/>
  <c r="BK211"/>
  <c r="J211"/>
  <c r="J70"/>
  <c r="R243"/>
  <c r="R303"/>
  <c r="P356"/>
  <c r="R374"/>
  <c r="P424"/>
  <c r="R483"/>
  <c r="T645"/>
  <c r="R792"/>
  <c r="BK826"/>
  <c r="J826"/>
  <c r="J94"/>
  <c i="6" r="BK108"/>
  <c r="J108"/>
  <c r="J66"/>
  <c r="P182"/>
  <c r="T213"/>
  <c i="7" r="BK114"/>
  <c r="J114"/>
  <c r="J66"/>
  <c r="R157"/>
  <c r="R197"/>
  <c i="8" r="BK96"/>
  <c r="J96"/>
  <c r="J66"/>
  <c r="BK103"/>
  <c r="J103"/>
  <c r="J67"/>
  <c r="BK131"/>
  <c r="J131"/>
  <c r="J69"/>
  <c i="9" r="BK165"/>
  <c r="J165"/>
  <c r="J66"/>
  <c i="2" r="BK120"/>
  <c r="J120"/>
  <c r="J67"/>
  <c r="T147"/>
  <c i="3" r="BK215"/>
  <c r="J215"/>
  <c r="J66"/>
  <c r="P285"/>
  <c r="R292"/>
  <c r="R334"/>
  <c r="T349"/>
  <c r="R359"/>
  <c r="T405"/>
  <c i="4" r="P91"/>
  <c r="P90"/>
  <c i="5" r="R150"/>
  <c r="T211"/>
  <c r="P333"/>
  <c r="T497"/>
  <c r="T736"/>
  <c r="T826"/>
  <c r="T825"/>
  <c i="6" r="T108"/>
  <c r="T167"/>
  <c r="P199"/>
  <c r="P240"/>
  <c r="P255"/>
  <c i="7" r="BK183"/>
  <c r="J183"/>
  <c r="J71"/>
  <c i="8" r="R110"/>
  <c r="T131"/>
  <c i="9" r="R93"/>
  <c r="R92"/>
  <c i="2" r="T94"/>
  <c r="T93"/>
  <c r="T92"/>
  <c r="P120"/>
  <c r="R147"/>
  <c i="3" r="P98"/>
  <c r="P298"/>
  <c r="BK362"/>
  <c r="J362"/>
  <c r="J73"/>
  <c i="4" r="P131"/>
  <c r="P130"/>
  <c i="5" r="BK150"/>
  <c r="J150"/>
  <c r="J68"/>
  <c r="P243"/>
  <c r="BK297"/>
  <c r="J297"/>
  <c r="J76"/>
  <c r="T333"/>
  <c r="P497"/>
  <c r="P634"/>
  <c r="P736"/>
  <c i="6" r="R108"/>
  <c r="R101"/>
  <c r="R100"/>
  <c r="BK167"/>
  <c r="J167"/>
  <c r="J69"/>
  <c r="BK213"/>
  <c r="J213"/>
  <c r="J72"/>
  <c r="P269"/>
  <c r="P268"/>
  <c i="7" r="P125"/>
  <c r="P183"/>
  <c r="BK197"/>
  <c r="J197"/>
  <c r="J72"/>
  <c i="8" r="BK110"/>
  <c r="J110"/>
  <c r="J68"/>
  <c r="P140"/>
  <c i="9" r="P93"/>
  <c r="P92"/>
  <c r="P91"/>
  <c i="1" r="AU70"/>
  <c i="9" r="T183"/>
  <c r="T182"/>
  <c i="2" r="BK100"/>
  <c r="J100"/>
  <c r="J66"/>
  <c r="BK140"/>
  <c r="J140"/>
  <c r="J68"/>
  <c r="BK144"/>
  <c r="J144"/>
  <c r="J69"/>
  <c i="3" r="T98"/>
  <c r="T97"/>
  <c r="T96"/>
  <c r="T298"/>
  <c r="P362"/>
  <c i="4" r="R91"/>
  <c r="R90"/>
  <c r="R89"/>
  <c i="5" r="P137"/>
  <c r="P117"/>
  <c r="BK186"/>
  <c r="J186"/>
  <c r="J69"/>
  <c r="BK243"/>
  <c r="J243"/>
  <c r="J71"/>
  <c r="BK303"/>
  <c r="J303"/>
  <c r="J78"/>
  <c r="R356"/>
  <c r="T374"/>
  <c r="T373"/>
  <c r="BK483"/>
  <c r="J483"/>
  <c r="J85"/>
  <c r="P645"/>
  <c r="R697"/>
  <c i="6" r="BK131"/>
  <c r="J131"/>
  <c r="J67"/>
  <c r="T182"/>
  <c r="BK240"/>
  <c r="J240"/>
  <c r="J73"/>
  <c r="T255"/>
  <c i="7" r="T114"/>
  <c r="T172"/>
  <c r="P197"/>
  <c i="8" r="T96"/>
  <c r="P131"/>
  <c i="7" r="T157"/>
  <c i="8" r="P96"/>
  <c r="P93"/>
  <c r="P92"/>
  <c i="1" r="AU68"/>
  <c i="8" r="P103"/>
  <c r="BK140"/>
  <c r="J140"/>
  <c r="J70"/>
  <c i="9" r="T93"/>
  <c r="T92"/>
  <c r="T91"/>
  <c r="R183"/>
  <c r="R182"/>
  <c i="8" r="T110"/>
  <c i="9" r="T165"/>
  <c i="10" r="BK92"/>
  <c r="J92"/>
  <c r="J65"/>
  <c r="P92"/>
  <c r="R92"/>
  <c r="T92"/>
  <c r="BK102"/>
  <c r="J102"/>
  <c r="J66"/>
  <c r="P102"/>
  <c r="R102"/>
  <c r="T102"/>
  <c r="BK106"/>
  <c r="J106"/>
  <c r="J67"/>
  <c r="P106"/>
  <c r="R106"/>
  <c r="T106"/>
  <c i="5" r="BK118"/>
  <c r="J118"/>
  <c r="J65"/>
  <c i="6" r="BK102"/>
  <c r="J102"/>
  <c r="J65"/>
  <c i="5" r="BK301"/>
  <c r="J301"/>
  <c r="J77"/>
  <c r="BK124"/>
  <c r="BK291"/>
  <c r="J291"/>
  <c r="J75"/>
  <c i="7" r="BK151"/>
  <c r="J151"/>
  <c r="J68"/>
  <c i="5" r="BK286"/>
  <c r="J286"/>
  <c r="J74"/>
  <c i="9" r="BK179"/>
  <c r="J179"/>
  <c r="J67"/>
  <c i="6" r="BK161"/>
  <c r="J161"/>
  <c r="J68"/>
  <c r="BK250"/>
  <c r="J250"/>
  <c r="J74"/>
  <c r="BK266"/>
  <c r="J266"/>
  <c r="J76"/>
  <c i="8" r="BK94"/>
  <c r="J94"/>
  <c r="J65"/>
  <c i="5" r="BK279"/>
  <c r="J279"/>
  <c r="J73"/>
  <c r="BK370"/>
  <c r="J370"/>
  <c r="J81"/>
  <c r="BK811"/>
  <c r="J811"/>
  <c r="J92"/>
  <c i="7" r="BK98"/>
  <c r="BK97"/>
  <c r="BK96"/>
  <c r="J96"/>
  <c r="BK217"/>
  <c r="J217"/>
  <c r="J74"/>
  <c i="10" r="BK115"/>
  <c r="J115"/>
  <c r="J68"/>
  <c r="E78"/>
  <c i="9" r="BK182"/>
  <c r="J182"/>
  <c r="J68"/>
  <c i="10" r="J84"/>
  <c r="BE104"/>
  <c r="F59"/>
  <c r="BE94"/>
  <c r="BE96"/>
  <c r="BE101"/>
  <c r="BE105"/>
  <c i="9" r="J93"/>
  <c r="J65"/>
  <c i="10" r="BE98"/>
  <c r="J59"/>
  <c r="BE93"/>
  <c r="BE103"/>
  <c r="BE109"/>
  <c r="BE111"/>
  <c r="BE100"/>
  <c r="BE107"/>
  <c r="BE113"/>
  <c r="BE116"/>
  <c i="9" r="BE152"/>
  <c r="E50"/>
  <c r="J58"/>
  <c r="BE125"/>
  <c r="BE156"/>
  <c r="BE161"/>
  <c r="BE166"/>
  <c r="J59"/>
  <c r="BE169"/>
  <c r="BE102"/>
  <c r="BE132"/>
  <c r="BE143"/>
  <c r="BE171"/>
  <c r="F58"/>
  <c r="BE190"/>
  <c r="J85"/>
  <c r="BE98"/>
  <c r="BE106"/>
  <c r="BE115"/>
  <c r="BE122"/>
  <c r="BE147"/>
  <c r="BE168"/>
  <c r="BE176"/>
  <c r="BE180"/>
  <c r="BE184"/>
  <c r="BE187"/>
  <c r="F59"/>
  <c r="BE94"/>
  <c r="BE129"/>
  <c r="BE167"/>
  <c r="BE174"/>
  <c i="8" r="J58"/>
  <c r="BE111"/>
  <c r="J56"/>
  <c r="J89"/>
  <c r="BE120"/>
  <c r="BE121"/>
  <c r="BE100"/>
  <c r="BE106"/>
  <c r="BE115"/>
  <c r="BE117"/>
  <c r="BE124"/>
  <c r="BE133"/>
  <c r="BE134"/>
  <c r="BE144"/>
  <c i="7" r="J98"/>
  <c r="J65"/>
  <c i="8" r="BE112"/>
  <c r="BE113"/>
  <c r="BE135"/>
  <c r="BE141"/>
  <c r="BE142"/>
  <c r="BE143"/>
  <c r="F89"/>
  <c r="BE114"/>
  <c r="BE126"/>
  <c r="BE132"/>
  <c r="BE136"/>
  <c r="BE138"/>
  <c r="BE150"/>
  <c r="BE151"/>
  <c i="7" r="J97"/>
  <c r="J64"/>
  <c i="8" r="BE95"/>
  <c r="BE97"/>
  <c r="BE99"/>
  <c r="BE107"/>
  <c r="BE108"/>
  <c r="BE122"/>
  <c r="BE139"/>
  <c r="BE153"/>
  <c r="BE155"/>
  <c i="7" r="J63"/>
  <c i="8" r="BE119"/>
  <c r="BE148"/>
  <c r="E50"/>
  <c r="F88"/>
  <c r="BE101"/>
  <c r="BE102"/>
  <c r="BE104"/>
  <c r="BE109"/>
  <c r="BE116"/>
  <c r="BE118"/>
  <c r="BE125"/>
  <c r="BE137"/>
  <c r="BE130"/>
  <c r="BE98"/>
  <c r="BE105"/>
  <c r="BE128"/>
  <c r="BE147"/>
  <c r="BE154"/>
  <c r="BE152"/>
  <c r="BE123"/>
  <c r="BE127"/>
  <c r="BE129"/>
  <c r="BE145"/>
  <c r="BE146"/>
  <c r="BE149"/>
  <c i="6" r="J269"/>
  <c r="J78"/>
  <c i="7" r="J59"/>
  <c r="BE99"/>
  <c r="BE131"/>
  <c r="F59"/>
  <c r="J92"/>
  <c r="BE178"/>
  <c r="F92"/>
  <c r="BE109"/>
  <c r="BE126"/>
  <c r="BE208"/>
  <c r="BE212"/>
  <c r="E50"/>
  <c r="BE104"/>
  <c r="BE120"/>
  <c r="BE168"/>
  <c r="BE189"/>
  <c r="BE198"/>
  <c r="BE152"/>
  <c r="BE115"/>
  <c r="BE141"/>
  <c r="BE163"/>
  <c i="6" r="BK101"/>
  <c r="J101"/>
  <c r="J64"/>
  <c i="7" r="J90"/>
  <c r="BE136"/>
  <c r="BE158"/>
  <c r="BE210"/>
  <c r="BE173"/>
  <c r="BE193"/>
  <c r="BE203"/>
  <c r="BE214"/>
  <c r="BE184"/>
  <c r="BE218"/>
  <c i="5" r="J124"/>
  <c r="J66"/>
  <c i="6" r="J96"/>
  <c r="BE146"/>
  <c r="BE153"/>
  <c r="BE228"/>
  <c i="5" r="BK373"/>
  <c r="J373"/>
  <c r="J82"/>
  <c r="BK825"/>
  <c r="J825"/>
  <c r="J93"/>
  <c i="6" r="J56"/>
  <c r="BE188"/>
  <c r="F59"/>
  <c r="BE126"/>
  <c r="BE261"/>
  <c r="BE270"/>
  <c r="E88"/>
  <c r="BE262"/>
  <c r="BE296"/>
  <c r="BE232"/>
  <c r="BE236"/>
  <c r="BE267"/>
  <c r="BE312"/>
  <c r="J59"/>
  <c r="BE119"/>
  <c r="BE178"/>
  <c r="BE183"/>
  <c r="BE192"/>
  <c r="BE259"/>
  <c r="BE103"/>
  <c r="BE109"/>
  <c r="BE132"/>
  <c r="BE139"/>
  <c r="BE241"/>
  <c r="BE263"/>
  <c r="BE275"/>
  <c r="BE300"/>
  <c r="F58"/>
  <c r="BE256"/>
  <c r="BE114"/>
  <c r="BE162"/>
  <c r="BE168"/>
  <c r="BE173"/>
  <c r="BE194"/>
  <c r="BE205"/>
  <c r="BE209"/>
  <c r="BE214"/>
  <c r="BE251"/>
  <c r="BE284"/>
  <c r="BE288"/>
  <c r="BE304"/>
  <c r="BE246"/>
  <c r="BE280"/>
  <c r="BE308"/>
  <c r="BE313"/>
  <c r="BE200"/>
  <c r="BE219"/>
  <c r="BE224"/>
  <c r="BE292"/>
  <c i="5" r="E50"/>
  <c r="F58"/>
  <c r="BE138"/>
  <c r="BE151"/>
  <c r="BE187"/>
  <c r="BE254"/>
  <c r="BE256"/>
  <c r="BE275"/>
  <c r="BE299"/>
  <c r="BE358"/>
  <c r="BE363"/>
  <c r="BE368"/>
  <c r="BE422"/>
  <c r="BE443"/>
  <c r="BE682"/>
  <c r="BE734"/>
  <c r="BE751"/>
  <c i="4" r="J91"/>
  <c r="J65"/>
  <c r="BK130"/>
  <c r="J130"/>
  <c r="J66"/>
  <c i="5" r="J59"/>
  <c r="BE143"/>
  <c r="BE212"/>
  <c r="BE217"/>
  <c r="BE249"/>
  <c r="BE395"/>
  <c r="BE508"/>
  <c r="BE533"/>
  <c r="BE593"/>
  <c r="BE639"/>
  <c r="BE662"/>
  <c r="BE698"/>
  <c r="BE719"/>
  <c r="BE777"/>
  <c r="BE809"/>
  <c r="J56"/>
  <c r="J112"/>
  <c r="BE168"/>
  <c r="BE178"/>
  <c r="BE227"/>
  <c r="BE232"/>
  <c r="BE298"/>
  <c r="BE334"/>
  <c r="BE339"/>
  <c r="BE352"/>
  <c r="BE434"/>
  <c r="BE451"/>
  <c r="BE473"/>
  <c r="BE477"/>
  <c r="BE516"/>
  <c r="BE589"/>
  <c r="BE786"/>
  <c r="BE812"/>
  <c r="BE820"/>
  <c r="BE458"/>
  <c r="BE469"/>
  <c r="BE481"/>
  <c r="BE490"/>
  <c r="BE657"/>
  <c r="BE713"/>
  <c r="BE737"/>
  <c r="BE760"/>
  <c r="BE767"/>
  <c r="BE793"/>
  <c r="BE799"/>
  <c r="BE832"/>
  <c r="BE199"/>
  <c r="BE262"/>
  <c r="BE271"/>
  <c r="BE302"/>
  <c r="BE309"/>
  <c r="BE348"/>
  <c r="BE447"/>
  <c r="BE558"/>
  <c r="BE730"/>
  <c r="BE761"/>
  <c r="BE766"/>
  <c r="BE768"/>
  <c r="BE770"/>
  <c r="BE772"/>
  <c r="BE803"/>
  <c r="BE827"/>
  <c r="BE831"/>
  <c r="BE618"/>
  <c r="BE628"/>
  <c r="BE119"/>
  <c r="BE222"/>
  <c r="BE304"/>
  <c r="BE314"/>
  <c r="BE324"/>
  <c r="BE375"/>
  <c r="BE380"/>
  <c r="BE400"/>
  <c r="BE421"/>
  <c r="BE430"/>
  <c r="BE747"/>
  <c r="BE244"/>
  <c r="BE287"/>
  <c r="BE292"/>
  <c r="BE463"/>
  <c r="BE504"/>
  <c r="BE512"/>
  <c r="BE554"/>
  <c r="BE577"/>
  <c r="BE583"/>
  <c r="BE667"/>
  <c r="BE690"/>
  <c r="BE708"/>
  <c r="BE725"/>
  <c r="BE209"/>
  <c r="BE237"/>
  <c r="BE257"/>
  <c r="BE328"/>
  <c r="BE405"/>
  <c r="BE494"/>
  <c r="BE495"/>
  <c r="BE496"/>
  <c r="BE599"/>
  <c r="BE610"/>
  <c r="BE614"/>
  <c r="BE635"/>
  <c r="BE643"/>
  <c r="BE677"/>
  <c r="BE781"/>
  <c r="BE790"/>
  <c r="BE132"/>
  <c r="BE280"/>
  <c r="BE385"/>
  <c r="BE439"/>
  <c r="BE484"/>
  <c r="BE528"/>
  <c r="BE537"/>
  <c r="BE545"/>
  <c r="BE672"/>
  <c r="BE125"/>
  <c r="BE266"/>
  <c r="BE365"/>
  <c r="BE371"/>
  <c r="BE410"/>
  <c r="BE415"/>
  <c r="BE416"/>
  <c r="BE425"/>
  <c r="BE521"/>
  <c r="BE541"/>
  <c r="BE549"/>
  <c r="BE605"/>
  <c r="BE624"/>
  <c r="BE632"/>
  <c r="BE650"/>
  <c r="BE686"/>
  <c r="BE695"/>
  <c r="BE703"/>
  <c r="BE769"/>
  <c r="BE771"/>
  <c r="F59"/>
  <c r="BE161"/>
  <c r="BE319"/>
  <c r="BE344"/>
  <c r="BE357"/>
  <c r="BE361"/>
  <c r="BE364"/>
  <c r="BE390"/>
  <c r="BE498"/>
  <c r="BE646"/>
  <c r="BE764"/>
  <c r="BE765"/>
  <c r="BE773"/>
  <c i="4" r="F58"/>
  <c r="J86"/>
  <c r="BE92"/>
  <c r="BE96"/>
  <c r="BE97"/>
  <c r="BE98"/>
  <c r="BE105"/>
  <c r="BE108"/>
  <c r="BE109"/>
  <c r="BE123"/>
  <c i="3" r="BK97"/>
  <c r="J97"/>
  <c r="J64"/>
  <c i="4" r="J58"/>
  <c r="J83"/>
  <c r="BE101"/>
  <c r="BE103"/>
  <c r="BE117"/>
  <c r="BE106"/>
  <c r="BE126"/>
  <c r="BE94"/>
  <c r="BE95"/>
  <c r="BE99"/>
  <c r="BE120"/>
  <c r="BE125"/>
  <c r="E50"/>
  <c r="BE102"/>
  <c r="BE107"/>
  <c r="BE111"/>
  <c r="BE113"/>
  <c r="BE116"/>
  <c r="BE128"/>
  <c r="BE132"/>
  <c r="BE104"/>
  <c r="BE112"/>
  <c r="BE114"/>
  <c r="BE119"/>
  <c r="BE134"/>
  <c r="BE121"/>
  <c r="BE129"/>
  <c r="BE133"/>
  <c r="BE100"/>
  <c r="BE110"/>
  <c r="F59"/>
  <c r="BE115"/>
  <c r="BE118"/>
  <c r="BE127"/>
  <c r="BE122"/>
  <c r="BE124"/>
  <c i="3" r="F93"/>
  <c r="BE99"/>
  <c r="BE103"/>
  <c r="BE123"/>
  <c r="BE134"/>
  <c r="BE140"/>
  <c r="BE146"/>
  <c r="BE150"/>
  <c r="BE160"/>
  <c r="BE190"/>
  <c r="BE193"/>
  <c r="BE194"/>
  <c r="BE197"/>
  <c r="BE201"/>
  <c r="BE206"/>
  <c r="BE228"/>
  <c r="BE281"/>
  <c r="BE282"/>
  <c r="BE290"/>
  <c r="BE299"/>
  <c r="BE300"/>
  <c r="BE307"/>
  <c r="BE308"/>
  <c r="BE329"/>
  <c r="BE340"/>
  <c r="BE345"/>
  <c r="BE355"/>
  <c r="BE361"/>
  <c r="BE367"/>
  <c r="J56"/>
  <c r="F92"/>
  <c r="J93"/>
  <c r="BE125"/>
  <c r="BE127"/>
  <c r="BE130"/>
  <c r="BE141"/>
  <c r="BE144"/>
  <c r="BE151"/>
  <c r="BE155"/>
  <c r="BE161"/>
  <c r="BE162"/>
  <c r="BE173"/>
  <c r="BE174"/>
  <c r="BE185"/>
  <c r="BE186"/>
  <c r="BE189"/>
  <c r="BE191"/>
  <c r="BE192"/>
  <c r="BE198"/>
  <c r="BE209"/>
  <c r="BE238"/>
  <c r="BE239"/>
  <c r="BE258"/>
  <c r="BE272"/>
  <c r="BE277"/>
  <c r="BE278"/>
  <c r="BE309"/>
  <c r="BE322"/>
  <c r="BE323"/>
  <c r="BE336"/>
  <c r="BE342"/>
  <c r="BE369"/>
  <c r="BE370"/>
  <c r="E84"/>
  <c r="BE101"/>
  <c r="BE104"/>
  <c r="BE106"/>
  <c r="BE108"/>
  <c r="BE119"/>
  <c r="BE126"/>
  <c r="BE136"/>
  <c r="BE142"/>
  <c r="BE143"/>
  <c r="BE163"/>
  <c r="BE169"/>
  <c r="BE178"/>
  <c r="BE184"/>
  <c r="BE187"/>
  <c r="BE210"/>
  <c r="BE216"/>
  <c r="BE218"/>
  <c r="BE225"/>
  <c r="BE227"/>
  <c r="BE231"/>
  <c r="BE233"/>
  <c r="BE236"/>
  <c r="BE261"/>
  <c r="BE266"/>
  <c r="BE274"/>
  <c r="BE288"/>
  <c r="BE294"/>
  <c r="BE295"/>
  <c r="BE310"/>
  <c r="BE312"/>
  <c r="BE314"/>
  <c r="BE325"/>
  <c r="BE393"/>
  <c r="BE394"/>
  <c r="BE399"/>
  <c r="BE264"/>
  <c r="BE271"/>
  <c r="BE302"/>
  <c r="BE304"/>
  <c r="BE311"/>
  <c r="BE324"/>
  <c r="BE332"/>
  <c r="BE335"/>
  <c r="BE338"/>
  <c r="BE347"/>
  <c r="BE366"/>
  <c r="BE380"/>
  <c r="BE124"/>
  <c r="BE132"/>
  <c r="BE158"/>
  <c r="BE199"/>
  <c r="BE212"/>
  <c r="BE267"/>
  <c r="BE268"/>
  <c r="BE269"/>
  <c r="BE270"/>
  <c r="BE283"/>
  <c r="BE284"/>
  <c r="BE286"/>
  <c r="BE291"/>
  <c r="BE321"/>
  <c r="BE350"/>
  <c r="BE351"/>
  <c r="BE381"/>
  <c r="BE382"/>
  <c r="BE105"/>
  <c r="BE107"/>
  <c r="BE113"/>
  <c r="BE114"/>
  <c r="BE129"/>
  <c r="BE137"/>
  <c r="BE138"/>
  <c r="BE147"/>
  <c r="BE156"/>
  <c r="BE176"/>
  <c r="BE177"/>
  <c r="BE181"/>
  <c r="BE182"/>
  <c r="BE183"/>
  <c r="BE200"/>
  <c r="BE204"/>
  <c r="BE222"/>
  <c r="BE229"/>
  <c r="BE230"/>
  <c r="BE232"/>
  <c r="BE235"/>
  <c r="BE243"/>
  <c r="BE244"/>
  <c r="BE245"/>
  <c r="BE246"/>
  <c r="BE254"/>
  <c r="BE255"/>
  <c r="BE256"/>
  <c r="BE262"/>
  <c r="BE263"/>
  <c r="BE313"/>
  <c r="BE328"/>
  <c r="BE331"/>
  <c r="BE333"/>
  <c r="BE344"/>
  <c r="BE374"/>
  <c r="BE378"/>
  <c r="BE390"/>
  <c i="2" r="J94"/>
  <c r="J65"/>
  <c i="3" r="BE149"/>
  <c r="BE152"/>
  <c r="BE153"/>
  <c r="BE154"/>
  <c r="BE157"/>
  <c r="BE165"/>
  <c r="BE166"/>
  <c r="BE180"/>
  <c r="BE188"/>
  <c r="BE195"/>
  <c r="BE207"/>
  <c r="BE211"/>
  <c r="BE213"/>
  <c r="BE220"/>
  <c r="BE223"/>
  <c r="BE303"/>
  <c r="BE305"/>
  <c r="BE315"/>
  <c r="BE326"/>
  <c r="BE341"/>
  <c r="BE360"/>
  <c r="BE363"/>
  <c r="BE372"/>
  <c r="BE377"/>
  <c r="BE388"/>
  <c r="BE398"/>
  <c r="BE403"/>
  <c r="BE406"/>
  <c r="J92"/>
  <c r="BE100"/>
  <c r="BE109"/>
  <c r="BE117"/>
  <c r="BE121"/>
  <c r="BE139"/>
  <c r="BE145"/>
  <c r="BE148"/>
  <c r="BE168"/>
  <c r="BE171"/>
  <c r="BE208"/>
  <c r="BE214"/>
  <c r="BE217"/>
  <c r="BE221"/>
  <c r="BE257"/>
  <c r="BE260"/>
  <c r="BE265"/>
  <c r="BE273"/>
  <c r="BE280"/>
  <c r="BE316"/>
  <c r="BE320"/>
  <c r="BE337"/>
  <c r="BE343"/>
  <c r="BE352"/>
  <c r="BE353"/>
  <c r="BE354"/>
  <c r="BE358"/>
  <c r="BE364"/>
  <c r="BE376"/>
  <c r="BE387"/>
  <c r="BE391"/>
  <c r="BE392"/>
  <c r="BE402"/>
  <c r="BE407"/>
  <c r="BE110"/>
  <c r="BE112"/>
  <c r="BE116"/>
  <c r="BE120"/>
  <c r="BE131"/>
  <c r="BE133"/>
  <c r="BE170"/>
  <c r="BE172"/>
  <c r="BE202"/>
  <c r="BE203"/>
  <c r="BE205"/>
  <c r="BE234"/>
  <c r="BE249"/>
  <c r="BE250"/>
  <c r="BE251"/>
  <c r="BE252"/>
  <c r="BE259"/>
  <c r="BE293"/>
  <c r="BE301"/>
  <c r="BE317"/>
  <c r="BE318"/>
  <c r="BE330"/>
  <c r="BE383"/>
  <c r="BE384"/>
  <c r="BE389"/>
  <c r="BE401"/>
  <c r="BE404"/>
  <c r="BE102"/>
  <c r="BE111"/>
  <c r="BE115"/>
  <c r="BE118"/>
  <c r="BE122"/>
  <c r="BE128"/>
  <c r="BE135"/>
  <c r="BE159"/>
  <c r="BE164"/>
  <c r="BE167"/>
  <c r="BE175"/>
  <c r="BE179"/>
  <c r="BE196"/>
  <c r="BE219"/>
  <c r="BE224"/>
  <c r="BE226"/>
  <c r="BE237"/>
  <c r="BE240"/>
  <c r="BE241"/>
  <c r="BE242"/>
  <c r="BE247"/>
  <c r="BE248"/>
  <c r="BE253"/>
  <c r="BE287"/>
  <c r="BE289"/>
  <c r="BE319"/>
  <c r="BE368"/>
  <c r="BE371"/>
  <c r="BE379"/>
  <c r="BE396"/>
  <c r="BE408"/>
  <c r="BE409"/>
  <c r="BE275"/>
  <c r="BE276"/>
  <c r="BE279"/>
  <c r="BE296"/>
  <c r="BE297"/>
  <c r="BE306"/>
  <c r="BE327"/>
  <c r="BE339"/>
  <c r="BE346"/>
  <c r="BE348"/>
  <c r="BE356"/>
  <c r="BE357"/>
  <c r="BE365"/>
  <c r="BE373"/>
  <c r="BE375"/>
  <c r="BE385"/>
  <c r="BE386"/>
  <c r="BE395"/>
  <c r="BE397"/>
  <c r="BE400"/>
  <c i="2" r="F58"/>
  <c r="J88"/>
  <c r="BE99"/>
  <c r="BE102"/>
  <c r="BE111"/>
  <c r="J59"/>
  <c r="F89"/>
  <c r="BE97"/>
  <c r="BE98"/>
  <c r="BE104"/>
  <c r="BE105"/>
  <c r="BE109"/>
  <c r="BE113"/>
  <c r="BE122"/>
  <c r="BE123"/>
  <c r="BE127"/>
  <c r="BE129"/>
  <c r="BE132"/>
  <c r="BE134"/>
  <c r="BE138"/>
  <c r="BE141"/>
  <c r="BE142"/>
  <c r="BE143"/>
  <c r="BE145"/>
  <c r="BE146"/>
  <c r="BE153"/>
  <c r="BE154"/>
  <c r="BE116"/>
  <c r="BE118"/>
  <c r="BE124"/>
  <c r="BE126"/>
  <c r="BE136"/>
  <c r="BE139"/>
  <c r="BE156"/>
  <c r="BE95"/>
  <c r="BE128"/>
  <c r="BE137"/>
  <c r="BE155"/>
  <c r="BE130"/>
  <c r="BE152"/>
  <c r="BE101"/>
  <c r="BE115"/>
  <c r="BE133"/>
  <c r="BE103"/>
  <c r="BE148"/>
  <c r="BE96"/>
  <c r="E50"/>
  <c r="BE150"/>
  <c r="J56"/>
  <c r="BE106"/>
  <c r="BE110"/>
  <c r="BE119"/>
  <c r="BE121"/>
  <c r="BE125"/>
  <c r="BE131"/>
  <c r="BE135"/>
  <c r="BE151"/>
  <c r="BE107"/>
  <c r="BE108"/>
  <c r="BE112"/>
  <c r="BE114"/>
  <c r="BE117"/>
  <c r="BE149"/>
  <c i="6" r="F37"/>
  <c i="1" r="BB64"/>
  <c r="BB63"/>
  <c r="AX63"/>
  <c i="7" r="J32"/>
  <c i="3" r="J36"/>
  <c i="1" r="AW58"/>
  <c i="6" r="F39"/>
  <c i="1" r="BD64"/>
  <c r="BD63"/>
  <c i="4" r="F39"/>
  <c i="1" r="BD60"/>
  <c r="BD59"/>
  <c i="2" r="F39"/>
  <c i="1" r="BD56"/>
  <c r="BD55"/>
  <c i="4" r="F38"/>
  <c i="1" r="BC60"/>
  <c r="BC59"/>
  <c r="AY59"/>
  <c i="3" r="F36"/>
  <c i="1" r="BA58"/>
  <c r="BA57"/>
  <c r="AW57"/>
  <c i="3" r="F38"/>
  <c i="1" r="BC58"/>
  <c r="BC57"/>
  <c r="AY57"/>
  <c i="3" r="F37"/>
  <c i="1" r="BB58"/>
  <c r="BB57"/>
  <c r="AX57"/>
  <c i="2" r="F38"/>
  <c i="1" r="BC56"/>
  <c r="BC55"/>
  <c r="AY55"/>
  <c i="10" r="F38"/>
  <c i="1" r="BC72"/>
  <c r="BC71"/>
  <c r="AY71"/>
  <c i="2" r="J36"/>
  <c i="1" r="AW56"/>
  <c i="8" r="F37"/>
  <c i="1" r="BB68"/>
  <c r="BB67"/>
  <c r="AX67"/>
  <c i="8" r="F39"/>
  <c i="1" r="BD68"/>
  <c r="BD67"/>
  <c i="10" r="F37"/>
  <c i="1" r="BB72"/>
  <c r="BB71"/>
  <c r="AX71"/>
  <c i="9" r="F38"/>
  <c i="1" r="BC70"/>
  <c r="BC69"/>
  <c r="AY69"/>
  <c i="8" r="J36"/>
  <c i="1" r="AW68"/>
  <c i="6" r="F38"/>
  <c i="1" r="BC64"/>
  <c r="BC63"/>
  <c r="AY63"/>
  <c i="4" r="J36"/>
  <c i="1" r="AW60"/>
  <c i="8" r="F38"/>
  <c i="1" r="BC68"/>
  <c r="BC67"/>
  <c r="AY67"/>
  <c r="AS54"/>
  <c i="9" r="F36"/>
  <c i="1" r="BA70"/>
  <c r="BA69"/>
  <c r="AW69"/>
  <c r="AU67"/>
  <c i="9" r="J36"/>
  <c i="1" r="AW70"/>
  <c i="4" r="F37"/>
  <c i="1" r="BB60"/>
  <c r="BB59"/>
  <c r="AX59"/>
  <c i="2" r="F36"/>
  <c i="1" r="BA56"/>
  <c r="BA55"/>
  <c i="5" r="J36"/>
  <c i="1" r="AW62"/>
  <c i="9" r="F37"/>
  <c i="1" r="BB70"/>
  <c r="BB69"/>
  <c r="AX69"/>
  <c i="8" r="F36"/>
  <c i="1" r="BA68"/>
  <c r="BA67"/>
  <c r="AW67"/>
  <c i="7" r="F37"/>
  <c i="1" r="BB66"/>
  <c r="BB65"/>
  <c r="AX65"/>
  <c i="4" r="F36"/>
  <c i="1" r="BA60"/>
  <c r="BA59"/>
  <c r="AW59"/>
  <c i="5" r="F39"/>
  <c i="1" r="BD62"/>
  <c r="BD61"/>
  <c i="7" r="J36"/>
  <c i="1" r="AW66"/>
  <c i="5" r="F37"/>
  <c i="1" r="BB62"/>
  <c r="BB61"/>
  <c r="AX61"/>
  <c i="7" r="F36"/>
  <c i="1" r="BA66"/>
  <c r="BA65"/>
  <c r="AW65"/>
  <c i="7" r="F38"/>
  <c i="1" r="BC66"/>
  <c r="BC65"/>
  <c r="AY65"/>
  <c i="7" r="F39"/>
  <c i="1" r="BD66"/>
  <c r="BD65"/>
  <c i="9" r="F39"/>
  <c i="1" r="BD70"/>
  <c r="BD69"/>
  <c i="10" r="F39"/>
  <c i="1" r="BD72"/>
  <c r="BD71"/>
  <c i="5" r="F36"/>
  <c i="1" r="BA62"/>
  <c r="BA61"/>
  <c r="AW61"/>
  <c i="2" r="F37"/>
  <c i="1" r="BB56"/>
  <c r="BB55"/>
  <c r="AX55"/>
  <c i="3" r="F39"/>
  <c i="1" r="BD58"/>
  <c r="BD57"/>
  <c i="6" r="J36"/>
  <c i="1" r="AW64"/>
  <c r="AU69"/>
  <c i="10" r="F36"/>
  <c i="1" r="BA72"/>
  <c r="BA71"/>
  <c r="AW71"/>
  <c i="10" r="J36"/>
  <c i="1" r="AW72"/>
  <c i="5" r="F38"/>
  <c i="1" r="BC62"/>
  <c r="BC61"/>
  <c r="AY61"/>
  <c i="6" r="F36"/>
  <c i="1" r="BA64"/>
  <c r="BA63"/>
  <c r="AW63"/>
  <c i="10" l="1" r="T91"/>
  <c r="T90"/>
  <c i="8" r="T93"/>
  <c r="T92"/>
  <c r="R93"/>
  <c r="R92"/>
  <c i="5" r="BK117"/>
  <c r="J117"/>
  <c r="J64"/>
  <c i="7" r="R97"/>
  <c r="R96"/>
  <c i="5" r="R373"/>
  <c i="4" r="P89"/>
  <c i="1" r="AU60"/>
  <c i="4" r="T89"/>
  <c i="9" r="BK92"/>
  <c r="J92"/>
  <c r="J64"/>
  <c i="5" r="T117"/>
  <c r="T116"/>
  <c i="3" r="P97"/>
  <c r="P96"/>
  <c i="1" r="AU58"/>
  <c i="5" r="R117"/>
  <c r="R116"/>
  <c i="6" r="P101"/>
  <c r="P100"/>
  <c i="1" r="AU64"/>
  <c i="7" r="T97"/>
  <c r="T96"/>
  <c i="6" r="T101"/>
  <c r="T100"/>
  <c i="2" r="P93"/>
  <c r="P92"/>
  <c i="1" r="AU56"/>
  <c i="7" r="P97"/>
  <c r="P96"/>
  <c i="1" r="AU66"/>
  <c i="2" r="R93"/>
  <c r="R92"/>
  <c i="10" r="P91"/>
  <c r="P90"/>
  <c i="1" r="AU72"/>
  <c i="9" r="R91"/>
  <c i="5" r="P373"/>
  <c r="P116"/>
  <c i="1" r="AU62"/>
  <c i="10" r="R91"/>
  <c r="R90"/>
  <c i="3" r="R97"/>
  <c r="R96"/>
  <c i="2" r="BK93"/>
  <c r="BK92"/>
  <c r="J92"/>
  <c r="J63"/>
  <c i="1" r="AG66"/>
  <c i="8" r="BK93"/>
  <c r="J93"/>
  <c r="J64"/>
  <c i="10" r="BK91"/>
  <c r="J91"/>
  <c r="J64"/>
  <c i="9" r="BK91"/>
  <c r="J91"/>
  <c r="J63"/>
  <c i="6" r="BK100"/>
  <c r="J100"/>
  <c r="J63"/>
  <c i="5" r="BK116"/>
  <c r="J116"/>
  <c r="J63"/>
  <c i="4" r="BK89"/>
  <c r="J89"/>
  <c i="3" r="BK96"/>
  <c r="J96"/>
  <c i="1" r="AU57"/>
  <c r="AW55"/>
  <c i="3" r="J35"/>
  <c i="1" r="AV58"/>
  <c r="AT58"/>
  <c i="5" r="J35"/>
  <c i="1" r="AV62"/>
  <c r="AT62"/>
  <c i="4" r="J35"/>
  <c i="1" r="AV60"/>
  <c r="AT60"/>
  <c i="9" r="J35"/>
  <c i="1" r="AV70"/>
  <c r="AT70"/>
  <c i="10" r="J35"/>
  <c i="1" r="AV72"/>
  <c r="AT72"/>
  <c r="AG65"/>
  <c i="2" r="F35"/>
  <c i="1" r="AZ56"/>
  <c r="AZ55"/>
  <c r="BD54"/>
  <c r="W33"/>
  <c r="BB54"/>
  <c r="AX54"/>
  <c r="AU61"/>
  <c r="BA54"/>
  <c r="W30"/>
  <c i="4" r="F35"/>
  <c i="1" r="AZ60"/>
  <c r="AZ59"/>
  <c r="AV59"/>
  <c r="AT59"/>
  <c r="AU55"/>
  <c i="9" r="F35"/>
  <c i="1" r="AZ70"/>
  <c r="AZ69"/>
  <c r="AV69"/>
  <c r="AT69"/>
  <c i="3" r="F35"/>
  <c i="1" r="AZ58"/>
  <c r="AZ57"/>
  <c r="AV57"/>
  <c r="AT57"/>
  <c i="8" r="F35"/>
  <c i="1" r="AZ68"/>
  <c r="AZ67"/>
  <c r="AV67"/>
  <c r="AT67"/>
  <c i="4" r="J32"/>
  <c i="1" r="AG60"/>
  <c r="AG59"/>
  <c r="BC54"/>
  <c r="AY54"/>
  <c i="6" r="F35"/>
  <c i="1" r="AZ64"/>
  <c r="AZ63"/>
  <c r="AV63"/>
  <c r="AT63"/>
  <c r="AU65"/>
  <c i="6" r="J35"/>
  <c i="1" r="AV64"/>
  <c r="AT64"/>
  <c r="AU59"/>
  <c r="AU71"/>
  <c i="10" r="F35"/>
  <c i="1" r="AZ72"/>
  <c r="AZ71"/>
  <c r="AV71"/>
  <c r="AT71"/>
  <c i="2" r="J35"/>
  <c i="1" r="AV56"/>
  <c r="AT56"/>
  <c i="3" r="J32"/>
  <c i="1" r="AG58"/>
  <c r="AG57"/>
  <c i="8" r="J35"/>
  <c i="1" r="AV68"/>
  <c r="AT68"/>
  <c i="7" r="F35"/>
  <c i="1" r="AZ66"/>
  <c r="AZ65"/>
  <c r="AV65"/>
  <c r="AT65"/>
  <c r="AN65"/>
  <c r="AU63"/>
  <c i="7" r="J35"/>
  <c i="1" r="AV66"/>
  <c r="AT66"/>
  <c r="AN66"/>
  <c i="5" r="F35"/>
  <c i="1" r="AZ62"/>
  <c r="AZ61"/>
  <c r="AV61"/>
  <c r="AT61"/>
  <c i="2" l="1" r="J93"/>
  <c r="J64"/>
  <c i="8" r="BK92"/>
  <c r="J92"/>
  <c i="10" r="BK90"/>
  <c r="J90"/>
  <c r="J63"/>
  <c i="7" r="J41"/>
  <c i="1" r="AN60"/>
  <c r="AN59"/>
  <c i="4" r="J63"/>
  <c i="1" r="AN57"/>
  <c r="AN58"/>
  <c i="3" r="J63"/>
  <c i="4" r="J41"/>
  <c i="3" r="J41"/>
  <c i="1" r="AU54"/>
  <c r="W31"/>
  <c r="W32"/>
  <c i="2" r="J32"/>
  <c i="1" r="AG56"/>
  <c r="AG55"/>
  <c i="8" r="J32"/>
  <c i="1" r="AG68"/>
  <c r="AG67"/>
  <c r="AN67"/>
  <c i="9" r="J32"/>
  <c i="1" r="AG70"/>
  <c r="AG69"/>
  <c r="AN69"/>
  <c r="AV55"/>
  <c r="AT55"/>
  <c r="AW54"/>
  <c r="AK30"/>
  <c i="5" r="J32"/>
  <c i="1" r="AG62"/>
  <c r="AG61"/>
  <c r="AN61"/>
  <c r="AZ54"/>
  <c r="AV54"/>
  <c r="AK29"/>
  <c i="6" r="J32"/>
  <c i="1" r="AG64"/>
  <c r="AG63"/>
  <c r="AN63"/>
  <c i="2" l="1" r="J41"/>
  <c i="8" r="J41"/>
  <c r="J63"/>
  <c i="9" r="J41"/>
  <c i="1" r="AN70"/>
  <c i="6" r="J41"/>
  <c i="1" r="AN64"/>
  <c i="5" r="J41"/>
  <c i="1" r="AN62"/>
  <c r="AN55"/>
  <c r="AN68"/>
  <c r="AN56"/>
  <c r="AT54"/>
  <c i="10" r="J32"/>
  <c i="1" r="AG72"/>
  <c r="AG71"/>
  <c r="AG54"/>
  <c r="W29"/>
  <c i="10" l="1" r="J41"/>
  <c i="1" r="AN54"/>
  <c r="AN71"/>
  <c r="AN72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<sst xmlns="http://schemas.openxmlformats.org/spreadsheetml/2006/main">
  <si>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</si>
  <si>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</si>
  <si>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</si>
  <si>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</si>
  <si>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</si>
  <si>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{9959a534-4dab-4674-a780-292676798816}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</si>
  <si>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</si>
  <si>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</si>
  <si>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</si>
  <si>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</si>
  <si>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</si>
  <si>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</si>
  <si>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</si>
  <si>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</si>
  <si>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212000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</si>
  <si>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</si>
  <si>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</si>
  <si>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Brno, VDJ Jehnice 2x 200 m3 – rekonstrukce technologie, stavební části, střešního pláště nad aku komorami a sanace vnitř</t>
  </si>
  <si>
    <t>KSO:</t>
  </si>
  <si>
    <t/>
  </si>
  <si>
    <t>CC-CZ:</t>
  </si>
  <si>
    <t>Místo:</t>
  </si>
  <si>
    <t xml:space="preserve"> </t>
  </si>
  <si>
    <t>Datum:</t>
  </si>
  <si>
    <t>6. 12. 2024</t>
  </si>
  <si>
    <t>Zadavatel:</t>
  </si>
  <si>
    <t>IČ:</t>
  </si>
  <si>
    <t>44992785</t>
  </si>
  <si>
    <t>Statutární město Brno</t>
  </si>
  <si>
    <t>DIČ:</t>
  </si>
  <si>
    <t>CZ44992785</t>
  </si>
  <si>
    <t>Účastník:</t>
  </si>
  <si>
    <t>Vyplň údaj</t>
  </si>
  <si>
    <t>Projektant:</t>
  </si>
  <si>
    <t>Provo, spol. s 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</si>
  <si>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</si>
  <si>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</si>
  <si>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</si>
  <si>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</si>
  <si>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</si>
  <si>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</si>
  <si>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</si>
  <si>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</si>
  <si>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</si>
  <si>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</si>
  <si>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</si>
  <si>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</si>
  <si>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</si>
  <si>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</si>
  <si>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</si>
  <si>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</si>
  <si>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</si>
  <si>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</si>
  <si>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</si>
  <si>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</si>
  <si>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</si>
  <si>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</si>
  <si>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</si>
  <si>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</si>
  <si>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</si>
  <si>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</si>
  <si>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</si>
  <si>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</si>
  <si>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</si>
  <si>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</si>
  <si>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</si>
  <si>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</si>
  <si>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</si>
  <si>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</si>
  <si>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</si>
  <si>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</si>
  <si>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</si>
  <si>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</si>
  <si>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</si>
  <si>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</si>
  <si>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</si>
  <si>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</si>
  <si>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 xml:space="preserve"> 01</t>
  </si>
  <si>
    <t>Strojně technologická část</t>
  </si>
  <si>
    <t>PRO</t>
  </si>
  <si>
    <t>1</t>
  </si>
  <si>
    <t>{8fef50ed-33f4-4b7c-a2bf-4e957ddb926b}</t>
  </si>
  <si>
    <t>2</t>
  </si>
  <si>
    <t>/</t>
  </si>
  <si>
    <t>PS01</t>
  </si>
  <si>
    <t>Soupis</t>
  </si>
  <si>
    <t>{9b87e410-617c-4189-b64a-930bd4d4291a}</t>
  </si>
  <si>
    <t xml:space="preserve"> 02</t>
  </si>
  <si>
    <t>Elektro technologická část</t>
  </si>
  <si>
    <t>{5d932de4-fd76-4643-b9bc-b138082f6f2e}</t>
  </si>
  <si>
    <t>PS 02</t>
  </si>
  <si>
    <t>Elektroinstalace a MaR</t>
  </si>
  <si>
    <t>{767cf85b-af5c-4ff8-a6a8-ea7ea711bce2}</t>
  </si>
  <si>
    <t xml:space="preserve"> 03</t>
  </si>
  <si>
    <t>Zabezpečení objektu</t>
  </si>
  <si>
    <t>{e7051b39-4921-4dc5-9446-b5923f3ebe98}</t>
  </si>
  <si>
    <t>PS03</t>
  </si>
  <si>
    <t>{76521f45-5f7b-45a3-8085-084545791cb7}</t>
  </si>
  <si>
    <t>01</t>
  </si>
  <si>
    <t>Vodojem - stavební část</t>
  </si>
  <si>
    <t>STA</t>
  </si>
  <si>
    <t>{6bbfbd1f-f95b-4a12-a31f-08c52bc7307c}</t>
  </si>
  <si>
    <t>SO01</t>
  </si>
  <si>
    <t>{e33ebef2-2b9f-4d3f-9170-46fc82f7c9ce}</t>
  </si>
  <si>
    <t>02</t>
  </si>
  <si>
    <t>Oplocení</t>
  </si>
  <si>
    <t>{9dbb3f87-f816-4e04-bbc9-88007f0b5da0}</t>
  </si>
  <si>
    <t>SO02</t>
  </si>
  <si>
    <t>{7c308d8a-b6a1-4ee9-b49a-ad93c9512237}</t>
  </si>
  <si>
    <t>03</t>
  </si>
  <si>
    <t>Zpevněné plochy</t>
  </si>
  <si>
    <t>{eda35147-443c-428f-a45f-9d329e181c39}</t>
  </si>
  <si>
    <t>SO03</t>
  </si>
  <si>
    <t>{5899486b-2409-401b-9bfc-3db137b09e22}</t>
  </si>
  <si>
    <t>04</t>
  </si>
  <si>
    <t>Stavební elektro</t>
  </si>
  <si>
    <t>{13181269-159e-4c43-b7d6-85e5f92b3bc1}</t>
  </si>
  <si>
    <t>SO04</t>
  </si>
  <si>
    <t>{d1e8f1d8-40f3-4d3d-9a46-9c4a6a51ed5a}</t>
  </si>
  <si>
    <t>05</t>
  </si>
  <si>
    <t>Sanace akumulačních komor</t>
  </si>
  <si>
    <t>{7cf2c949-5480-40a8-a5ba-615a60c6c769}</t>
  </si>
  <si>
    <t>SO05</t>
  </si>
  <si>
    <t>{fc9bcb4e-83a6-4813-9ee2-efbdb078258f}</t>
  </si>
  <si>
    <t>VRN</t>
  </si>
  <si>
    <t>Vedlejší rozpočtové náklady</t>
  </si>
  <si>
    <t>VON</t>
  </si>
  <si>
    <t>{3f6d4840-6f33-4809-828b-dd0722b83069}</t>
  </si>
  <si>
    <t>{f9b8b4a3-d01e-46bf-9e9a-8d99f82140d1}</t>
  </si>
  <si>
    <t>KRYCÍ LIST SOUPISU PRACÍ</t>
  </si>
  <si>
    <t>Objekt:</t>
  </si>
  <si>
    <t xml:space="preserve"> 01 - Strojně technologická část</t>
  </si>
  <si>
    <t>Soupis:</t>
  </si>
  <si>
    <t>PS01 - Strojně technologická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</si>
  <si>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</si>
  <si>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</si>
  <si>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</si>
  <si>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</si>
  <si>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</si>
  <si>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D1 - Potrubní vystrojení - potrubí PN10</t>
  </si>
  <si>
    <t xml:space="preserve">    D2 - Potrubní vystrojení - armatury min. PN10</t>
  </si>
  <si>
    <t xml:space="preserve">    D3 - Potrubní vystrojení - tvarovky PN10, NEREZ 1.4404</t>
  </si>
  <si>
    <t xml:space="preserve">    D4 - Potrubní vystrojení - stroje a technol. zařízení min. PN10</t>
  </si>
  <si>
    <t xml:space="preserve">    D5 - Prostupy stavebními konstrukcemi</t>
  </si>
  <si>
    <t xml:space="preserve">    D6 - Potrubní vystrojení - ostatní dodávky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</si>
  <si>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</si>
  <si>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</si>
  <si>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</si>
  <si>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</si>
  <si>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</si>
  <si>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</si>
  <si>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</si>
  <si>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</si>
  <si>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</si>
  <si>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</si>
  <si>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</si>
  <si>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</si>
  <si>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</si>
  <si>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</si>
  <si>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</si>
  <si>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</si>
  <si>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D1</t>
  </si>
  <si>
    <t>Potrubní vystrojení - potrubí PN10</t>
  </si>
  <si>
    <t>K</t>
  </si>
  <si>
    <t>Pol1</t>
  </si>
  <si>
    <t>Potrubí - nerez ocel dle DIN 1.4404 154 x 2 mm</t>
  </si>
  <si>
    <t>m</t>
  </si>
  <si>
    <t>4</t>
  </si>
  <si>
    <t>Pol2</t>
  </si>
  <si>
    <t>Potrubí - nerez ocel dle DIN 1.4404 84 x 2 mm</t>
  </si>
  <si>
    <t>3</t>
  </si>
  <si>
    <t>Pol3</t>
  </si>
  <si>
    <t>Potrubí - nerez ocel dle DIN 1.4404 54 x 2 mm</t>
  </si>
  <si>
    <t>6</t>
  </si>
  <si>
    <t>Pol5</t>
  </si>
  <si>
    <t>Potrubí - nerez ocel dle DIN 1.4404 28 x 1,5 mm včetně tvarovek a fitinek</t>
  </si>
  <si>
    <t>10</t>
  </si>
  <si>
    <t>5</t>
  </si>
  <si>
    <t>Pol6</t>
  </si>
  <si>
    <t>Potrubí - nerez ocel dle DIN 1.4404 23 x 1,5 mm včetně tvarovek a fitinek</t>
  </si>
  <si>
    <t>D2</t>
  </si>
  <si>
    <t>Potrubní vystrojení - armatury min. PN10</t>
  </si>
  <si>
    <t>Pol7</t>
  </si>
  <si>
    <t>Šoupátko s ručním kolem DN 150</t>
  </si>
  <si>
    <t>kus</t>
  </si>
  <si>
    <t>14</t>
  </si>
  <si>
    <t>7</t>
  </si>
  <si>
    <t>Pol8</t>
  </si>
  <si>
    <t>Šoupátko s ručním kolem DN 80</t>
  </si>
  <si>
    <t>16</t>
  </si>
  <si>
    <t>8</t>
  </si>
  <si>
    <t>Pol10</t>
  </si>
  <si>
    <t>Šoupátko se servopohonem DN 80</t>
  </si>
  <si>
    <t>20</t>
  </si>
  <si>
    <t>9</t>
  </si>
  <si>
    <t>Pol11</t>
  </si>
  <si>
    <t>Zpětná klapka přírubová DN 80</t>
  </si>
  <si>
    <t>22</t>
  </si>
  <si>
    <t>Pol12</t>
  </si>
  <si>
    <t>Přírubová klapka DN 50</t>
  </si>
  <si>
    <t>24</t>
  </si>
  <si>
    <t>11</t>
  </si>
  <si>
    <t>Pol13</t>
  </si>
  <si>
    <t>Kulový kohout 1" (DN 25)</t>
  </si>
  <si>
    <t>26</t>
  </si>
  <si>
    <t>Pol14</t>
  </si>
  <si>
    <t>Kulový kohout 3/4" (DN 20)</t>
  </si>
  <si>
    <t>28</t>
  </si>
  <si>
    <t>13</t>
  </si>
  <si>
    <t>Pol15</t>
  </si>
  <si>
    <t>Od/zavzdušňovací ventil závitový PN 10 DN 25</t>
  </si>
  <si>
    <t>30</t>
  </si>
  <si>
    <t>Pol16</t>
  </si>
  <si>
    <t>Vodoměr s přenosem na dispečink DN 80 PN 10 na přítoku měřící rozsah: Qn/Qmin ≥ 100 (horizontální poloha) připraveno pro snímač HRI</t>
  </si>
  <si>
    <t>32</t>
  </si>
  <si>
    <t>15</t>
  </si>
  <si>
    <t>Pol17</t>
  </si>
  <si>
    <t>Vodoměr s přenosem na dispečink DN 80 PN 10 do spotřebiště měřící rozsah: Qn/Qmin ≥ 315 (horizontální poloha) připraveno pro snímač HRI</t>
  </si>
  <si>
    <t>34</t>
  </si>
  <si>
    <t>Pol18</t>
  </si>
  <si>
    <t>Vodoměr s přenosem na dispečink DN 80 PN 10 na odtoku do VDJ Ořešín měřící rozsah: Qn/Qmin ≥ 100 (horizontální poloha) připraveno pro snímač HRI</t>
  </si>
  <si>
    <t>36</t>
  </si>
  <si>
    <t>17</t>
  </si>
  <si>
    <t>Pol19</t>
  </si>
  <si>
    <t>Odběrová sestava Kulový kohout výtokový 1/2" s napojením na hadici. Dodávka kompletní sestavy vč. potrubí, tvarovek, návarku, těsnění a připojení na potrubí. Součástí položky je odpadní potrubí s trychtýřem, zavedené do odpadu.</t>
  </si>
  <si>
    <t>kpl</t>
  </si>
  <si>
    <t>38</t>
  </si>
  <si>
    <t>18</t>
  </si>
  <si>
    <t>Pol20</t>
  </si>
  <si>
    <t>Tenzometrická sestava Manometrický kohout 1/2" PN 10, rozsah 0-1 bar. Dodávka kompletní sestavy vč. návarku, těsnění a připojení na potrubí. Tenzosonda - dodávka elektro.</t>
  </si>
  <si>
    <t>40</t>
  </si>
  <si>
    <t>19</t>
  </si>
  <si>
    <t>Pol22</t>
  </si>
  <si>
    <t>Manometrická sestava
Mechanický manometr Ø 100mm, těleso nerez ocel, průzor sklo, měř.mech. bronz, spodní přípoj, závit G1/2“, tř.př. 1%, rozsah 0-10 bar, 1 x manometrický kohout 1/2"" PN 10. Dodávka kompletní sestavy vč. návarku, těsnění a připojení na potrubí</t>
  </si>
  <si>
    <t>44</t>
  </si>
  <si>
    <t>Pol21a</t>
  </si>
  <si>
    <t xml:space="preserve">Zpětná klapka s pryžovým kuželem proti pronikání vlhkosti DN 150 </t>
  </si>
  <si>
    <t>-7318177</t>
  </si>
  <si>
    <t>Pol22a</t>
  </si>
  <si>
    <t>Mezipřírubová uzavírací klapka DN 80</t>
  </si>
  <si>
    <t>-2059718589</t>
  </si>
  <si>
    <t>Pol22b</t>
  </si>
  <si>
    <t>Mezipřírubová zpětná klapka DN 80</t>
  </si>
  <si>
    <t>858154264</t>
  </si>
  <si>
    <t>23</t>
  </si>
  <si>
    <t>Pol22c</t>
  </si>
  <si>
    <t>Přírubová klpka se servopohonem DN 80</t>
  </si>
  <si>
    <t>1950950604</t>
  </si>
  <si>
    <t>Pol23</t>
  </si>
  <si>
    <t>Vodočetná lať</t>
  </si>
  <si>
    <t>46</t>
  </si>
  <si>
    <t>D3</t>
  </si>
  <si>
    <t>Potrubní vystrojení - tvarovky PN10, NEREZ 1.4404</t>
  </si>
  <si>
    <t>25</t>
  </si>
  <si>
    <t>Pol24</t>
  </si>
  <si>
    <t>Koleno 90° nerez DN 150</t>
  </si>
  <si>
    <t>48</t>
  </si>
  <si>
    <t>Pol25</t>
  </si>
  <si>
    <t>Koleno 90° nerez DN 80</t>
  </si>
  <si>
    <t>50</t>
  </si>
  <si>
    <t>27</t>
  </si>
  <si>
    <t>Pol26</t>
  </si>
  <si>
    <t>Koleno 90° nerez DN 50</t>
  </si>
  <si>
    <t>52</t>
  </si>
  <si>
    <t>Pol28</t>
  </si>
  <si>
    <t>Koleno 45° nerez DN 50</t>
  </si>
  <si>
    <t>56</t>
  </si>
  <si>
    <t>29</t>
  </si>
  <si>
    <t>Pol29</t>
  </si>
  <si>
    <t>T- kus nerez DN 150/150</t>
  </si>
  <si>
    <t>58</t>
  </si>
  <si>
    <t>Pol30</t>
  </si>
  <si>
    <t>T- kus nerez DN 150/80</t>
  </si>
  <si>
    <t>60</t>
  </si>
  <si>
    <t>31</t>
  </si>
  <si>
    <t>Pol30a</t>
  </si>
  <si>
    <t>T- kus nerez DN 80/80</t>
  </si>
  <si>
    <t>2050007986</t>
  </si>
  <si>
    <t>Pol30b</t>
  </si>
  <si>
    <t>T- kus nerez DN 50/50</t>
  </si>
  <si>
    <t>-1614921091</t>
  </si>
  <si>
    <t>33</t>
  </si>
  <si>
    <t>Pol31</t>
  </si>
  <si>
    <t>Redukce nerez DN 300/150</t>
  </si>
  <si>
    <t>62</t>
  </si>
  <si>
    <t>Pol32</t>
  </si>
  <si>
    <t>Redukce nerez DN 150/80</t>
  </si>
  <si>
    <t>64</t>
  </si>
  <si>
    <t>35</t>
  </si>
  <si>
    <t>Pol32a</t>
  </si>
  <si>
    <t>Redukce nerez DN 65/50</t>
  </si>
  <si>
    <t>657604555</t>
  </si>
  <si>
    <t>Pol33</t>
  </si>
  <si>
    <t>Příruba nerez DN 150</t>
  </si>
  <si>
    <t>66</t>
  </si>
  <si>
    <t>37</t>
  </si>
  <si>
    <t>Pol34</t>
  </si>
  <si>
    <t>Příruba nerez DN 80</t>
  </si>
  <si>
    <t>68</t>
  </si>
  <si>
    <t>Pol35</t>
  </si>
  <si>
    <t>Příruba nerez DN 65</t>
  </si>
  <si>
    <t>70</t>
  </si>
  <si>
    <t>39</t>
  </si>
  <si>
    <t>Pol35a</t>
  </si>
  <si>
    <t>Příruba nerez DN 50</t>
  </si>
  <si>
    <t>256682245</t>
  </si>
  <si>
    <t>Pol36</t>
  </si>
  <si>
    <t>Zaslepovací příruba DN 80</t>
  </si>
  <si>
    <t>72</t>
  </si>
  <si>
    <t>41</t>
  </si>
  <si>
    <t>Pol37a</t>
  </si>
  <si>
    <t>Přírubový adaptér DN 150</t>
  </si>
  <si>
    <t>933213782</t>
  </si>
  <si>
    <t>42</t>
  </si>
  <si>
    <t>Pol37b</t>
  </si>
  <si>
    <t>Přírubový adaptér DN 80</t>
  </si>
  <si>
    <t>1134830786</t>
  </si>
  <si>
    <t>43</t>
  </si>
  <si>
    <t>Pol391</t>
  </si>
  <si>
    <t>Mechanická spojka hrdlo - hrdlo s jištěním proti posunu DN 150</t>
  </si>
  <si>
    <t>-698963106</t>
  </si>
  <si>
    <t>D4</t>
  </si>
  <si>
    <t>Potrubní vystrojení - stroje a technol. zařízení min. PN10</t>
  </si>
  <si>
    <t>Pol40</t>
  </si>
  <si>
    <t xml:space="preserve">Čerpací stanice
Čerpací stanice se dvěma celonerezovými vertikálními čerpadly v režimu 1+1, parametry 1 čerpadla: Qč = cca 9 l/s, při Hč = 55 m v.s.; 7.5 kW, 400V, řízeno FM, hmotnost 100 kg. 
Položka zahrnuje dodávku a montáž </t>
  </si>
  <si>
    <t>80</t>
  </si>
  <si>
    <t>45</t>
  </si>
  <si>
    <t>Pol41</t>
  </si>
  <si>
    <t>Tlaková nádoba 200l, PN 10, 5/4" Tlaková nádoba o objemu 200 litrů s membránou CAD 2, z butylu. Nádoba opatřena epoxidovým nástřikem a vrstvou dvousložkového polyuretanuem. Součástí položky je montáž a připojovací materiál umožňující napojení na potrubí nerez DN 50</t>
  </si>
  <si>
    <t>82</t>
  </si>
  <si>
    <t>Pol42</t>
  </si>
  <si>
    <t>Ruční kladkostroj závěsný s pojezdem Kladkostroj pro pojezd po horizontální jeřábové dráze, vhodný pro daný typ pojezdového profilu. Parametry zařízení: nosnost dle hmotnosti zařízení, ruční ovládání. Součástí položky je i montáž zařízení včetně ovládacího řetězu a vypracování revize kompletního zdvihacího zařízení.</t>
  </si>
  <si>
    <t>84</t>
  </si>
  <si>
    <t>D5</t>
  </si>
  <si>
    <t>Prostupy stavebními konstrukcemi</t>
  </si>
  <si>
    <t>47</t>
  </si>
  <si>
    <t>Pol43</t>
  </si>
  <si>
    <t>Vrtání a těsnění horizontálního prostupu pod hladinou vody vhodným těsněním pro potrubí DN 150, vč. potřebné úpravy</t>
  </si>
  <si>
    <t>86</t>
  </si>
  <si>
    <t>Pol44</t>
  </si>
  <si>
    <t>Vrtání a těsnění horizontálního prostupu pod hladinou vody vhodným těsněním pro potrubí DN 80, vč. potřebné úpravy</t>
  </si>
  <si>
    <t>88</t>
  </si>
  <si>
    <t>D6</t>
  </si>
  <si>
    <t>Potrubní vystrojení - ostatní dodávky</t>
  </si>
  <si>
    <t>49</t>
  </si>
  <si>
    <t>Pol46</t>
  </si>
  <si>
    <t>Demontáž rušeného vystrojení Demontáž strojně technologického a trubního vystrojení vč. armatur a veškerého příslušenství, odvozu a likvidace. Demontované zařízení zůstává majetkem objedantele.</t>
  </si>
  <si>
    <t>92</t>
  </si>
  <si>
    <t>Pol47</t>
  </si>
  <si>
    <t>Montáž uvedených potrubí a zařízení</t>
  </si>
  <si>
    <t>94</t>
  </si>
  <si>
    <t>51</t>
  </si>
  <si>
    <t>Pol48</t>
  </si>
  <si>
    <t>Přírubové a ostatní spoje, spojovací materiál (těsnění, šrouby a podložky z nerezové oceli, matky nerezové)</t>
  </si>
  <si>
    <t>96</t>
  </si>
  <si>
    <t>Pol49</t>
  </si>
  <si>
    <t xml:space="preserve">Kotvící a upevňovací prvky z nerez oceli 1.4404 s objímkami s gumovou výstelkou pro upevnění potrubí a armatur. Kotvící prvky ukotveny do podlahy nebo stěny objektu s dostatečnou únosností. Součástí položky je veškerý kotvící materiál, ukotvení do stavební kostrukce a uchycení podpíraného technologického prvku._x000d_
</t>
  </si>
  <si>
    <t>98</t>
  </si>
  <si>
    <t>53</t>
  </si>
  <si>
    <t>Pol50</t>
  </si>
  <si>
    <t>Ochrana potrubí, armatur a zařízení při stavebních pracích vhodnými obaly</t>
  </si>
  <si>
    <t>100</t>
  </si>
  <si>
    <t>54</t>
  </si>
  <si>
    <t>Pol51</t>
  </si>
  <si>
    <t>Označení potrubních větví, armatur a zařízení</t>
  </si>
  <si>
    <t>102</t>
  </si>
  <si>
    <t>55</t>
  </si>
  <si>
    <t>Pol52</t>
  </si>
  <si>
    <t>Tlakové zkoušky</t>
  </si>
  <si>
    <t>104</t>
  </si>
  <si>
    <t>Pol53</t>
  </si>
  <si>
    <t>Proplachy, kontrola průchodnosti, dezinfekce potrubí a zařízení, krácené rozbory kvality vody.</t>
  </si>
  <si>
    <t>106</t>
  </si>
  <si>
    <t>57</t>
  </si>
  <si>
    <t>Pol54</t>
  </si>
  <si>
    <t>Provozorní přepojení Položka obsahuje veškerý materiál a montáž (především potrubí a spoje), které je nezbytné pro zajištění provizorního zásobení při přepojovaní mezi jednotlivými fázemi rekonstrukce a zprovoznění dílčích rekonstruovaných částí.</t>
  </si>
  <si>
    <t>108</t>
  </si>
  <si>
    <t xml:space="preserve"> 02 - Elektro technologická část</t>
  </si>
  <si>
    <t>PS 02 - Elektroinstalace a MaR</t>
  </si>
  <si>
    <t xml:space="preserve">    M100 - Rozváděč RMS</t>
  </si>
  <si>
    <t xml:space="preserve">    M200 - Rozváděč ED</t>
  </si>
  <si>
    <t xml:space="preserve">    M300 - Senzory</t>
  </si>
  <si>
    <t xml:space="preserve">    M400 - Sdružovací boxy</t>
  </si>
  <si>
    <t xml:space="preserve">    M500 - Kabely</t>
  </si>
  <si>
    <t xml:space="preserve">    M600 - Demontážní a montážní práce</t>
  </si>
  <si>
    <t xml:space="preserve">    M700 - SW práce pro řídicí systém</t>
  </si>
  <si>
    <t xml:space="preserve">    M750 - Vynucené úpravy na ČS Jehnice</t>
  </si>
  <si>
    <t xml:space="preserve">    M800 - Rozváděč RMP</t>
  </si>
  <si>
    <t xml:space="preserve">    M850 - Ostatní</t>
  </si>
  <si>
    <t>M100</t>
  </si>
  <si>
    <t>Rozváděč RMS</t>
  </si>
  <si>
    <t>101</t>
  </si>
  <si>
    <t>210101 (R)</t>
  </si>
  <si>
    <t>Rozvaděč 2000x800x400 včetně montážní desky a dveří, IP54 RAL7035, sokl 100mm, oceloplechová skříň, přivody spodem, vývody spodem, náplň dle výkresové části</t>
  </si>
  <si>
    <t>210102 (R)</t>
  </si>
  <si>
    <t>Svorka řadová 16mm2, šedá</t>
  </si>
  <si>
    <t>ks</t>
  </si>
  <si>
    <t>103</t>
  </si>
  <si>
    <t>210103 (R)</t>
  </si>
  <si>
    <t>Svorka řadová 35mm2, 4 napojení, žlutozelená</t>
  </si>
  <si>
    <t>210104 (R)</t>
  </si>
  <si>
    <t>Ekvipotenciální svorkovnice</t>
  </si>
  <si>
    <t>105</t>
  </si>
  <si>
    <t>210105 (R)</t>
  </si>
  <si>
    <t>210106 (R)</t>
  </si>
  <si>
    <t>107</t>
  </si>
  <si>
    <t>210107 (R)</t>
  </si>
  <si>
    <t>Přívodka náhradního zdroje nástěnná, 32A</t>
  </si>
  <si>
    <t>210108 (R)</t>
  </si>
  <si>
    <t>Vačkový přepínač zdrojů, 40A, signalizace polohy</t>
  </si>
  <si>
    <t>109</t>
  </si>
  <si>
    <t>210109 (R)</t>
  </si>
  <si>
    <t>Distributor potenciálu N</t>
  </si>
  <si>
    <t>110</t>
  </si>
  <si>
    <t>210110 (R)</t>
  </si>
  <si>
    <t>Distributor potenciálu PE</t>
  </si>
  <si>
    <t>111</t>
  </si>
  <si>
    <t>210111 (R)</t>
  </si>
  <si>
    <t>SPD I+II st., s dálkovou signalizací kontaktem</t>
  </si>
  <si>
    <t>112</t>
  </si>
  <si>
    <t>210112 (R)</t>
  </si>
  <si>
    <t>Měřící proudový transformátor 40A, 5VA, třída přesnosti 0.5%</t>
  </si>
  <si>
    <t>113</t>
  </si>
  <si>
    <t>210113 (R)</t>
  </si>
  <si>
    <t>Analyzátor sítě, napájecí napětí 24V DC, 2xDI, 2xDO, 1x RJ45, Modbus over TCP</t>
  </si>
  <si>
    <t>114</t>
  </si>
  <si>
    <t>210114 (R)</t>
  </si>
  <si>
    <t>Pojistková svorka včetně trubičkové pojistky 100mA</t>
  </si>
  <si>
    <t>115</t>
  </si>
  <si>
    <t>210115 (R)</t>
  </si>
  <si>
    <t>Svorka 6mm2, fialová, včetně zkratovací propojky</t>
  </si>
  <si>
    <t>116</t>
  </si>
  <si>
    <t>210116 (R)</t>
  </si>
  <si>
    <t>117</t>
  </si>
  <si>
    <t>210117 (R)</t>
  </si>
  <si>
    <t>Relé hlídání fází, 3x400V, signalizační kontakt</t>
  </si>
  <si>
    <t>118</t>
  </si>
  <si>
    <t>210118 (R)</t>
  </si>
  <si>
    <t>Distributor potenciálu, 10 napojení</t>
  </si>
  <si>
    <t>119</t>
  </si>
  <si>
    <t>210119 (R)</t>
  </si>
  <si>
    <t>Svorka řadová, 2.5mm, šedá</t>
  </si>
  <si>
    <t>120</t>
  </si>
  <si>
    <t>210120 (R)</t>
  </si>
  <si>
    <t>Svorka řadová, 2.5mm, žlutozelená</t>
  </si>
  <si>
    <t>121</t>
  </si>
  <si>
    <t>210121 (R)</t>
  </si>
  <si>
    <t>Jistič 10kA 3P char.C 25A</t>
  </si>
  <si>
    <t>122</t>
  </si>
  <si>
    <t>210122 (R)</t>
  </si>
  <si>
    <t>Svorka řadová 6mm2 bílá</t>
  </si>
  <si>
    <t>123</t>
  </si>
  <si>
    <t>210123 (R)</t>
  </si>
  <si>
    <t>Svorka řadová 6mm2 modrá</t>
  </si>
  <si>
    <t>124</t>
  </si>
  <si>
    <t>210124 (R)</t>
  </si>
  <si>
    <t>Svorka řadová 6mm2 žlutozelená</t>
  </si>
  <si>
    <t>125</t>
  </si>
  <si>
    <t>210125 (R)</t>
  </si>
  <si>
    <t>Jistič 10kA 1P char.B 16A</t>
  </si>
  <si>
    <t>126</t>
  </si>
  <si>
    <t>210126 (R)</t>
  </si>
  <si>
    <t>Svorka řadová 4mm2 bílá</t>
  </si>
  <si>
    <t>127</t>
  </si>
  <si>
    <t>210127 (R)</t>
  </si>
  <si>
    <t>Svorka řadová 4mm2 modrá</t>
  </si>
  <si>
    <t>128</t>
  </si>
  <si>
    <t>210128 (R)</t>
  </si>
  <si>
    <t>Svorka řadová 4mm2 žlutozelená</t>
  </si>
  <si>
    <t>129</t>
  </si>
  <si>
    <t>210129 (R)</t>
  </si>
  <si>
    <t>Jistič 10kA 1P char.B 10A</t>
  </si>
  <si>
    <t>130</t>
  </si>
  <si>
    <t>210130 (R)</t>
  </si>
  <si>
    <t>131</t>
  </si>
  <si>
    <t>210131 (R)</t>
  </si>
  <si>
    <t>132</t>
  </si>
  <si>
    <t>210132 (R)</t>
  </si>
  <si>
    <t>133</t>
  </si>
  <si>
    <t>210133 (R)</t>
  </si>
  <si>
    <t>Proudový chránič s nadproudovou ochranou, 10kA 2P char.B 10A, 0.03A</t>
  </si>
  <si>
    <t>134</t>
  </si>
  <si>
    <t>210134 (R)</t>
  </si>
  <si>
    <t>135</t>
  </si>
  <si>
    <t>210135 (R)</t>
  </si>
  <si>
    <t>136</t>
  </si>
  <si>
    <t>210136 (R)</t>
  </si>
  <si>
    <t>137</t>
  </si>
  <si>
    <t>210137 (R)</t>
  </si>
  <si>
    <t>74</t>
  </si>
  <si>
    <t>138</t>
  </si>
  <si>
    <t>210138 (R)</t>
  </si>
  <si>
    <t>76</t>
  </si>
  <si>
    <t>139</t>
  </si>
  <si>
    <t>210139 (R)</t>
  </si>
  <si>
    <t>78</t>
  </si>
  <si>
    <t>140</t>
  </si>
  <si>
    <t>210140 (R)</t>
  </si>
  <si>
    <t>141</t>
  </si>
  <si>
    <t>210141 (R)</t>
  </si>
  <si>
    <t>142</t>
  </si>
  <si>
    <t>210142 (R)</t>
  </si>
  <si>
    <t>143</t>
  </si>
  <si>
    <t>210143 (R)</t>
  </si>
  <si>
    <t>144</t>
  </si>
  <si>
    <t>210144 (R)</t>
  </si>
  <si>
    <t>145</t>
  </si>
  <si>
    <t>210145 (R)</t>
  </si>
  <si>
    <t>Jistič 10kA 1+N char.B 20A</t>
  </si>
  <si>
    <t>90</t>
  </si>
  <si>
    <t>146</t>
  </si>
  <si>
    <t>210146 (R)</t>
  </si>
  <si>
    <t>147</t>
  </si>
  <si>
    <t>210147 (R)</t>
  </si>
  <si>
    <t>148</t>
  </si>
  <si>
    <t>210148 (R)</t>
  </si>
  <si>
    <t>149</t>
  </si>
  <si>
    <t>210149 (R)</t>
  </si>
  <si>
    <t>150</t>
  </si>
  <si>
    <t>210150 (R)</t>
  </si>
  <si>
    <t>151</t>
  </si>
  <si>
    <t>210151 (R)</t>
  </si>
  <si>
    <t>152</t>
  </si>
  <si>
    <t>210152 (R)</t>
  </si>
  <si>
    <t>153</t>
  </si>
  <si>
    <t>210153 (R)</t>
  </si>
  <si>
    <t>154</t>
  </si>
  <si>
    <t>210154 (R)</t>
  </si>
  <si>
    <t>155</t>
  </si>
  <si>
    <t>210155 (R)</t>
  </si>
  <si>
    <t>156</t>
  </si>
  <si>
    <t>210156 (R)</t>
  </si>
  <si>
    <t>157</t>
  </si>
  <si>
    <t>210157 (R)</t>
  </si>
  <si>
    <t>158</t>
  </si>
  <si>
    <t>210158 (R)</t>
  </si>
  <si>
    <t>159</t>
  </si>
  <si>
    <t>210159 (R)</t>
  </si>
  <si>
    <t>160</t>
  </si>
  <si>
    <t>210160 (R)</t>
  </si>
  <si>
    <t>161</t>
  </si>
  <si>
    <t>210161 (R)</t>
  </si>
  <si>
    <t>162</t>
  </si>
  <si>
    <t>210162 (R)</t>
  </si>
  <si>
    <t>163</t>
  </si>
  <si>
    <t>210163 (R)</t>
  </si>
  <si>
    <t>164</t>
  </si>
  <si>
    <t>210164 (R)</t>
  </si>
  <si>
    <t>165</t>
  </si>
  <si>
    <t>210165 (R)</t>
  </si>
  <si>
    <t>Jistič 10kA 1P char.B 6A</t>
  </si>
  <si>
    <t>166</t>
  </si>
  <si>
    <t>210166 (R)</t>
  </si>
  <si>
    <t>167</t>
  </si>
  <si>
    <t>210167 (R)</t>
  </si>
  <si>
    <t>168</t>
  </si>
  <si>
    <t>210168 (R)</t>
  </si>
  <si>
    <t>169</t>
  </si>
  <si>
    <t>210169 (R)</t>
  </si>
  <si>
    <t>Jistič 10kA 3P char.C 16A</t>
  </si>
  <si>
    <t>170</t>
  </si>
  <si>
    <t>210170 (R)</t>
  </si>
  <si>
    <t>171</t>
  </si>
  <si>
    <t>210171 (R)</t>
  </si>
  <si>
    <t>172</t>
  </si>
  <si>
    <t>210172 (R)</t>
  </si>
  <si>
    <t>173</t>
  </si>
  <si>
    <t>210173 (R)</t>
  </si>
  <si>
    <t>Jistič 10kA 1P char.C 4A</t>
  </si>
  <si>
    <t>174</t>
  </si>
  <si>
    <t>210174 (R)</t>
  </si>
  <si>
    <t>Ventilátor včetně větrací mřížky</t>
  </si>
  <si>
    <t>175</t>
  </si>
  <si>
    <t>210175 (R)</t>
  </si>
  <si>
    <t>Termostat pro ventilátor</t>
  </si>
  <si>
    <t>176</t>
  </si>
  <si>
    <t>210176 (R)</t>
  </si>
  <si>
    <t>Topné těleso 140W se svorkovnicí</t>
  </si>
  <si>
    <t>177</t>
  </si>
  <si>
    <t>210177 (R)</t>
  </si>
  <si>
    <t>Termostat pro topné těleso</t>
  </si>
  <si>
    <t>178</t>
  </si>
  <si>
    <t>210178 (R)</t>
  </si>
  <si>
    <t>LED osvětlení rozvaděče včetně vypínače</t>
  </si>
  <si>
    <t>179</t>
  </si>
  <si>
    <t>210179 (R)</t>
  </si>
  <si>
    <t>Pojistkový odpínač 3F včetně pojistkek 25A gG Ochranu ověřit dle skutečně dodaného spotřebiče</t>
  </si>
  <si>
    <t>180</t>
  </si>
  <si>
    <t>210180 (R)</t>
  </si>
  <si>
    <t>181</t>
  </si>
  <si>
    <t>210181 (R)</t>
  </si>
  <si>
    <t>182</t>
  </si>
  <si>
    <t>210182 (R)</t>
  </si>
  <si>
    <t>Stykač 3P/32A/230VAC</t>
  </si>
  <si>
    <t>183</t>
  </si>
  <si>
    <t>210183 (R)</t>
  </si>
  <si>
    <t>Svorka řadová 10mm2 bílá</t>
  </si>
  <si>
    <t>184</t>
  </si>
  <si>
    <t>210184 (R)</t>
  </si>
  <si>
    <t>Svorka řadová 10mm2 žlutozelená</t>
  </si>
  <si>
    <t>185</t>
  </si>
  <si>
    <t>210185 (R)</t>
  </si>
  <si>
    <t>Vykonový modul frekvenčního měniče 7.5kW/19A/IP55, filtr C2, podporující STO. IP55</t>
  </si>
  <si>
    <t>186</t>
  </si>
  <si>
    <t>210186 (R)</t>
  </si>
  <si>
    <t>Řídící jednotka frekvenčního měniče, podpora STO, Fieldbus Profinet, 2xSTO, 1xPTC, 6xDI, 3xDO, 2xAI, 2xAO. Grafický ovládací panel v českém jazyce IP55. Montáž do jednotky výkonového modulu.</t>
  </si>
  <si>
    <t>187</t>
  </si>
  <si>
    <t>210187 (R)</t>
  </si>
  <si>
    <t>Skříň pro servisní vypínač vystrojená, kontakt s předstihem rozepnutí: 2x, montážní konzola</t>
  </si>
  <si>
    <t>188</t>
  </si>
  <si>
    <t>210188 (R)</t>
  </si>
  <si>
    <t>189</t>
  </si>
  <si>
    <t>210189 (R)</t>
  </si>
  <si>
    <t>Časové relé, cívka 230VAC</t>
  </si>
  <si>
    <t>190</t>
  </si>
  <si>
    <t>210190 (R)</t>
  </si>
  <si>
    <t>Motorový spouštěč 1.6-2.5A Ochranu ověřit dle skutečně dodaného spotřebiče</t>
  </si>
  <si>
    <t>191</t>
  </si>
  <si>
    <t>210191 (R)</t>
  </si>
  <si>
    <t>Stykač 3P/12A/230VAC</t>
  </si>
  <si>
    <t>192</t>
  </si>
  <si>
    <t>210192 (R)</t>
  </si>
  <si>
    <t>193</t>
  </si>
  <si>
    <t>210193 (R)</t>
  </si>
  <si>
    <t>194</t>
  </si>
  <si>
    <t>210194 (R)</t>
  </si>
  <si>
    <t>195</t>
  </si>
  <si>
    <t>210195 (R)</t>
  </si>
  <si>
    <t>196</t>
  </si>
  <si>
    <t>210196 (R)</t>
  </si>
  <si>
    <t>197</t>
  </si>
  <si>
    <t>210197 (R)</t>
  </si>
  <si>
    <t>198</t>
  </si>
  <si>
    <t>210198 (R)</t>
  </si>
  <si>
    <t>199</t>
  </si>
  <si>
    <t>210199 (R)</t>
  </si>
  <si>
    <t>200</t>
  </si>
  <si>
    <t>210200 (R)</t>
  </si>
  <si>
    <t>201</t>
  </si>
  <si>
    <t>210201 (R)</t>
  </si>
  <si>
    <t>202</t>
  </si>
  <si>
    <t>210202 (R)</t>
  </si>
  <si>
    <t>204</t>
  </si>
  <si>
    <t>203</t>
  </si>
  <si>
    <t>210203 (R)</t>
  </si>
  <si>
    <t>206</t>
  </si>
  <si>
    <t>210204 (R)</t>
  </si>
  <si>
    <t>208</t>
  </si>
  <si>
    <t>205</t>
  </si>
  <si>
    <t>210205 (R)</t>
  </si>
  <si>
    <t>210</t>
  </si>
  <si>
    <t>210206 (R)</t>
  </si>
  <si>
    <t>212</t>
  </si>
  <si>
    <t>207</t>
  </si>
  <si>
    <t>210207 (R)</t>
  </si>
  <si>
    <t>214</t>
  </si>
  <si>
    <t>210208 (R)</t>
  </si>
  <si>
    <t>216</t>
  </si>
  <si>
    <t>209</t>
  </si>
  <si>
    <t>210209 (R)</t>
  </si>
  <si>
    <t>218</t>
  </si>
  <si>
    <t>210210 (R)</t>
  </si>
  <si>
    <t>220</t>
  </si>
  <si>
    <t>211</t>
  </si>
  <si>
    <t>210211 (R)</t>
  </si>
  <si>
    <t>222</t>
  </si>
  <si>
    <t>210212 (R)</t>
  </si>
  <si>
    <t>Gravirovaný štítek na rozváděč</t>
  </si>
  <si>
    <t>224</t>
  </si>
  <si>
    <t>213</t>
  </si>
  <si>
    <t>210213 (R)</t>
  </si>
  <si>
    <t>Výroba rozváděče, vnitřní propoje, vyhotovení prohlášení o shodě</t>
  </si>
  <si>
    <t>226</t>
  </si>
  <si>
    <t>210214 (R)</t>
  </si>
  <si>
    <t>Drobný montážní a označovací materiál</t>
  </si>
  <si>
    <t>228</t>
  </si>
  <si>
    <t>215</t>
  </si>
  <si>
    <t>210215 (R)</t>
  </si>
  <si>
    <t>Kapsa na dokumentaci</t>
  </si>
  <si>
    <t>230</t>
  </si>
  <si>
    <t>210216 (R)</t>
  </si>
  <si>
    <t>Osazení rozváděče, ukontvení do stavební konstrukce</t>
  </si>
  <si>
    <t>232</t>
  </si>
  <si>
    <t>M200</t>
  </si>
  <si>
    <t>Rozváděč ED</t>
  </si>
  <si>
    <t>210200 (R).1</t>
  </si>
  <si>
    <t>Rozvaděč 2000x800x400 včetně montážní desky a dveří IP54 RAL7035, sokl 200mm, oceloplechová skříňpřivody vrchem, vývody vrchemnáplň dle výkresové části, včetně výroby</t>
  </si>
  <si>
    <t>234</t>
  </si>
  <si>
    <t>210201 (R).1</t>
  </si>
  <si>
    <t>236</t>
  </si>
  <si>
    <t>210202 (R).1</t>
  </si>
  <si>
    <t>Přepěťová ochrana typ 3 s VF filtrem a dálkovou signalizací</t>
  </si>
  <si>
    <t>238</t>
  </si>
  <si>
    <t>210203 (R).1</t>
  </si>
  <si>
    <t>Rázová tlumivka 16A</t>
  </si>
  <si>
    <t>240</t>
  </si>
  <si>
    <t>210204 (R).1</t>
  </si>
  <si>
    <t>Jistič 10kA 1P+N char.C 16A</t>
  </si>
  <si>
    <t>242</t>
  </si>
  <si>
    <t>210205 (R).1</t>
  </si>
  <si>
    <t>Hlavní vypínač 2P/32A</t>
  </si>
  <si>
    <t>244</t>
  </si>
  <si>
    <t>210206 (R).1</t>
  </si>
  <si>
    <t>246</t>
  </si>
  <si>
    <t>210207 (R).1</t>
  </si>
  <si>
    <t>248</t>
  </si>
  <si>
    <t>250</t>
  </si>
  <si>
    <t>210209 (R).1</t>
  </si>
  <si>
    <t>252</t>
  </si>
  <si>
    <t>210210 (R).1</t>
  </si>
  <si>
    <t>Kapsa na dokumetaci</t>
  </si>
  <si>
    <t>254</t>
  </si>
  <si>
    <t>210211 (R).1</t>
  </si>
  <si>
    <t>256</t>
  </si>
  <si>
    <t>210212 (R).1</t>
  </si>
  <si>
    <t>258</t>
  </si>
  <si>
    <t>210213 (R).1</t>
  </si>
  <si>
    <t>260</t>
  </si>
  <si>
    <t>210214 (R).1</t>
  </si>
  <si>
    <t>262</t>
  </si>
  <si>
    <t>210215 (R).1</t>
  </si>
  <si>
    <t>264</t>
  </si>
  <si>
    <t>210216 (R).1</t>
  </si>
  <si>
    <t>266</t>
  </si>
  <si>
    <t>217</t>
  </si>
  <si>
    <t>210217 (R)</t>
  </si>
  <si>
    <t>Jistič 10kA 1P char.C 10A</t>
  </si>
  <si>
    <t>268</t>
  </si>
  <si>
    <t>210218 (R)</t>
  </si>
  <si>
    <t>Zásuvka na DIN lištu</t>
  </si>
  <si>
    <t>270</t>
  </si>
  <si>
    <t>219</t>
  </si>
  <si>
    <t>210219 (R)</t>
  </si>
  <si>
    <t>Jistič 10kA 1P+N char.C 10A</t>
  </si>
  <si>
    <t>272</t>
  </si>
  <si>
    <t>210220 (R)</t>
  </si>
  <si>
    <t>Zdroj 230V AC/24VDC 10A</t>
  </si>
  <si>
    <t>274</t>
  </si>
  <si>
    <t>221</t>
  </si>
  <si>
    <t>210221 (R)</t>
  </si>
  <si>
    <t>Modul UPS DC UPS MODULE 24 V/15 A</t>
  </si>
  <si>
    <t>276</t>
  </si>
  <si>
    <t>210222 (R)</t>
  </si>
  <si>
    <t>Bateriový modul BATTERY MODULE24 V/12 AH</t>
  </si>
  <si>
    <t>278</t>
  </si>
  <si>
    <t>223</t>
  </si>
  <si>
    <t>210223 (R)</t>
  </si>
  <si>
    <t>280</t>
  </si>
  <si>
    <t>210224 (R)</t>
  </si>
  <si>
    <t>Kombinovaný zdroj 12VDC + UPS DRC-100A</t>
  </si>
  <si>
    <t>282</t>
  </si>
  <si>
    <t>225</t>
  </si>
  <si>
    <t>210225 (R)</t>
  </si>
  <si>
    <t>Jistič 10kA 1P char.C 6A</t>
  </si>
  <si>
    <t>284</t>
  </si>
  <si>
    <t>210226 (R)</t>
  </si>
  <si>
    <t>Pojistková svorka včetně pojistky 5x20mm</t>
  </si>
  <si>
    <t>286</t>
  </si>
  <si>
    <t>227</t>
  </si>
  <si>
    <t>210227 (R)</t>
  </si>
  <si>
    <t>288</t>
  </si>
  <si>
    <t>210228 (R)</t>
  </si>
  <si>
    <t>290</t>
  </si>
  <si>
    <t>229</t>
  </si>
  <si>
    <t>210229 (R)</t>
  </si>
  <si>
    <t>Propojka řadové svorky 4mm2</t>
  </si>
  <si>
    <t>292</t>
  </si>
  <si>
    <t>210230 (R)</t>
  </si>
  <si>
    <t>Distributor potenciálu 10 připojení</t>
  </si>
  <si>
    <t>294</t>
  </si>
  <si>
    <t>231</t>
  </si>
  <si>
    <t>210231 (R)</t>
  </si>
  <si>
    <t>296</t>
  </si>
  <si>
    <t>210232 (R)</t>
  </si>
  <si>
    <t>Radiomodem ve vyhrazeném pásmu včetně anténního svodu, montáže, parametrizace, projektové dokumentace a začlenění do stávající radiové sítě, 4xEthernet, terminal server, 1x COM, příslušenství</t>
  </si>
  <si>
    <t>298</t>
  </si>
  <si>
    <t>233</t>
  </si>
  <si>
    <t>210233 (R)</t>
  </si>
  <si>
    <t>LTE modem včetně anténního svodu, montáže projektové dokumentace a začlenění do stávající infrastruktury. 4xEhternet, 2xTerminal server, 2xSIM</t>
  </si>
  <si>
    <t>300</t>
  </si>
  <si>
    <t>210234 (R)</t>
  </si>
  <si>
    <t>Radiomodem MR400 ve vyhrazeném pásmu včetně anténního svodu, montáže, parametrizace, projektové dokumentace a začlenění do stávající radiové sítě, 1xEthernet, 3x serial, příslušenství. Modul modemu bude dodán provozovatelem.</t>
  </si>
  <si>
    <t>302</t>
  </si>
  <si>
    <t>235</t>
  </si>
  <si>
    <t>210235 (R)</t>
  </si>
  <si>
    <t>CPU, pracovní paměť 100 KB pro program, 750kB pro data, interface PROFINET, včetně paměťové karty 4MB a server modulu</t>
  </si>
  <si>
    <t>304</t>
  </si>
  <si>
    <t>210236 (R)</t>
  </si>
  <si>
    <t>Komunikační procesor Ethernet pro ET200SP, TCP/UDP, IPV4/IPV6, včetně BA</t>
  </si>
  <si>
    <t>306</t>
  </si>
  <si>
    <t>237</t>
  </si>
  <si>
    <t>210237 (R)</t>
  </si>
  <si>
    <t>Průmyslový switch 12xRJ45, napájecí napětí 24V DC</t>
  </si>
  <si>
    <t>308</t>
  </si>
  <si>
    <t>210238 (R)</t>
  </si>
  <si>
    <t>Modul DI 16x24V DC, včetně svorkovnicového modulu</t>
  </si>
  <si>
    <t>310</t>
  </si>
  <si>
    <t>239</t>
  </si>
  <si>
    <t>210239 (R)</t>
  </si>
  <si>
    <t>Modul DO 16x24V DC, včetně svorkovnicového modulu</t>
  </si>
  <si>
    <t>312</t>
  </si>
  <si>
    <t>210240 (R)</t>
  </si>
  <si>
    <t>Modul AI 4x 2/4 wire, včetně svorkovnicového modulu</t>
  </si>
  <si>
    <t>314</t>
  </si>
  <si>
    <t>241</t>
  </si>
  <si>
    <t>210241 (R)</t>
  </si>
  <si>
    <t>316</t>
  </si>
  <si>
    <t>210242 (R)</t>
  </si>
  <si>
    <t>318</t>
  </si>
  <si>
    <t>243</t>
  </si>
  <si>
    <t>210243 (R)</t>
  </si>
  <si>
    <t>320</t>
  </si>
  <si>
    <t>210244 (R)</t>
  </si>
  <si>
    <t>322</t>
  </si>
  <si>
    <t>245</t>
  </si>
  <si>
    <t>210245 (R)</t>
  </si>
  <si>
    <t>Operátorský panel 7", 65535 Barev, dotykové ovládání</t>
  </si>
  <si>
    <t>324</t>
  </si>
  <si>
    <t>210246 (R)</t>
  </si>
  <si>
    <t>Přepěťová ochrana signálových vedení 24V</t>
  </si>
  <si>
    <t>326</t>
  </si>
  <si>
    <t>247</t>
  </si>
  <si>
    <t>210247 (R)</t>
  </si>
  <si>
    <t>Přepěťová ochrana Ethernet, cat 5e</t>
  </si>
  <si>
    <t>328</t>
  </si>
  <si>
    <t>210248 (R)</t>
  </si>
  <si>
    <t>Vyhodnocovací jednotka vodivosti</t>
  </si>
  <si>
    <t>330</t>
  </si>
  <si>
    <t>249</t>
  </si>
  <si>
    <t>210249 (R)</t>
  </si>
  <si>
    <t>332</t>
  </si>
  <si>
    <t>210250 (R)</t>
  </si>
  <si>
    <t>334</t>
  </si>
  <si>
    <t>251</t>
  </si>
  <si>
    <t>210251 (R)</t>
  </si>
  <si>
    <t>336</t>
  </si>
  <si>
    <t>210252 (R)</t>
  </si>
  <si>
    <t>338</t>
  </si>
  <si>
    <t>253</t>
  </si>
  <si>
    <t>210253 (R)</t>
  </si>
  <si>
    <t>340</t>
  </si>
  <si>
    <t>210254 (R)</t>
  </si>
  <si>
    <t>Frekvenční převodník, kombinované napájeni 230/24V</t>
  </si>
  <si>
    <t>342</t>
  </si>
  <si>
    <t>255</t>
  </si>
  <si>
    <t>210255 (R)</t>
  </si>
  <si>
    <t>344</t>
  </si>
  <si>
    <t>210256 (R)</t>
  </si>
  <si>
    <t>346</t>
  </si>
  <si>
    <t>257</t>
  </si>
  <si>
    <t>210257 (R)</t>
  </si>
  <si>
    <t>348</t>
  </si>
  <si>
    <t>210258 (R)</t>
  </si>
  <si>
    <t>350</t>
  </si>
  <si>
    <t>259</t>
  </si>
  <si>
    <t>210259 (R)</t>
  </si>
  <si>
    <t>352</t>
  </si>
  <si>
    <t>210260 (R)</t>
  </si>
  <si>
    <t>354</t>
  </si>
  <si>
    <t>261</t>
  </si>
  <si>
    <t>210261 (R)</t>
  </si>
  <si>
    <t>356</t>
  </si>
  <si>
    <t>210262 (R)</t>
  </si>
  <si>
    <t>358</t>
  </si>
  <si>
    <t>263</t>
  </si>
  <si>
    <t>210263 (R)</t>
  </si>
  <si>
    <t>360</t>
  </si>
  <si>
    <t>210264 (R)</t>
  </si>
  <si>
    <t>362</t>
  </si>
  <si>
    <t>265</t>
  </si>
  <si>
    <t>210265 (R)</t>
  </si>
  <si>
    <t>Minirelé včetně patice, 24VDC</t>
  </si>
  <si>
    <t>364</t>
  </si>
  <si>
    <t>210266 (R)</t>
  </si>
  <si>
    <t>Výroba rozváděče, vnitřní propoje</t>
  </si>
  <si>
    <t>366</t>
  </si>
  <si>
    <t>267</t>
  </si>
  <si>
    <t>210267 (R)</t>
  </si>
  <si>
    <t>368</t>
  </si>
  <si>
    <t>210268 (R)</t>
  </si>
  <si>
    <t>Patch cord 3m, Cat 5e</t>
  </si>
  <si>
    <t>370</t>
  </si>
  <si>
    <t>M300</t>
  </si>
  <si>
    <t>Senzory</t>
  </si>
  <si>
    <t>210300 (R)</t>
  </si>
  <si>
    <t>Senzor vodivosti, kabel 5m součástí senzoru</t>
  </si>
  <si>
    <t>372</t>
  </si>
  <si>
    <t>301</t>
  </si>
  <si>
    <t>210301 (R)</t>
  </si>
  <si>
    <t>Senzor proteklého množství, OD01</t>
  </si>
  <si>
    <t>374</t>
  </si>
  <si>
    <t>210302 (R)</t>
  </si>
  <si>
    <t>Senzor DMP331 pro měření hydrostatického tlaku vodního sloupce, včetně uzavíracího kulového ventilu, těsnění Viton, tlumiče tlakových rázů, rozsah 0-1MPa, procesní připojení M20</t>
  </si>
  <si>
    <t>376</t>
  </si>
  <si>
    <t>303</t>
  </si>
  <si>
    <t>210303 (R)</t>
  </si>
  <si>
    <t>Senzor DMP331 pro měření hydrostatického tlaku vodního sloupce, včetně uzavíracího kulového ventilu, těsnění Viton, tlumiče tlakových rázů, rozsah 0-1.0MPa, procesní připojení M20</t>
  </si>
  <si>
    <t>378</t>
  </si>
  <si>
    <t>210304 (R)</t>
  </si>
  <si>
    <t>Senzor DMP331 pro měření hydrostatického tlaku vodního sloupce, včetně uzavíracího kulového ventilu, těsnění Viton, rozsah 0-60kPa, procesní připojení M20</t>
  </si>
  <si>
    <t>380</t>
  </si>
  <si>
    <t>305</t>
  </si>
  <si>
    <t>210305 (R)</t>
  </si>
  <si>
    <t>Kapacitní snímač M18x1mm spínací vzdálenost: 8 mm, nevazební sestava pracovní vzdálenost: 0...6,5 mm připojení: svorky (průchodka pro kabel 4,5...10mm) krytí : IP65 materiál pouzdra: plast - PBT včetně upevňovacího úhelníku (V2A - 1.4301) včetně montáže, připojení a oživení"</t>
  </si>
  <si>
    <t>382</t>
  </si>
  <si>
    <t>M400</t>
  </si>
  <si>
    <t>Sdružovací boxy</t>
  </si>
  <si>
    <t>400</t>
  </si>
  <si>
    <t>210400 (R)</t>
  </si>
  <si>
    <t>Sdružovací box MX_UNIK</t>
  </si>
  <si>
    <t>384</t>
  </si>
  <si>
    <t>401</t>
  </si>
  <si>
    <t>210401 (R)</t>
  </si>
  <si>
    <t>Sdružovací box MXL</t>
  </si>
  <si>
    <t>386</t>
  </si>
  <si>
    <t>402</t>
  </si>
  <si>
    <t>210402 (R)</t>
  </si>
  <si>
    <t>Sdružovací box MXF01</t>
  </si>
  <si>
    <t>388</t>
  </si>
  <si>
    <t>403</t>
  </si>
  <si>
    <t>210403 (R)</t>
  </si>
  <si>
    <t>Sdružovací box MXF02</t>
  </si>
  <si>
    <t>390</t>
  </si>
  <si>
    <t>404</t>
  </si>
  <si>
    <t>210404 (R)</t>
  </si>
  <si>
    <t>Sdružovací box MXF03</t>
  </si>
  <si>
    <t>392</t>
  </si>
  <si>
    <t>M500</t>
  </si>
  <si>
    <t>Kabely</t>
  </si>
  <si>
    <t>500</t>
  </si>
  <si>
    <t>210500 (R)</t>
  </si>
  <si>
    <t>Napájecí kabel, CYKY-J 4x16</t>
  </si>
  <si>
    <t>394</t>
  </si>
  <si>
    <t>501</t>
  </si>
  <si>
    <t>210501 (R)</t>
  </si>
  <si>
    <t>396</t>
  </si>
  <si>
    <t>502</t>
  </si>
  <si>
    <t>210502 (R)</t>
  </si>
  <si>
    <t>JYTY-O 14x1 mm2</t>
  </si>
  <si>
    <t>398</t>
  </si>
  <si>
    <t>503</t>
  </si>
  <si>
    <t>210503 (R)</t>
  </si>
  <si>
    <t>Napájecí kabel CYKY-J, 3+1x4</t>
  </si>
  <si>
    <t>504</t>
  </si>
  <si>
    <t>210504 (R)</t>
  </si>
  <si>
    <t>NYCY 4x4RE/4</t>
  </si>
  <si>
    <t>505</t>
  </si>
  <si>
    <t>210505 (R)</t>
  </si>
  <si>
    <t>JYTY-O 4x1 mm2</t>
  </si>
  <si>
    <t>506</t>
  </si>
  <si>
    <t>210506 (R)</t>
  </si>
  <si>
    <t>JYTY-O 2x1 mm2</t>
  </si>
  <si>
    <t>406</t>
  </si>
  <si>
    <t>507</t>
  </si>
  <si>
    <t>210507 (R)</t>
  </si>
  <si>
    <t>408</t>
  </si>
  <si>
    <t>508</t>
  </si>
  <si>
    <t>210508 (R)</t>
  </si>
  <si>
    <t>CYKY-J 4x1,5</t>
  </si>
  <si>
    <t>410</t>
  </si>
  <si>
    <t>509</t>
  </si>
  <si>
    <t>210509 (R)</t>
  </si>
  <si>
    <t>FTP Cat5e</t>
  </si>
  <si>
    <t>412</t>
  </si>
  <si>
    <t>510</t>
  </si>
  <si>
    <t>210510 (R)</t>
  </si>
  <si>
    <t>414</t>
  </si>
  <si>
    <t>511</t>
  </si>
  <si>
    <t>210511 (R)</t>
  </si>
  <si>
    <t>416</t>
  </si>
  <si>
    <t>512</t>
  </si>
  <si>
    <t>210512 (R)</t>
  </si>
  <si>
    <t>418</t>
  </si>
  <si>
    <t>513</t>
  </si>
  <si>
    <t>210513 (R)</t>
  </si>
  <si>
    <t>420</t>
  </si>
  <si>
    <t>514</t>
  </si>
  <si>
    <t>210514 (R)</t>
  </si>
  <si>
    <t>422</t>
  </si>
  <si>
    <t>515</t>
  </si>
  <si>
    <t>210515 (R)</t>
  </si>
  <si>
    <t>424</t>
  </si>
  <si>
    <t>516</t>
  </si>
  <si>
    <t>210516 (R)</t>
  </si>
  <si>
    <t>426</t>
  </si>
  <si>
    <t>517</t>
  </si>
  <si>
    <t>210517 (R)</t>
  </si>
  <si>
    <t>428</t>
  </si>
  <si>
    <t>518</t>
  </si>
  <si>
    <t>210518 (R)</t>
  </si>
  <si>
    <t>430</t>
  </si>
  <si>
    <t>519</t>
  </si>
  <si>
    <t>210519 (R)</t>
  </si>
  <si>
    <t>432</t>
  </si>
  <si>
    <t>520</t>
  </si>
  <si>
    <t>210520 (R)</t>
  </si>
  <si>
    <t>CYKY-J 3x4</t>
  </si>
  <si>
    <t>434</t>
  </si>
  <si>
    <t>521</t>
  </si>
  <si>
    <t>210521 (R)</t>
  </si>
  <si>
    <t>436</t>
  </si>
  <si>
    <t>522</t>
  </si>
  <si>
    <t>210522 (R)</t>
  </si>
  <si>
    <t>438</t>
  </si>
  <si>
    <t>523</t>
  </si>
  <si>
    <t>210523 (R)</t>
  </si>
  <si>
    <t>440</t>
  </si>
  <si>
    <t>524</t>
  </si>
  <si>
    <t>210524 (R)</t>
  </si>
  <si>
    <t>442</t>
  </si>
  <si>
    <t>525</t>
  </si>
  <si>
    <t>210525 (R)</t>
  </si>
  <si>
    <t>444</t>
  </si>
  <si>
    <t>526</t>
  </si>
  <si>
    <t>210526 (R)</t>
  </si>
  <si>
    <t>446</t>
  </si>
  <si>
    <t>527</t>
  </si>
  <si>
    <t>210527 (R)</t>
  </si>
  <si>
    <t>448</t>
  </si>
  <si>
    <t>528</t>
  </si>
  <si>
    <t>210528 (R)</t>
  </si>
  <si>
    <t>450</t>
  </si>
  <si>
    <t>529</t>
  </si>
  <si>
    <t>210529 (R)</t>
  </si>
  <si>
    <t>452</t>
  </si>
  <si>
    <t>530</t>
  </si>
  <si>
    <t>210530 (R)</t>
  </si>
  <si>
    <t>454</t>
  </si>
  <si>
    <t>531</t>
  </si>
  <si>
    <t>210531 (R)</t>
  </si>
  <si>
    <t>456</t>
  </si>
  <si>
    <t>532</t>
  </si>
  <si>
    <t>210532 (R)</t>
  </si>
  <si>
    <t>458</t>
  </si>
  <si>
    <t>533</t>
  </si>
  <si>
    <t>210533 (R)</t>
  </si>
  <si>
    <t>LAN Cat 5e, patch cord 2m</t>
  </si>
  <si>
    <t>460</t>
  </si>
  <si>
    <t>534</t>
  </si>
  <si>
    <t>210534 (R)</t>
  </si>
  <si>
    <t>LAN Cat 5e, patch cord 1m</t>
  </si>
  <si>
    <t>462</t>
  </si>
  <si>
    <t>M600</t>
  </si>
  <si>
    <t>Demontážní a montážní práce</t>
  </si>
  <si>
    <t>600</t>
  </si>
  <si>
    <t>210600 (R)</t>
  </si>
  <si>
    <t>Demontáže stávajícího ED včetně odpojení kabeláže, likvidace</t>
  </si>
  <si>
    <t>464</t>
  </si>
  <si>
    <t>601</t>
  </si>
  <si>
    <t>210601 (R)</t>
  </si>
  <si>
    <t>Demontáže stávajícího RMS včetně odpojení kabeláže</t>
  </si>
  <si>
    <t>466</t>
  </si>
  <si>
    <t>602</t>
  </si>
  <si>
    <t>210602 (R)</t>
  </si>
  <si>
    <t>Demontáž stávajících kabelových tras MAR</t>
  </si>
  <si>
    <t>468</t>
  </si>
  <si>
    <t>603</t>
  </si>
  <si>
    <t>210603 (R)</t>
  </si>
  <si>
    <t>Demontáže stávajících senzorů</t>
  </si>
  <si>
    <t>470</t>
  </si>
  <si>
    <t>604</t>
  </si>
  <si>
    <t>210604 (R)</t>
  </si>
  <si>
    <t>Montáž rozvaděče RMS</t>
  </si>
  <si>
    <t>472</t>
  </si>
  <si>
    <t>605</t>
  </si>
  <si>
    <t>210605 (R)</t>
  </si>
  <si>
    <t>Montáž rozvaděč ED</t>
  </si>
  <si>
    <t>474</t>
  </si>
  <si>
    <t>606</t>
  </si>
  <si>
    <t>210606 (R)</t>
  </si>
  <si>
    <t>Montáž signálových kabelů</t>
  </si>
  <si>
    <t>476</t>
  </si>
  <si>
    <t>607</t>
  </si>
  <si>
    <t>210607 (R)</t>
  </si>
  <si>
    <t>Montáž silových kabelů čerpadel</t>
  </si>
  <si>
    <t>478</t>
  </si>
  <si>
    <t>608</t>
  </si>
  <si>
    <t>210608 (R)</t>
  </si>
  <si>
    <t>Montáže ostatních silových kabelů</t>
  </si>
  <si>
    <t>480</t>
  </si>
  <si>
    <t>609</t>
  </si>
  <si>
    <t>210609 (R)</t>
  </si>
  <si>
    <t>Drobný montážní materiál</t>
  </si>
  <si>
    <t>482</t>
  </si>
  <si>
    <t>610</t>
  </si>
  <si>
    <t>210610 (R)</t>
  </si>
  <si>
    <t>Zapojení průtokoměru</t>
  </si>
  <si>
    <t>484</t>
  </si>
  <si>
    <t>611</t>
  </si>
  <si>
    <t>210611 (R)</t>
  </si>
  <si>
    <t>Kabelové trasy - materiál</t>
  </si>
  <si>
    <t>486</t>
  </si>
  <si>
    <t>612</t>
  </si>
  <si>
    <t>210612 (R)</t>
  </si>
  <si>
    <t>Kabelové trasy - montážní práce</t>
  </si>
  <si>
    <t>488</t>
  </si>
  <si>
    <t>613</t>
  </si>
  <si>
    <t>210613 (R)</t>
  </si>
  <si>
    <t>Ekologická likvidace demontovaných částí</t>
  </si>
  <si>
    <t>490</t>
  </si>
  <si>
    <t>M700</t>
  </si>
  <si>
    <t>SW práce pro řídicí systém</t>
  </si>
  <si>
    <t>701</t>
  </si>
  <si>
    <t>210701 (R)</t>
  </si>
  <si>
    <t>SW řídícího systému pro přenos dat</t>
  </si>
  <si>
    <t>sd</t>
  </si>
  <si>
    <t>492</t>
  </si>
  <si>
    <t>702</t>
  </si>
  <si>
    <t>210702 (R)</t>
  </si>
  <si>
    <t>SW řídícího systému pro provizorní provoz</t>
  </si>
  <si>
    <t>494</t>
  </si>
  <si>
    <t>703</t>
  </si>
  <si>
    <t>210703 (R)</t>
  </si>
  <si>
    <t>SW pro operátorský panel OP</t>
  </si>
  <si>
    <t>496</t>
  </si>
  <si>
    <t>704</t>
  </si>
  <si>
    <t>210704 (R)</t>
  </si>
  <si>
    <t>Úprava SW řídícího systému – dispečink</t>
  </si>
  <si>
    <t>498</t>
  </si>
  <si>
    <t>705</t>
  </si>
  <si>
    <t>210705 (R)</t>
  </si>
  <si>
    <t>Úprava vizualizace na dispečinku a pracovištích s oprávněním náhledu</t>
  </si>
  <si>
    <t>706</t>
  </si>
  <si>
    <t>210706 (R)</t>
  </si>
  <si>
    <t>Úprava datového zpracování</t>
  </si>
  <si>
    <t>707</t>
  </si>
  <si>
    <t>210707 (R)</t>
  </si>
  <si>
    <t>Parametrizace jednotky průtokoměru</t>
  </si>
  <si>
    <t>708</t>
  </si>
  <si>
    <t>210708 (R)</t>
  </si>
  <si>
    <t>Nastavení analyzátoru sítě</t>
  </si>
  <si>
    <t>709</t>
  </si>
  <si>
    <t>210709 (R)</t>
  </si>
  <si>
    <t>Oživení měřících bodů</t>
  </si>
  <si>
    <t>M750</t>
  </si>
  <si>
    <t>Vynucené úpravy na ČS Jehnice</t>
  </si>
  <si>
    <t>750</t>
  </si>
  <si>
    <t>210750 (R)</t>
  </si>
  <si>
    <t>751</t>
  </si>
  <si>
    <t>210751 (R)</t>
  </si>
  <si>
    <t>Úprava SW řídícího systému ČS Jehnice</t>
  </si>
  <si>
    <t>M800</t>
  </si>
  <si>
    <t>Rozváděč RMP</t>
  </si>
  <si>
    <t>800</t>
  </si>
  <si>
    <t>210800 (R)</t>
  </si>
  <si>
    <t>Rozvaděč 800x600x200 včetně montážní desky a dveří, IP54 RAL7035, oceloplechová závěsná skříň, přivody spodem, vývody spodem, náplň dle výkresové části</t>
  </si>
  <si>
    <t>801</t>
  </si>
  <si>
    <t>210801 (R)</t>
  </si>
  <si>
    <t>Hlavní vypínač 3P/40A</t>
  </si>
  <si>
    <t>802</t>
  </si>
  <si>
    <t>210802 (R)</t>
  </si>
  <si>
    <t>803</t>
  </si>
  <si>
    <t>210803 (R)</t>
  </si>
  <si>
    <t>804</t>
  </si>
  <si>
    <t>210804 (R)</t>
  </si>
  <si>
    <t>805</t>
  </si>
  <si>
    <t>210805 (R)</t>
  </si>
  <si>
    <t>Proudový chránič s nadproudovou ochranou, 10kA 4P char.B 10A, 0.03A</t>
  </si>
  <si>
    <t>806</t>
  </si>
  <si>
    <t>210806 (R)</t>
  </si>
  <si>
    <t>807</t>
  </si>
  <si>
    <t>210807 (R)</t>
  </si>
  <si>
    <t>808</t>
  </si>
  <si>
    <t>210808 (R)</t>
  </si>
  <si>
    <t>809</t>
  </si>
  <si>
    <t>210809 (R)</t>
  </si>
  <si>
    <t>810</t>
  </si>
  <si>
    <t>210810 (R)</t>
  </si>
  <si>
    <t>811</t>
  </si>
  <si>
    <t>210811 (R)</t>
  </si>
  <si>
    <t>536</t>
  </si>
  <si>
    <t>812</t>
  </si>
  <si>
    <t>210812 (R)</t>
  </si>
  <si>
    <t>538</t>
  </si>
  <si>
    <t>813</t>
  </si>
  <si>
    <t>210813 (R)</t>
  </si>
  <si>
    <t>540</t>
  </si>
  <si>
    <t>814</t>
  </si>
  <si>
    <t>210814 (R)</t>
  </si>
  <si>
    <t>542</t>
  </si>
  <si>
    <t>815</t>
  </si>
  <si>
    <t>210815 (R)</t>
  </si>
  <si>
    <t>544</t>
  </si>
  <si>
    <t>816</t>
  </si>
  <si>
    <t>210816 (R)</t>
  </si>
  <si>
    <t>546</t>
  </si>
  <si>
    <t>817</t>
  </si>
  <si>
    <t>210817 (R)</t>
  </si>
  <si>
    <t>548</t>
  </si>
  <si>
    <t>818</t>
  </si>
  <si>
    <t>210818 (R)</t>
  </si>
  <si>
    <t>550</t>
  </si>
  <si>
    <t>819</t>
  </si>
  <si>
    <t>210819 (R)</t>
  </si>
  <si>
    <t>552</t>
  </si>
  <si>
    <t>820</t>
  </si>
  <si>
    <t>210820 (R)</t>
  </si>
  <si>
    <t>554</t>
  </si>
  <si>
    <t>821</t>
  </si>
  <si>
    <t>210821 (R)</t>
  </si>
  <si>
    <t>Motorový spouštěč 25-40A Ochranu ověřit dle skutečně dodaného spotřebiče</t>
  </si>
  <si>
    <t>556</t>
  </si>
  <si>
    <t>822</t>
  </si>
  <si>
    <t>210822 (R)</t>
  </si>
  <si>
    <t>558</t>
  </si>
  <si>
    <t>823</t>
  </si>
  <si>
    <t>210823 (R)</t>
  </si>
  <si>
    <t>560</t>
  </si>
  <si>
    <t>824</t>
  </si>
  <si>
    <t>210824 (R)</t>
  </si>
  <si>
    <t>562</t>
  </si>
  <si>
    <t>825</t>
  </si>
  <si>
    <t>210825 (R)</t>
  </si>
  <si>
    <t>564</t>
  </si>
  <si>
    <t>826</t>
  </si>
  <si>
    <t>210826 (R)</t>
  </si>
  <si>
    <t>566</t>
  </si>
  <si>
    <t>827</t>
  </si>
  <si>
    <t>210827 (R)</t>
  </si>
  <si>
    <t>568</t>
  </si>
  <si>
    <t>828</t>
  </si>
  <si>
    <t>210828 (R)</t>
  </si>
  <si>
    <t>570</t>
  </si>
  <si>
    <t>829</t>
  </si>
  <si>
    <t>210829 (R)</t>
  </si>
  <si>
    <t>572</t>
  </si>
  <si>
    <t>830</t>
  </si>
  <si>
    <t>210830 (R)</t>
  </si>
  <si>
    <t>574</t>
  </si>
  <si>
    <t>831</t>
  </si>
  <si>
    <t>210831 (R)</t>
  </si>
  <si>
    <t>576</t>
  </si>
  <si>
    <t>832</t>
  </si>
  <si>
    <t>210832 (R)</t>
  </si>
  <si>
    <t>578</t>
  </si>
  <si>
    <t>833</t>
  </si>
  <si>
    <t>210833 (R)</t>
  </si>
  <si>
    <t>Modem Ripex, umístění na DIN lištu, propojení, montáž přepěťové ochrany</t>
  </si>
  <si>
    <t>580</t>
  </si>
  <si>
    <t>834</t>
  </si>
  <si>
    <t>210834 (R)</t>
  </si>
  <si>
    <t>Modem MR400, umístění na DIN lištu, propojení, montáž přepěťové ochrany</t>
  </si>
  <si>
    <t>582</t>
  </si>
  <si>
    <t>835</t>
  </si>
  <si>
    <t>210835 (R)</t>
  </si>
  <si>
    <t>Napěťový měnič 24VDC/12VDC</t>
  </si>
  <si>
    <t>584</t>
  </si>
  <si>
    <t>836</t>
  </si>
  <si>
    <t>210836 (R)</t>
  </si>
  <si>
    <t>Průmyslový switch 8P, 100MBit</t>
  </si>
  <si>
    <t>586</t>
  </si>
  <si>
    <t>837</t>
  </si>
  <si>
    <t>210837 (R)</t>
  </si>
  <si>
    <t>588</t>
  </si>
  <si>
    <t>838</t>
  </si>
  <si>
    <t>210838 (R)</t>
  </si>
  <si>
    <t>590</t>
  </si>
  <si>
    <t>839</t>
  </si>
  <si>
    <t>210839 (R)</t>
  </si>
  <si>
    <t>592</t>
  </si>
  <si>
    <t>840</t>
  </si>
  <si>
    <t>210840 (R)</t>
  </si>
  <si>
    <t>594</t>
  </si>
  <si>
    <t>841</t>
  </si>
  <si>
    <t>210841 (R)</t>
  </si>
  <si>
    <t>596</t>
  </si>
  <si>
    <t>M850</t>
  </si>
  <si>
    <t>Ostatní</t>
  </si>
  <si>
    <t>851</t>
  </si>
  <si>
    <t>210851 (R)</t>
  </si>
  <si>
    <t>Výchozí revize elektrozařízení Dodavatel má ze zákona povinnost provést výchozí revizi. Zařízení může být uvedeno do trvalého provozu až na základě pozitivního výsledku výchozí revize.</t>
  </si>
  <si>
    <t>598</t>
  </si>
  <si>
    <t>852</t>
  </si>
  <si>
    <t>210852 (R)</t>
  </si>
  <si>
    <t>Posouzení instalace TIČR pro zvlášt nebezpečné prostory</t>
  </si>
  <si>
    <t>853</t>
  </si>
  <si>
    <t>210853 (R)</t>
  </si>
  <si>
    <t>Dielektrický koberec před rozváděče</t>
  </si>
  <si>
    <t>854</t>
  </si>
  <si>
    <t>210854 (R)</t>
  </si>
  <si>
    <t>Projektová dokumentace skutečného provedení</t>
  </si>
  <si>
    <t xml:space="preserve"> 03 - Zabezpečení objektu</t>
  </si>
  <si>
    <t>PS03 - Zabezpečení objektu</t>
  </si>
  <si>
    <t>M - Práce a dodávky M</t>
  </si>
  <si>
    <t xml:space="preserve">    M22a - EZS (PZS) zabezpečení objektu</t>
  </si>
  <si>
    <t>OST - Ostatní</t>
  </si>
  <si>
    <t xml:space="preserve">    ON - Ostatní náklady</t>
  </si>
  <si>
    <t>M</t>
  </si>
  <si>
    <t>Práce a dodávky M</t>
  </si>
  <si>
    <t>M22a</t>
  </si>
  <si>
    <t>EZS (PZS) zabezpečení objektu</t>
  </si>
  <si>
    <t>Ústředna BB1 + zdroj PWR4A + PZL11+PZL10i + OUT R4 + ASSET16/20 + Saltek DA-275-DF10 + 2x jistič B6A + svorkovnice 230V + svorkovnice 12V + SPACIAL/THALASSA 747/536/300 IP66 /NSY PLM75G/ s mont.</t>
  </si>
  <si>
    <t>P</t>
  </si>
  <si>
    <t>Poznámka k položce:_x000d_
plechem NSYMM75 + průchodky + Soklová zásuvka ZSE-03 In 16 A, Ue 230 V a.c., s ochranným kolíkem, přívod zespodu</t>
  </si>
  <si>
    <t>LCD klávesnice - KMU 4N.W</t>
  </si>
  <si>
    <t>Magnetický kontakt těžký - DC115</t>
  </si>
  <si>
    <t>Magnetický kontakt - MAS303</t>
  </si>
  <si>
    <t>Propojovací svorkovnice IP56 s držákem</t>
  </si>
  <si>
    <t>Bezkontaktní čtečka - ASSET 602.DF.P.O-B-Wiegand</t>
  </si>
  <si>
    <t>GJD-360 - venkovní PIR+MW detektor, det. char. 30 x 20 m, mont. výška 1,5-3 m, IP 55</t>
  </si>
  <si>
    <t>Piezo sirénka SB-2</t>
  </si>
  <si>
    <t>Piezo sirénka SB-4</t>
  </si>
  <si>
    <t>Akumulátor TP12400 ALARMGUARD 12V/40Ah, 5let</t>
  </si>
  <si>
    <t>Montáž vnitřní sirény</t>
  </si>
  <si>
    <t>Montáž ústředny ve skříni</t>
  </si>
  <si>
    <t>Montáž klávesnice</t>
  </si>
  <si>
    <t>Montáž akumulátoru</t>
  </si>
  <si>
    <t>Montáž snímače karet</t>
  </si>
  <si>
    <t>Montáž prostorového detektoru/audiodetektoru</t>
  </si>
  <si>
    <t>Montáž magnetického kontaktu</t>
  </si>
  <si>
    <t>Montáž krabice propoj. s OK + ACIDUR</t>
  </si>
  <si>
    <t>Oživení, nastavení ústředny</t>
  </si>
  <si>
    <t>Programování systému PZS + přenos</t>
  </si>
  <si>
    <t>Konzultace s policií ČR</t>
  </si>
  <si>
    <t>Technická studie + tabulka událostí - PČR i BVaK</t>
  </si>
  <si>
    <t>Půdorys v digitální podobě - úprava, vč. vkl. akt. bodů a foto, PČR i BVaK</t>
  </si>
  <si>
    <t>Měření v systému, předání zakázky</t>
  </si>
  <si>
    <t>SP11POE2, přep. Ochrana UTP</t>
  </si>
  <si>
    <t>X port RS232m převodník LAN an RS232</t>
  </si>
  <si>
    <t>Patch kabel FTP, 2x RJ 45, l=0,5m</t>
  </si>
  <si>
    <t>Patch kabel UTP, 2x RJ 45, l=10m</t>
  </si>
  <si>
    <t>Sdělovací kabel 2x0,6 + 4x0,4</t>
  </si>
  <si>
    <t>Podružný instalační materiál</t>
  </si>
  <si>
    <t>Montáž přep. Ochrany/převodník LAN-RS232</t>
  </si>
  <si>
    <t>Montáž sdělovacího kabelu 2x0,6+4x0,4 a 5x2x0,5</t>
  </si>
  <si>
    <t>Výchozí revize systému</t>
  </si>
  <si>
    <t>PD prováděcí</t>
  </si>
  <si>
    <t>PD skut. provedení</t>
  </si>
  <si>
    <t>Doprava</t>
  </si>
  <si>
    <t>Demontáž</t>
  </si>
  <si>
    <t>OST</t>
  </si>
  <si>
    <t>ON</t>
  </si>
  <si>
    <t>Ostatní náklady</t>
  </si>
  <si>
    <t>ON-01</t>
  </si>
  <si>
    <t>PD provedení stavby - malý objekt</t>
  </si>
  <si>
    <t>ON-02</t>
  </si>
  <si>
    <t>PD provedení stavby - cca 24 adres</t>
  </si>
  <si>
    <t>ON-03</t>
  </si>
  <si>
    <t>01 - Vodojem - stavební část</t>
  </si>
  <si>
    <t>SO01 - Vodojem - stavební část</t>
  </si>
  <si>
    <t xml:space="preserve">    11 - Přípravné a přidružené práce</t>
  </si>
  <si>
    <t xml:space="preserve">    12 - Odkopávky a prokopávky</t>
  </si>
  <si>
    <t xml:space="preserve">    13 - Hloubené vykopávky</t>
  </si>
  <si>
    <t xml:space="preserve">    16 - Přemístění výkopku</t>
  </si>
  <si>
    <t xml:space="preserve">    17 - Konstrukce ze zemin</t>
  </si>
  <si>
    <t xml:space="preserve">    18 - Povrchové úpravy terénu</t>
  </si>
  <si>
    <t xml:space="preserve">    21 - Úprava podloží a základ.spáry</t>
  </si>
  <si>
    <t xml:space="preserve">    27 - Základy</t>
  </si>
  <si>
    <t xml:space="preserve">    34 - Stěny a příčky</t>
  </si>
  <si>
    <t xml:space="preserve">    61 - Úpravy povrchů vnitřní</t>
  </si>
  <si>
    <t xml:space="preserve">    62 - Úpravy povrchů vnější</t>
  </si>
  <si>
    <t xml:space="preserve">    93 - Dokončovací práce inženýrských staveb</t>
  </si>
  <si>
    <t xml:space="preserve">    95 - Dokončovací konstrukce na pozemních stavbách</t>
  </si>
  <si>
    <t xml:space="preserve">    96 - Bourání konstrukcí</t>
  </si>
  <si>
    <t xml:space="preserve">    97 - Prorážení otvorů</t>
  </si>
  <si>
    <t xml:space="preserve">    997 - Přesun sutě</t>
  </si>
  <si>
    <t xml:space="preserve">    998 - Přesun hmot</t>
  </si>
  <si>
    <t>PSV - Práce a dodávky PSV</t>
  </si>
  <si>
    <t xml:space="preserve">    711 - Izolace proti vodě</t>
  </si>
  <si>
    <t xml:space="preserve">    713 - Izolace tepelné</t>
  </si>
  <si>
    <t xml:space="preserve">    728 - Vzduchotechnika</t>
  </si>
  <si>
    <t xml:space="preserve">    762 - Konstrukce tesařské</t>
  </si>
  <si>
    <t xml:space="preserve">    763 - Dřevostavby</t>
  </si>
  <si>
    <t xml:space="preserve">    765 - Krytiny tvrdé</t>
  </si>
  <si>
    <t xml:space="preserve">    766 - Konstrukce truhlářské, okna a dveře</t>
  </si>
  <si>
    <t xml:space="preserve">    767 - Konstrukce zámečnické</t>
  </si>
  <si>
    <t xml:space="preserve">    771 - Podlahy z dlaždic a obklady</t>
  </si>
  <si>
    <t xml:space="preserve">    783 - Nátěry</t>
  </si>
  <si>
    <t xml:space="preserve">    M22 - Montáž sdělovací a zabezp. techniky</t>
  </si>
  <si>
    <t>Přípravné a přidružené práce</t>
  </si>
  <si>
    <t>871291811</t>
  </si>
  <si>
    <t>Bourání stávajícího potrubí z polyetylenu v otevřeném výkopu D přes 90 do 140 mm</t>
  </si>
  <si>
    <t>CS ÚRS 2024 02</t>
  </si>
  <si>
    <t>Online PSC</t>
  </si>
  <si>
    <t>https://podminky.urs.cz/item/CS_URS_2024_02/871291811</t>
  </si>
  <si>
    <t>VV</t>
  </si>
  <si>
    <t xml:space="preserve">stávající drenážní potrubí : </t>
  </si>
  <si>
    <t>Součet</t>
  </si>
  <si>
    <t>Odkopávky a prokopávky</t>
  </si>
  <si>
    <t>121151103</t>
  </si>
  <si>
    <t>Sejmutí ornice strojně při souvislé ploše do 100 m2, tl. vrstvy do 200 mm</t>
  </si>
  <si>
    <t>m2</t>
  </si>
  <si>
    <t>https://podminky.urs.cz/item/CS_URS_2024_02/121151103</t>
  </si>
  <si>
    <t xml:space="preserve">nad nádržemi : </t>
  </si>
  <si>
    <t>(21,2*5,9-1,75*5)*0,15</t>
  </si>
  <si>
    <t xml:space="preserve">odtěžení zeminy po obvodu nádrží : </t>
  </si>
  <si>
    <t>1,3*(20,9*2+5,6*2+1*3-12,95-1,335)*0,15</t>
  </si>
  <si>
    <t>122251103</t>
  </si>
  <si>
    <t>Odkopávky a prokopávky nezapažené strojně v hornině třídy těžitelnosti I skupiny 3 přes 50 do 100 m3</t>
  </si>
  <si>
    <t>m3</t>
  </si>
  <si>
    <t>https://podminky.urs.cz/item/CS_URS_2024_02/122251103</t>
  </si>
  <si>
    <t>(21,2*5,9-1,75*5)*0,34*0,8</t>
  </si>
  <si>
    <t>Hloubené vykopávky</t>
  </si>
  <si>
    <t>132251253</t>
  </si>
  <si>
    <t>Hloubení nezapažených rýh šířky přes 800 do 2 000 mm strojně s urovnáním dna do předepsaného profilu a spádu v hornině třídy těžitelnosti I skupiny 3 přes 50 do 100 m3</t>
  </si>
  <si>
    <t>https://podminky.urs.cz/item/CS_URS_2024_02/132251253</t>
  </si>
  <si>
    <t>1,57*(20,9*2+5,6*2+1*3-12,95-1,335)*0,8</t>
  </si>
  <si>
    <t>132212331</t>
  </si>
  <si>
    <t>Hloubení nezapažených rýh šířky přes 800 do 2 000 mm ručně s urovnáním dna do předepsaného profilu a spádu v hornině třídy těžitelnosti I skupiny 3 soudržných</t>
  </si>
  <si>
    <t>https://podminky.urs.cz/item/CS_URS_2024_02/132212331</t>
  </si>
  <si>
    <t>(21,2*5,9-1,75*5)*0,34*0,2</t>
  </si>
  <si>
    <t>1,57*(20,9*2+5,6*2+1*3-12,95-1,335)*0,2</t>
  </si>
  <si>
    <t>Přemístění výkopku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</si>
  <si>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</si>
  <si>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</si>
  <si>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https://podminky.urs.cz/item/CS_URS_2024_02/162251101</t>
  </si>
  <si>
    <t xml:space="preserve">zásyp a obsyp : </t>
  </si>
  <si>
    <t>(2,87896+59,29815)*2</t>
  </si>
  <si>
    <t xml:space="preserve">rozprostření ornice : 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</si>
  <si>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</si>
  <si>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</si>
  <si>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</si>
  <si>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 xml:space="preserve">výkop : </t>
  </si>
  <si>
    <t>31,64176+52,39404+21,00895</t>
  </si>
  <si>
    <t>-(2,87896+59,29815)</t>
  </si>
  <si>
    <t>167151101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</si>
  <si>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</si>
  <si>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</si>
  <si>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(2,87896+59,29815)</t>
  </si>
  <si>
    <t>171201231</t>
  </si>
  <si>
    <t>Poplatek za uložení stavebního odpadu na recyklační skládce (skládkovné) zeminy a kamení zatříděného do Katalogu odpadů pod kódem 17 05 04</t>
  </si>
  <si>
    <t>t</t>
  </si>
  <si>
    <t>https://podminky.urs.cz/item/CS_URS_2024_02/171201231</t>
  </si>
  <si>
    <t>Poznámka k položce:_x000d_
Cena dle Pískovny Černovice. www.piskovna-cernovice.cz</t>
  </si>
  <si>
    <t>(31,64176+52,39404+21,00895)*2</t>
  </si>
  <si>
    <t>-(2,87896+59,29815)*2</t>
  </si>
  <si>
    <t>Konstrukce ze zemin</t>
  </si>
  <si>
    <t>171251101</t>
  </si>
  <si>
    <t>Uložení sypanin do násypů strojně s rozprostřením sypaniny ve vrstvách a s hrubým urovnáním nezhutněných jakékoliv třídy těžitelnosti</t>
  </si>
  <si>
    <t>https://podminky.urs.cz/item/CS_URS_2024_02/171251101</t>
  </si>
  <si>
    <t>Poznámka k položce:_x000d_
Uložení sypaniny do násypů nebo na skládku s rozprostřením sypaniny ve vrstvách a s hrubým urovnáním.</t>
  </si>
  <si>
    <t>-0,16*(21,2*5,9-1,75*5)</t>
  </si>
  <si>
    <t xml:space="preserve">drenáž : </t>
  </si>
  <si>
    <t>-35*1*0,2</t>
  </si>
  <si>
    <t>-35*0,09</t>
  </si>
  <si>
    <t>171251201</t>
  </si>
  <si>
    <t>Uložení sypaniny na skládky nebo meziskládky bez hutnění s upravením uložené sypaniny do předepsaného tvaru</t>
  </si>
  <si>
    <t>https://podminky.urs.cz/item/CS_URS_2024_02/171251201</t>
  </si>
  <si>
    <t>2,87896+59,29815</t>
  </si>
  <si>
    <t xml:space="preserve">sejmutí ornice : </t>
  </si>
  <si>
    <t>175151201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</si>
  <si>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</si>
  <si>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https://podminky.urs.cz/item/CS_URS_2024_02/175151201</t>
  </si>
  <si>
    <t>Povrchové úpravy terénu</t>
  </si>
  <si>
    <t>181411131</t>
  </si>
  <si>
    <t>Založení trávníku na půdě předem připravené plochy do 1000 m2 výsevem včetně utažení parkového v rovině nebo na svahu do 1:5</t>
  </si>
  <si>
    <t>https://podminky.urs.cz/item/CS_URS_2024_02/181411131</t>
  </si>
  <si>
    <t>(21,2*5,9-1,75*5)</t>
  </si>
  <si>
    <t>181411133</t>
  </si>
  <si>
    <t>Založení trávníku na půdě předem připravené plochy do 1000 m2 výsevem včetně utažení parkového na svahu přes 1:2 do 1:1</t>
  </si>
  <si>
    <t>https://podminky.urs.cz/item/CS_URS_2024_02/181411133</t>
  </si>
  <si>
    <t>1,3*(20,9*2+5,6*2+1*3-12,95-1,335)</t>
  </si>
  <si>
    <t>181351103</t>
  </si>
  <si>
    <t>Rozprostření a urovnání ornice v rovině nebo ve svahu sklonu do 1:5 strojně při souvislé ploše přes 100 do 500 m2, tl. vrstvy do 200 mm</t>
  </si>
  <si>
    <t>https://podminky.urs.cz/item/CS_URS_2024_02/181351103</t>
  </si>
  <si>
    <t>182251101</t>
  </si>
  <si>
    <t>Svahování trvalých svahů do projektovaných profilů strojně s potřebným přemístěním výkopku při svahování násypů v jakékoliv hornině</t>
  </si>
  <si>
    <t>https://podminky.urs.cz/item/CS_URS_2024_02/182251101</t>
  </si>
  <si>
    <t>182351023</t>
  </si>
  <si>
    <t>Rozprostření a urovnání ornice ve svahu sklonu přes 1:5 strojně při souvislé ploše do 100 m2, tl. vrstvy do 200 mm</t>
  </si>
  <si>
    <t>https://podminky.urs.cz/item/CS_URS_2024_02/182351023</t>
  </si>
  <si>
    <t>00572410</t>
  </si>
  <si>
    <t>osivo směs travní parková</t>
  </si>
  <si>
    <t>kg</t>
  </si>
  <si>
    <t>1460701085</t>
  </si>
  <si>
    <t>(21,2*5,9-1,75*5)*0,03</t>
  </si>
  <si>
    <t>1,3*(20,9*2+5,6*2+1*3-12,95-1,335)*0,03</t>
  </si>
  <si>
    <t>Úprava podloží a základ.spáry</t>
  </si>
  <si>
    <t>212532111</t>
  </si>
  <si>
    <t>Lože pro trativody z kameniva hrubého drceného</t>
  </si>
  <si>
    <t>https://podminky.urs.cz/item/CS_URS_2024_02/212532111</t>
  </si>
  <si>
    <t>35*1*0,2</t>
  </si>
  <si>
    <t>212572121</t>
  </si>
  <si>
    <t>Lože pro trativody z kameniva drobného těženého</t>
  </si>
  <si>
    <t>https://podminky.urs.cz/item/CS_URS_2024_02/212572121</t>
  </si>
  <si>
    <t>35*0,09</t>
  </si>
  <si>
    <t>212755214</t>
  </si>
  <si>
    <t>Trativody bez lože z drenážních trubek plastových flexibilních D 100 mm</t>
  </si>
  <si>
    <t>https://podminky.urs.cz/item/CS_URS_2024_02/212755214</t>
  </si>
  <si>
    <t>21-01</t>
  </si>
  <si>
    <t>D+M napojení drenáže na stávající drenážní systém</t>
  </si>
  <si>
    <t>28611223</t>
  </si>
  <si>
    <t>trubka drenážní flexibilní celoperforovaná PVC-U SN 4 DN 100 pro meliorace, dočasné nebo odlehčovací drenáže</t>
  </si>
  <si>
    <t>999287872</t>
  </si>
  <si>
    <t>35*1,015</t>
  </si>
  <si>
    <t>Základy</t>
  </si>
  <si>
    <t>278361822</t>
  </si>
  <si>
    <t>Výztuž základů pod stroje nebo technologická zařízení z betonářské oceli 10 505 (R) nebo BSt 500, složitosti II</t>
  </si>
  <si>
    <t>-143589496</t>
  </si>
  <si>
    <t>https://podminky.urs.cz/item/CS_URS_2024_02/278361822</t>
  </si>
  <si>
    <t>základ armaturní komora</t>
  </si>
  <si>
    <t>53,28*1,05/1000</t>
  </si>
  <si>
    <t>278381156</t>
  </si>
  <si>
    <t>Základ (podezdívka) betonový pod ventilátory, čerpadla, ohřívače, motorová zařízení apod. z betonu prostého nebo železového včetně potřebného bednění, s hladkou cementovou omítkou stěn, s potěrem, s vynecháním otvorů pro kotevní železa, bez zemních prací a izolace půdorysná plocha základu přes 0,50 do 1,00 m2 tř. C 25/30</t>
  </si>
  <si>
    <t>https://podminky.urs.cz/item/CS_URS_2024_02/278381156</t>
  </si>
  <si>
    <t>1*0,85*(2,85-2,655)</t>
  </si>
  <si>
    <t>985331213</t>
  </si>
  <si>
    <t>Dodatečné vlepování betonářské výztuže včetně vyvrtání a vyčištění otvoru chemickou maltou průměr výztuže 12 mm</t>
  </si>
  <si>
    <t>264385525</t>
  </si>
  <si>
    <t>https://podminky.urs.cz/item/CS_URS_2024_02/985331213</t>
  </si>
  <si>
    <t>0,15*10</t>
  </si>
  <si>
    <t>13021013</t>
  </si>
  <si>
    <t>tyč ocelová kruhová žebírková DIN 488 jakost B500B (10 505) výztuž do betonu D 12mm</t>
  </si>
  <si>
    <t>1601892357</t>
  </si>
  <si>
    <t>Poznámka k položce:_x000d_
Hmotnost: 0,89 kg/m</t>
  </si>
  <si>
    <t>0,4*10*0,89*1,05/1000</t>
  </si>
  <si>
    <t>Stěny a příčky</t>
  </si>
  <si>
    <t>348272112</t>
  </si>
  <si>
    <t>Ploty z tvárnic betonových plotová zeď na maltu cementovou včetně spárování současně při zdění z tvarovek hladkých, dutých přírodních, tloušťka zdiva 150 mm</t>
  </si>
  <si>
    <t>https://podminky.urs.cz/item/CS_URS_2024_02/348272112</t>
  </si>
  <si>
    <t>Poznámka k položce:_x000d_
Včetně lícování, které se provádí průběžně při zdění.</t>
  </si>
  <si>
    <t xml:space="preserve">S6 : </t>
  </si>
  <si>
    <t>(1*(4,6+0,19*2)+1,2*(4,6+0,19*2)+10,74*2-0,9*2,02)</t>
  </si>
  <si>
    <t>61</t>
  </si>
  <si>
    <t>Úpravy povrchů vnitřní</t>
  </si>
  <si>
    <t>612425931</t>
  </si>
  <si>
    <t>Omítka vápenná vnitřního ostění - štuková</t>
  </si>
  <si>
    <t xml:space="preserve">C : </t>
  </si>
  <si>
    <t>0,25*(0,9+2,05*2)</t>
  </si>
  <si>
    <t>Úpravy povrchů vnější</t>
  </si>
  <si>
    <t>62-02</t>
  </si>
  <si>
    <t>D+M zapravení vnějšího povrchu betonových akumulačních nádrží</t>
  </si>
  <si>
    <t xml:space="preserve">S3 : </t>
  </si>
  <si>
    <t>1,0*(20,9*2+5,6*2-12,95-1,335)</t>
  </si>
  <si>
    <t>93</t>
  </si>
  <si>
    <t>Dokončovací práce inženýrských staveb</t>
  </si>
  <si>
    <t>216903111</t>
  </si>
  <si>
    <t>Otryskání ploch pískem FP, stěn a rubů kleneb</t>
  </si>
  <si>
    <t>938902122</t>
  </si>
  <si>
    <t>Čištění nádrží, ploch dřevěných nebo betonových konstrukcí, potrubí ploch betonových konstrukcí tlakovou vodou</t>
  </si>
  <si>
    <t>https://podminky.urs.cz/item/CS_URS_2024_02/938902122</t>
  </si>
  <si>
    <t>95</t>
  </si>
  <si>
    <t>Dokončovací konstrukce na pozemních stavbách</t>
  </si>
  <si>
    <t>953981104</t>
  </si>
  <si>
    <t>Chemické kotvy do betonu, hl. 125 mm, M 16, ampule</t>
  </si>
  <si>
    <t>Bourání konstrukcí</t>
  </si>
  <si>
    <t>961044111</t>
  </si>
  <si>
    <t>Bourání základů z betonu prostého</t>
  </si>
  <si>
    <t>https://podminky.urs.cz/item/CS_URS_2024_02/961044111</t>
  </si>
  <si>
    <t xml:space="preserve">armaturní komora : </t>
  </si>
  <si>
    <t>1*0,5*0,4</t>
  </si>
  <si>
    <t>962051116</t>
  </si>
  <si>
    <t>Bourání příček železobetonových tloušťky do 150 mm</t>
  </si>
  <si>
    <t>https://podminky.urs.cz/item/CS_URS_2024_02/962051116</t>
  </si>
  <si>
    <t xml:space="preserve">vstupní prostor : </t>
  </si>
  <si>
    <t>1*2,18+1*0,38</t>
  </si>
  <si>
    <t>963051113</t>
  </si>
  <si>
    <t>Bourání železobetonových stropů deskových, tl. přes 80 mm</t>
  </si>
  <si>
    <t>https://podminky.urs.cz/item/CS_URS_2024_02/963051113</t>
  </si>
  <si>
    <t>1,74*1*0,15</t>
  </si>
  <si>
    <t>967041112</t>
  </si>
  <si>
    <t>Přisekání (špicování) rovných ostění v betonu po hrubém vybourání otvorů bez odstupu</t>
  </si>
  <si>
    <t>https://podminky.urs.cz/item/CS_URS_2024_02/967041112</t>
  </si>
  <si>
    <t xml:space="preserve">vstupní prostor pro nové dveře : </t>
  </si>
  <si>
    <t>0,35*2,02*2</t>
  </si>
  <si>
    <t>968071125</t>
  </si>
  <si>
    <t>Vyvěšení, zavěšení kovových křídel dveří pl. 2 m2</t>
  </si>
  <si>
    <t>968072455</t>
  </si>
  <si>
    <t>Vybourání kovových rámů oken s křídly, dveřních zárubní, vrat, stěn, ostění nebo obkladů dveřních zárubní, plochy do 2 m2</t>
  </si>
  <si>
    <t>https://podminky.urs.cz/item/CS_URS_2024_02/968072455</t>
  </si>
  <si>
    <t>0,9*2,02</t>
  </si>
  <si>
    <t>97</t>
  </si>
  <si>
    <t>Prorážení otvorů</t>
  </si>
  <si>
    <t>971052451</t>
  </si>
  <si>
    <t>Vybourání a prorážení otvorů v železobetonových příčkách a zdech základových nebo nadzákladových, plochy do 0,25 m2, tl. do 450 mm</t>
  </si>
  <si>
    <t>https://podminky.urs.cz/item/CS_URS_2024_02/971052451</t>
  </si>
  <si>
    <t>976071111</t>
  </si>
  <si>
    <t>Vybourání kovových madel, zábradlí, dvířek, zděří, kotevních želez madel a zábradlí</t>
  </si>
  <si>
    <t>https://podminky.urs.cz/item/CS_URS_2024_02/976071111</t>
  </si>
  <si>
    <t>(3,3-0,6+0,23*2)*2</t>
  </si>
  <si>
    <t>96-01</t>
  </si>
  <si>
    <t>Vybourání stávajícího žebříku šířky 600 mm a výšky 3950 včetně odvozu a likvidace suti</t>
  </si>
  <si>
    <t>96-02</t>
  </si>
  <si>
    <t>Vybourání stávajícího žebříku šířky 600 mm a výšky 4120 včetně odvozu a likvidace suti</t>
  </si>
  <si>
    <t xml:space="preserve">nádrž : </t>
  </si>
  <si>
    <t>96-03</t>
  </si>
  <si>
    <t>Vybourání stávajícího žebříku šířky 600 mm a výšky 3070 včetně odvozu a likvidace suti</t>
  </si>
  <si>
    <t>997</t>
  </si>
  <si>
    <t>Přesun sutě</t>
  </si>
  <si>
    <t>979011211</t>
  </si>
  <si>
    <t>Svislá doprava suti a vybour. hmot za 2.NP nošením</t>
  </si>
  <si>
    <t>31468136</t>
  </si>
  <si>
    <t>997013501</t>
  </si>
  <si>
    <t>Odvoz suti a vybouraných hmot na skládku nebo meziskládku se složením, na vzdálenost do 1 km</t>
  </si>
  <si>
    <t>-259166623</t>
  </si>
  <si>
    <t>https://podminky.urs.cz/item/CS_URS_2024_02/997013501</t>
  </si>
  <si>
    <t>Poznámka k položce:_x000d_
Včetně naložení na dopravní prostředek a složení na skládku, bez poplatku za skládku.</t>
  </si>
  <si>
    <t>997013509</t>
  </si>
  <si>
    <t>Odvoz suti a vybouraných hmot na skládku nebo meziskládku se složením, na vzdálenost Příplatek k ceně za každý další započatý 1 km přes 1 km</t>
  </si>
  <si>
    <t>-1862819505</t>
  </si>
  <si>
    <t>https://podminky.urs.cz/item/CS_URS_2024_02/997013509</t>
  </si>
  <si>
    <t>979082111</t>
  </si>
  <si>
    <t>Vnitrostaveništní doprava suti do 10 m</t>
  </si>
  <si>
    <t>-1564772807</t>
  </si>
  <si>
    <t>979082121</t>
  </si>
  <si>
    <t>Příplatek k vnitrost. dopravě suti za dalších 5 m</t>
  </si>
  <si>
    <t>725524957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</si>
  <si>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</si>
  <si>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</si>
  <si>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1104736194</t>
  </si>
  <si>
    <t>https://podminky.urs.cz/item/CS_URS_2024_02/997013869</t>
  </si>
  <si>
    <t>Poznámka k položce:_x000d_
17 107</t>
  </si>
  <si>
    <t>979087311</t>
  </si>
  <si>
    <t>Vodorovné přemístění suti nošením do 10 m</t>
  </si>
  <si>
    <t>-123569336</t>
  </si>
  <si>
    <t>Poznámka k položce:_x000d_
S naložením suti nebo vybouraných hmot do dopravního prostředku a na jejich vyložením, popřípadě přeložením na normální dopravní prostředek.</t>
  </si>
  <si>
    <t>998</t>
  </si>
  <si>
    <t>Přesun hmot</t>
  </si>
  <si>
    <t>998142251</t>
  </si>
  <si>
    <t>Přesun hmot pro nádrže, jímky, zásobníky a jámy pozemní mimo zemědělství se svislou nosnou konstrukcí monolitickou betonovou tyčovou nebo plošnou vodorovná dopravní vzdálenost do 50 m výšky do 25 m</t>
  </si>
  <si>
    <t>https://podminky.urs.cz/item/CS_URS_2024_02/998142251</t>
  </si>
  <si>
    <t>PSV</t>
  </si>
  <si>
    <t>Práce a dodávky PSV</t>
  </si>
  <si>
    <t>711</t>
  </si>
  <si>
    <t>Izolace proti vodě</t>
  </si>
  <si>
    <t>711111001</t>
  </si>
  <si>
    <t>Provedení izolace proti zemní vlhkosti natěradly a tmely za studena na ploše vodorovné V nátěrem penetračním</t>
  </si>
  <si>
    <t>https://podminky.urs.cz/item/CS_URS_2024_02/711111001</t>
  </si>
  <si>
    <t>(21,2*5,9-1,75*5)*2</t>
  </si>
  <si>
    <t>711112001</t>
  </si>
  <si>
    <t>Provedení izolace proti zemní vlhkosti natěradly a tmely za studena na ploše svislé S nátěrem penetračním</t>
  </si>
  <si>
    <t>https://podminky.urs.cz/item/CS_URS_2024_02/711112001</t>
  </si>
  <si>
    <t>711141559</t>
  </si>
  <si>
    <t>Provedení izolace proti zemní vlhkosti pásy přitavením NAIP na ploše vodorovné V</t>
  </si>
  <si>
    <t>https://podminky.urs.cz/item/CS_URS_2024_02/711141559</t>
  </si>
  <si>
    <t>711142559</t>
  </si>
  <si>
    <t>Provedení izolace proti zemní vlhkosti pásy přitavením NAIP na ploše svislé S</t>
  </si>
  <si>
    <t>https://podminky.urs.cz/item/CS_URS_2024_02/711142559</t>
  </si>
  <si>
    <t>711141821</t>
  </si>
  <si>
    <t>Odstranění izolace proti vodě, vlhkosti a plynům z přitavených pásů NAIP z plochy vodorovné V dvouvrstvé</t>
  </si>
  <si>
    <t>https://podminky.urs.cz/item/CS_URS_2024_02/711141821</t>
  </si>
  <si>
    <t>711142821</t>
  </si>
  <si>
    <t>Odstranění izolace proti vodě, vlhkosti a plynům z přitavených pásů NAIP z plochy svislé S dvouvrstvé</t>
  </si>
  <si>
    <t>https://podminky.urs.cz/item/CS_URS_2024_02/711142821</t>
  </si>
  <si>
    <t>711491172</t>
  </si>
  <si>
    <t>Provedení doplňků izolace proti vodě textilií na ploše vodorovné V vrstva ochranná</t>
  </si>
  <si>
    <t>https://podminky.urs.cz/item/CS_URS_2024_02/711491172</t>
  </si>
  <si>
    <t>711491272</t>
  </si>
  <si>
    <t>Provedení doplňků izolace proti vodě textilií na ploše svislé S vrstva ochranná</t>
  </si>
  <si>
    <t>https://podminky.urs.cz/item/CS_URS_2024_02/711491272</t>
  </si>
  <si>
    <t>711-A</t>
  </si>
  <si>
    <t>D+M sanace železobetonové stěny např. systémem VANDEX</t>
  </si>
  <si>
    <t>59</t>
  </si>
  <si>
    <t>711-B</t>
  </si>
  <si>
    <t>D+M sanace betonové podlahy např. systémem VANDEX</t>
  </si>
  <si>
    <t xml:space="preserve">P1 : </t>
  </si>
  <si>
    <t xml:space="preserve">podlaha armaturní komora : </t>
  </si>
  <si>
    <t>4,3*3,05</t>
  </si>
  <si>
    <t>69311081</t>
  </si>
  <si>
    <t>geotextilie netkaná separační, ochranná, filtrační, drenážní PES 300g/m2</t>
  </si>
  <si>
    <t>-2025787688</t>
  </si>
  <si>
    <t>998711101</t>
  </si>
  <si>
    <t>Přesun hmot pro izolace proti vodě, vlhkosti a plynům stanovený z hmotnosti přesunovaného materiálu vodorovná dopravní vzdálenost do 50 m základní v objektech výšky do 6 m</t>
  </si>
  <si>
    <t>https://podminky.urs.cz/item/CS_URS_2024_02/998711101</t>
  </si>
  <si>
    <t>713</t>
  </si>
  <si>
    <t>Izolace tepelné</t>
  </si>
  <si>
    <t>713111121</t>
  </si>
  <si>
    <t>Montáž tepelné izolace stropů rohožemi, pásy, dílci, deskami, bloky (izolační materiál ve specifikaci) rovných spodem s uchycením (drátem, páskou apod.)</t>
  </si>
  <si>
    <t>https://podminky.urs.cz/item/CS_URS_2024_02/713111121</t>
  </si>
  <si>
    <t xml:space="preserve">S1 : </t>
  </si>
  <si>
    <t>(4,06+0,48+0,93)*4,3</t>
  </si>
  <si>
    <t>63</t>
  </si>
  <si>
    <t>713111130</t>
  </si>
  <si>
    <t>Montáž tepelné izolace krovů spodem, vložená mezi krokve 1 vrstva - materiál ve specifikaci</t>
  </si>
  <si>
    <t>(4,64+1,52)*5</t>
  </si>
  <si>
    <t>713111221</t>
  </si>
  <si>
    <t>Montáž parozábrany, zavěšeného podhledu s přelepením spojů Jutafol N AL 170 speciál</t>
  </si>
  <si>
    <t>Poznámka k položce:_x000d_
včetně dodávky fólie a spojovacích prostředků.</t>
  </si>
  <si>
    <t>65</t>
  </si>
  <si>
    <t>713111275</t>
  </si>
  <si>
    <t>Provedení utěsnění styku parozábrany s jinou konstrukcí, tmelem včetně lepidla DELTA-TIXX</t>
  </si>
  <si>
    <t>(4,06+0,48+0,93)*2+4,3*2</t>
  </si>
  <si>
    <t>713104311</t>
  </si>
  <si>
    <t>Odstranění tepelné izolace střech plochých, lepené, z desek EPS, tl. do 100 mm</t>
  </si>
  <si>
    <t>67</t>
  </si>
  <si>
    <t>713105122</t>
  </si>
  <si>
    <t>Odstranění tepelné izolace střech šikmých, volně uložené, z desek minerálních, tl. 100 - 200 mm</t>
  </si>
  <si>
    <t xml:space="preserve">stávající střešní plášť : </t>
  </si>
  <si>
    <t>4,3*(3,94+0,71+0,81)</t>
  </si>
  <si>
    <t>713131131</t>
  </si>
  <si>
    <t>Montáž tepelné izolace stěn rohožemi, pásy, deskami, dílci, bloky (izolační materiál ve specifikaci) nastřelením uvnitř objektu</t>
  </si>
  <si>
    <t>https://podminky.urs.cz/item/CS_URS_2024_02/713131131</t>
  </si>
  <si>
    <t>(1,35*(4,6+0,04*2)+1,15*(4,6+0,04*2)+10,74*2-0,9*2,02)</t>
  </si>
  <si>
    <t>69</t>
  </si>
  <si>
    <t>713141123</t>
  </si>
  <si>
    <t>Montáž tepelné izolace střech plochých rohožemi, pásy, deskami, dílci, bloky (izolační materiál ve specifikaci) přilepenými asfaltem za horka třívrstvá bodově</t>
  </si>
  <si>
    <t>https://podminky.urs.cz/item/CS_URS_2024_02/713141123</t>
  </si>
  <si>
    <t>28376425</t>
  </si>
  <si>
    <t>deska XPS hrana polodrážková a hladký povrch 300kPA λ=0,035 tl 160mm</t>
  </si>
  <si>
    <t>-747725439</t>
  </si>
  <si>
    <t>(21,2*5,9-1,75*5)*1,02</t>
  </si>
  <si>
    <t>1,0*(20,9*2+5,6*2-12,95-1,335)*1,02</t>
  </si>
  <si>
    <t>71</t>
  </si>
  <si>
    <t>28376416</t>
  </si>
  <si>
    <t>deska XPS hrana polodrážková a hladký povrch 300kPA λ=0,035 tl 40mm</t>
  </si>
  <si>
    <t>-1172418663</t>
  </si>
  <si>
    <t>(1,35*(4,6+0,04*2)+1,15*(4,6+0,04*2)+10,74*2-0,9*2,02)*1,02</t>
  </si>
  <si>
    <t>ISV.5901644637797</t>
  </si>
  <si>
    <t xml:space="preserve">Isover UNIROL PROFI  80mm,  λD= 0,033 (W·m-1·K-1), šířka pásu 1200mm,  izolace vhodná do aplikace mezi krokve.</t>
  </si>
  <si>
    <t>75731993</t>
  </si>
  <si>
    <t>(4,06+0,48+0,93)*4,3*1,02</t>
  </si>
  <si>
    <t>73</t>
  </si>
  <si>
    <t>ISV.8592248000918</t>
  </si>
  <si>
    <t>Isover UNI 180mm, λD = 0,035 (W·m-1·K-1),1200x600x180mm, univerzální izolace z čedičových vláken, vhodná zejména mezi a pod krokve.</t>
  </si>
  <si>
    <t>1744437670</t>
  </si>
  <si>
    <t>(4,64+1,52)*5*1,02</t>
  </si>
  <si>
    <t>998713101</t>
  </si>
  <si>
    <t>Přesun hmot pro izolace tepelné stanovený z hmotnosti přesunovaného materiálu vodorovná dopravní vzdálenost do 50 m s užitím mechanizace v objektech výšky do 6 m</t>
  </si>
  <si>
    <t>https://podminky.urs.cz/item/CS_URS_2024_02/998713101</t>
  </si>
  <si>
    <t>728</t>
  </si>
  <si>
    <t>Vzduchotechnika</t>
  </si>
  <si>
    <t>75</t>
  </si>
  <si>
    <t>728415112</t>
  </si>
  <si>
    <t>Montáž mřížky větrací nebo ventilační do 0,10 m2</t>
  </si>
  <si>
    <t xml:space="preserve">Z/8 : </t>
  </si>
  <si>
    <t xml:space="preserve">Z/9 : </t>
  </si>
  <si>
    <t>728415812</t>
  </si>
  <si>
    <t>Demontáž mřížky větrací nebo ventilační do 0,10 m2</t>
  </si>
  <si>
    <t xml:space="preserve">větrací otvory : </t>
  </si>
  <si>
    <t>77</t>
  </si>
  <si>
    <t>Z/08</t>
  </si>
  <si>
    <t>Nerezová větrací mřížka se síťkou 240 x 240 mm</t>
  </si>
  <si>
    <t>1901728176</t>
  </si>
  <si>
    <t>Z/09</t>
  </si>
  <si>
    <t>Nerezová větrací mřížka 240 x 240 mm</t>
  </si>
  <si>
    <t>391335979</t>
  </si>
  <si>
    <t>79</t>
  </si>
  <si>
    <t>998728201</t>
  </si>
  <si>
    <t>Přesun hmot pro vzduchotechniku, výšky do 6 m</t>
  </si>
  <si>
    <t>%</t>
  </si>
  <si>
    <t>762</t>
  </si>
  <si>
    <t>Konstrukce tesařské</t>
  </si>
  <si>
    <t>762311103</t>
  </si>
  <si>
    <t>Montáž kotevních želez, příložek, patek, táhel</t>
  </si>
  <si>
    <t>Z/14</t>
  </si>
  <si>
    <t xml:space="preserve">vrchová vaznice 14/18 : </t>
  </si>
  <si>
    <t>81</t>
  </si>
  <si>
    <t>762313112</t>
  </si>
  <si>
    <t>Montáž svorníků, šroubů délky 300 mm</t>
  </si>
  <si>
    <t xml:space="preserve">kleština 4/12 : </t>
  </si>
  <si>
    <t>762311811</t>
  </si>
  <si>
    <t>Demontáž kotevních želez do 5 kg</t>
  </si>
  <si>
    <t>3*2</t>
  </si>
  <si>
    <t>83</t>
  </si>
  <si>
    <t>762332110</t>
  </si>
  <si>
    <t>Montáž vázaných krovů pravidelných do 120 cm2</t>
  </si>
  <si>
    <t>1,23*16</t>
  </si>
  <si>
    <t>762332120</t>
  </si>
  <si>
    <t>Montáž vázaných konstrukcí krovů střech pultových, sedlových, valbových, stanových čtvercového nebo obdélníkového půdorysu z řeziva hraněného pomocí ocelových spojek (spojky ve specifikaci) průřezové plochy do 50 cm2</t>
  </si>
  <si>
    <t>https://podminky.urs.cz/item/CS_URS_2024_02/762332120</t>
  </si>
  <si>
    <t xml:space="preserve">pozednice 12/14 : </t>
  </si>
  <si>
    <t>5,8*2</t>
  </si>
  <si>
    <t>85</t>
  </si>
  <si>
    <t>762332130</t>
  </si>
  <si>
    <t>Montáž vázaných konstrukcí krovů střech pultových, sedlových, valbových, stanových čtvercového nebo obdélníkového půdorysu z řeziva hraněného pomocí tesařských spojů průřezové plochy do 50 cm2</t>
  </si>
  <si>
    <t>https://podminky.urs.cz/item/CS_URS_2024_02/762332130</t>
  </si>
  <si>
    <t xml:space="preserve">krokev 12/20 : </t>
  </si>
  <si>
    <t>(5,645+2,34)*8</t>
  </si>
  <si>
    <t>5,8</t>
  </si>
  <si>
    <t>762331812</t>
  </si>
  <si>
    <t>Demontáž vázaných konstrukcí krovů sklonu do 60° z hranolů, hranolků, fošen, průřezové plochy přes 120 do 224 cm2</t>
  </si>
  <si>
    <t>https://podminky.urs.cz/item/CS_URS_2024_02/762331812</t>
  </si>
  <si>
    <t>(2,31+5,65)*8+5,9*3</t>
  </si>
  <si>
    <t>87</t>
  </si>
  <si>
    <t>762341220</t>
  </si>
  <si>
    <t>Montáž bedn.střech rovn. z aglomer.desek šroubováním</t>
  </si>
  <si>
    <t xml:space="preserve">plocha střechy : </t>
  </si>
  <si>
    <t>5,9*(5,645+2,34)</t>
  </si>
  <si>
    <t>762341620</t>
  </si>
  <si>
    <t>Montáž bednění okapových říms z palubek pero-drážka</t>
  </si>
  <si>
    <t xml:space="preserve">obklad : </t>
  </si>
  <si>
    <t>89</t>
  </si>
  <si>
    <t>762342203</t>
  </si>
  <si>
    <t>Montáž laťování střech, vzdálenost latí 22 - 36 cm</t>
  </si>
  <si>
    <t>762342204</t>
  </si>
  <si>
    <t>Montáž kontralatí přibitím</t>
  </si>
  <si>
    <t>91</t>
  </si>
  <si>
    <t>762342812</t>
  </si>
  <si>
    <t>Demontáž bednění a laťování laťování střech sklonu do 60° se všemi nadstřešními konstrukcemi, z latí průřezové plochy do 25 cm2 při osové vzdálenosti přes 0,22 do 0,50 m</t>
  </si>
  <si>
    <t>https://podminky.urs.cz/item/CS_URS_2024_02/762342812</t>
  </si>
  <si>
    <t>(2,31+5,65)*5,9</t>
  </si>
  <si>
    <t>762342814</t>
  </si>
  <si>
    <t>Demontáž dřevěných kontralatí</t>
  </si>
  <si>
    <t>762395000</t>
  </si>
  <si>
    <t>Spojovací prostředky krovů, bednění a laťování, nadstřešních konstrukcí svorníky, prkna, hřebíky, pásová ocel, vruty</t>
  </si>
  <si>
    <t>https://podminky.urs.cz/item/CS_URS_2024_02/762395000</t>
  </si>
  <si>
    <t>1,23*16*0,04*0,12</t>
  </si>
  <si>
    <t>5,8*2*0,12*0,14</t>
  </si>
  <si>
    <t>(5,645+2,34)*8*0,12*0,2</t>
  </si>
  <si>
    <t>5,8*0,14*0,18</t>
  </si>
  <si>
    <t>30*0,019</t>
  </si>
  <si>
    <t xml:space="preserve">latě : </t>
  </si>
  <si>
    <t>0,266</t>
  </si>
  <si>
    <t xml:space="preserve">kontralatě : </t>
  </si>
  <si>
    <t xml:space="preserve">OSB : </t>
  </si>
  <si>
    <t>5,9*(5,645+2,34)*0,015</t>
  </si>
  <si>
    <t>311110220000</t>
  </si>
  <si>
    <t>Matice ocelová pozinkovaná 02 1401.2 M16</t>
  </si>
  <si>
    <t>1602532882</t>
  </si>
  <si>
    <t>16*2</t>
  </si>
  <si>
    <t>31121222</t>
  </si>
  <si>
    <t>Podložka pod dřevěné konstrukce 02 1727 DIN 440R-M16</t>
  </si>
  <si>
    <t>1000 ks</t>
  </si>
  <si>
    <t>-981019893</t>
  </si>
  <si>
    <t>2/1000</t>
  </si>
  <si>
    <t>16*2/1000</t>
  </si>
  <si>
    <t>31171803.A</t>
  </si>
  <si>
    <t>Kotva chemická - ampule maxima M16</t>
  </si>
  <si>
    <t>1959176819</t>
  </si>
  <si>
    <t>31179129</t>
  </si>
  <si>
    <t>Tyč závitová M16, DIN 975 pozinkovaná</t>
  </si>
  <si>
    <t>-1636212753</t>
  </si>
  <si>
    <t>2*0,3</t>
  </si>
  <si>
    <t>16*2*0,25</t>
  </si>
  <si>
    <t>60510000</t>
  </si>
  <si>
    <t>Lať SM 30 x 50 mm</t>
  </si>
  <si>
    <t>107335711</t>
  </si>
  <si>
    <t>5,9*(5,645+2,34)/0,3*1,1</t>
  </si>
  <si>
    <t>(5,645+2,34)*8*1,1</t>
  </si>
  <si>
    <t>13221003</t>
  </si>
  <si>
    <t>tyč ocelová plochá jakost S235JR (11 375) 40x3mm</t>
  </si>
  <si>
    <t>-441378099</t>
  </si>
  <si>
    <t>Poznámka k položce:_x000d_
Hmotnost: 0,94 kg/m</t>
  </si>
  <si>
    <t>9,9/1000</t>
  </si>
  <si>
    <t>99</t>
  </si>
  <si>
    <t>60515794</t>
  </si>
  <si>
    <t>Hranol stavební SM/BO do 120 x 120 mm, 4 - 6 m</t>
  </si>
  <si>
    <t>-640031621</t>
  </si>
  <si>
    <t>1,23*16*0,04*0,12*1,1</t>
  </si>
  <si>
    <t>60515795</t>
  </si>
  <si>
    <t>Hranol stavební SM/BO do 160 x 160 mm, 4 - 6 m</t>
  </si>
  <si>
    <t>-1095180797</t>
  </si>
  <si>
    <t>5,8*2*0,12*0,14*1,1</t>
  </si>
  <si>
    <t>60515796</t>
  </si>
  <si>
    <t>Hranol stavební SM/BO do 200 x 200 mm, 4 - 6 m</t>
  </si>
  <si>
    <t>-1813703305</t>
  </si>
  <si>
    <t>(5,645+2,34)*8*0,12*0,2*1,1</t>
  </si>
  <si>
    <t>5,8*0,14*0,18*1,1</t>
  </si>
  <si>
    <t>60726012.A</t>
  </si>
  <si>
    <t>Deska dřevoštěpková OSB 3, Kronospan nebroušená 4PD tl. 15 mm</t>
  </si>
  <si>
    <t>2021117565</t>
  </si>
  <si>
    <t>5,9*(5,645+2,34)*1,1</t>
  </si>
  <si>
    <t>61191684</t>
  </si>
  <si>
    <t>Palubka obkladová SM jakost A/B, tl. 19 mm, šířka 116 mm</t>
  </si>
  <si>
    <t>-627787177</t>
  </si>
  <si>
    <t>30*1,1</t>
  </si>
  <si>
    <t>998762102</t>
  </si>
  <si>
    <t>Přesun hmot pro konstrukce tesařské stanovený z hmotnosti přesunovaného materiálu vodorovná dopravní vzdálenost do 50 m základní v objektech výšky přes 6 do 12 m</t>
  </si>
  <si>
    <t>https://podminky.urs.cz/item/CS_URS_2024_02/998762102</t>
  </si>
  <si>
    <t>763</t>
  </si>
  <si>
    <t>Dřevostavby</t>
  </si>
  <si>
    <t>763615132</t>
  </si>
  <si>
    <t>Montáž obložení podhledů, desky do tl.18 mm,P+D,šroubov</t>
  </si>
  <si>
    <t>59590736</t>
  </si>
  <si>
    <t>deska cementotřísková bez povrchové úpravy tl 10mm</t>
  </si>
  <si>
    <t>5886322</t>
  </si>
  <si>
    <t>(4,06+0,48+0,93)*4,3*1,08</t>
  </si>
  <si>
    <t>998763101</t>
  </si>
  <si>
    <t>Přesun hmot pro dřevostavby stanovený z hmotnosti přesunovaného materiálu vodorovná dopravní vzdálenost do 50 m základní v objektech výšky přes 6 do 12 m</t>
  </si>
  <si>
    <t>https://podminky.urs.cz/item/CS_URS_2024_02/998763101</t>
  </si>
  <si>
    <t>765</t>
  </si>
  <si>
    <t>Krytiny tvrdé</t>
  </si>
  <si>
    <t>765318871</t>
  </si>
  <si>
    <t>Demontáž krytiny z hřebenáčů, tvrdá malta, do suti</t>
  </si>
  <si>
    <t>5,9</t>
  </si>
  <si>
    <t>765313112</t>
  </si>
  <si>
    <t>Krytina Tradition 14, střech jednoduchých z tašek režných</t>
  </si>
  <si>
    <t>Poznámka k položce:_x000d_
Dodávka a montáž krytiny z tašek základních a polovičních včetně spojovacích prostředků.</t>
  </si>
  <si>
    <t xml:space="preserve">krajovky : </t>
  </si>
  <si>
    <t>-0,2*(5,645+2,34)*2</t>
  </si>
  <si>
    <t>765312397</t>
  </si>
  <si>
    <t>Plech okapní profilovaný šířky 170 mm hliník</t>
  </si>
  <si>
    <t>Poznámka k položce:_x000d_
Dodávka a montáž okapního profilovaného plechu.</t>
  </si>
  <si>
    <t>5,9*2</t>
  </si>
  <si>
    <t>765313162</t>
  </si>
  <si>
    <t>Zakončení štítu taškou Tradition 14 okrajová z tašek režných</t>
  </si>
  <si>
    <t>Poznámka k položce:_x000d_
Dodávka a montáž okrajových tašek a spojovacích prostředků.</t>
  </si>
  <si>
    <t>(5,645+2,34)*2</t>
  </si>
  <si>
    <t>765313187</t>
  </si>
  <si>
    <t>Mřížka ochranná větrací 1000 x 60 mm jednoduchá</t>
  </si>
  <si>
    <t>Poznámka k položce:_x000d_
Dodávka a montáž ochranné větrací mřížky.</t>
  </si>
  <si>
    <t>765313188</t>
  </si>
  <si>
    <t>Pás větrací okapní ochranný 5000/100 mm</t>
  </si>
  <si>
    <t>Poznámka k položce:_x000d_
Dodávka a montáž ochranného okapního pásu.</t>
  </si>
  <si>
    <t>765313134</t>
  </si>
  <si>
    <t>Hřeben z hřebenáčů č.2 na hliníkový větrací pás z hřebenáčů režných</t>
  </si>
  <si>
    <t>Poznámka k položce:_x000d_
Dodávka a montáž hřebene včetně hřebenové latě, větracího pásu, ukončení hřebenáče a spojovacích prostředků.</t>
  </si>
  <si>
    <t>765332810</t>
  </si>
  <si>
    <t>Demontáž betonové krytiny, na sucho, do suti</t>
  </si>
  <si>
    <t>765799301</t>
  </si>
  <si>
    <t>Demontáž podstřešní fólie</t>
  </si>
  <si>
    <t>765799311</t>
  </si>
  <si>
    <t>Montáž fólie na krokve přibitím se slepením spojů podstřešní difúzní fólie Tyvek Solid</t>
  </si>
  <si>
    <t>Poznámka k položce:_x000d_
Dodávka a montáž fólie, spojovací pásky včetně spojovacích prostředků.</t>
  </si>
  <si>
    <t>998765101</t>
  </si>
  <si>
    <t>Přesun hmot pro krytiny skládané stanovený z hmotnosti přesunovaného materiálu vodorovná dopravní vzdálenost do 50 m základní na objektech výšky do 6 m</t>
  </si>
  <si>
    <t>https://podminky.urs.cz/item/CS_URS_2024_02/998765101</t>
  </si>
  <si>
    <t>766</t>
  </si>
  <si>
    <t>Konstrukce truhlářské, okna a dveře</t>
  </si>
  <si>
    <t>766411811</t>
  </si>
  <si>
    <t>Demontáž obložení stěn panely, plochy do 1,5 m2</t>
  </si>
  <si>
    <t>https://podminky.urs.cz/item/CS_URS_2024_02/766411811</t>
  </si>
  <si>
    <t xml:space="preserve">vstupní prostor - obklad OSB : </t>
  </si>
  <si>
    <t>0,5*4,3</t>
  </si>
  <si>
    <t>766411822</t>
  </si>
  <si>
    <t>Demontáž obložení stěn podkladových roštů</t>
  </si>
  <si>
    <t>https://podminky.urs.cz/item/CS_URS_2024_02/766411822</t>
  </si>
  <si>
    <t>766427112</t>
  </si>
  <si>
    <t>Montáž obložení podhledů rošt podkladový</t>
  </si>
  <si>
    <t>https://podminky.urs.cz/item/CS_URS_2024_02/766427112</t>
  </si>
  <si>
    <t>(4,06+0,48+0,93)*6</t>
  </si>
  <si>
    <t>766421811</t>
  </si>
  <si>
    <t>Demontáž obložení podhledů panely, plochy do 1,5 m2</t>
  </si>
  <si>
    <t>https://podminky.urs.cz/item/CS_URS_2024_02/766421811</t>
  </si>
  <si>
    <t>(5*2+4,9*2+1,7*2)*0,5</t>
  </si>
  <si>
    <t>766421822</t>
  </si>
  <si>
    <t>Demontáž obložení podhledů podkladových roštů</t>
  </si>
  <si>
    <t>https://podminky.urs.cz/item/CS_URS_2024_02/766421822</t>
  </si>
  <si>
    <t>766662811</t>
  </si>
  <si>
    <t>Demontáž dveřních konstrukcí k opětovnému použití prahů dveří jednokřídlových</t>
  </si>
  <si>
    <t>https://podminky.urs.cz/item/CS_URS_2024_02/766662811</t>
  </si>
  <si>
    <t>-722494404</t>
  </si>
  <si>
    <t>(4,06+0,48+0,93)*6*1,04</t>
  </si>
  <si>
    <t>998766101</t>
  </si>
  <si>
    <t>Přesun hmot pro konstrukce truhlářské stanovený z hmotnosti přesunovaného materiálu vodorovná dopravní vzdálenost do 50 m základní v objektech výšky do 6 m</t>
  </si>
  <si>
    <t>https://podminky.urs.cz/item/CS_URS_2024_02/998766101</t>
  </si>
  <si>
    <t>767</t>
  </si>
  <si>
    <t>Konstrukce zámečnické</t>
  </si>
  <si>
    <t>767995112</t>
  </si>
  <si>
    <t>Montáž ostatních atypických zámečnických konstrukcí hmotnosti přes 5 do 10 kg</t>
  </si>
  <si>
    <t>-1322504383</t>
  </si>
  <si>
    <t>https://podminky.urs.cz/item/CS_URS_2024_02/767995112</t>
  </si>
  <si>
    <t>Z/13</t>
  </si>
  <si>
    <t xml:space="preserve">L50/50/5 : </t>
  </si>
  <si>
    <t>11,4</t>
  </si>
  <si>
    <t xml:space="preserve">plotna 300x150x10 : </t>
  </si>
  <si>
    <t>21,8</t>
  </si>
  <si>
    <t>T40/40/5</t>
  </si>
  <si>
    <t>4,3</t>
  </si>
  <si>
    <t>767995114</t>
  </si>
  <si>
    <t>Montáž ostatních atypických zámečnických konstrukcí hmotnosti přes 20 do 50 kg</t>
  </si>
  <si>
    <t>-837146061</t>
  </si>
  <si>
    <t>https://podminky.urs.cz/item/CS_URS_2024_02/767995114</t>
  </si>
  <si>
    <t xml:space="preserve">Z/13 U14 : </t>
  </si>
  <si>
    <t>69,6</t>
  </si>
  <si>
    <t>767996801</t>
  </si>
  <si>
    <t>Demontáž ostatních zámečnických konstrukcí rozebráním o hmotnosti jednotlivých dílů do 50 kg</t>
  </si>
  <si>
    <t>https://podminky.urs.cz/item/CS_URS_2024_02/767996801</t>
  </si>
  <si>
    <t xml:space="preserve">podpěrné nerezové trubky armaturní komora : </t>
  </si>
  <si>
    <t>(0,68*3+0,38+0,41*2+0,61+0,4*2+0,45)*0,772</t>
  </si>
  <si>
    <t xml:space="preserve">konzola L40/40 armaturní komora : </t>
  </si>
  <si>
    <t>0,55*2,97</t>
  </si>
  <si>
    <t xml:space="preserve">konstrukce antény : </t>
  </si>
  <si>
    <t>4*0,772</t>
  </si>
  <si>
    <t>767-01</t>
  </si>
  <si>
    <t>D+M pororošt 33/11-40/4, rozměr 1500x1470 mm</t>
  </si>
  <si>
    <t>767-02</t>
  </si>
  <si>
    <t>D+M nerezové zábradlí výšky 1100 mm</t>
  </si>
  <si>
    <t>0,23*2+1,47+2,79-0,6</t>
  </si>
  <si>
    <t>Z/01</t>
  </si>
  <si>
    <t>D+M nerezové vstupní dveře s tepelnou izolací 800/1970 mm, pravé, plné, nerezová zárubeň bezpečnostní zámek FAB, kování klika-koule</t>
  </si>
  <si>
    <t>Z/02</t>
  </si>
  <si>
    <t>D+M žebřík šířky 400 mm, délky 2900 mm, odklopné madlo,kotvení do betonu materiál nerez, hmotnost celkem 143,7 kg</t>
  </si>
  <si>
    <t>Z/03</t>
  </si>
  <si>
    <t>D+M žebřík šířky 400 mm, délky 1800 mm, odklopné madlo,kotvení do betonu materiál nerez, hmotnost 130,5 kg</t>
  </si>
  <si>
    <t>Z/04</t>
  </si>
  <si>
    <t>D+M žebřík nástěnný šířky 400 mm, délky 4200 mm, kotvenído betonu materiál nerez, hmotnost 94,2 kg</t>
  </si>
  <si>
    <t>Z/05</t>
  </si>
  <si>
    <t>D+M madlo šířky 400 mm, kotvení do betonu materál nerez, hmotnost 19,0 kg</t>
  </si>
  <si>
    <t>Z/06</t>
  </si>
  <si>
    <t>D+M poklop pro vstup do vodojemu včetně rámu z nerezu 600/800 mm, FAB zámek zákrytová deska se dvěma madly</t>
  </si>
  <si>
    <t>Z/07</t>
  </si>
  <si>
    <t>D+M nerezový rošt včetně rámu 500/1300 mm, materál nerez</t>
  </si>
  <si>
    <t>Z/10</t>
  </si>
  <si>
    <t>D+M anténní stožár nerez délky 3700 mm, hmotnost 30,7 kg</t>
  </si>
  <si>
    <t>Z/11</t>
  </si>
  <si>
    <t>D+M okapový nerezový plech</t>
  </si>
  <si>
    <t>13010420</t>
  </si>
  <si>
    <t>úhelník ocelový rovnostranný jakost S235JR (11 375) 50x50x5mm</t>
  </si>
  <si>
    <t>-1231898088</t>
  </si>
  <si>
    <t xml:space="preserve">Z/13 L50/50/5 : </t>
  </si>
  <si>
    <t>11,4*1,1/1000</t>
  </si>
  <si>
    <t>13384435</t>
  </si>
  <si>
    <t>Tyč ocelová U 140, S235JR</t>
  </si>
  <si>
    <t>-309140378</t>
  </si>
  <si>
    <t>69,6*1,1/1000</t>
  </si>
  <si>
    <t>13010618</t>
  </si>
  <si>
    <t>ocel profilová jakost S235JR (11 375) průřezu T 40x40x5,0mm</t>
  </si>
  <si>
    <t>1685196933</t>
  </si>
  <si>
    <t>Poznámka k položce:_x000d_
Hmotnost: 2,96 kg/m</t>
  </si>
  <si>
    <t>4,3*1,1/1000</t>
  </si>
  <si>
    <t>13530820</t>
  </si>
  <si>
    <t>Ocel široká jakost S235 JRG2, rozměr 300 x 10 mm</t>
  </si>
  <si>
    <t>1953560625</t>
  </si>
  <si>
    <t xml:space="preserve">Z/13 plotna 300x150x10 : </t>
  </si>
  <si>
    <t>21,8*1,1/1000</t>
  </si>
  <si>
    <t>998767101</t>
  </si>
  <si>
    <t>Přesun hmot pro zámečnické konstrukce stanovený z hmotnosti přesunovaného materiálu vodorovná dopravní vzdálenost do 50 m základní v objektech výšky do 6 m</t>
  </si>
  <si>
    <t>https://podminky.urs.cz/item/CS_URS_2024_02/998767101</t>
  </si>
  <si>
    <t>771</t>
  </si>
  <si>
    <t>Podlahy z dlaždic a obklady</t>
  </si>
  <si>
    <t>771575109</t>
  </si>
  <si>
    <t>Montáž keramické dlažby, hladké, na tmel, 300 x 300 m Keraflex (lepidlo), Ultracolor plus (spár.hmota)</t>
  </si>
  <si>
    <t xml:space="preserve">101 : </t>
  </si>
  <si>
    <t>4,3*1,59</t>
  </si>
  <si>
    <t xml:space="preserve">nad akukomorami : </t>
  </si>
  <si>
    <t>4,3*1,24-0,78*0,88*2</t>
  </si>
  <si>
    <t>771579791</t>
  </si>
  <si>
    <t>Příplatek za plochu podlah keram. do 5 m2 jednotl.</t>
  </si>
  <si>
    <t>59761262</t>
  </si>
  <si>
    <t>dlažba keramická slinutá mrazuvzdorná R12/B povrch reliéfní/matný tl přes 10 do 15mm přes 22 do 25ks/m2</t>
  </si>
  <si>
    <t>-1883703261</t>
  </si>
  <si>
    <t>4,3*1,59*1,02</t>
  </si>
  <si>
    <t>(4,3*1,24-0,78*0,88*2)*1,02</t>
  </si>
  <si>
    <t>998771101</t>
  </si>
  <si>
    <t>Přesun hmot pro podlahy z dlaždic stanovený z hmotnosti přesunovaného materiálu vodorovná dopravní vzdálenost do 50 m základní v objektech výšky do 6 m</t>
  </si>
  <si>
    <t>https://podminky.urs.cz/item/CS_URS_2024_02/998771101</t>
  </si>
  <si>
    <t>783</t>
  </si>
  <si>
    <t>Nátěry</t>
  </si>
  <si>
    <t>783181121</t>
  </si>
  <si>
    <t>Metalizace zinkem tl. 80-100 mikrometrů</t>
  </si>
  <si>
    <t xml:space="preserve">U14 : </t>
  </si>
  <si>
    <t>1,45*2*0,489</t>
  </si>
  <si>
    <t>1,45*2*0,2</t>
  </si>
  <si>
    <t>(0,3*0,15*2+0,3*2*0,01+0,15*2*0,01)*4</t>
  </si>
  <si>
    <t>783626300</t>
  </si>
  <si>
    <t>Nátěr lazurovací truhlářských výrobků 3x lakování</t>
  </si>
  <si>
    <t>Poznámka k položce:_x000d_
včetně montáže, dodávkya demontáže lešení.</t>
  </si>
  <si>
    <t>30*1,15*2</t>
  </si>
  <si>
    <t>M22</t>
  </si>
  <si>
    <t>Montáž sdělovací a zabezp. techniky</t>
  </si>
  <si>
    <t>M22-01</t>
  </si>
  <si>
    <t>Odpojení EZS z bouraných vstupních dveří</t>
  </si>
  <si>
    <t>M22-02</t>
  </si>
  <si>
    <t>D+M dočasný stožár antény</t>
  </si>
  <si>
    <t>M22-03</t>
  </si>
  <si>
    <t>Demontáž antény, montáž na dočasný stožár, demontáž a zpětná montáž na nový stožár</t>
  </si>
  <si>
    <t>02 - Oplocení</t>
  </si>
  <si>
    <t>SO02 - Oplocení</t>
  </si>
  <si>
    <t xml:space="preserve">    31 - Zdi podpěrné a volné</t>
  </si>
  <si>
    <t xml:space="preserve">    33 - Svislé a kompletní konstrukce</t>
  </si>
  <si>
    <t xml:space="preserve">podhrabová deska : </t>
  </si>
  <si>
    <t>(30,815+30,875-4+16,62+16,605)*0,3</t>
  </si>
  <si>
    <t>132251103</t>
  </si>
  <si>
    <t>Hloubení nezapažených rýh šířky do 800 mm strojně s urovnáním dna do předepsaného profilu a spádu v hornině třídy těžitelnosti I skupiny 3 přes 50 do 100 m3</t>
  </si>
  <si>
    <t>https://podminky.urs.cz/item/CS_URS_2024_02/132251103</t>
  </si>
  <si>
    <t>(30,815+30,875-4+16,62+16,605)*0,3*0,07</t>
  </si>
  <si>
    <t xml:space="preserve">sloupky brány : </t>
  </si>
  <si>
    <t>(1,2*1,2*1+1,5*1,5*1)*0,8</t>
  </si>
  <si>
    <t>133251103</t>
  </si>
  <si>
    <t>Hloubení nezapažených šachet strojně v hornině třídy těžitelnosti I skupiny 3 přes 50 do 100 m3</t>
  </si>
  <si>
    <t>https://podminky.urs.cz/item/CS_URS_2024_02/133251103</t>
  </si>
  <si>
    <t xml:space="preserve">sloupky : </t>
  </si>
  <si>
    <t>(12+11+6*2)*(0,45*0,45+0,25*0,25)/2*0,58</t>
  </si>
  <si>
    <t xml:space="preserve">vzpěry : </t>
  </si>
  <si>
    <t>12*0,45*0,45*0,5</t>
  </si>
  <si>
    <t>132212221</t>
  </si>
  <si>
    <t>Hloubení zapažených rýh šířky přes 800 do 2 000 mm ručně s urovnáním dna do předepsaného profilu a spádu v hornině třídy těžitelnosti I skupiny 3 soudržných</t>
  </si>
  <si>
    <t>https://podminky.urs.cz/item/CS_URS_2024_02/132212221</t>
  </si>
  <si>
    <t>(1,2*1,2*1+1,5*1,5*1)*0,2</t>
  </si>
  <si>
    <t xml:space="preserve">zásyp : </t>
  </si>
  <si>
    <t>(30,815+30,875-4+16,62+16,605-0,45*47)*0,25*0,07*2</t>
  </si>
  <si>
    <t>(30,815+30,875-4+16,62+16,605)*0,25*0,15</t>
  </si>
  <si>
    <t xml:space="preserve">výkopy : </t>
  </si>
  <si>
    <t>4,09117+1,90922+2,952+3,90475+0,738</t>
  </si>
  <si>
    <t>-(30,815+30,875-4+16,62+16,605-0,45*47)*0,25*0,07</t>
  </si>
  <si>
    <t>(30,815+30,875-4+16,62+16,605-0,45*47)*0,25*0,07</t>
  </si>
  <si>
    <t>(4,09117+1,90922+2,952+3,90475+0,738)*2</t>
  </si>
  <si>
    <t>-(30,815+30,875-4+16,62+16,605-0,45*47)*0,25*0,07*2</t>
  </si>
  <si>
    <t>174111101</t>
  </si>
  <si>
    <t>Zásyp sypaninou z jakékoliv horniny ručně s uložením výkopku ve vrstvách se zhutněním jam, šachet, rýh nebo kolem objektů v těchto vykopávkách</t>
  </si>
  <si>
    <t>https://podminky.urs.cz/item/CS_URS_2024_02/174111101</t>
  </si>
  <si>
    <t>(30,815+30,875-4+16,62+16,605)*0,25</t>
  </si>
  <si>
    <t>181311103</t>
  </si>
  <si>
    <t>Rozprostření a urovnání ornice v rovině nebo ve svahu sklonu do 1:5 ručně při souvislé ploše, tl. vrstvy do 200 mm</t>
  </si>
  <si>
    <t>https://podminky.urs.cz/item/CS_URS_2024_02/181311103</t>
  </si>
  <si>
    <t>263270989</t>
  </si>
  <si>
    <t>(30,815+30,875-4+16,62+16,605)*0,25*0,03</t>
  </si>
  <si>
    <t>275313611</t>
  </si>
  <si>
    <t>Základy z betonu prostého patky a bloky z betonu kamenem neprokládaného tř. C 16/20</t>
  </si>
  <si>
    <t>https://podminky.urs.cz/item/CS_URS_2024_02/275313611</t>
  </si>
  <si>
    <t>1,2*1,2*1+1,5*1,5*1</t>
  </si>
  <si>
    <t>275351215</t>
  </si>
  <si>
    <t>Bednění stěn základových patek - zřízení</t>
  </si>
  <si>
    <t>1,2*4*0,15+1,5*4*0,15</t>
  </si>
  <si>
    <t>275351216</t>
  </si>
  <si>
    <t>Bednění stěn základových patek - odstranění</t>
  </si>
  <si>
    <t>Poznámka k položce:_x000d_
Včetně očištění, vytřídění a uložení bednícího materiálu.</t>
  </si>
  <si>
    <t>275353102</t>
  </si>
  <si>
    <t>Bednění kotevních otvorů a prostupů v základových konstrukcích v patkách včetně polohového zajištění a odbednění, popř. ztraceného bednění z pletiva apod. průřezu do 0,01 m2, hl. přes 0,25 do 0,50 m</t>
  </si>
  <si>
    <t>https://podminky.urs.cz/item/CS_URS_2024_02/275353102</t>
  </si>
  <si>
    <t>Zdi podpěrné a volné</t>
  </si>
  <si>
    <t>348121221</t>
  </si>
  <si>
    <t>Osazení podhrabových desek na ocelové sloupky, délky desek přes 2 do 3 m</t>
  </si>
  <si>
    <t>https://podminky.urs.cz/item/CS_URS_2024_02/348121221</t>
  </si>
  <si>
    <t xml:space="preserve">mezi sloupky : </t>
  </si>
  <si>
    <t>(11+10+6*2)</t>
  </si>
  <si>
    <t>318261126</t>
  </si>
  <si>
    <t>Stříška plotu ze zákrytových desek FACE BLOCK, šířky 500 mm</t>
  </si>
  <si>
    <t xml:space="preserve">stávající opěrná stěna : </t>
  </si>
  <si>
    <t>1,61+8,21</t>
  </si>
  <si>
    <t>59232541</t>
  </si>
  <si>
    <t>betonová podhrabová deska 2510x300x35mm se zámkem 25mm na ukotvení sloupků profilovaných oválných 70x100mm</t>
  </si>
  <si>
    <t>55959448</t>
  </si>
  <si>
    <t>(11+10+6*2)*1,01</t>
  </si>
  <si>
    <t>Svislé a kompletní konstrukce</t>
  </si>
  <si>
    <t>338171113</t>
  </si>
  <si>
    <t>Montáž sloupků a vzpěr plotových ocelových trubkových nebo profilovaných výšky do 2 m se zabetonováním do 0,08 m3 do připravených jamek</t>
  </si>
  <si>
    <t>https://podminky.urs.cz/item/CS_URS_2024_02/338171113</t>
  </si>
  <si>
    <t>338171123</t>
  </si>
  <si>
    <t>Montáž sloupků a vzpěr plotových ocelových trubkových nebo profilovaných výšky přes 2 do 2,6 m se zabetonováním do 0,08 m3 do připravených jamek</t>
  </si>
  <si>
    <t>https://podminky.urs.cz/item/CS_URS_2024_02/338171123</t>
  </si>
  <si>
    <t>(12+11+6*2)</t>
  </si>
  <si>
    <t>DRX.PR4032506005</t>
  </si>
  <si>
    <t>Sloupek UNIVERS pr.48 2,50 m</t>
  </si>
  <si>
    <t>1614822408</t>
  </si>
  <si>
    <t>(12+11+6*2)*1,01</t>
  </si>
  <si>
    <t>DRX.PR401202</t>
  </si>
  <si>
    <t>VZPĚRA UNIVERS pr.48 2,50 m bez hlavy a objímky</t>
  </si>
  <si>
    <t>-1536887559</t>
  </si>
  <si>
    <t>12*1,01</t>
  </si>
  <si>
    <t>DRX.PR401502</t>
  </si>
  <si>
    <t>Hlava vzpěry UNIVERS pr.48</t>
  </si>
  <si>
    <t>473419753</t>
  </si>
  <si>
    <t>8*1,01</t>
  </si>
  <si>
    <t>DRX.PR409001</t>
  </si>
  <si>
    <t>BAVOLET UNIVERS D48/400 jednostranný 2-3 řady PVC</t>
  </si>
  <si>
    <t>-1281002845</t>
  </si>
  <si>
    <t>966015121</t>
  </si>
  <si>
    <t>Vybourání částí říms z tvárnic nebo desek ze železobetonových prefabrikovaných desek jakéhokoliv vyložení</t>
  </si>
  <si>
    <t>https://podminky.urs.cz/item/CS_URS_2024_02/966015121</t>
  </si>
  <si>
    <t>966067111</t>
  </si>
  <si>
    <t>Rozebrání plotu tyč. lať. prken. drátěného, plech.</t>
  </si>
  <si>
    <t xml:space="preserve">stávající plot : </t>
  </si>
  <si>
    <t>30,815+16,605+16,62+30,875-3,77</t>
  </si>
  <si>
    <t>970251100</t>
  </si>
  <si>
    <t>Řezání železobetonu hl. řezu 100 mm</t>
  </si>
  <si>
    <t>6*0,3</t>
  </si>
  <si>
    <t>998151111</t>
  </si>
  <si>
    <t>Přesun hmot, oplocení a zvláštní obj. zděné do 10m</t>
  </si>
  <si>
    <t>348401230</t>
  </si>
  <si>
    <t>Montáž oplocení z pletiva strojového bez napínacích drátů přes 1,6 do 2,0 m</t>
  </si>
  <si>
    <t>https://podminky.urs.cz/item/CS_URS_2024_02/348401230</t>
  </si>
  <si>
    <t xml:space="preserve">oplocení : </t>
  </si>
  <si>
    <t>(30,815+30,875-4+16,62+16,605)</t>
  </si>
  <si>
    <t>348401320</t>
  </si>
  <si>
    <t>Montáž oplocení z pletiva rozvinutí, uchycení a napnutí drátu ostnatého</t>
  </si>
  <si>
    <t>https://podminky.urs.cz/item/CS_URS_2024_02/348401320</t>
  </si>
  <si>
    <t>(30,815+30,875-4+16,62+16,605)*3</t>
  </si>
  <si>
    <t>767912812</t>
  </si>
  <si>
    <t>Dmtž plot ostnatý drát v 2,0m-</t>
  </si>
  <si>
    <t>(30,815+16,605+16,62+30,875-3,77)*3</t>
  </si>
  <si>
    <t>767920240</t>
  </si>
  <si>
    <t>Montáž vrat na ocelové sloupky, plochy do 8 m2</t>
  </si>
  <si>
    <t xml:space="preserve">Z/12 : </t>
  </si>
  <si>
    <t>767920840</t>
  </si>
  <si>
    <t>Demontáž vrat k oplocení plochy do 10 m2</t>
  </si>
  <si>
    <t>31327515</t>
  </si>
  <si>
    <t>pletivo drátěné plastifikované se čtvercovými oky 55/2,5mm v 2000mm</t>
  </si>
  <si>
    <t>985018835</t>
  </si>
  <si>
    <t>(30,815+30,875-4+16,62+16,605)*1,01</t>
  </si>
  <si>
    <t>15619200</t>
  </si>
  <si>
    <t>drát poplastovaný kruhový vázací 1,1/1,5mm</t>
  </si>
  <si>
    <t>-60492712</t>
  </si>
  <si>
    <t>(30,815+30,875-4+16,62+16,605)*0,5*1,01</t>
  </si>
  <si>
    <t>DRX.0021589.URS</t>
  </si>
  <si>
    <t>Drát FIL ostnatý zel./100 m</t>
  </si>
  <si>
    <t>1187852969</t>
  </si>
  <si>
    <t>(30,815+30,875-4+16,62+16,605)*3*1,01/1000</t>
  </si>
  <si>
    <t>15619100</t>
  </si>
  <si>
    <t>drát kruhový poplastovaný napínací 2,5/3,5mm</t>
  </si>
  <si>
    <t>1793395093</t>
  </si>
  <si>
    <t>(30,815+30,875-4+16,62+16,605)*3*1,01</t>
  </si>
  <si>
    <t>31479012</t>
  </si>
  <si>
    <t>Strojek napínací - PVC</t>
  </si>
  <si>
    <t>-1804656629</t>
  </si>
  <si>
    <t>4*3*1,01</t>
  </si>
  <si>
    <t>Z/12</t>
  </si>
  <si>
    <t>Vjezdová brána 2kř. 4000/2000 mm, vstupní křídlo š. 1000 mm, vedlejší křídlo š. 3000 mm vč. sloupků, zámek FAB, hmotnost 500 kg</t>
  </si>
  <si>
    <t>-609433208</t>
  </si>
  <si>
    <t>03 - Zpevněné plochy</t>
  </si>
  <si>
    <t>SO03 - Zpevněné plochy</t>
  </si>
  <si>
    <t xml:space="preserve">    56 - Podkladní vrstvy komunikací a zpevněných ploch</t>
  </si>
  <si>
    <t xml:space="preserve">    59 - Dlažby a předlažby komunikací</t>
  </si>
  <si>
    <t xml:space="preserve">    91 - Doplňující práce na komunikaci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</si>
  <si>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</si>
  <si>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</si>
  <si>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https://podminky.urs.cz/item/CS_URS_2024_02/113106187</t>
  </si>
  <si>
    <t xml:space="preserve">stávající chodník : </t>
  </si>
  <si>
    <t>9,801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</si>
  <si>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</si>
  <si>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</si>
  <si>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https://podminky.urs.cz/item/CS_URS_2024_02/113107322</t>
  </si>
  <si>
    <t>113204111</t>
  </si>
  <si>
    <t>Vytrhání obrub s vybouráním lože, s přemístěním hmot na skládku na vzdálenost do 3 m nebo s naložením na dopravní prostředek záhonových</t>
  </si>
  <si>
    <t>https://podminky.urs.cz/item/CS_URS_2024_02/113204111</t>
  </si>
  <si>
    <t>4,07+2,67+5,305+4,005</t>
  </si>
  <si>
    <t>(2,2*1,5+4,5*5,6)</t>
  </si>
  <si>
    <t xml:space="preserve">odkop : </t>
  </si>
  <si>
    <t>(3,5*1,4+4,3*5,5)*0,27+4,01*1,5*0,17</t>
  </si>
  <si>
    <t xml:space="preserve">za obrubou : </t>
  </si>
  <si>
    <t>(6,265+4,1+5,4+10,335)*0,25*0,15*2*2</t>
  </si>
  <si>
    <t>(2,2*1,5+4,5*5,6)*0,15</t>
  </si>
  <si>
    <t>-(6,265+4,1+5,4+10,335)*0,25*0,15*2</t>
  </si>
  <si>
    <t>(6,265+4,1+5,4+10,335)*0,25*0,15*2</t>
  </si>
  <si>
    <t>(2,2*1,5+4,5*5,6)*0,15*2</t>
  </si>
  <si>
    <t>((3,5*1,4+4,3*5,5)*0,27+4,01*1,5*0,17)*2</t>
  </si>
  <si>
    <t>-(6,265+4,1+5,4+10,335)*0,25*0,15*2*2</t>
  </si>
  <si>
    <t>(6,265+4,1+5,4+10,335)*0,25*0,15</t>
  </si>
  <si>
    <t>-194975883</t>
  </si>
  <si>
    <t>(6,265+4,1+5,4+10,335)*0,5</t>
  </si>
  <si>
    <t>236275509</t>
  </si>
  <si>
    <t>(6,265+4,1+5,4+10,335)*0,25</t>
  </si>
  <si>
    <t>-150650012</t>
  </si>
  <si>
    <t>(6,265+4,1+5,4+10,335)*0,03</t>
  </si>
  <si>
    <t>Podkladní vrstvy komunikací a zpevněných ploch</t>
  </si>
  <si>
    <t>564851111</t>
  </si>
  <si>
    <t>Podklad ze štěrkodrti ŠD s rozprostřením a zhutněním plochy přes 100 m2, po zhutnění tl. 150 mm</t>
  </si>
  <si>
    <t>https://podminky.urs.cz/item/CS_URS_2024_02/564851111</t>
  </si>
  <si>
    <t xml:space="preserve">P2 : </t>
  </si>
  <si>
    <t>28,82</t>
  </si>
  <si>
    <t>564851011</t>
  </si>
  <si>
    <t>Podklad ze štěrkodrti ŠD s rozprostřením a zhutněním plochy jednotlivě do 100 m2, po zhutnění tl. 150 mm</t>
  </si>
  <si>
    <t>-2013289769</t>
  </si>
  <si>
    <t>https://podminky.urs.cz/item/CS_URS_2024_02/564851011</t>
  </si>
  <si>
    <t>(6,25*1,4+4,3*5,5)</t>
  </si>
  <si>
    <t>Dlažby a předlažby komunikací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</si>
  <si>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</si>
  <si>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</si>
  <si>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1491264363</t>
  </si>
  <si>
    <t>https://podminky.urs.cz/item/CS_URS_2024_02/596211210</t>
  </si>
  <si>
    <t>596291113</t>
  </si>
  <si>
    <t>Řezání zámkové dlažby tl. 80 mm</t>
  </si>
  <si>
    <t>-1113337971</t>
  </si>
  <si>
    <t>59245030</t>
  </si>
  <si>
    <t>dlažba skladebná betonová 200x200mm tl 80mm přírodní</t>
  </si>
  <si>
    <t>892905566</t>
  </si>
  <si>
    <t>28,82*1,05</t>
  </si>
  <si>
    <t>Doplňující práce na komunikaci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</si>
  <si>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</si>
  <si>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</si>
  <si>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-1462598880</t>
  </si>
  <si>
    <t>https://podminky.urs.cz/item/CS_URS_2024_02/916131213</t>
  </si>
  <si>
    <t xml:space="preserve">obruba : </t>
  </si>
  <si>
    <t>(6,265+4,1+5,4+10,335)</t>
  </si>
  <si>
    <t>59217016</t>
  </si>
  <si>
    <t>obrubník betonový chodníkový 1000x80x250mm</t>
  </si>
  <si>
    <t>730406620</t>
  </si>
  <si>
    <t>(6,265+4,1+5,4+10,335)*1,01</t>
  </si>
  <si>
    <t>997221551</t>
  </si>
  <si>
    <t>Vodorovná doprava suti bez naložení, ale se složením a s hrubým urovnáním ze sypkých materiálů, na vzdálenost do 1 km</t>
  </si>
  <si>
    <t>682212833</t>
  </si>
  <si>
    <t>https://podminky.urs.cz/item/CS_URS_2024_02/997221551</t>
  </si>
  <si>
    <t>997221559</t>
  </si>
  <si>
    <t>Vodorovná doprava suti bez naložení, ale se složením a s hrubým urovnáním Příplatek k ceně za každý další započatý 1 km přes 1 km</t>
  </si>
  <si>
    <t>367706529</t>
  </si>
  <si>
    <t>https://podminky.urs.cz/item/CS_URS_2024_02/997221559</t>
  </si>
  <si>
    <t>997221873</t>
  </si>
  <si>
    <t>739016239</t>
  </si>
  <si>
    <t>https://podminky.urs.cz/item/CS_URS_2024_02/997221873</t>
  </si>
  <si>
    <t>997221861</t>
  </si>
  <si>
    <t>Poplatek za uložení stavebního odpadu na recyklační skládce (skládkovné) z prostého betonu zatříděného do Katalogu odpadů pod kódem 17 01 01</t>
  </si>
  <si>
    <t>1796224904</t>
  </si>
  <si>
    <t>https://podminky.urs.cz/item/CS_URS_2024_02/997221861</t>
  </si>
  <si>
    <t>998223011</t>
  </si>
  <si>
    <t>Přesun hmot pro pozemní komunikace s krytem dlážděným dopravní vzdálenost do 200 m jakékoliv délky objektu</t>
  </si>
  <si>
    <t>https://podminky.urs.cz/item/CS_URS_2024_02/998223011</t>
  </si>
  <si>
    <t>04 - Stavební elektro</t>
  </si>
  <si>
    <t>SO04 - Stavební elektro</t>
  </si>
  <si>
    <t xml:space="preserve">    M21a - Rozváděče a rozvodnice</t>
  </si>
  <si>
    <t xml:space="preserve">    M21b - Osvětlení</t>
  </si>
  <si>
    <t xml:space="preserve">    M21c - Kabely a vodiče</t>
  </si>
  <si>
    <t xml:space="preserve">    M21d - Uzemnění</t>
  </si>
  <si>
    <t xml:space="preserve">    M21e - Nosné a úložné konstrukce</t>
  </si>
  <si>
    <t xml:space="preserve">    M21f - HZS</t>
  </si>
  <si>
    <t>M21a</t>
  </si>
  <si>
    <t>Rozváděče a rozvodnice</t>
  </si>
  <si>
    <t>Doplnění rozvaděče RM1, jističe, spínací hodiny, průchodky, včetně náplně, osazení a zapojení</t>
  </si>
  <si>
    <t>M21b</t>
  </si>
  <si>
    <t>Osvětlení</t>
  </si>
  <si>
    <t>A Led svítidlo přisazené, IP65, 4480lm, 30W</t>
  </si>
  <si>
    <t>N LED svítidlo nouzové s vlastním zdrojem na 1h, IP65</t>
  </si>
  <si>
    <t>Závěsy svítidel</t>
  </si>
  <si>
    <t>Zásuvka 230V/16A IP44, zapuštěná včetně instalační krabice</t>
  </si>
  <si>
    <t>Vypínač ř.č.1 IP44, zapuštěný včetně instalační krabice</t>
  </si>
  <si>
    <t>Zásuvková skříň s proudovým chráničem osazeno 1x32A/400V, 1x16A/230V, 1x24V</t>
  </si>
  <si>
    <t>M21c</t>
  </si>
  <si>
    <t>Kabely a vodiče</t>
  </si>
  <si>
    <t>Kabel CYKY-J 3x1,5 mm2</t>
  </si>
  <si>
    <t>Kabel CYKY-J 3x2,5 mm2</t>
  </si>
  <si>
    <t>Kabel CYKY-J 5x6 mm2</t>
  </si>
  <si>
    <t>Vodič CYA 1x4 mm2 z/žl</t>
  </si>
  <si>
    <t>Kabelové štítky</t>
  </si>
  <si>
    <t>Ukončení vodičů a označení</t>
  </si>
  <si>
    <t>M21d</t>
  </si>
  <si>
    <t>Uzemnění</t>
  </si>
  <si>
    <t>Zemnící pásek FeZn 30/4</t>
  </si>
  <si>
    <t>Výkop a zpětný zához zemnícího páske, včetně lože pro pásek</t>
  </si>
  <si>
    <t>Zemnící drát FeZn D10mm</t>
  </si>
  <si>
    <t>Zemnící tyč délky 1,5m</t>
  </si>
  <si>
    <t>Uzemňovací svorka SS</t>
  </si>
  <si>
    <t>Uzemňovací svorka SK</t>
  </si>
  <si>
    <t>Ekvipotenciální přípojnice MET</t>
  </si>
  <si>
    <t>Ochrana zemění při přechodu pásku z betonu na povrch</t>
  </si>
  <si>
    <t>Ochranná bužírka žz</t>
  </si>
  <si>
    <t>Zkušební svorka</t>
  </si>
  <si>
    <t>Drát AlMgSi D8</t>
  </si>
  <si>
    <t>Podpěra drátu PV21</t>
  </si>
  <si>
    <t>Jímací tyč 1m včetně příslušenství</t>
  </si>
  <si>
    <t>Jímací tyč 3m včetně příslušenství</t>
  </si>
  <si>
    <t>Nespecifikovatelé položky</t>
  </si>
  <si>
    <t>Pomocný montážní materiál</t>
  </si>
  <si>
    <t>Montáže</t>
  </si>
  <si>
    <t>Revize</t>
  </si>
  <si>
    <t>32a</t>
  </si>
  <si>
    <t>Kamerový systém objektu (maketa)</t>
  </si>
  <si>
    <t>-512066875</t>
  </si>
  <si>
    <t>M21e</t>
  </si>
  <si>
    <t>Nosné a úložné konstrukce</t>
  </si>
  <si>
    <t>Instalační plastová trubka tuhá, o25 mm, včetně příchytek</t>
  </si>
  <si>
    <t>Instalační plastová trubka ohebná, o25 mm, včetně příchytek</t>
  </si>
  <si>
    <t>Příchytky na uchycení kabeláže</t>
  </si>
  <si>
    <t>klp</t>
  </si>
  <si>
    <t>Krabice na povrch, IP65, včetně usazení, spojovacích prvků</t>
  </si>
  <si>
    <t>WAGO svorka 5x2,5</t>
  </si>
  <si>
    <t>WAGO svorka 3x2,5</t>
  </si>
  <si>
    <t>Drobný instalační materiál</t>
  </si>
  <si>
    <t>Pomocný materiál</t>
  </si>
  <si>
    <t>M21f</t>
  </si>
  <si>
    <t>HZS</t>
  </si>
  <si>
    <t>Vyhledání napojovacích bodu</t>
  </si>
  <si>
    <t>Výkon mechanizačních zařízení</t>
  </si>
  <si>
    <t>Stavební přípomoce (bourání a zapravení postupů,…)</t>
  </si>
  <si>
    <t>Plošiny a lešení</t>
  </si>
  <si>
    <t>Demontáž stávající elektroinstalace</t>
  </si>
  <si>
    <t>Součinnost s ostatními profesemi</t>
  </si>
  <si>
    <t>Revize, prohlídky, zkoušky, zkušební provoz</t>
  </si>
  <si>
    <t>Zajištění pracoviště</t>
  </si>
  <si>
    <t>Doprava materiálu</t>
  </si>
  <si>
    <t>Likvidace odpadu</t>
  </si>
  <si>
    <t>Nepředvídatelné a pomocné výkony</t>
  </si>
  <si>
    <t>Podružný materiál</t>
  </si>
  <si>
    <t>Realizační dokumentace</t>
  </si>
  <si>
    <t>Dokumentace skutečného vyhotovení</t>
  </si>
  <si>
    <t>Nespecifikované položky</t>
  </si>
  <si>
    <t>05 - Sanace akumulačních komor</t>
  </si>
  <si>
    <t>SO05 - Sanace akumulačních komor</t>
  </si>
  <si>
    <t xml:space="preserve">    9 - Ostatní konstrukce a práce, bourání</t>
  </si>
  <si>
    <t xml:space="preserve">    711 - Izolace proti vodě, vlhkosti a plynům</t>
  </si>
  <si>
    <t>Ostatní konstrukce a práce, bourání</t>
  </si>
  <si>
    <t>985112123</t>
  </si>
  <si>
    <t>Odsekání degradovaného betonu líce kleneb a podhledů, tloušťky přes 30 do 50 mm</t>
  </si>
  <si>
    <t>https://podminky.urs.cz/item/CS_URS_2024_02/985112123</t>
  </si>
  <si>
    <t>strop</t>
  </si>
  <si>
    <t>50*2</t>
  </si>
  <si>
    <t>985112113</t>
  </si>
  <si>
    <t>Odsekání degradovaného betonu stěn, tloušťky přes 30 do 50 mm</t>
  </si>
  <si>
    <t>https://podminky.urs.cz/item/CS_URS_2024_02/985112113</t>
  </si>
  <si>
    <t>63*2</t>
  </si>
  <si>
    <t>62*2</t>
  </si>
  <si>
    <t>985112133</t>
  </si>
  <si>
    <t>Odsekání degradovaného betonu rubu kleneb a podlah, tloušťky přes 30 do 50 mm</t>
  </si>
  <si>
    <t>https://podminky.urs.cz/item/CS_URS_2024_02/985112133</t>
  </si>
  <si>
    <t>podlaha</t>
  </si>
  <si>
    <t>985132311</t>
  </si>
  <si>
    <t>Očištění ploch líce kleneb a podhledů ruční dočištění ocelovými kartáči</t>
  </si>
  <si>
    <t>https://podminky.urs.cz/item/CS_URS_2024_02/985132311</t>
  </si>
  <si>
    <t>odstranění degradovaného betonu do hl. 50 mm</t>
  </si>
  <si>
    <t>103*2</t>
  </si>
  <si>
    <t>odstranění degradovaného betonu do hl. 35 mm</t>
  </si>
  <si>
    <t>odstranění koroze z výztuže</t>
  </si>
  <si>
    <t>6*2</t>
  </si>
  <si>
    <t>985131311</t>
  </si>
  <si>
    <t>Očištění ploch stěn, rubu kleneb a podlah ruční dočištění ocelovými kartáči</t>
  </si>
  <si>
    <t>https://podminky.urs.cz/item/CS_URS_2024_02/985131311</t>
  </si>
  <si>
    <t>985121123</t>
  </si>
  <si>
    <t>Tryskání degradovaného betonu stěn, rubu kleneb a podlah vodou pod tlakem přes 1 250 do 2 500 barů</t>
  </si>
  <si>
    <t>https://podminky.urs.cz/item/CS_URS_2024_02/985121123</t>
  </si>
  <si>
    <t>225*2</t>
  </si>
  <si>
    <t>985321111</t>
  </si>
  <si>
    <t>Ochranný nátěr betonářské výztuže 1 vrstva tloušťky 1 mm na cementové bázi stěn, líce kleneb a podhledů</t>
  </si>
  <si>
    <t>https://podminky.urs.cz/item/CS_URS_2024_02/985321111</t>
  </si>
  <si>
    <t>80*2</t>
  </si>
  <si>
    <t>98-01</t>
  </si>
  <si>
    <t>Inhibitory koroze</t>
  </si>
  <si>
    <t>985323111</t>
  </si>
  <si>
    <t>Spojovací můstek reprofilovaného betonu na cementové bázi, tloušťky 1 mm</t>
  </si>
  <si>
    <t>https://podminky.urs.cz/item/CS_URS_2024_02/985323111</t>
  </si>
  <si>
    <t>stěny 35 mm</t>
  </si>
  <si>
    <t>podlaha 35 mm</t>
  </si>
  <si>
    <t>strop 50 mm</t>
  </si>
  <si>
    <t>stěny 50 mm</t>
  </si>
  <si>
    <t>985311215</t>
  </si>
  <si>
    <t>Reprofilace betonu sanačními maltami na cementové bázi ručně líce kleneb a podhledů, tloušťky přes 40 do 50 mm</t>
  </si>
  <si>
    <t>https://podminky.urs.cz/item/CS_URS_2024_02/985311215</t>
  </si>
  <si>
    <t>985311115</t>
  </si>
  <si>
    <t>Reprofilace betonu sanačními maltami na cementové bázi ručně stěn, tloušťky přes 40 do 50 mm</t>
  </si>
  <si>
    <t>https://podminky.urs.cz/item/CS_URS_2024_02/985311115</t>
  </si>
  <si>
    <t>63*2*2</t>
  </si>
  <si>
    <t>985311314</t>
  </si>
  <si>
    <t>Reprofilace betonu sanačními maltami na cementové bázi ručně rubu kleneb a podlah, tloušťky přes 30 do 40 mm</t>
  </si>
  <si>
    <t>https://podminky.urs.cz/item/CS_URS_2024_02/985311314</t>
  </si>
  <si>
    <t>985311114</t>
  </si>
  <si>
    <t>Reprofilace betonu sanačními maltami na cementové bázi ručně stěn, tloušťky přes 30 do 40 mm</t>
  </si>
  <si>
    <t>https://podminky.urs.cz/item/CS_URS_2024_02/985311114</t>
  </si>
  <si>
    <t>985312111</t>
  </si>
  <si>
    <t>Stěrka k vyrovnání ploch reprofilovaného betonu stěn, tloušťky do 2 mm</t>
  </si>
  <si>
    <t>https://podminky.urs.cz/item/CS_URS_2024_02/985312111</t>
  </si>
  <si>
    <t>jemná reprofilace</t>
  </si>
  <si>
    <t>-1342781659</t>
  </si>
  <si>
    <t>1937884096</t>
  </si>
  <si>
    <t>1051815160</t>
  </si>
  <si>
    <t>-753348711</t>
  </si>
  <si>
    <t>1989138252</t>
  </si>
  <si>
    <t>1209888779</t>
  </si>
  <si>
    <t>-244782315</t>
  </si>
  <si>
    <t>-648740860</t>
  </si>
  <si>
    <t>Izolace proti vodě, vlhkosti a plynům</t>
  </si>
  <si>
    <t>711493111</t>
  </si>
  <si>
    <t>Izolace proti podpovrchové a tlakové vodě - ostatní na ploše vodorovné V dvousložkovou na bázi cementu</t>
  </si>
  <si>
    <t>2104265873</t>
  </si>
  <si>
    <t>https://podminky.urs.cz/item/CS_URS_2024_02/711493111</t>
  </si>
  <si>
    <t>(50+50)*2</t>
  </si>
  <si>
    <t>711493121</t>
  </si>
  <si>
    <t>Izolace proti podpovrchové a tlakové vodě - ostatní na ploše svislé S dvousložkovou na bázi cementu</t>
  </si>
  <si>
    <t>1216916971</t>
  </si>
  <si>
    <t>https://podminky.urs.cz/item/CS_URS_2024_02/711493121</t>
  </si>
  <si>
    <t>(63+62)*2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</si>
  <si>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</si>
  <si>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</si>
  <si>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-608088519</t>
  </si>
  <si>
    <t>https://podminky.urs.cz/item/CS_URS_2024_02/998711121</t>
  </si>
  <si>
    <t>VRN - Vedlejší rozpočtové náklady</t>
  </si>
  <si>
    <t>00299308</t>
  </si>
  <si>
    <t>Statutární město Olomouc</t>
  </si>
  <si>
    <t>CZ00299308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</si>
  <si>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</si>
  <si>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</si>
  <si>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</si>
  <si>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</si>
  <si>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</si>
  <si>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</si>
  <si>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012303000</t>
  </si>
  <si>
    <t>Geodetické práce po výstavbě</t>
  </si>
  <si>
    <t>Kč</t>
  </si>
  <si>
    <t>1024</t>
  </si>
  <si>
    <t>013244000</t>
  </si>
  <si>
    <t>Dokumentace pro provádění stavby</t>
  </si>
  <si>
    <t>-566424509</t>
  </si>
  <si>
    <t>https://podminky.urs.cz/item/CS_URS_2024_02/013244000</t>
  </si>
  <si>
    <t>013254000</t>
  </si>
  <si>
    <t>Dokumentace skutečného provedení stavby</t>
  </si>
  <si>
    <t>Poznámka k položce:_x000d_
Poznámka k položce: V počtu 5 x papírově a 1 x elektronicky (ve formátu DWG a PDF). Podrobněji viz SOD.</t>
  </si>
  <si>
    <t>RP013271</t>
  </si>
  <si>
    <t>Monitoring průběhu výstavby</t>
  </si>
  <si>
    <t>Poznámka k položce:_x000d_
Poznámka k položce: Náklady na pořízení fotografií či vidoozáznamů zakrývaných konstrukcí a postupu výstavby.</t>
  </si>
  <si>
    <t>RP013291</t>
  </si>
  <si>
    <t>Realizační (dílenská) dokumentace</t>
  </si>
  <si>
    <t>RP013292</t>
  </si>
  <si>
    <t>Vyhotovení geometrických plánů</t>
  </si>
  <si>
    <t>Ks</t>
  </si>
  <si>
    <t>VRN3</t>
  </si>
  <si>
    <t>Zařízení staveniště</t>
  </si>
  <si>
    <t>032903000</t>
  </si>
  <si>
    <t>Náklady na provoz a údržbu vybavení staveniště</t>
  </si>
  <si>
    <t>039103000</t>
  </si>
  <si>
    <t>Rozebrání, bourání a odvoz zařízení staveniště</t>
  </si>
  <si>
    <t>039203000</t>
  </si>
  <si>
    <t>Úprava terénu po zrušení zařízení staveniště</t>
  </si>
  <si>
    <t>VRN4</t>
  </si>
  <si>
    <t>Inženýrská činnost</t>
  </si>
  <si>
    <t>RP041401</t>
  </si>
  <si>
    <t>Náklady na zajištění kolektivní bezpečnosti osob</t>
  </si>
  <si>
    <t xml:space="preserve">Poznámka k položce:_x000d_
Poznámka k položce:  Jedná se zejména o náklady na zajištění: - osazeníí výstaražných a informačních tabulí/tabulek - zabezpečení okrajů konstrukcí proti pádu osob - zabepečení  komunikací pro pohyb osob po staveništi - zabezpečení přechodů přes výkopy  - a další prvky kolektivní ochrany osob.</t>
  </si>
  <si>
    <t>042603000</t>
  </si>
  <si>
    <t>Plán zkoušek</t>
  </si>
  <si>
    <t>Poznámka k položce:_x000d_
Poznámka k položce: Náklad na zpracování dokumentu KZP a evidenci provedených zkoušek, revizí a měření. Podrobněji viz SOD.</t>
  </si>
  <si>
    <t>045203000</t>
  </si>
  <si>
    <t>Kompletační činnost</t>
  </si>
  <si>
    <t xml:space="preserve">Poznámka k položce:_x000d_
Poznámka k položce: Dále také: - vyřízení záborů, žádostí o uzavírky, - jednání s úřady, - jednání s dotčenými účastníky stavebního řízení, - zpracování změn díla (OZ + ZL) včetně změnových rozpočtů,  - průběžné vedení soupisu provedených prací v BIM platformě (průběh výstavby), - vypracování technologických postůpu, - apod.</t>
  </si>
  <si>
    <t>049303000</t>
  </si>
  <si>
    <t>Náklady vzniklé v souvislosti s předáním stavby</t>
  </si>
  <si>
    <t xml:space="preserve">Poznámka k položce:_x000d_
Poznámka k položce: Předání stavby: viz SOD (VOP čl. 6) v počtu 5 x papírově a 1 x elektronicky (ve formátu DWG a PDF).  Kolaudační řízení: - zajištění/vyřízení stanovisek dotčených orgánů ke kolaudaci, - zajištění všech dokladů požadovaných kolaudujícím orgánem,  - apod.</t>
  </si>
  <si>
    <t>VRN7</t>
  </si>
  <si>
    <t>Provozní vlivy</t>
  </si>
  <si>
    <t>071203000</t>
  </si>
  <si>
    <t>Provoz dalšího subjektu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</si>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</sst>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3244000" TargetMode="External" /><Relationship Id="rId2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871291811" TargetMode="External" /><Relationship Id="rId2" Type="http://schemas.openxmlformats.org/officeDocument/2006/relationships/hyperlink" Target="https://podminky.urs.cz/item/CS_URS_2024_02/121151103" TargetMode="External" /><Relationship Id="rId3" Type="http://schemas.openxmlformats.org/officeDocument/2006/relationships/hyperlink" Target="https://podminky.urs.cz/item/CS_URS_2024_02/122251103" TargetMode="External" /><Relationship Id="rId4" Type="http://schemas.openxmlformats.org/officeDocument/2006/relationships/hyperlink" Target="https://podminky.urs.cz/item/CS_URS_2024_02/132251253" TargetMode="External" /><Relationship Id="rId5" Type="http://schemas.openxmlformats.org/officeDocument/2006/relationships/hyperlink" Target="https://podminky.urs.cz/item/CS_URS_2024_02/132212331" TargetMode="External" /><Relationship Id="rId6" Type="http://schemas.openxmlformats.org/officeDocument/2006/relationships/hyperlink" Target="https://podminky.urs.cz/item/CS_URS_2024_02/162251101" TargetMode="External" /><Relationship Id="rId7" Type="http://schemas.openxmlformats.org/officeDocument/2006/relationships/hyperlink" Target="https://podminky.urs.cz/item/CS_URS_2024_02/162751117" TargetMode="External" /><Relationship Id="rId8" Type="http://schemas.openxmlformats.org/officeDocument/2006/relationships/hyperlink" Target="https://podminky.urs.cz/item/CS_URS_2024_02/167151101" TargetMode="External" /><Relationship Id="rId9" Type="http://schemas.openxmlformats.org/officeDocument/2006/relationships/hyperlink" Target="https://podminky.urs.cz/item/CS_URS_2024_02/171201231" TargetMode="External" /><Relationship Id="rId10" Type="http://schemas.openxmlformats.org/officeDocument/2006/relationships/hyperlink" Target="https://podminky.urs.cz/item/CS_URS_2024_02/171251101" TargetMode="External" /><Relationship Id="rId11" Type="http://schemas.openxmlformats.org/officeDocument/2006/relationships/hyperlink" Target="https://podminky.urs.cz/item/CS_URS_2024_02/171251201" TargetMode="External" /><Relationship Id="rId12" Type="http://schemas.openxmlformats.org/officeDocument/2006/relationships/hyperlink" Target="https://podminky.urs.cz/item/CS_URS_2024_02/175151201" TargetMode="External" /><Relationship Id="rId13" Type="http://schemas.openxmlformats.org/officeDocument/2006/relationships/hyperlink" Target="https://podminky.urs.cz/item/CS_URS_2024_02/181411131" TargetMode="External" /><Relationship Id="rId14" Type="http://schemas.openxmlformats.org/officeDocument/2006/relationships/hyperlink" Target="https://podminky.urs.cz/item/CS_URS_2024_02/181411133" TargetMode="External" /><Relationship Id="rId15" Type="http://schemas.openxmlformats.org/officeDocument/2006/relationships/hyperlink" Target="https://podminky.urs.cz/item/CS_URS_2024_02/181351103" TargetMode="External" /><Relationship Id="rId16" Type="http://schemas.openxmlformats.org/officeDocument/2006/relationships/hyperlink" Target="https://podminky.urs.cz/item/CS_URS_2024_02/182251101" TargetMode="External" /><Relationship Id="rId17" Type="http://schemas.openxmlformats.org/officeDocument/2006/relationships/hyperlink" Target="https://podminky.urs.cz/item/CS_URS_2024_02/182351023" TargetMode="External" /><Relationship Id="rId18" Type="http://schemas.openxmlformats.org/officeDocument/2006/relationships/hyperlink" Target="https://podminky.urs.cz/item/CS_URS_2024_02/212532111" TargetMode="External" /><Relationship Id="rId19" Type="http://schemas.openxmlformats.org/officeDocument/2006/relationships/hyperlink" Target="https://podminky.urs.cz/item/CS_URS_2024_02/212572121" TargetMode="External" /><Relationship Id="rId20" Type="http://schemas.openxmlformats.org/officeDocument/2006/relationships/hyperlink" Target="https://podminky.urs.cz/item/CS_URS_2024_02/212755214" TargetMode="External" /><Relationship Id="rId21" Type="http://schemas.openxmlformats.org/officeDocument/2006/relationships/hyperlink" Target="https://podminky.urs.cz/item/CS_URS_2024_02/278361822" TargetMode="External" /><Relationship Id="rId22" Type="http://schemas.openxmlformats.org/officeDocument/2006/relationships/hyperlink" Target="https://podminky.urs.cz/item/CS_URS_2024_02/278381156" TargetMode="External" /><Relationship Id="rId23" Type="http://schemas.openxmlformats.org/officeDocument/2006/relationships/hyperlink" Target="https://podminky.urs.cz/item/CS_URS_2024_02/985331213" TargetMode="External" /><Relationship Id="rId24" Type="http://schemas.openxmlformats.org/officeDocument/2006/relationships/hyperlink" Target="https://podminky.urs.cz/item/CS_URS_2024_02/348272112" TargetMode="External" /><Relationship Id="rId25" Type="http://schemas.openxmlformats.org/officeDocument/2006/relationships/hyperlink" Target="https://podminky.urs.cz/item/CS_URS_2024_02/938902122" TargetMode="External" /><Relationship Id="rId26" Type="http://schemas.openxmlformats.org/officeDocument/2006/relationships/hyperlink" Target="https://podminky.urs.cz/item/CS_URS_2024_02/961044111" TargetMode="External" /><Relationship Id="rId27" Type="http://schemas.openxmlformats.org/officeDocument/2006/relationships/hyperlink" Target="https://podminky.urs.cz/item/CS_URS_2024_02/962051116" TargetMode="External" /><Relationship Id="rId28" Type="http://schemas.openxmlformats.org/officeDocument/2006/relationships/hyperlink" Target="https://podminky.urs.cz/item/CS_URS_2024_02/963051113" TargetMode="External" /><Relationship Id="rId29" Type="http://schemas.openxmlformats.org/officeDocument/2006/relationships/hyperlink" Target="https://podminky.urs.cz/item/CS_URS_2024_02/967041112" TargetMode="External" /><Relationship Id="rId30" Type="http://schemas.openxmlformats.org/officeDocument/2006/relationships/hyperlink" Target="https://podminky.urs.cz/item/CS_URS_2024_02/968072455" TargetMode="External" /><Relationship Id="rId31" Type="http://schemas.openxmlformats.org/officeDocument/2006/relationships/hyperlink" Target="https://podminky.urs.cz/item/CS_URS_2024_02/971052451" TargetMode="External" /><Relationship Id="rId32" Type="http://schemas.openxmlformats.org/officeDocument/2006/relationships/hyperlink" Target="https://podminky.urs.cz/item/CS_URS_2024_02/976071111" TargetMode="External" /><Relationship Id="rId33" Type="http://schemas.openxmlformats.org/officeDocument/2006/relationships/hyperlink" Target="https://podminky.urs.cz/item/CS_URS_2024_02/997013501" TargetMode="External" /><Relationship Id="rId34" Type="http://schemas.openxmlformats.org/officeDocument/2006/relationships/hyperlink" Target="https://podminky.urs.cz/item/CS_URS_2024_02/997013509" TargetMode="External" /><Relationship Id="rId35" Type="http://schemas.openxmlformats.org/officeDocument/2006/relationships/hyperlink" Target="https://podminky.urs.cz/item/CS_URS_2024_02/997013869" TargetMode="External" /><Relationship Id="rId36" Type="http://schemas.openxmlformats.org/officeDocument/2006/relationships/hyperlink" Target="https://podminky.urs.cz/item/CS_URS_2024_02/998142251" TargetMode="External" /><Relationship Id="rId37" Type="http://schemas.openxmlformats.org/officeDocument/2006/relationships/hyperlink" Target="https://podminky.urs.cz/item/CS_URS_2024_02/711111001" TargetMode="External" /><Relationship Id="rId38" Type="http://schemas.openxmlformats.org/officeDocument/2006/relationships/hyperlink" Target="https://podminky.urs.cz/item/CS_URS_2024_02/711112001" TargetMode="External" /><Relationship Id="rId39" Type="http://schemas.openxmlformats.org/officeDocument/2006/relationships/hyperlink" Target="https://podminky.urs.cz/item/CS_URS_2024_02/711141559" TargetMode="External" /><Relationship Id="rId40" Type="http://schemas.openxmlformats.org/officeDocument/2006/relationships/hyperlink" Target="https://podminky.urs.cz/item/CS_URS_2024_02/711142559" TargetMode="External" /><Relationship Id="rId41" Type="http://schemas.openxmlformats.org/officeDocument/2006/relationships/hyperlink" Target="https://podminky.urs.cz/item/CS_URS_2024_02/711141821" TargetMode="External" /><Relationship Id="rId42" Type="http://schemas.openxmlformats.org/officeDocument/2006/relationships/hyperlink" Target="https://podminky.urs.cz/item/CS_URS_2024_02/711142821" TargetMode="External" /><Relationship Id="rId43" Type="http://schemas.openxmlformats.org/officeDocument/2006/relationships/hyperlink" Target="https://podminky.urs.cz/item/CS_URS_2024_02/711491172" TargetMode="External" /><Relationship Id="rId44" Type="http://schemas.openxmlformats.org/officeDocument/2006/relationships/hyperlink" Target="https://podminky.urs.cz/item/CS_URS_2024_02/711491272" TargetMode="External" /><Relationship Id="rId45" Type="http://schemas.openxmlformats.org/officeDocument/2006/relationships/hyperlink" Target="https://podminky.urs.cz/item/CS_URS_2024_02/998711101" TargetMode="External" /><Relationship Id="rId46" Type="http://schemas.openxmlformats.org/officeDocument/2006/relationships/hyperlink" Target="https://podminky.urs.cz/item/CS_URS_2024_02/713111121" TargetMode="External" /><Relationship Id="rId47" Type="http://schemas.openxmlformats.org/officeDocument/2006/relationships/hyperlink" Target="https://podminky.urs.cz/item/CS_URS_2024_02/713131131" TargetMode="External" /><Relationship Id="rId48" Type="http://schemas.openxmlformats.org/officeDocument/2006/relationships/hyperlink" Target="https://podminky.urs.cz/item/CS_URS_2024_02/713141123" TargetMode="External" /><Relationship Id="rId49" Type="http://schemas.openxmlformats.org/officeDocument/2006/relationships/hyperlink" Target="https://podminky.urs.cz/item/CS_URS_2024_02/998713101" TargetMode="External" /><Relationship Id="rId50" Type="http://schemas.openxmlformats.org/officeDocument/2006/relationships/hyperlink" Target="https://podminky.urs.cz/item/CS_URS_2024_02/762332120" TargetMode="External" /><Relationship Id="rId51" Type="http://schemas.openxmlformats.org/officeDocument/2006/relationships/hyperlink" Target="https://podminky.urs.cz/item/CS_URS_2024_02/762332130" TargetMode="External" /><Relationship Id="rId52" Type="http://schemas.openxmlformats.org/officeDocument/2006/relationships/hyperlink" Target="https://podminky.urs.cz/item/CS_URS_2024_02/762331812" TargetMode="External" /><Relationship Id="rId53" Type="http://schemas.openxmlformats.org/officeDocument/2006/relationships/hyperlink" Target="https://podminky.urs.cz/item/CS_URS_2024_02/762342812" TargetMode="External" /><Relationship Id="rId54" Type="http://schemas.openxmlformats.org/officeDocument/2006/relationships/hyperlink" Target="https://podminky.urs.cz/item/CS_URS_2024_02/762395000" TargetMode="External" /><Relationship Id="rId55" Type="http://schemas.openxmlformats.org/officeDocument/2006/relationships/hyperlink" Target="https://podminky.urs.cz/item/CS_URS_2024_02/998762102" TargetMode="External" /><Relationship Id="rId56" Type="http://schemas.openxmlformats.org/officeDocument/2006/relationships/hyperlink" Target="https://podminky.urs.cz/item/CS_URS_2024_02/998763101" TargetMode="External" /><Relationship Id="rId57" Type="http://schemas.openxmlformats.org/officeDocument/2006/relationships/hyperlink" Target="https://podminky.urs.cz/item/CS_URS_2024_02/998765101" TargetMode="External" /><Relationship Id="rId58" Type="http://schemas.openxmlformats.org/officeDocument/2006/relationships/hyperlink" Target="https://podminky.urs.cz/item/CS_URS_2024_02/766411811" TargetMode="External" /><Relationship Id="rId59" Type="http://schemas.openxmlformats.org/officeDocument/2006/relationships/hyperlink" Target="https://podminky.urs.cz/item/CS_URS_2024_02/766411822" TargetMode="External" /><Relationship Id="rId60" Type="http://schemas.openxmlformats.org/officeDocument/2006/relationships/hyperlink" Target="https://podminky.urs.cz/item/CS_URS_2024_02/766427112" TargetMode="External" /><Relationship Id="rId61" Type="http://schemas.openxmlformats.org/officeDocument/2006/relationships/hyperlink" Target="https://podminky.urs.cz/item/CS_URS_2024_02/766421811" TargetMode="External" /><Relationship Id="rId62" Type="http://schemas.openxmlformats.org/officeDocument/2006/relationships/hyperlink" Target="https://podminky.urs.cz/item/CS_URS_2024_02/766421822" TargetMode="External" /><Relationship Id="rId63" Type="http://schemas.openxmlformats.org/officeDocument/2006/relationships/hyperlink" Target="https://podminky.urs.cz/item/CS_URS_2024_02/766662811" TargetMode="External" /><Relationship Id="rId64" Type="http://schemas.openxmlformats.org/officeDocument/2006/relationships/hyperlink" Target="https://podminky.urs.cz/item/CS_URS_2024_02/998766101" TargetMode="External" /><Relationship Id="rId65" Type="http://schemas.openxmlformats.org/officeDocument/2006/relationships/hyperlink" Target="https://podminky.urs.cz/item/CS_URS_2024_02/767995112" TargetMode="External" /><Relationship Id="rId66" Type="http://schemas.openxmlformats.org/officeDocument/2006/relationships/hyperlink" Target="https://podminky.urs.cz/item/CS_URS_2024_02/767995114" TargetMode="External" /><Relationship Id="rId67" Type="http://schemas.openxmlformats.org/officeDocument/2006/relationships/hyperlink" Target="https://podminky.urs.cz/item/CS_URS_2024_02/767996801" TargetMode="External" /><Relationship Id="rId68" Type="http://schemas.openxmlformats.org/officeDocument/2006/relationships/hyperlink" Target="https://podminky.urs.cz/item/CS_URS_2024_02/998767101" TargetMode="External" /><Relationship Id="rId69" Type="http://schemas.openxmlformats.org/officeDocument/2006/relationships/hyperlink" Target="https://podminky.urs.cz/item/CS_URS_2024_02/998771101" TargetMode="External" /><Relationship Id="rId7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03" TargetMode="External" /><Relationship Id="rId2" Type="http://schemas.openxmlformats.org/officeDocument/2006/relationships/hyperlink" Target="https://podminky.urs.cz/item/CS_URS_2024_02/132251103" TargetMode="External" /><Relationship Id="rId3" Type="http://schemas.openxmlformats.org/officeDocument/2006/relationships/hyperlink" Target="https://podminky.urs.cz/item/CS_URS_2024_02/132251253" TargetMode="External" /><Relationship Id="rId4" Type="http://schemas.openxmlformats.org/officeDocument/2006/relationships/hyperlink" Target="https://podminky.urs.cz/item/CS_URS_2024_02/133251103" TargetMode="External" /><Relationship Id="rId5" Type="http://schemas.openxmlformats.org/officeDocument/2006/relationships/hyperlink" Target="https://podminky.urs.cz/item/CS_URS_2024_02/132212221" TargetMode="External" /><Relationship Id="rId6" Type="http://schemas.openxmlformats.org/officeDocument/2006/relationships/hyperlink" Target="https://podminky.urs.cz/item/CS_URS_2024_02/162251101" TargetMode="External" /><Relationship Id="rId7" Type="http://schemas.openxmlformats.org/officeDocument/2006/relationships/hyperlink" Target="https://podminky.urs.cz/item/CS_URS_2024_02/162751117" TargetMode="External" /><Relationship Id="rId8" Type="http://schemas.openxmlformats.org/officeDocument/2006/relationships/hyperlink" Target="https://podminky.urs.cz/item/CS_URS_2024_02/167151101" TargetMode="External" /><Relationship Id="rId9" Type="http://schemas.openxmlformats.org/officeDocument/2006/relationships/hyperlink" Target="https://podminky.urs.cz/item/CS_URS_2024_02/171201231" TargetMode="External" /><Relationship Id="rId10" Type="http://schemas.openxmlformats.org/officeDocument/2006/relationships/hyperlink" Target="https://podminky.urs.cz/item/CS_URS_2024_02/174111101" TargetMode="External" /><Relationship Id="rId11" Type="http://schemas.openxmlformats.org/officeDocument/2006/relationships/hyperlink" Target="https://podminky.urs.cz/item/CS_URS_2024_02/181411131" TargetMode="External" /><Relationship Id="rId12" Type="http://schemas.openxmlformats.org/officeDocument/2006/relationships/hyperlink" Target="https://podminky.urs.cz/item/CS_URS_2024_02/181311103" TargetMode="External" /><Relationship Id="rId13" Type="http://schemas.openxmlformats.org/officeDocument/2006/relationships/hyperlink" Target="https://podminky.urs.cz/item/CS_URS_2024_02/275313611" TargetMode="External" /><Relationship Id="rId14" Type="http://schemas.openxmlformats.org/officeDocument/2006/relationships/hyperlink" Target="https://podminky.urs.cz/item/CS_URS_2024_02/275353102" TargetMode="External" /><Relationship Id="rId15" Type="http://schemas.openxmlformats.org/officeDocument/2006/relationships/hyperlink" Target="https://podminky.urs.cz/item/CS_URS_2024_02/348121221" TargetMode="External" /><Relationship Id="rId16" Type="http://schemas.openxmlformats.org/officeDocument/2006/relationships/hyperlink" Target="https://podminky.urs.cz/item/CS_URS_2024_02/338171113" TargetMode="External" /><Relationship Id="rId17" Type="http://schemas.openxmlformats.org/officeDocument/2006/relationships/hyperlink" Target="https://podminky.urs.cz/item/CS_URS_2024_02/338171123" TargetMode="External" /><Relationship Id="rId18" Type="http://schemas.openxmlformats.org/officeDocument/2006/relationships/hyperlink" Target="https://podminky.urs.cz/item/CS_URS_2024_02/966015121" TargetMode="External" /><Relationship Id="rId19" Type="http://schemas.openxmlformats.org/officeDocument/2006/relationships/hyperlink" Target="https://podminky.urs.cz/item/CS_URS_2024_02/997013501" TargetMode="External" /><Relationship Id="rId20" Type="http://schemas.openxmlformats.org/officeDocument/2006/relationships/hyperlink" Target="https://podminky.urs.cz/item/CS_URS_2024_02/997013509" TargetMode="External" /><Relationship Id="rId21" Type="http://schemas.openxmlformats.org/officeDocument/2006/relationships/hyperlink" Target="https://podminky.urs.cz/item/CS_URS_2024_02/997013869" TargetMode="External" /><Relationship Id="rId22" Type="http://schemas.openxmlformats.org/officeDocument/2006/relationships/hyperlink" Target="https://podminky.urs.cz/item/CS_URS_2024_02/348401230" TargetMode="External" /><Relationship Id="rId23" Type="http://schemas.openxmlformats.org/officeDocument/2006/relationships/hyperlink" Target="https://podminky.urs.cz/item/CS_URS_2024_02/348401320" TargetMode="External" /><Relationship Id="rId24" Type="http://schemas.openxmlformats.org/officeDocument/2006/relationships/hyperlink" Target="https://podminky.urs.cz/item/CS_URS_2024_02/998767101" TargetMode="External" /><Relationship Id="rId2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87" TargetMode="External" /><Relationship Id="rId2" Type="http://schemas.openxmlformats.org/officeDocument/2006/relationships/hyperlink" Target="https://podminky.urs.cz/item/CS_URS_2024_02/113107322" TargetMode="External" /><Relationship Id="rId3" Type="http://schemas.openxmlformats.org/officeDocument/2006/relationships/hyperlink" Target="https://podminky.urs.cz/item/CS_URS_2024_02/113204111" TargetMode="External" /><Relationship Id="rId4" Type="http://schemas.openxmlformats.org/officeDocument/2006/relationships/hyperlink" Target="https://podminky.urs.cz/item/CS_URS_2024_02/121151103" TargetMode="External" /><Relationship Id="rId5" Type="http://schemas.openxmlformats.org/officeDocument/2006/relationships/hyperlink" Target="https://podminky.urs.cz/item/CS_URS_2024_02/122251103" TargetMode="External" /><Relationship Id="rId6" Type="http://schemas.openxmlformats.org/officeDocument/2006/relationships/hyperlink" Target="https://podminky.urs.cz/item/CS_URS_2024_02/162251101" TargetMode="External" /><Relationship Id="rId7" Type="http://schemas.openxmlformats.org/officeDocument/2006/relationships/hyperlink" Target="https://podminky.urs.cz/item/CS_URS_2024_02/162751117" TargetMode="External" /><Relationship Id="rId8" Type="http://schemas.openxmlformats.org/officeDocument/2006/relationships/hyperlink" Target="https://podminky.urs.cz/item/CS_URS_2024_02/167151101" TargetMode="External" /><Relationship Id="rId9" Type="http://schemas.openxmlformats.org/officeDocument/2006/relationships/hyperlink" Target="https://podminky.urs.cz/item/CS_URS_2024_02/171201231" TargetMode="External" /><Relationship Id="rId10" Type="http://schemas.openxmlformats.org/officeDocument/2006/relationships/hyperlink" Target="https://podminky.urs.cz/item/CS_URS_2024_02/174111101" TargetMode="External" /><Relationship Id="rId11" Type="http://schemas.openxmlformats.org/officeDocument/2006/relationships/hyperlink" Target="https://podminky.urs.cz/item/CS_URS_2024_02/181411131" TargetMode="External" /><Relationship Id="rId12" Type="http://schemas.openxmlformats.org/officeDocument/2006/relationships/hyperlink" Target="https://podminky.urs.cz/item/CS_URS_2024_02/181311103" TargetMode="External" /><Relationship Id="rId13" Type="http://schemas.openxmlformats.org/officeDocument/2006/relationships/hyperlink" Target="https://podminky.urs.cz/item/CS_URS_2024_02/564851111" TargetMode="External" /><Relationship Id="rId14" Type="http://schemas.openxmlformats.org/officeDocument/2006/relationships/hyperlink" Target="https://podminky.urs.cz/item/CS_URS_2024_02/564851011" TargetMode="External" /><Relationship Id="rId15" Type="http://schemas.openxmlformats.org/officeDocument/2006/relationships/hyperlink" Target="https://podminky.urs.cz/item/CS_URS_2024_02/596211210" TargetMode="External" /><Relationship Id="rId16" Type="http://schemas.openxmlformats.org/officeDocument/2006/relationships/hyperlink" Target="https://podminky.urs.cz/item/CS_URS_2024_02/916131213" TargetMode="External" /><Relationship Id="rId17" Type="http://schemas.openxmlformats.org/officeDocument/2006/relationships/hyperlink" Target="https://podminky.urs.cz/item/CS_URS_2024_02/997221551" TargetMode="External" /><Relationship Id="rId18" Type="http://schemas.openxmlformats.org/officeDocument/2006/relationships/hyperlink" Target="https://podminky.urs.cz/item/CS_URS_2024_02/997221559" TargetMode="External" /><Relationship Id="rId19" Type="http://schemas.openxmlformats.org/officeDocument/2006/relationships/hyperlink" Target="https://podminky.urs.cz/item/CS_URS_2024_02/997221873" TargetMode="External" /><Relationship Id="rId20" Type="http://schemas.openxmlformats.org/officeDocument/2006/relationships/hyperlink" Target="https://podminky.urs.cz/item/CS_URS_2024_02/997221861" TargetMode="External" /><Relationship Id="rId21" Type="http://schemas.openxmlformats.org/officeDocument/2006/relationships/hyperlink" Target="https://podminky.urs.cz/item/CS_URS_2024_02/998223011" TargetMode="External" /><Relationship Id="rId2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85112123" TargetMode="External" /><Relationship Id="rId2" Type="http://schemas.openxmlformats.org/officeDocument/2006/relationships/hyperlink" Target="https://podminky.urs.cz/item/CS_URS_2024_02/985112113" TargetMode="External" /><Relationship Id="rId3" Type="http://schemas.openxmlformats.org/officeDocument/2006/relationships/hyperlink" Target="https://podminky.urs.cz/item/CS_URS_2024_02/985112133" TargetMode="External" /><Relationship Id="rId4" Type="http://schemas.openxmlformats.org/officeDocument/2006/relationships/hyperlink" Target="https://podminky.urs.cz/item/CS_URS_2024_02/985132311" TargetMode="External" /><Relationship Id="rId5" Type="http://schemas.openxmlformats.org/officeDocument/2006/relationships/hyperlink" Target="https://podminky.urs.cz/item/CS_URS_2024_02/985131311" TargetMode="External" /><Relationship Id="rId6" Type="http://schemas.openxmlformats.org/officeDocument/2006/relationships/hyperlink" Target="https://podminky.urs.cz/item/CS_URS_2024_02/985121123" TargetMode="External" /><Relationship Id="rId7" Type="http://schemas.openxmlformats.org/officeDocument/2006/relationships/hyperlink" Target="https://podminky.urs.cz/item/CS_URS_2024_02/985321111" TargetMode="External" /><Relationship Id="rId8" Type="http://schemas.openxmlformats.org/officeDocument/2006/relationships/hyperlink" Target="https://podminky.urs.cz/item/CS_URS_2024_02/985323111" TargetMode="External" /><Relationship Id="rId9" Type="http://schemas.openxmlformats.org/officeDocument/2006/relationships/hyperlink" Target="https://podminky.urs.cz/item/CS_URS_2024_02/985311215" TargetMode="External" /><Relationship Id="rId10" Type="http://schemas.openxmlformats.org/officeDocument/2006/relationships/hyperlink" Target="https://podminky.urs.cz/item/CS_URS_2024_02/985311115" TargetMode="External" /><Relationship Id="rId11" Type="http://schemas.openxmlformats.org/officeDocument/2006/relationships/hyperlink" Target="https://podminky.urs.cz/item/CS_URS_2024_02/985311314" TargetMode="External" /><Relationship Id="rId12" Type="http://schemas.openxmlformats.org/officeDocument/2006/relationships/hyperlink" Target="https://podminky.urs.cz/item/CS_URS_2024_02/985311114" TargetMode="External" /><Relationship Id="rId13" Type="http://schemas.openxmlformats.org/officeDocument/2006/relationships/hyperlink" Target="https://podminky.urs.cz/item/CS_URS_2024_02/985312111" TargetMode="External" /><Relationship Id="rId14" Type="http://schemas.openxmlformats.org/officeDocument/2006/relationships/hyperlink" Target="https://podminky.urs.cz/item/CS_URS_2024_02/997013501" TargetMode="External" /><Relationship Id="rId15" Type="http://schemas.openxmlformats.org/officeDocument/2006/relationships/hyperlink" Target="https://podminky.urs.cz/item/CS_URS_2024_02/997013509" TargetMode="External" /><Relationship Id="rId16" Type="http://schemas.openxmlformats.org/officeDocument/2006/relationships/hyperlink" Target="https://podminky.urs.cz/item/CS_URS_2024_02/997013869" TargetMode="External" /><Relationship Id="rId17" Type="http://schemas.openxmlformats.org/officeDocument/2006/relationships/hyperlink" Target="https://podminky.urs.cz/item/CS_URS_2024_02/998142251" TargetMode="External" /><Relationship Id="rId18" Type="http://schemas.openxmlformats.org/officeDocument/2006/relationships/hyperlink" Target="https://podminky.urs.cz/item/CS_URS_2024_02/711493111" TargetMode="External" /><Relationship Id="rId19" Type="http://schemas.openxmlformats.org/officeDocument/2006/relationships/hyperlink" Target="https://podminky.urs.cz/item/CS_URS_2024_02/711493121" TargetMode="External" /><Relationship Id="rId20" Type="http://schemas.openxmlformats.org/officeDocument/2006/relationships/hyperlink" Target="https://podminky.urs.cz/item/CS_URS_2024_02/998711121" TargetMode="External" /><Relationship Id="rId2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212000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Brno, VDJ Jehnice 2x 200 m3 – rekonstrukce technologie, stavební části, střešního pláště nad aku komorami a sanace vnitř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6. 12. 2024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Brno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Provo, spol. s r.o.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ROUND(AG55+AG57+AG59+AG61+AG63+AG65+AG67+AG69+AG71,2)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ROUND(AS55+AS57+AS59+AS61+AS63+AS65+AS67+AS69+AS71,2)</f>
        <v>0</v>
      </c>
      <c r="AT54" s="108">
        <f>ROUND(SUM(AV54:AW54),2)</f>
        <v>0</v>
      </c>
      <c r="AU54" s="109">
        <f>ROUND(AU55+AU57+AU59+AU61+AU63+AU65+AU67+AU69+AU71,5)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ROUND(AZ55+AZ57+AZ59+AZ61+AZ63+AZ65+AZ67+AZ69+AZ71,2)</f>
        <v>0</v>
      </c>
      <c r="BA54" s="108">
        <f>ROUND(BA55+BA57+BA59+BA61+BA63+BA65+BA67+BA69+BA71,2)</f>
        <v>0</v>
      </c>
      <c r="BB54" s="108">
        <f>ROUND(BB55+BB57+BB59+BB61+BB63+BB65+BB67+BB69+BB71,2)</f>
        <v>0</v>
      </c>
      <c r="BC54" s="108">
        <f>ROUND(BC55+BC57+BC59+BC61+BC63+BC65+BC67+BC69+BC71,2)</f>
        <v>0</v>
      </c>
      <c r="BD54" s="110">
        <f>ROUND(BD55+BD57+BD59+BD61+BD63+BD65+BD67+BD69+BD71,2)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7"/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79</v>
      </c>
      <c r="AR55" s="120"/>
      <c r="AS55" s="121">
        <f>ROUND(AS56,2)</f>
        <v>0</v>
      </c>
      <c r="AT55" s="122">
        <f>ROUND(SUM(AV55:AW55),2)</f>
        <v>0</v>
      </c>
      <c r="AU55" s="123">
        <f>ROUND(AU56,5)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ROUND(AZ56,2)</f>
        <v>0</v>
      </c>
      <c r="BA55" s="122">
        <f>ROUND(BA56,2)</f>
        <v>0</v>
      </c>
      <c r="BB55" s="122">
        <f>ROUND(BB56,2)</f>
        <v>0</v>
      </c>
      <c r="BC55" s="122">
        <f>ROUND(BC56,2)</f>
        <v>0</v>
      </c>
      <c r="BD55" s="124">
        <f>ROUND(BD56,2)</f>
        <v>0</v>
      </c>
      <c r="BE55" s="7"/>
      <c r="BS55" s="125" t="s">
        <v>72</v>
      </c>
      <c r="BT55" s="125" t="s">
        <v>80</v>
      </c>
      <c r="BU55" s="125" t="s">
        <v>74</v>
      </c>
      <c r="BV55" s="125" t="s">
        <v>75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4" customFormat="1" ht="16.5" customHeight="1">
      <c r="A56" s="126" t="s">
        <v>83</v>
      </c>
      <c r="B56" s="65"/>
      <c r="C56" s="127"/>
      <c r="D56" s="127"/>
      <c r="E56" s="128" t="s">
        <v>84</v>
      </c>
      <c r="F56" s="128"/>
      <c r="G56" s="128"/>
      <c r="H56" s="128"/>
      <c r="I56" s="128"/>
      <c r="J56" s="127"/>
      <c r="K56" s="128" t="s">
        <v>78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'PS01 - Strojně technologi...'!J32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85</v>
      </c>
      <c r="AR56" s="67"/>
      <c r="AS56" s="131">
        <v>0</v>
      </c>
      <c r="AT56" s="132">
        <f>ROUND(SUM(AV56:AW56),2)</f>
        <v>0</v>
      </c>
      <c r="AU56" s="133">
        <f>'PS01 - Strojně technologi...'!P92</f>
        <v>0</v>
      </c>
      <c r="AV56" s="132">
        <f>'PS01 - Strojně technologi...'!J35</f>
        <v>0</v>
      </c>
      <c r="AW56" s="132">
        <f>'PS01 - Strojně technologi...'!J36</f>
        <v>0</v>
      </c>
      <c r="AX56" s="132">
        <f>'PS01 - Strojně technologi...'!J37</f>
        <v>0</v>
      </c>
      <c r="AY56" s="132">
        <f>'PS01 - Strojně technologi...'!J38</f>
        <v>0</v>
      </c>
      <c r="AZ56" s="132">
        <f>'PS01 - Strojně technologi...'!F35</f>
        <v>0</v>
      </c>
      <c r="BA56" s="132">
        <f>'PS01 - Strojně technologi...'!F36</f>
        <v>0</v>
      </c>
      <c r="BB56" s="132">
        <f>'PS01 - Strojně technologi...'!F37</f>
        <v>0</v>
      </c>
      <c r="BC56" s="132">
        <f>'PS01 - Strojně technologi...'!F38</f>
        <v>0</v>
      </c>
      <c r="BD56" s="134">
        <f>'PS01 - Strojně technologi...'!F39</f>
        <v>0</v>
      </c>
      <c r="BE56" s="4"/>
      <c r="BT56" s="135" t="s">
        <v>82</v>
      </c>
      <c r="BV56" s="135" t="s">
        <v>75</v>
      </c>
      <c r="BW56" s="135" t="s">
        <v>86</v>
      </c>
      <c r="BX56" s="135" t="s">
        <v>81</v>
      </c>
      <c r="CL56" s="135" t="s">
        <v>19</v>
      </c>
    </row>
    <row r="57" s="7" customFormat="1" ht="16.5" customHeight="1">
      <c r="A57" s="7"/>
      <c r="B57" s="113"/>
      <c r="C57" s="114"/>
      <c r="D57" s="115" t="s">
        <v>87</v>
      </c>
      <c r="E57" s="115"/>
      <c r="F57" s="115"/>
      <c r="G57" s="115"/>
      <c r="H57" s="115"/>
      <c r="I57" s="116"/>
      <c r="J57" s="115" t="s">
        <v>88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ROUND(AG58,2)</f>
        <v>0</v>
      </c>
      <c r="AH57" s="116"/>
      <c r="AI57" s="116"/>
      <c r="AJ57" s="116"/>
      <c r="AK57" s="116"/>
      <c r="AL57" s="116"/>
      <c r="AM57" s="116"/>
      <c r="AN57" s="118">
        <f>SUM(AG57,AT57)</f>
        <v>0</v>
      </c>
      <c r="AO57" s="116"/>
      <c r="AP57" s="116"/>
      <c r="AQ57" s="119" t="s">
        <v>79</v>
      </c>
      <c r="AR57" s="120"/>
      <c r="AS57" s="121">
        <f>ROUND(AS58,2)</f>
        <v>0</v>
      </c>
      <c r="AT57" s="122">
        <f>ROUND(SUM(AV57:AW57),2)</f>
        <v>0</v>
      </c>
      <c r="AU57" s="123">
        <f>ROUND(AU58,5)</f>
        <v>0</v>
      </c>
      <c r="AV57" s="122">
        <f>ROUND(AZ57*L29,2)</f>
        <v>0</v>
      </c>
      <c r="AW57" s="122">
        <f>ROUND(BA57*L30,2)</f>
        <v>0</v>
      </c>
      <c r="AX57" s="122">
        <f>ROUND(BB57*L29,2)</f>
        <v>0</v>
      </c>
      <c r="AY57" s="122">
        <f>ROUND(BC57*L30,2)</f>
        <v>0</v>
      </c>
      <c r="AZ57" s="122">
        <f>ROUND(AZ58,2)</f>
        <v>0</v>
      </c>
      <c r="BA57" s="122">
        <f>ROUND(BA58,2)</f>
        <v>0</v>
      </c>
      <c r="BB57" s="122">
        <f>ROUND(BB58,2)</f>
        <v>0</v>
      </c>
      <c r="BC57" s="122">
        <f>ROUND(BC58,2)</f>
        <v>0</v>
      </c>
      <c r="BD57" s="124">
        <f>ROUND(BD58,2)</f>
        <v>0</v>
      </c>
      <c r="BE57" s="7"/>
      <c r="BS57" s="125" t="s">
        <v>72</v>
      </c>
      <c r="BT57" s="125" t="s">
        <v>80</v>
      </c>
      <c r="BU57" s="125" t="s">
        <v>74</v>
      </c>
      <c r="BV57" s="125" t="s">
        <v>75</v>
      </c>
      <c r="BW57" s="125" t="s">
        <v>89</v>
      </c>
      <c r="BX57" s="125" t="s">
        <v>5</v>
      </c>
      <c r="CL57" s="125" t="s">
        <v>19</v>
      </c>
      <c r="CM57" s="125" t="s">
        <v>82</v>
      </c>
    </row>
    <row r="58" s="4" customFormat="1" ht="16.5" customHeight="1">
      <c r="A58" s="126" t="s">
        <v>83</v>
      </c>
      <c r="B58" s="65"/>
      <c r="C58" s="127"/>
      <c r="D58" s="127"/>
      <c r="E58" s="128" t="s">
        <v>90</v>
      </c>
      <c r="F58" s="128"/>
      <c r="G58" s="128"/>
      <c r="H58" s="128"/>
      <c r="I58" s="128"/>
      <c r="J58" s="127"/>
      <c r="K58" s="128" t="s">
        <v>91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'PS 02 - Elektroinstalace ...'!J32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85</v>
      </c>
      <c r="AR58" s="67"/>
      <c r="AS58" s="131">
        <v>0</v>
      </c>
      <c r="AT58" s="132">
        <f>ROUND(SUM(AV58:AW58),2)</f>
        <v>0</v>
      </c>
      <c r="AU58" s="133">
        <f>'PS 02 - Elektroinstalace ...'!P96</f>
        <v>0</v>
      </c>
      <c r="AV58" s="132">
        <f>'PS 02 - Elektroinstalace ...'!J35</f>
        <v>0</v>
      </c>
      <c r="AW58" s="132">
        <f>'PS 02 - Elektroinstalace ...'!J36</f>
        <v>0</v>
      </c>
      <c r="AX58" s="132">
        <f>'PS 02 - Elektroinstalace ...'!J37</f>
        <v>0</v>
      </c>
      <c r="AY58" s="132">
        <f>'PS 02 - Elektroinstalace ...'!J38</f>
        <v>0</v>
      </c>
      <c r="AZ58" s="132">
        <f>'PS 02 - Elektroinstalace ...'!F35</f>
        <v>0</v>
      </c>
      <c r="BA58" s="132">
        <f>'PS 02 - Elektroinstalace ...'!F36</f>
        <v>0</v>
      </c>
      <c r="BB58" s="132">
        <f>'PS 02 - Elektroinstalace ...'!F37</f>
        <v>0</v>
      </c>
      <c r="BC58" s="132">
        <f>'PS 02 - Elektroinstalace ...'!F38</f>
        <v>0</v>
      </c>
      <c r="BD58" s="134">
        <f>'PS 02 - Elektroinstalace ...'!F39</f>
        <v>0</v>
      </c>
      <c r="BE58" s="4"/>
      <c r="BT58" s="135" t="s">
        <v>82</v>
      </c>
      <c r="BV58" s="135" t="s">
        <v>75</v>
      </c>
      <c r="BW58" s="135" t="s">
        <v>92</v>
      </c>
      <c r="BX58" s="135" t="s">
        <v>89</v>
      </c>
      <c r="CL58" s="135" t="s">
        <v>19</v>
      </c>
    </row>
    <row r="59" s="7" customFormat="1" ht="16.5" customHeight="1">
      <c r="A59" s="7"/>
      <c r="B59" s="113"/>
      <c r="C59" s="114"/>
      <c r="D59" s="115" t="s">
        <v>93</v>
      </c>
      <c r="E59" s="115"/>
      <c r="F59" s="115"/>
      <c r="G59" s="115"/>
      <c r="H59" s="115"/>
      <c r="I59" s="116"/>
      <c r="J59" s="115" t="s">
        <v>94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ROUND(AG60,2)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79</v>
      </c>
      <c r="AR59" s="120"/>
      <c r="AS59" s="121">
        <f>ROUND(AS60,2)</f>
        <v>0</v>
      </c>
      <c r="AT59" s="122">
        <f>ROUND(SUM(AV59:AW59),2)</f>
        <v>0</v>
      </c>
      <c r="AU59" s="123">
        <f>ROUND(AU60,5)</f>
        <v>0</v>
      </c>
      <c r="AV59" s="122">
        <f>ROUND(AZ59*L29,2)</f>
        <v>0</v>
      </c>
      <c r="AW59" s="122">
        <f>ROUND(BA59*L30,2)</f>
        <v>0</v>
      </c>
      <c r="AX59" s="122">
        <f>ROUND(BB59*L29,2)</f>
        <v>0</v>
      </c>
      <c r="AY59" s="122">
        <f>ROUND(BC59*L30,2)</f>
        <v>0</v>
      </c>
      <c r="AZ59" s="122">
        <f>ROUND(AZ60,2)</f>
        <v>0</v>
      </c>
      <c r="BA59" s="122">
        <f>ROUND(BA60,2)</f>
        <v>0</v>
      </c>
      <c r="BB59" s="122">
        <f>ROUND(BB60,2)</f>
        <v>0</v>
      </c>
      <c r="BC59" s="122">
        <f>ROUND(BC60,2)</f>
        <v>0</v>
      </c>
      <c r="BD59" s="124">
        <f>ROUND(BD60,2)</f>
        <v>0</v>
      </c>
      <c r="BE59" s="7"/>
      <c r="BS59" s="125" t="s">
        <v>72</v>
      </c>
      <c r="BT59" s="125" t="s">
        <v>80</v>
      </c>
      <c r="BU59" s="125" t="s">
        <v>74</v>
      </c>
      <c r="BV59" s="125" t="s">
        <v>75</v>
      </c>
      <c r="BW59" s="125" t="s">
        <v>95</v>
      </c>
      <c r="BX59" s="125" t="s">
        <v>5</v>
      </c>
      <c r="CL59" s="125" t="s">
        <v>19</v>
      </c>
      <c r="CM59" s="125" t="s">
        <v>82</v>
      </c>
    </row>
    <row r="60" s="4" customFormat="1" ht="16.5" customHeight="1">
      <c r="A60" s="126" t="s">
        <v>83</v>
      </c>
      <c r="B60" s="65"/>
      <c r="C60" s="127"/>
      <c r="D60" s="127"/>
      <c r="E60" s="128" t="s">
        <v>96</v>
      </c>
      <c r="F60" s="128"/>
      <c r="G60" s="128"/>
      <c r="H60" s="128"/>
      <c r="I60" s="128"/>
      <c r="J60" s="127"/>
      <c r="K60" s="128" t="s">
        <v>94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'PS03 - Zabezpečení objektu'!J32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85</v>
      </c>
      <c r="AR60" s="67"/>
      <c r="AS60" s="131">
        <v>0</v>
      </c>
      <c r="AT60" s="132">
        <f>ROUND(SUM(AV60:AW60),2)</f>
        <v>0</v>
      </c>
      <c r="AU60" s="133">
        <f>'PS03 - Zabezpečení objektu'!P89</f>
        <v>0</v>
      </c>
      <c r="AV60" s="132">
        <f>'PS03 - Zabezpečení objektu'!J35</f>
        <v>0</v>
      </c>
      <c r="AW60" s="132">
        <f>'PS03 - Zabezpečení objektu'!J36</f>
        <v>0</v>
      </c>
      <c r="AX60" s="132">
        <f>'PS03 - Zabezpečení objektu'!J37</f>
        <v>0</v>
      </c>
      <c r="AY60" s="132">
        <f>'PS03 - Zabezpečení objektu'!J38</f>
        <v>0</v>
      </c>
      <c r="AZ60" s="132">
        <f>'PS03 - Zabezpečení objektu'!F35</f>
        <v>0</v>
      </c>
      <c r="BA60" s="132">
        <f>'PS03 - Zabezpečení objektu'!F36</f>
        <v>0</v>
      </c>
      <c r="BB60" s="132">
        <f>'PS03 - Zabezpečení objektu'!F37</f>
        <v>0</v>
      </c>
      <c r="BC60" s="132">
        <f>'PS03 - Zabezpečení objektu'!F38</f>
        <v>0</v>
      </c>
      <c r="BD60" s="134">
        <f>'PS03 - Zabezpečení objektu'!F39</f>
        <v>0</v>
      </c>
      <c r="BE60" s="4"/>
      <c r="BT60" s="135" t="s">
        <v>82</v>
      </c>
      <c r="BV60" s="135" t="s">
        <v>75</v>
      </c>
      <c r="BW60" s="135" t="s">
        <v>97</v>
      </c>
      <c r="BX60" s="135" t="s">
        <v>95</v>
      </c>
      <c r="CL60" s="135" t="s">
        <v>19</v>
      </c>
    </row>
    <row r="61" s="7" customFormat="1" ht="16.5" customHeight="1">
      <c r="A61" s="7"/>
      <c r="B61" s="113"/>
      <c r="C61" s="114"/>
      <c r="D61" s="115" t="s">
        <v>98</v>
      </c>
      <c r="E61" s="115"/>
      <c r="F61" s="115"/>
      <c r="G61" s="115"/>
      <c r="H61" s="115"/>
      <c r="I61" s="116"/>
      <c r="J61" s="115" t="s">
        <v>99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ROUND(AG62,2)</f>
        <v>0</v>
      </c>
      <c r="AH61" s="116"/>
      <c r="AI61" s="116"/>
      <c r="AJ61" s="116"/>
      <c r="AK61" s="116"/>
      <c r="AL61" s="116"/>
      <c r="AM61" s="116"/>
      <c r="AN61" s="118">
        <f>SUM(AG61,AT61)</f>
        <v>0</v>
      </c>
      <c r="AO61" s="116"/>
      <c r="AP61" s="116"/>
      <c r="AQ61" s="119" t="s">
        <v>100</v>
      </c>
      <c r="AR61" s="120"/>
      <c r="AS61" s="121">
        <f>ROUND(AS62,2)</f>
        <v>0</v>
      </c>
      <c r="AT61" s="122">
        <f>ROUND(SUM(AV61:AW61),2)</f>
        <v>0</v>
      </c>
      <c r="AU61" s="123">
        <f>ROUND(AU62,5)</f>
        <v>0</v>
      </c>
      <c r="AV61" s="122">
        <f>ROUND(AZ61*L29,2)</f>
        <v>0</v>
      </c>
      <c r="AW61" s="122">
        <f>ROUND(BA61*L30,2)</f>
        <v>0</v>
      </c>
      <c r="AX61" s="122">
        <f>ROUND(BB61*L29,2)</f>
        <v>0</v>
      </c>
      <c r="AY61" s="122">
        <f>ROUND(BC61*L30,2)</f>
        <v>0</v>
      </c>
      <c r="AZ61" s="122">
        <f>ROUND(AZ62,2)</f>
        <v>0</v>
      </c>
      <c r="BA61" s="122">
        <f>ROUND(BA62,2)</f>
        <v>0</v>
      </c>
      <c r="BB61" s="122">
        <f>ROUND(BB62,2)</f>
        <v>0</v>
      </c>
      <c r="BC61" s="122">
        <f>ROUND(BC62,2)</f>
        <v>0</v>
      </c>
      <c r="BD61" s="124">
        <f>ROUND(BD62,2)</f>
        <v>0</v>
      </c>
      <c r="BE61" s="7"/>
      <c r="BS61" s="125" t="s">
        <v>72</v>
      </c>
      <c r="BT61" s="125" t="s">
        <v>80</v>
      </c>
      <c r="BU61" s="125" t="s">
        <v>74</v>
      </c>
      <c r="BV61" s="125" t="s">
        <v>75</v>
      </c>
      <c r="BW61" s="125" t="s">
        <v>101</v>
      </c>
      <c r="BX61" s="125" t="s">
        <v>5</v>
      </c>
      <c r="CL61" s="125" t="s">
        <v>19</v>
      </c>
      <c r="CM61" s="125" t="s">
        <v>82</v>
      </c>
    </row>
    <row r="62" s="4" customFormat="1" ht="16.5" customHeight="1">
      <c r="A62" s="126" t="s">
        <v>83</v>
      </c>
      <c r="B62" s="65"/>
      <c r="C62" s="127"/>
      <c r="D62" s="127"/>
      <c r="E62" s="128" t="s">
        <v>102</v>
      </c>
      <c r="F62" s="128"/>
      <c r="G62" s="128"/>
      <c r="H62" s="128"/>
      <c r="I62" s="128"/>
      <c r="J62" s="127"/>
      <c r="K62" s="128" t="s">
        <v>99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'SO01 - Vodojem - stavební...'!J32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85</v>
      </c>
      <c r="AR62" s="67"/>
      <c r="AS62" s="131">
        <v>0</v>
      </c>
      <c r="AT62" s="132">
        <f>ROUND(SUM(AV62:AW62),2)</f>
        <v>0</v>
      </c>
      <c r="AU62" s="133">
        <f>'SO01 - Vodojem - stavební...'!P116</f>
        <v>0</v>
      </c>
      <c r="AV62" s="132">
        <f>'SO01 - Vodojem - stavební...'!J35</f>
        <v>0</v>
      </c>
      <c r="AW62" s="132">
        <f>'SO01 - Vodojem - stavební...'!J36</f>
        <v>0</v>
      </c>
      <c r="AX62" s="132">
        <f>'SO01 - Vodojem - stavební...'!J37</f>
        <v>0</v>
      </c>
      <c r="AY62" s="132">
        <f>'SO01 - Vodojem - stavební...'!J38</f>
        <v>0</v>
      </c>
      <c r="AZ62" s="132">
        <f>'SO01 - Vodojem - stavební...'!F35</f>
        <v>0</v>
      </c>
      <c r="BA62" s="132">
        <f>'SO01 - Vodojem - stavební...'!F36</f>
        <v>0</v>
      </c>
      <c r="BB62" s="132">
        <f>'SO01 - Vodojem - stavební...'!F37</f>
        <v>0</v>
      </c>
      <c r="BC62" s="132">
        <f>'SO01 - Vodojem - stavební...'!F38</f>
        <v>0</v>
      </c>
      <c r="BD62" s="134">
        <f>'SO01 - Vodojem - stavební...'!F39</f>
        <v>0</v>
      </c>
      <c r="BE62" s="4"/>
      <c r="BT62" s="135" t="s">
        <v>82</v>
      </c>
      <c r="BV62" s="135" t="s">
        <v>75</v>
      </c>
      <c r="BW62" s="135" t="s">
        <v>103</v>
      </c>
      <c r="BX62" s="135" t="s">
        <v>101</v>
      </c>
      <c r="CL62" s="135" t="s">
        <v>19</v>
      </c>
    </row>
    <row r="63" s="7" customFormat="1" ht="16.5" customHeight="1">
      <c r="A63" s="7"/>
      <c r="B63" s="113"/>
      <c r="C63" s="114"/>
      <c r="D63" s="115" t="s">
        <v>104</v>
      </c>
      <c r="E63" s="115"/>
      <c r="F63" s="115"/>
      <c r="G63" s="115"/>
      <c r="H63" s="115"/>
      <c r="I63" s="116"/>
      <c r="J63" s="115" t="s">
        <v>105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7">
        <f>ROUND(AG64,2)</f>
        <v>0</v>
      </c>
      <c r="AH63" s="116"/>
      <c r="AI63" s="116"/>
      <c r="AJ63" s="116"/>
      <c r="AK63" s="116"/>
      <c r="AL63" s="116"/>
      <c r="AM63" s="116"/>
      <c r="AN63" s="118">
        <f>SUM(AG63,AT63)</f>
        <v>0</v>
      </c>
      <c r="AO63" s="116"/>
      <c r="AP63" s="116"/>
      <c r="AQ63" s="119" t="s">
        <v>100</v>
      </c>
      <c r="AR63" s="120"/>
      <c r="AS63" s="121">
        <f>ROUND(AS64,2)</f>
        <v>0</v>
      </c>
      <c r="AT63" s="122">
        <f>ROUND(SUM(AV63:AW63),2)</f>
        <v>0</v>
      </c>
      <c r="AU63" s="123">
        <f>ROUND(AU64,5)</f>
        <v>0</v>
      </c>
      <c r="AV63" s="122">
        <f>ROUND(AZ63*L29,2)</f>
        <v>0</v>
      </c>
      <c r="AW63" s="122">
        <f>ROUND(BA63*L30,2)</f>
        <v>0</v>
      </c>
      <c r="AX63" s="122">
        <f>ROUND(BB63*L29,2)</f>
        <v>0</v>
      </c>
      <c r="AY63" s="122">
        <f>ROUND(BC63*L30,2)</f>
        <v>0</v>
      </c>
      <c r="AZ63" s="122">
        <f>ROUND(AZ64,2)</f>
        <v>0</v>
      </c>
      <c r="BA63" s="122">
        <f>ROUND(BA64,2)</f>
        <v>0</v>
      </c>
      <c r="BB63" s="122">
        <f>ROUND(BB64,2)</f>
        <v>0</v>
      </c>
      <c r="BC63" s="122">
        <f>ROUND(BC64,2)</f>
        <v>0</v>
      </c>
      <c r="BD63" s="124">
        <f>ROUND(BD64,2)</f>
        <v>0</v>
      </c>
      <c r="BE63" s="7"/>
      <c r="BS63" s="125" t="s">
        <v>72</v>
      </c>
      <c r="BT63" s="125" t="s">
        <v>80</v>
      </c>
      <c r="BU63" s="125" t="s">
        <v>74</v>
      </c>
      <c r="BV63" s="125" t="s">
        <v>75</v>
      </c>
      <c r="BW63" s="125" t="s">
        <v>106</v>
      </c>
      <c r="BX63" s="125" t="s">
        <v>5</v>
      </c>
      <c r="CL63" s="125" t="s">
        <v>19</v>
      </c>
      <c r="CM63" s="125" t="s">
        <v>82</v>
      </c>
    </row>
    <row r="64" s="4" customFormat="1" ht="16.5" customHeight="1">
      <c r="A64" s="126" t="s">
        <v>83</v>
      </c>
      <c r="B64" s="65"/>
      <c r="C64" s="127"/>
      <c r="D64" s="127"/>
      <c r="E64" s="128" t="s">
        <v>107</v>
      </c>
      <c r="F64" s="128"/>
      <c r="G64" s="128"/>
      <c r="H64" s="128"/>
      <c r="I64" s="128"/>
      <c r="J64" s="127"/>
      <c r="K64" s="128" t="s">
        <v>105</v>
      </c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9">
        <f>'SO02 - Oplocení'!J32</f>
        <v>0</v>
      </c>
      <c r="AH64" s="127"/>
      <c r="AI64" s="127"/>
      <c r="AJ64" s="127"/>
      <c r="AK64" s="127"/>
      <c r="AL64" s="127"/>
      <c r="AM64" s="127"/>
      <c r="AN64" s="129">
        <f>SUM(AG64,AT64)</f>
        <v>0</v>
      </c>
      <c r="AO64" s="127"/>
      <c r="AP64" s="127"/>
      <c r="AQ64" s="130" t="s">
        <v>85</v>
      </c>
      <c r="AR64" s="67"/>
      <c r="AS64" s="131">
        <v>0</v>
      </c>
      <c r="AT64" s="132">
        <f>ROUND(SUM(AV64:AW64),2)</f>
        <v>0</v>
      </c>
      <c r="AU64" s="133">
        <f>'SO02 - Oplocení'!P100</f>
        <v>0</v>
      </c>
      <c r="AV64" s="132">
        <f>'SO02 - Oplocení'!J35</f>
        <v>0</v>
      </c>
      <c r="AW64" s="132">
        <f>'SO02 - Oplocení'!J36</f>
        <v>0</v>
      </c>
      <c r="AX64" s="132">
        <f>'SO02 - Oplocení'!J37</f>
        <v>0</v>
      </c>
      <c r="AY64" s="132">
        <f>'SO02 - Oplocení'!J38</f>
        <v>0</v>
      </c>
      <c r="AZ64" s="132">
        <f>'SO02 - Oplocení'!F35</f>
        <v>0</v>
      </c>
      <c r="BA64" s="132">
        <f>'SO02 - Oplocení'!F36</f>
        <v>0</v>
      </c>
      <c r="BB64" s="132">
        <f>'SO02 - Oplocení'!F37</f>
        <v>0</v>
      </c>
      <c r="BC64" s="132">
        <f>'SO02 - Oplocení'!F38</f>
        <v>0</v>
      </c>
      <c r="BD64" s="134">
        <f>'SO02 - Oplocení'!F39</f>
        <v>0</v>
      </c>
      <c r="BE64" s="4"/>
      <c r="BT64" s="135" t="s">
        <v>82</v>
      </c>
      <c r="BV64" s="135" t="s">
        <v>75</v>
      </c>
      <c r="BW64" s="135" t="s">
        <v>108</v>
      </c>
      <c r="BX64" s="135" t="s">
        <v>106</v>
      </c>
      <c r="CL64" s="135" t="s">
        <v>19</v>
      </c>
    </row>
    <row r="65" s="7" customFormat="1" ht="16.5" customHeight="1">
      <c r="A65" s="7"/>
      <c r="B65" s="113"/>
      <c r="C65" s="114"/>
      <c r="D65" s="115" t="s">
        <v>109</v>
      </c>
      <c r="E65" s="115"/>
      <c r="F65" s="115"/>
      <c r="G65" s="115"/>
      <c r="H65" s="115"/>
      <c r="I65" s="116"/>
      <c r="J65" s="115" t="s">
        <v>110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7">
        <f>ROUND(AG66,2)</f>
        <v>0</v>
      </c>
      <c r="AH65" s="116"/>
      <c r="AI65" s="116"/>
      <c r="AJ65" s="116"/>
      <c r="AK65" s="116"/>
      <c r="AL65" s="116"/>
      <c r="AM65" s="116"/>
      <c r="AN65" s="118">
        <f>SUM(AG65,AT65)</f>
        <v>0</v>
      </c>
      <c r="AO65" s="116"/>
      <c r="AP65" s="116"/>
      <c r="AQ65" s="119" t="s">
        <v>100</v>
      </c>
      <c r="AR65" s="120"/>
      <c r="AS65" s="121">
        <f>ROUND(AS66,2)</f>
        <v>0</v>
      </c>
      <c r="AT65" s="122">
        <f>ROUND(SUM(AV65:AW65),2)</f>
        <v>0</v>
      </c>
      <c r="AU65" s="123">
        <f>ROUND(AU66,5)</f>
        <v>0</v>
      </c>
      <c r="AV65" s="122">
        <f>ROUND(AZ65*L29,2)</f>
        <v>0</v>
      </c>
      <c r="AW65" s="122">
        <f>ROUND(BA65*L30,2)</f>
        <v>0</v>
      </c>
      <c r="AX65" s="122">
        <f>ROUND(BB65*L29,2)</f>
        <v>0</v>
      </c>
      <c r="AY65" s="122">
        <f>ROUND(BC65*L30,2)</f>
        <v>0</v>
      </c>
      <c r="AZ65" s="122">
        <f>ROUND(AZ66,2)</f>
        <v>0</v>
      </c>
      <c r="BA65" s="122">
        <f>ROUND(BA66,2)</f>
        <v>0</v>
      </c>
      <c r="BB65" s="122">
        <f>ROUND(BB66,2)</f>
        <v>0</v>
      </c>
      <c r="BC65" s="122">
        <f>ROUND(BC66,2)</f>
        <v>0</v>
      </c>
      <c r="BD65" s="124">
        <f>ROUND(BD66,2)</f>
        <v>0</v>
      </c>
      <c r="BE65" s="7"/>
      <c r="BS65" s="125" t="s">
        <v>72</v>
      </c>
      <c r="BT65" s="125" t="s">
        <v>80</v>
      </c>
      <c r="BU65" s="125" t="s">
        <v>74</v>
      </c>
      <c r="BV65" s="125" t="s">
        <v>75</v>
      </c>
      <c r="BW65" s="125" t="s">
        <v>111</v>
      </c>
      <c r="BX65" s="125" t="s">
        <v>5</v>
      </c>
      <c r="CL65" s="125" t="s">
        <v>19</v>
      </c>
      <c r="CM65" s="125" t="s">
        <v>82</v>
      </c>
    </row>
    <row r="66" s="4" customFormat="1" ht="16.5" customHeight="1">
      <c r="A66" s="126" t="s">
        <v>83</v>
      </c>
      <c r="B66" s="65"/>
      <c r="C66" s="127"/>
      <c r="D66" s="127"/>
      <c r="E66" s="128" t="s">
        <v>112</v>
      </c>
      <c r="F66" s="128"/>
      <c r="G66" s="128"/>
      <c r="H66" s="128"/>
      <c r="I66" s="128"/>
      <c r="J66" s="127"/>
      <c r="K66" s="128" t="s">
        <v>110</v>
      </c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9">
        <f>'SO03 - Zpevněné plochy'!J32</f>
        <v>0</v>
      </c>
      <c r="AH66" s="127"/>
      <c r="AI66" s="127"/>
      <c r="AJ66" s="127"/>
      <c r="AK66" s="127"/>
      <c r="AL66" s="127"/>
      <c r="AM66" s="127"/>
      <c r="AN66" s="129">
        <f>SUM(AG66,AT66)</f>
        <v>0</v>
      </c>
      <c r="AO66" s="127"/>
      <c r="AP66" s="127"/>
      <c r="AQ66" s="130" t="s">
        <v>85</v>
      </c>
      <c r="AR66" s="67"/>
      <c r="AS66" s="131">
        <v>0</v>
      </c>
      <c r="AT66" s="132">
        <f>ROUND(SUM(AV66:AW66),2)</f>
        <v>0</v>
      </c>
      <c r="AU66" s="133">
        <f>'SO03 - Zpevněné plochy'!P96</f>
        <v>0</v>
      </c>
      <c r="AV66" s="132">
        <f>'SO03 - Zpevněné plochy'!J35</f>
        <v>0</v>
      </c>
      <c r="AW66" s="132">
        <f>'SO03 - Zpevněné plochy'!J36</f>
        <v>0</v>
      </c>
      <c r="AX66" s="132">
        <f>'SO03 - Zpevněné plochy'!J37</f>
        <v>0</v>
      </c>
      <c r="AY66" s="132">
        <f>'SO03 - Zpevněné plochy'!J38</f>
        <v>0</v>
      </c>
      <c r="AZ66" s="132">
        <f>'SO03 - Zpevněné plochy'!F35</f>
        <v>0</v>
      </c>
      <c r="BA66" s="132">
        <f>'SO03 - Zpevněné plochy'!F36</f>
        <v>0</v>
      </c>
      <c r="BB66" s="132">
        <f>'SO03 - Zpevněné plochy'!F37</f>
        <v>0</v>
      </c>
      <c r="BC66" s="132">
        <f>'SO03 - Zpevněné plochy'!F38</f>
        <v>0</v>
      </c>
      <c r="BD66" s="134">
        <f>'SO03 - Zpevněné plochy'!F39</f>
        <v>0</v>
      </c>
      <c r="BE66" s="4"/>
      <c r="BT66" s="135" t="s">
        <v>82</v>
      </c>
      <c r="BV66" s="135" t="s">
        <v>75</v>
      </c>
      <c r="BW66" s="135" t="s">
        <v>113</v>
      </c>
      <c r="BX66" s="135" t="s">
        <v>111</v>
      </c>
      <c r="CL66" s="135" t="s">
        <v>19</v>
      </c>
    </row>
    <row r="67" s="7" customFormat="1" ht="16.5" customHeight="1">
      <c r="A67" s="7"/>
      <c r="B67" s="113"/>
      <c r="C67" s="114"/>
      <c r="D67" s="115" t="s">
        <v>114</v>
      </c>
      <c r="E67" s="115"/>
      <c r="F67" s="115"/>
      <c r="G67" s="115"/>
      <c r="H67" s="115"/>
      <c r="I67" s="116"/>
      <c r="J67" s="115" t="s">
        <v>115</v>
      </c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7">
        <f>ROUND(AG68,2)</f>
        <v>0</v>
      </c>
      <c r="AH67" s="116"/>
      <c r="AI67" s="116"/>
      <c r="AJ67" s="116"/>
      <c r="AK67" s="116"/>
      <c r="AL67" s="116"/>
      <c r="AM67" s="116"/>
      <c r="AN67" s="118">
        <f>SUM(AG67,AT67)</f>
        <v>0</v>
      </c>
      <c r="AO67" s="116"/>
      <c r="AP67" s="116"/>
      <c r="AQ67" s="119" t="s">
        <v>100</v>
      </c>
      <c r="AR67" s="120"/>
      <c r="AS67" s="121">
        <f>ROUND(AS68,2)</f>
        <v>0</v>
      </c>
      <c r="AT67" s="122">
        <f>ROUND(SUM(AV67:AW67),2)</f>
        <v>0</v>
      </c>
      <c r="AU67" s="123">
        <f>ROUND(AU68,5)</f>
        <v>0</v>
      </c>
      <c r="AV67" s="122">
        <f>ROUND(AZ67*L29,2)</f>
        <v>0</v>
      </c>
      <c r="AW67" s="122">
        <f>ROUND(BA67*L30,2)</f>
        <v>0</v>
      </c>
      <c r="AX67" s="122">
        <f>ROUND(BB67*L29,2)</f>
        <v>0</v>
      </c>
      <c r="AY67" s="122">
        <f>ROUND(BC67*L30,2)</f>
        <v>0</v>
      </c>
      <c r="AZ67" s="122">
        <f>ROUND(AZ68,2)</f>
        <v>0</v>
      </c>
      <c r="BA67" s="122">
        <f>ROUND(BA68,2)</f>
        <v>0</v>
      </c>
      <c r="BB67" s="122">
        <f>ROUND(BB68,2)</f>
        <v>0</v>
      </c>
      <c r="BC67" s="122">
        <f>ROUND(BC68,2)</f>
        <v>0</v>
      </c>
      <c r="BD67" s="124">
        <f>ROUND(BD68,2)</f>
        <v>0</v>
      </c>
      <c r="BE67" s="7"/>
      <c r="BS67" s="125" t="s">
        <v>72</v>
      </c>
      <c r="BT67" s="125" t="s">
        <v>80</v>
      </c>
      <c r="BU67" s="125" t="s">
        <v>74</v>
      </c>
      <c r="BV67" s="125" t="s">
        <v>75</v>
      </c>
      <c r="BW67" s="125" t="s">
        <v>116</v>
      </c>
      <c r="BX67" s="125" t="s">
        <v>5</v>
      </c>
      <c r="CL67" s="125" t="s">
        <v>19</v>
      </c>
      <c r="CM67" s="125" t="s">
        <v>82</v>
      </c>
    </row>
    <row r="68" s="4" customFormat="1" ht="16.5" customHeight="1">
      <c r="A68" s="126" t="s">
        <v>83</v>
      </c>
      <c r="B68" s="65"/>
      <c r="C68" s="127"/>
      <c r="D68" s="127"/>
      <c r="E68" s="128" t="s">
        <v>117</v>
      </c>
      <c r="F68" s="128"/>
      <c r="G68" s="128"/>
      <c r="H68" s="128"/>
      <c r="I68" s="128"/>
      <c r="J68" s="127"/>
      <c r="K68" s="128" t="s">
        <v>115</v>
      </c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9">
        <f>'SO04 - Stavební elektro'!J32</f>
        <v>0</v>
      </c>
      <c r="AH68" s="127"/>
      <c r="AI68" s="127"/>
      <c r="AJ68" s="127"/>
      <c r="AK68" s="127"/>
      <c r="AL68" s="127"/>
      <c r="AM68" s="127"/>
      <c r="AN68" s="129">
        <f>SUM(AG68,AT68)</f>
        <v>0</v>
      </c>
      <c r="AO68" s="127"/>
      <c r="AP68" s="127"/>
      <c r="AQ68" s="130" t="s">
        <v>85</v>
      </c>
      <c r="AR68" s="67"/>
      <c r="AS68" s="131">
        <v>0</v>
      </c>
      <c r="AT68" s="132">
        <f>ROUND(SUM(AV68:AW68),2)</f>
        <v>0</v>
      </c>
      <c r="AU68" s="133">
        <f>'SO04 - Stavební elektro'!P92</f>
        <v>0</v>
      </c>
      <c r="AV68" s="132">
        <f>'SO04 - Stavební elektro'!J35</f>
        <v>0</v>
      </c>
      <c r="AW68" s="132">
        <f>'SO04 - Stavební elektro'!J36</f>
        <v>0</v>
      </c>
      <c r="AX68" s="132">
        <f>'SO04 - Stavební elektro'!J37</f>
        <v>0</v>
      </c>
      <c r="AY68" s="132">
        <f>'SO04 - Stavební elektro'!J38</f>
        <v>0</v>
      </c>
      <c r="AZ68" s="132">
        <f>'SO04 - Stavební elektro'!F35</f>
        <v>0</v>
      </c>
      <c r="BA68" s="132">
        <f>'SO04 - Stavební elektro'!F36</f>
        <v>0</v>
      </c>
      <c r="BB68" s="132">
        <f>'SO04 - Stavební elektro'!F37</f>
        <v>0</v>
      </c>
      <c r="BC68" s="132">
        <f>'SO04 - Stavební elektro'!F38</f>
        <v>0</v>
      </c>
      <c r="BD68" s="134">
        <f>'SO04 - Stavební elektro'!F39</f>
        <v>0</v>
      </c>
      <c r="BE68" s="4"/>
      <c r="BT68" s="135" t="s">
        <v>82</v>
      </c>
      <c r="BV68" s="135" t="s">
        <v>75</v>
      </c>
      <c r="BW68" s="135" t="s">
        <v>118</v>
      </c>
      <c r="BX68" s="135" t="s">
        <v>116</v>
      </c>
      <c r="CL68" s="135" t="s">
        <v>19</v>
      </c>
    </row>
    <row r="69" s="7" customFormat="1" ht="16.5" customHeight="1">
      <c r="A69" s="7"/>
      <c r="B69" s="113"/>
      <c r="C69" s="114"/>
      <c r="D69" s="115" t="s">
        <v>119</v>
      </c>
      <c r="E69" s="115"/>
      <c r="F69" s="115"/>
      <c r="G69" s="115"/>
      <c r="H69" s="115"/>
      <c r="I69" s="116"/>
      <c r="J69" s="115" t="s">
        <v>120</v>
      </c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7">
        <f>ROUND(AG70,2)</f>
        <v>0</v>
      </c>
      <c r="AH69" s="116"/>
      <c r="AI69" s="116"/>
      <c r="AJ69" s="116"/>
      <c r="AK69" s="116"/>
      <c r="AL69" s="116"/>
      <c r="AM69" s="116"/>
      <c r="AN69" s="118">
        <f>SUM(AG69,AT69)</f>
        <v>0</v>
      </c>
      <c r="AO69" s="116"/>
      <c r="AP69" s="116"/>
      <c r="AQ69" s="119" t="s">
        <v>100</v>
      </c>
      <c r="AR69" s="120"/>
      <c r="AS69" s="121">
        <f>ROUND(AS70,2)</f>
        <v>0</v>
      </c>
      <c r="AT69" s="122">
        <f>ROUND(SUM(AV69:AW69),2)</f>
        <v>0</v>
      </c>
      <c r="AU69" s="123">
        <f>ROUND(AU70,5)</f>
        <v>0</v>
      </c>
      <c r="AV69" s="122">
        <f>ROUND(AZ69*L29,2)</f>
        <v>0</v>
      </c>
      <c r="AW69" s="122">
        <f>ROUND(BA69*L30,2)</f>
        <v>0</v>
      </c>
      <c r="AX69" s="122">
        <f>ROUND(BB69*L29,2)</f>
        <v>0</v>
      </c>
      <c r="AY69" s="122">
        <f>ROUND(BC69*L30,2)</f>
        <v>0</v>
      </c>
      <c r="AZ69" s="122">
        <f>ROUND(AZ70,2)</f>
        <v>0</v>
      </c>
      <c r="BA69" s="122">
        <f>ROUND(BA70,2)</f>
        <v>0</v>
      </c>
      <c r="BB69" s="122">
        <f>ROUND(BB70,2)</f>
        <v>0</v>
      </c>
      <c r="BC69" s="122">
        <f>ROUND(BC70,2)</f>
        <v>0</v>
      </c>
      <c r="BD69" s="124">
        <f>ROUND(BD70,2)</f>
        <v>0</v>
      </c>
      <c r="BE69" s="7"/>
      <c r="BS69" s="125" t="s">
        <v>72</v>
      </c>
      <c r="BT69" s="125" t="s">
        <v>80</v>
      </c>
      <c r="BU69" s="125" t="s">
        <v>74</v>
      </c>
      <c r="BV69" s="125" t="s">
        <v>75</v>
      </c>
      <c r="BW69" s="125" t="s">
        <v>121</v>
      </c>
      <c r="BX69" s="125" t="s">
        <v>5</v>
      </c>
      <c r="CL69" s="125" t="s">
        <v>19</v>
      </c>
      <c r="CM69" s="125" t="s">
        <v>82</v>
      </c>
    </row>
    <row r="70" s="4" customFormat="1" ht="16.5" customHeight="1">
      <c r="A70" s="126" t="s">
        <v>83</v>
      </c>
      <c r="B70" s="65"/>
      <c r="C70" s="127"/>
      <c r="D70" s="127"/>
      <c r="E70" s="128" t="s">
        <v>122</v>
      </c>
      <c r="F70" s="128"/>
      <c r="G70" s="128"/>
      <c r="H70" s="128"/>
      <c r="I70" s="128"/>
      <c r="J70" s="127"/>
      <c r="K70" s="128" t="s">
        <v>120</v>
      </c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9">
        <f>'SO05 - Sanace akumulačníc...'!J32</f>
        <v>0</v>
      </c>
      <c r="AH70" s="127"/>
      <c r="AI70" s="127"/>
      <c r="AJ70" s="127"/>
      <c r="AK70" s="127"/>
      <c r="AL70" s="127"/>
      <c r="AM70" s="127"/>
      <c r="AN70" s="129">
        <f>SUM(AG70,AT70)</f>
        <v>0</v>
      </c>
      <c r="AO70" s="127"/>
      <c r="AP70" s="127"/>
      <c r="AQ70" s="130" t="s">
        <v>85</v>
      </c>
      <c r="AR70" s="67"/>
      <c r="AS70" s="131">
        <v>0</v>
      </c>
      <c r="AT70" s="132">
        <f>ROUND(SUM(AV70:AW70),2)</f>
        <v>0</v>
      </c>
      <c r="AU70" s="133">
        <f>'SO05 - Sanace akumulačníc...'!P91</f>
        <v>0</v>
      </c>
      <c r="AV70" s="132">
        <f>'SO05 - Sanace akumulačníc...'!J35</f>
        <v>0</v>
      </c>
      <c r="AW70" s="132">
        <f>'SO05 - Sanace akumulačníc...'!J36</f>
        <v>0</v>
      </c>
      <c r="AX70" s="132">
        <f>'SO05 - Sanace akumulačníc...'!J37</f>
        <v>0</v>
      </c>
      <c r="AY70" s="132">
        <f>'SO05 - Sanace akumulačníc...'!J38</f>
        <v>0</v>
      </c>
      <c r="AZ70" s="132">
        <f>'SO05 - Sanace akumulačníc...'!F35</f>
        <v>0</v>
      </c>
      <c r="BA70" s="132">
        <f>'SO05 - Sanace akumulačníc...'!F36</f>
        <v>0</v>
      </c>
      <c r="BB70" s="132">
        <f>'SO05 - Sanace akumulačníc...'!F37</f>
        <v>0</v>
      </c>
      <c r="BC70" s="132">
        <f>'SO05 - Sanace akumulačníc...'!F38</f>
        <v>0</v>
      </c>
      <c r="BD70" s="134">
        <f>'SO05 - Sanace akumulačníc...'!F39</f>
        <v>0</v>
      </c>
      <c r="BE70" s="4"/>
      <c r="BT70" s="135" t="s">
        <v>82</v>
      </c>
      <c r="BV70" s="135" t="s">
        <v>75</v>
      </c>
      <c r="BW70" s="135" t="s">
        <v>123</v>
      </c>
      <c r="BX70" s="135" t="s">
        <v>121</v>
      </c>
      <c r="CL70" s="135" t="s">
        <v>19</v>
      </c>
    </row>
    <row r="71" s="7" customFormat="1" ht="16.5" customHeight="1">
      <c r="A71" s="7"/>
      <c r="B71" s="113"/>
      <c r="C71" s="114"/>
      <c r="D71" s="115" t="s">
        <v>124</v>
      </c>
      <c r="E71" s="115"/>
      <c r="F71" s="115"/>
      <c r="G71" s="115"/>
      <c r="H71" s="115"/>
      <c r="I71" s="116"/>
      <c r="J71" s="115" t="s">
        <v>125</v>
      </c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7">
        <f>ROUND(AG72,2)</f>
        <v>0</v>
      </c>
      <c r="AH71" s="116"/>
      <c r="AI71" s="116"/>
      <c r="AJ71" s="116"/>
      <c r="AK71" s="116"/>
      <c r="AL71" s="116"/>
      <c r="AM71" s="116"/>
      <c r="AN71" s="118">
        <f>SUM(AG71,AT71)</f>
        <v>0</v>
      </c>
      <c r="AO71" s="116"/>
      <c r="AP71" s="116"/>
      <c r="AQ71" s="119" t="s">
        <v>126</v>
      </c>
      <c r="AR71" s="120"/>
      <c r="AS71" s="121">
        <f>ROUND(AS72,2)</f>
        <v>0</v>
      </c>
      <c r="AT71" s="122">
        <f>ROUND(SUM(AV71:AW71),2)</f>
        <v>0</v>
      </c>
      <c r="AU71" s="123">
        <f>ROUND(AU72,5)</f>
        <v>0</v>
      </c>
      <c r="AV71" s="122">
        <f>ROUND(AZ71*L29,2)</f>
        <v>0</v>
      </c>
      <c r="AW71" s="122">
        <f>ROUND(BA71*L30,2)</f>
        <v>0</v>
      </c>
      <c r="AX71" s="122">
        <f>ROUND(BB71*L29,2)</f>
        <v>0</v>
      </c>
      <c r="AY71" s="122">
        <f>ROUND(BC71*L30,2)</f>
        <v>0</v>
      </c>
      <c r="AZ71" s="122">
        <f>ROUND(AZ72,2)</f>
        <v>0</v>
      </c>
      <c r="BA71" s="122">
        <f>ROUND(BA72,2)</f>
        <v>0</v>
      </c>
      <c r="BB71" s="122">
        <f>ROUND(BB72,2)</f>
        <v>0</v>
      </c>
      <c r="BC71" s="122">
        <f>ROUND(BC72,2)</f>
        <v>0</v>
      </c>
      <c r="BD71" s="124">
        <f>ROUND(BD72,2)</f>
        <v>0</v>
      </c>
      <c r="BE71" s="7"/>
      <c r="BS71" s="125" t="s">
        <v>72</v>
      </c>
      <c r="BT71" s="125" t="s">
        <v>80</v>
      </c>
      <c r="BU71" s="125" t="s">
        <v>74</v>
      </c>
      <c r="BV71" s="125" t="s">
        <v>75</v>
      </c>
      <c r="BW71" s="125" t="s">
        <v>127</v>
      </c>
      <c r="BX71" s="125" t="s">
        <v>5</v>
      </c>
      <c r="CL71" s="125" t="s">
        <v>19</v>
      </c>
      <c r="CM71" s="125" t="s">
        <v>82</v>
      </c>
    </row>
    <row r="72" s="4" customFormat="1" ht="16.5" customHeight="1">
      <c r="A72" s="126" t="s">
        <v>83</v>
      </c>
      <c r="B72" s="65"/>
      <c r="C72" s="127"/>
      <c r="D72" s="127"/>
      <c r="E72" s="128" t="s">
        <v>124</v>
      </c>
      <c r="F72" s="128"/>
      <c r="G72" s="128"/>
      <c r="H72" s="128"/>
      <c r="I72" s="128"/>
      <c r="J72" s="127"/>
      <c r="K72" s="128" t="s">
        <v>125</v>
      </c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9">
        <f>'VRN - Vedlejší rozpočtové...'!J32</f>
        <v>0</v>
      </c>
      <c r="AH72" s="127"/>
      <c r="AI72" s="127"/>
      <c r="AJ72" s="127"/>
      <c r="AK72" s="127"/>
      <c r="AL72" s="127"/>
      <c r="AM72" s="127"/>
      <c r="AN72" s="129">
        <f>SUM(AG72,AT72)</f>
        <v>0</v>
      </c>
      <c r="AO72" s="127"/>
      <c r="AP72" s="127"/>
      <c r="AQ72" s="130" t="s">
        <v>85</v>
      </c>
      <c r="AR72" s="67"/>
      <c r="AS72" s="136">
        <v>0</v>
      </c>
      <c r="AT72" s="137">
        <f>ROUND(SUM(AV72:AW72),2)</f>
        <v>0</v>
      </c>
      <c r="AU72" s="138">
        <f>'VRN - Vedlejší rozpočtové...'!P90</f>
        <v>0</v>
      </c>
      <c r="AV72" s="137">
        <f>'VRN - Vedlejší rozpočtové...'!J35</f>
        <v>0</v>
      </c>
      <c r="AW72" s="137">
        <f>'VRN - Vedlejší rozpočtové...'!J36</f>
        <v>0</v>
      </c>
      <c r="AX72" s="137">
        <f>'VRN - Vedlejší rozpočtové...'!J37</f>
        <v>0</v>
      </c>
      <c r="AY72" s="137">
        <f>'VRN - Vedlejší rozpočtové...'!J38</f>
        <v>0</v>
      </c>
      <c r="AZ72" s="137">
        <f>'VRN - Vedlejší rozpočtové...'!F35</f>
        <v>0</v>
      </c>
      <c r="BA72" s="137">
        <f>'VRN - Vedlejší rozpočtové...'!F36</f>
        <v>0</v>
      </c>
      <c r="BB72" s="137">
        <f>'VRN - Vedlejší rozpočtové...'!F37</f>
        <v>0</v>
      </c>
      <c r="BC72" s="137">
        <f>'VRN - Vedlejší rozpočtové...'!F38</f>
        <v>0</v>
      </c>
      <c r="BD72" s="139">
        <f>'VRN - Vedlejší rozpočtové...'!F39</f>
        <v>0</v>
      </c>
      <c r="BE72" s="4"/>
      <c r="BT72" s="135" t="s">
        <v>82</v>
      </c>
      <c r="BV72" s="135" t="s">
        <v>75</v>
      </c>
      <c r="BW72" s="135" t="s">
        <v>128</v>
      </c>
      <c r="BX72" s="135" t="s">
        <v>127</v>
      </c>
      <c r="CL72" s="135" t="s">
        <v>19</v>
      </c>
    </row>
    <row r="73" s="2" customFormat="1" ht="30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6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46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</sheetData>
  <sheetProtection sheet="1" formatColumns="0" formatRows="0" objects="1" scenarios="1" spinCount="100000" saltValue="ReUGsIcXm9S7vhhc8aqIip+ntMCknxL+/dhvKz8X3riAjMxcSdUs7gU5MT7ytzjQJZMrjNbiyjZP/4jR0BYGmA==" hashValue="rlQW2gVxNhpZyM4o6jCf2qA3TVgVLZNrAA8O0IRqT7fkXdwZnT2N0BuWqivfRc5azDam4Hf4kYbaQmg0LFKfyw==" algorithmName="SHA-512" password="CC35"/>
  <mergeCells count="110">
    <mergeCell ref="C52:G52"/>
    <mergeCell ref="D57:H57"/>
    <mergeCell ref="D63:H63"/>
    <mergeCell ref="D59:H59"/>
    <mergeCell ref="D55:H55"/>
    <mergeCell ref="D61:H61"/>
    <mergeCell ref="E58:I58"/>
    <mergeCell ref="E56:I56"/>
    <mergeCell ref="E60:I60"/>
    <mergeCell ref="E64:I64"/>
    <mergeCell ref="E62:I62"/>
    <mergeCell ref="I52:AF52"/>
    <mergeCell ref="J57:AF57"/>
    <mergeCell ref="J61:AF61"/>
    <mergeCell ref="J55:AF55"/>
    <mergeCell ref="J59:AF59"/>
    <mergeCell ref="J63:AF63"/>
    <mergeCell ref="K62:AF62"/>
    <mergeCell ref="K56:AF56"/>
    <mergeCell ref="K58:AF58"/>
    <mergeCell ref="K64:AF64"/>
    <mergeCell ref="K60:AF60"/>
    <mergeCell ref="L45:AO45"/>
    <mergeCell ref="D65:H65"/>
    <mergeCell ref="J65:AF65"/>
    <mergeCell ref="E66:I66"/>
    <mergeCell ref="K66:AF66"/>
    <mergeCell ref="D67:H67"/>
    <mergeCell ref="J67:AF67"/>
    <mergeCell ref="E68:I68"/>
    <mergeCell ref="K68:AF68"/>
    <mergeCell ref="D69:H69"/>
    <mergeCell ref="J69:AF69"/>
    <mergeCell ref="E70:I70"/>
    <mergeCell ref="K70:AF70"/>
    <mergeCell ref="D71:H71"/>
    <mergeCell ref="J71:AF71"/>
    <mergeCell ref="E72:I72"/>
    <mergeCell ref="K72:AF72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52:AM52"/>
    <mergeCell ref="AG61:AM61"/>
    <mergeCell ref="AG63:AM63"/>
    <mergeCell ref="AG62:AM62"/>
    <mergeCell ref="AG55:AM55"/>
    <mergeCell ref="AG60:AM60"/>
    <mergeCell ref="AG64:AM64"/>
    <mergeCell ref="AG59:AM59"/>
    <mergeCell ref="AG56:AM56"/>
    <mergeCell ref="AG57:AM57"/>
    <mergeCell ref="AG58:AM58"/>
    <mergeCell ref="AM49:AP49"/>
    <mergeCell ref="AM50:AP50"/>
    <mergeCell ref="AM47:AN47"/>
    <mergeCell ref="AN63:AP63"/>
    <mergeCell ref="AN52:AP52"/>
    <mergeCell ref="AN58:AP58"/>
    <mergeCell ref="AN61:AP61"/>
    <mergeCell ref="AN57:AP57"/>
    <mergeCell ref="AN60:AP60"/>
    <mergeCell ref="AN55:AP55"/>
    <mergeCell ref="AN56:AP56"/>
    <mergeCell ref="AN59:AP59"/>
    <mergeCell ref="AN62:AP62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54:AP54"/>
  </mergeCells>
  <hyperlinks>
    <hyperlink ref="A56" location="'PS01 - Strojně technologi...'!C2" display="/"/>
    <hyperlink ref="A58" location="'PS 02 - Elektroinstalace ...'!C2" display="/"/>
    <hyperlink ref="A60" location="'PS03 - Zabezpečení objektu'!C2" display="/"/>
    <hyperlink ref="A62" location="'SO01 - Vodojem - stavební...'!C2" display="/"/>
    <hyperlink ref="A64" location="'SO02 - Oplocení'!C2" display="/"/>
    <hyperlink ref="A66" location="'SO03 - Zpevněné plochy'!C2" display="/"/>
    <hyperlink ref="A68" location="'SO04 - Stavební elektro'!C2" display="/"/>
    <hyperlink ref="A70" location="'SO05 - Sanace akumulačníc...'!C2" display="/"/>
    <hyperlink ref="A72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129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Brno, VDJ Jehnice 2x 200 m3 – rekonstrukce technologie, stavební části, střešního pláště nad aku komorami a sanace vnitř</v>
      </c>
      <c r="F7" s="144"/>
      <c r="G7" s="144"/>
      <c r="H7" s="144"/>
      <c r="L7" s="22"/>
    </row>
    <row r="8" s="1" customFormat="1" ht="12" customHeight="1">
      <c r="B8" s="22"/>
      <c r="D8" s="144" t="s">
        <v>130</v>
      </c>
      <c r="L8" s="22"/>
    </row>
    <row r="9" s="2" customFormat="1" ht="16.5" customHeight="1">
      <c r="A9" s="40"/>
      <c r="B9" s="46"/>
      <c r="C9" s="40"/>
      <c r="D9" s="40"/>
      <c r="E9" s="145" t="s">
        <v>2432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2432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6. 12. 2024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2433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2434</v>
      </c>
      <c r="F17" s="40"/>
      <c r="G17" s="40"/>
      <c r="H17" s="40"/>
      <c r="I17" s="144" t="s">
        <v>29</v>
      </c>
      <c r="J17" s="135" t="s">
        <v>2435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29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ROUND(J90,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ROUND((SUM(BE90:BE116)),  2)</f>
        <v>0</v>
      </c>
      <c r="G35" s="40"/>
      <c r="H35" s="40"/>
      <c r="I35" s="159">
        <v>0.20999999999999999</v>
      </c>
      <c r="J35" s="158">
        <f>ROUND(((SUM(BE90:BE116))*I35),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ROUND((SUM(BF90:BF116)),  2)</f>
        <v>0</v>
      </c>
      <c r="G36" s="40"/>
      <c r="H36" s="40"/>
      <c r="I36" s="159">
        <v>0.12</v>
      </c>
      <c r="J36" s="158">
        <f>ROUND(((SUM(BF90:BF116))*I36),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ROUND((SUM(BG90:BG116)),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ROUND((SUM(BH90:BH116)),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ROUND((SUM(BI90:BI116)),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Brno, VDJ Jehnice 2x 200 m3 – rekonstrukce technologie, stavební části, střešního pláště nad aku komorami a sanace vnitř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130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2432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VRN - Vedlejší rozpočtové náklady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6. 12. 2024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Statutární město Olomouc</v>
      </c>
      <c r="G58" s="42"/>
      <c r="H58" s="42"/>
      <c r="I58" s="34" t="s">
        <v>33</v>
      </c>
      <c r="J58" s="38" t="str">
        <f>E23</f>
        <v>Provo, spol. s 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135</v>
      </c>
      <c r="D61" s="173"/>
      <c r="E61" s="173"/>
      <c r="F61" s="173"/>
      <c r="G61" s="173"/>
      <c r="H61" s="173"/>
      <c r="I61" s="173"/>
      <c r="J61" s="174" t="s">
        <v>136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J90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137</v>
      </c>
    </row>
    <row r="64" s="9" customFormat="1" ht="24.96" customHeight="1">
      <c r="A64" s="9"/>
      <c r="B64" s="176"/>
      <c r="C64" s="177"/>
      <c r="D64" s="178" t="s">
        <v>2432</v>
      </c>
      <c r="E64" s="179"/>
      <c r="F64" s="179"/>
      <c r="G64" s="179"/>
      <c r="H64" s="179"/>
      <c r="I64" s="179"/>
      <c r="J64" s="180">
        <f>J91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2436</v>
      </c>
      <c r="E65" s="184"/>
      <c r="F65" s="184"/>
      <c r="G65" s="184"/>
      <c r="H65" s="184"/>
      <c r="I65" s="184"/>
      <c r="J65" s="185">
        <f>J92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2437</v>
      </c>
      <c r="E66" s="184"/>
      <c r="F66" s="184"/>
      <c r="G66" s="184"/>
      <c r="H66" s="184"/>
      <c r="I66" s="184"/>
      <c r="J66" s="185">
        <f>J102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2438</v>
      </c>
      <c r="E67" s="184"/>
      <c r="F67" s="184"/>
      <c r="G67" s="184"/>
      <c r="H67" s="184"/>
      <c r="I67" s="184"/>
      <c r="J67" s="185">
        <f>J106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2439</v>
      </c>
      <c r="E68" s="184"/>
      <c r="F68" s="184"/>
      <c r="G68" s="184"/>
      <c r="H68" s="184"/>
      <c r="I68" s="184"/>
      <c r="J68" s="185">
        <f>J115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145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2"/>
      <c r="D78" s="42"/>
      <c r="E78" s="171" t="str">
        <f>E7</f>
        <v>Brno, VDJ Jehnice 2x 200 m3 – rekonstrukce technologie, stavební části, střešního pláště nad aku komorami a sanace vnitř</v>
      </c>
      <c r="F78" s="34"/>
      <c r="G78" s="34"/>
      <c r="H78" s="34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" customFormat="1" ht="12" customHeight="1">
      <c r="B79" s="23"/>
      <c r="C79" s="34" t="s">
        <v>130</v>
      </c>
      <c r="D79" s="24"/>
      <c r="E79" s="24"/>
      <c r="F79" s="24"/>
      <c r="G79" s="24"/>
      <c r="H79" s="24"/>
      <c r="I79" s="24"/>
      <c r="J79" s="24"/>
      <c r="K79" s="24"/>
      <c r="L79" s="22"/>
    </row>
    <row r="80" s="2" customFormat="1" ht="16.5" customHeight="1">
      <c r="A80" s="40"/>
      <c r="B80" s="41"/>
      <c r="C80" s="42"/>
      <c r="D80" s="42"/>
      <c r="E80" s="171" t="s">
        <v>2432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132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E11</f>
        <v>VRN - Vedlejší rozpočtové náklady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F14</f>
        <v xml:space="preserve"> </v>
      </c>
      <c r="G84" s="42"/>
      <c r="H84" s="42"/>
      <c r="I84" s="34" t="s">
        <v>23</v>
      </c>
      <c r="J84" s="74" t="str">
        <f>IF(J14="","",J14)</f>
        <v>6. 12. 2024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E17</f>
        <v>Statutární město Olomouc</v>
      </c>
      <c r="G86" s="42"/>
      <c r="H86" s="42"/>
      <c r="I86" s="34" t="s">
        <v>33</v>
      </c>
      <c r="J86" s="38" t="str">
        <f>E23</f>
        <v>Provo, spol. s r.o.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IF(E20="","",E20)</f>
        <v>Vyplň údaj</v>
      </c>
      <c r="G87" s="42"/>
      <c r="H87" s="42"/>
      <c r="I87" s="34" t="s">
        <v>36</v>
      </c>
      <c r="J87" s="38" t="str">
        <f>E26</f>
        <v xml:space="preserve"> 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87"/>
      <c r="B89" s="188"/>
      <c r="C89" s="189" t="s">
        <v>146</v>
      </c>
      <c r="D89" s="190" t="s">
        <v>58</v>
      </c>
      <c r="E89" s="190" t="s">
        <v>54</v>
      </c>
      <c r="F89" s="190" t="s">
        <v>55</v>
      </c>
      <c r="G89" s="190" t="s">
        <v>147</v>
      </c>
      <c r="H89" s="190" t="s">
        <v>148</v>
      </c>
      <c r="I89" s="190" t="s">
        <v>149</v>
      </c>
      <c r="J89" s="190" t="s">
        <v>136</v>
      </c>
      <c r="K89" s="191" t="s">
        <v>150</v>
      </c>
      <c r="L89" s="192"/>
      <c r="M89" s="94" t="s">
        <v>19</v>
      </c>
      <c r="N89" s="95" t="s">
        <v>43</v>
      </c>
      <c r="O89" s="95" t="s">
        <v>151</v>
      </c>
      <c r="P89" s="95" t="s">
        <v>152</v>
      </c>
      <c r="Q89" s="95" t="s">
        <v>153</v>
      </c>
      <c r="R89" s="95" t="s">
        <v>154</v>
      </c>
      <c r="S89" s="95" t="s">
        <v>155</v>
      </c>
      <c r="T89" s="96" t="s">
        <v>156</v>
      </c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="2" customFormat="1" ht="22.8" customHeight="1">
      <c r="A90" s="40"/>
      <c r="B90" s="41"/>
      <c r="C90" s="101" t="s">
        <v>157</v>
      </c>
      <c r="D90" s="42"/>
      <c r="E90" s="42"/>
      <c r="F90" s="42"/>
      <c r="G90" s="42"/>
      <c r="H90" s="42"/>
      <c r="I90" s="42"/>
      <c r="J90" s="193">
        <f>BK90</f>
        <v>0</v>
      </c>
      <c r="K90" s="42"/>
      <c r="L90" s="46"/>
      <c r="M90" s="97"/>
      <c r="N90" s="194"/>
      <c r="O90" s="98"/>
      <c r="P90" s="195">
        <f>P91</f>
        <v>0</v>
      </c>
      <c r="Q90" s="98"/>
      <c r="R90" s="195">
        <f>R91</f>
        <v>0</v>
      </c>
      <c r="S90" s="98"/>
      <c r="T90" s="196">
        <f>T91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72</v>
      </c>
      <c r="AU90" s="19" t="s">
        <v>137</v>
      </c>
      <c r="BK90" s="197">
        <f>BK91</f>
        <v>0</v>
      </c>
    </row>
    <row r="91" s="12" customFormat="1" ht="25.92" customHeight="1">
      <c r="A91" s="12"/>
      <c r="B91" s="198"/>
      <c r="C91" s="199"/>
      <c r="D91" s="200" t="s">
        <v>72</v>
      </c>
      <c r="E91" s="201" t="s">
        <v>124</v>
      </c>
      <c r="F91" s="201" t="s">
        <v>125</v>
      </c>
      <c r="G91" s="199"/>
      <c r="H91" s="199"/>
      <c r="I91" s="202"/>
      <c r="J91" s="203">
        <f>BK91</f>
        <v>0</v>
      </c>
      <c r="K91" s="199"/>
      <c r="L91" s="204"/>
      <c r="M91" s="205"/>
      <c r="N91" s="206"/>
      <c r="O91" s="206"/>
      <c r="P91" s="207">
        <f>P92+P102+P106+P115</f>
        <v>0</v>
      </c>
      <c r="Q91" s="206"/>
      <c r="R91" s="207">
        <f>R92+R102+R106+R115</f>
        <v>0</v>
      </c>
      <c r="S91" s="206"/>
      <c r="T91" s="208">
        <f>T92+T102+T106+T115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177</v>
      </c>
      <c r="AT91" s="210" t="s">
        <v>72</v>
      </c>
      <c r="AU91" s="210" t="s">
        <v>73</v>
      </c>
      <c r="AY91" s="209" t="s">
        <v>160</v>
      </c>
      <c r="BK91" s="211">
        <f>BK92+BK102+BK106+BK115</f>
        <v>0</v>
      </c>
    </row>
    <row r="92" s="12" customFormat="1" ht="22.8" customHeight="1">
      <c r="A92" s="12"/>
      <c r="B92" s="198"/>
      <c r="C92" s="199"/>
      <c r="D92" s="200" t="s">
        <v>72</v>
      </c>
      <c r="E92" s="212" t="s">
        <v>2440</v>
      </c>
      <c r="F92" s="212" t="s">
        <v>2441</v>
      </c>
      <c r="G92" s="199"/>
      <c r="H92" s="199"/>
      <c r="I92" s="202"/>
      <c r="J92" s="213">
        <f>BK92</f>
        <v>0</v>
      </c>
      <c r="K92" s="199"/>
      <c r="L92" s="204"/>
      <c r="M92" s="205"/>
      <c r="N92" s="206"/>
      <c r="O92" s="206"/>
      <c r="P92" s="207">
        <f>SUM(P93:P101)</f>
        <v>0</v>
      </c>
      <c r="Q92" s="206"/>
      <c r="R92" s="207">
        <f>SUM(R93:R101)</f>
        <v>0</v>
      </c>
      <c r="S92" s="206"/>
      <c r="T92" s="208">
        <f>SUM(T93:T101)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177</v>
      </c>
      <c r="AT92" s="210" t="s">
        <v>72</v>
      </c>
      <c r="AU92" s="210" t="s">
        <v>80</v>
      </c>
      <c r="AY92" s="209" t="s">
        <v>160</v>
      </c>
      <c r="BK92" s="211">
        <f>SUM(BK93:BK101)</f>
        <v>0</v>
      </c>
    </row>
    <row r="93" s="2" customFormat="1" ht="16.5" customHeight="1">
      <c r="A93" s="40"/>
      <c r="B93" s="41"/>
      <c r="C93" s="214" t="s">
        <v>80</v>
      </c>
      <c r="D93" s="214" t="s">
        <v>163</v>
      </c>
      <c r="E93" s="215" t="s">
        <v>2442</v>
      </c>
      <c r="F93" s="216" t="s">
        <v>2443</v>
      </c>
      <c r="G93" s="217" t="s">
        <v>2444</v>
      </c>
      <c r="H93" s="218">
        <v>1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44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2445</v>
      </c>
      <c r="AT93" s="225" t="s">
        <v>163</v>
      </c>
      <c r="AU93" s="225" t="s">
        <v>82</v>
      </c>
      <c r="AY93" s="19" t="s">
        <v>160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80</v>
      </c>
      <c r="BK93" s="226">
        <f>ROUND(I93*H93,2)</f>
        <v>0</v>
      </c>
      <c r="BL93" s="19" t="s">
        <v>2445</v>
      </c>
      <c r="BM93" s="225" t="s">
        <v>173</v>
      </c>
    </row>
    <row r="94" s="2" customFormat="1" ht="16.5" customHeight="1">
      <c r="A94" s="40"/>
      <c r="B94" s="41"/>
      <c r="C94" s="214" t="s">
        <v>82</v>
      </c>
      <c r="D94" s="214" t="s">
        <v>163</v>
      </c>
      <c r="E94" s="215" t="s">
        <v>2446</v>
      </c>
      <c r="F94" s="216" t="s">
        <v>2447</v>
      </c>
      <c r="G94" s="217" t="s">
        <v>2444</v>
      </c>
      <c r="H94" s="218">
        <v>1</v>
      </c>
      <c r="I94" s="219"/>
      <c r="J94" s="220">
        <f>ROUND(I94*H94,2)</f>
        <v>0</v>
      </c>
      <c r="K94" s="216" t="s">
        <v>1372</v>
      </c>
      <c r="L94" s="46"/>
      <c r="M94" s="221" t="s">
        <v>19</v>
      </c>
      <c r="N94" s="222" t="s">
        <v>44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2445</v>
      </c>
      <c r="AT94" s="225" t="s">
        <v>163</v>
      </c>
      <c r="AU94" s="225" t="s">
        <v>82</v>
      </c>
      <c r="AY94" s="19" t="s">
        <v>160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80</v>
      </c>
      <c r="BK94" s="226">
        <f>ROUND(I94*H94,2)</f>
        <v>0</v>
      </c>
      <c r="BL94" s="19" t="s">
        <v>2445</v>
      </c>
      <c r="BM94" s="225" t="s">
        <v>2448</v>
      </c>
    </row>
    <row r="95" s="2" customFormat="1">
      <c r="A95" s="40"/>
      <c r="B95" s="41"/>
      <c r="C95" s="42"/>
      <c r="D95" s="237" t="s">
        <v>1373</v>
      </c>
      <c r="E95" s="42"/>
      <c r="F95" s="238" t="s">
        <v>2449</v>
      </c>
      <c r="G95" s="42"/>
      <c r="H95" s="42"/>
      <c r="I95" s="234"/>
      <c r="J95" s="42"/>
      <c r="K95" s="42"/>
      <c r="L95" s="46"/>
      <c r="M95" s="235"/>
      <c r="N95" s="236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1373</v>
      </c>
      <c r="AU95" s="19" t="s">
        <v>82</v>
      </c>
    </row>
    <row r="96" s="2" customFormat="1" ht="16.5" customHeight="1">
      <c r="A96" s="40"/>
      <c r="B96" s="41"/>
      <c r="C96" s="214" t="s">
        <v>170</v>
      </c>
      <c r="D96" s="214" t="s">
        <v>163</v>
      </c>
      <c r="E96" s="215" t="s">
        <v>2450</v>
      </c>
      <c r="F96" s="216" t="s">
        <v>2451</v>
      </c>
      <c r="G96" s="217" t="s">
        <v>2444</v>
      </c>
      <c r="H96" s="218">
        <v>1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44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2445</v>
      </c>
      <c r="AT96" s="225" t="s">
        <v>163</v>
      </c>
      <c r="AU96" s="225" t="s">
        <v>82</v>
      </c>
      <c r="AY96" s="19" t="s">
        <v>160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80</v>
      </c>
      <c r="BK96" s="226">
        <f>ROUND(I96*H96,2)</f>
        <v>0</v>
      </c>
      <c r="BL96" s="19" t="s">
        <v>2445</v>
      </c>
      <c r="BM96" s="225" t="s">
        <v>190</v>
      </c>
    </row>
    <row r="97" s="2" customFormat="1">
      <c r="A97" s="40"/>
      <c r="B97" s="41"/>
      <c r="C97" s="42"/>
      <c r="D97" s="232" t="s">
        <v>1292</v>
      </c>
      <c r="E97" s="42"/>
      <c r="F97" s="233" t="s">
        <v>2452</v>
      </c>
      <c r="G97" s="42"/>
      <c r="H97" s="42"/>
      <c r="I97" s="234"/>
      <c r="J97" s="42"/>
      <c r="K97" s="42"/>
      <c r="L97" s="46"/>
      <c r="M97" s="235"/>
      <c r="N97" s="236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1292</v>
      </c>
      <c r="AU97" s="19" t="s">
        <v>82</v>
      </c>
    </row>
    <row r="98" s="2" customFormat="1" ht="16.5" customHeight="1">
      <c r="A98" s="40"/>
      <c r="B98" s="41"/>
      <c r="C98" s="214" t="s">
        <v>167</v>
      </c>
      <c r="D98" s="214" t="s">
        <v>163</v>
      </c>
      <c r="E98" s="215" t="s">
        <v>2453</v>
      </c>
      <c r="F98" s="216" t="s">
        <v>2454</v>
      </c>
      <c r="G98" s="217" t="s">
        <v>2444</v>
      </c>
      <c r="H98" s="218">
        <v>1</v>
      </c>
      <c r="I98" s="219"/>
      <c r="J98" s="220">
        <f>ROUND(I98*H98,2)</f>
        <v>0</v>
      </c>
      <c r="K98" s="216" t="s">
        <v>19</v>
      </c>
      <c r="L98" s="46"/>
      <c r="M98" s="221" t="s">
        <v>19</v>
      </c>
      <c r="N98" s="222" t="s">
        <v>44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2445</v>
      </c>
      <c r="AT98" s="225" t="s">
        <v>163</v>
      </c>
      <c r="AU98" s="225" t="s">
        <v>82</v>
      </c>
      <c r="AY98" s="19" t="s">
        <v>160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80</v>
      </c>
      <c r="BK98" s="226">
        <f>ROUND(I98*H98,2)</f>
        <v>0</v>
      </c>
      <c r="BL98" s="19" t="s">
        <v>2445</v>
      </c>
      <c r="BM98" s="225" t="s">
        <v>8</v>
      </c>
    </row>
    <row r="99" s="2" customFormat="1">
      <c r="A99" s="40"/>
      <c r="B99" s="41"/>
      <c r="C99" s="42"/>
      <c r="D99" s="232" t="s">
        <v>1292</v>
      </c>
      <c r="E99" s="42"/>
      <c r="F99" s="233" t="s">
        <v>2455</v>
      </c>
      <c r="G99" s="42"/>
      <c r="H99" s="42"/>
      <c r="I99" s="234"/>
      <c r="J99" s="42"/>
      <c r="K99" s="42"/>
      <c r="L99" s="46"/>
      <c r="M99" s="235"/>
      <c r="N99" s="236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1292</v>
      </c>
      <c r="AU99" s="19" t="s">
        <v>82</v>
      </c>
    </row>
    <row r="100" s="2" customFormat="1" ht="16.5" customHeight="1">
      <c r="A100" s="40"/>
      <c r="B100" s="41"/>
      <c r="C100" s="214" t="s">
        <v>177</v>
      </c>
      <c r="D100" s="214" t="s">
        <v>163</v>
      </c>
      <c r="E100" s="215" t="s">
        <v>2456</v>
      </c>
      <c r="F100" s="216" t="s">
        <v>2457</v>
      </c>
      <c r="G100" s="217" t="s">
        <v>2444</v>
      </c>
      <c r="H100" s="218">
        <v>1</v>
      </c>
      <c r="I100" s="219"/>
      <c r="J100" s="220">
        <f>ROUND(I100*H100,2)</f>
        <v>0</v>
      </c>
      <c r="K100" s="216" t="s">
        <v>19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2445</v>
      </c>
      <c r="AT100" s="225" t="s">
        <v>163</v>
      </c>
      <c r="AU100" s="225" t="s">
        <v>82</v>
      </c>
      <c r="AY100" s="19" t="s">
        <v>160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80</v>
      </c>
      <c r="BK100" s="226">
        <f>ROUND(I100*H100,2)</f>
        <v>0</v>
      </c>
      <c r="BL100" s="19" t="s">
        <v>2445</v>
      </c>
      <c r="BM100" s="225" t="s">
        <v>185</v>
      </c>
    </row>
    <row r="101" s="2" customFormat="1" ht="16.5" customHeight="1">
      <c r="A101" s="40"/>
      <c r="B101" s="41"/>
      <c r="C101" s="214" t="s">
        <v>173</v>
      </c>
      <c r="D101" s="214" t="s">
        <v>163</v>
      </c>
      <c r="E101" s="215" t="s">
        <v>2458</v>
      </c>
      <c r="F101" s="216" t="s">
        <v>2459</v>
      </c>
      <c r="G101" s="217" t="s">
        <v>2460</v>
      </c>
      <c r="H101" s="218">
        <v>1</v>
      </c>
      <c r="I101" s="219"/>
      <c r="J101" s="220">
        <f>ROUND(I101*H101,2)</f>
        <v>0</v>
      </c>
      <c r="K101" s="216" t="s">
        <v>19</v>
      </c>
      <c r="L101" s="46"/>
      <c r="M101" s="221" t="s">
        <v>19</v>
      </c>
      <c r="N101" s="222" t="s">
        <v>44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2445</v>
      </c>
      <c r="AT101" s="225" t="s">
        <v>163</v>
      </c>
      <c r="AU101" s="225" t="s">
        <v>82</v>
      </c>
      <c r="AY101" s="19" t="s">
        <v>160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80</v>
      </c>
      <c r="BK101" s="226">
        <f>ROUND(I101*H101,2)</f>
        <v>0</v>
      </c>
      <c r="BL101" s="19" t="s">
        <v>2445</v>
      </c>
      <c r="BM101" s="225" t="s">
        <v>189</v>
      </c>
    </row>
    <row r="102" s="12" customFormat="1" ht="22.8" customHeight="1">
      <c r="A102" s="12"/>
      <c r="B102" s="198"/>
      <c r="C102" s="199"/>
      <c r="D102" s="200" t="s">
        <v>72</v>
      </c>
      <c r="E102" s="212" t="s">
        <v>2461</v>
      </c>
      <c r="F102" s="212" t="s">
        <v>2462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SUM(P103:P105)</f>
        <v>0</v>
      </c>
      <c r="Q102" s="206"/>
      <c r="R102" s="207">
        <f>SUM(R103:R105)</f>
        <v>0</v>
      </c>
      <c r="S102" s="206"/>
      <c r="T102" s="208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177</v>
      </c>
      <c r="AT102" s="210" t="s">
        <v>72</v>
      </c>
      <c r="AU102" s="210" t="s">
        <v>80</v>
      </c>
      <c r="AY102" s="209" t="s">
        <v>160</v>
      </c>
      <c r="BK102" s="211">
        <f>SUM(BK103:BK105)</f>
        <v>0</v>
      </c>
    </row>
    <row r="103" s="2" customFormat="1" ht="16.5" customHeight="1">
      <c r="A103" s="40"/>
      <c r="B103" s="41"/>
      <c r="C103" s="214" t="s">
        <v>186</v>
      </c>
      <c r="D103" s="214" t="s">
        <v>163</v>
      </c>
      <c r="E103" s="215" t="s">
        <v>2463</v>
      </c>
      <c r="F103" s="216" t="s">
        <v>2464</v>
      </c>
      <c r="G103" s="217" t="s">
        <v>2444</v>
      </c>
      <c r="H103" s="218">
        <v>1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2445</v>
      </c>
      <c r="AT103" s="225" t="s">
        <v>163</v>
      </c>
      <c r="AU103" s="225" t="s">
        <v>82</v>
      </c>
      <c r="AY103" s="19" t="s">
        <v>160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80</v>
      </c>
      <c r="BK103" s="226">
        <f>ROUND(I103*H103,2)</f>
        <v>0</v>
      </c>
      <c r="BL103" s="19" t="s">
        <v>2445</v>
      </c>
      <c r="BM103" s="225" t="s">
        <v>200</v>
      </c>
    </row>
    <row r="104" s="2" customFormat="1" ht="16.5" customHeight="1">
      <c r="A104" s="40"/>
      <c r="B104" s="41"/>
      <c r="C104" s="214" t="s">
        <v>190</v>
      </c>
      <c r="D104" s="214" t="s">
        <v>163</v>
      </c>
      <c r="E104" s="215" t="s">
        <v>2465</v>
      </c>
      <c r="F104" s="216" t="s">
        <v>2466</v>
      </c>
      <c r="G104" s="217" t="s">
        <v>2444</v>
      </c>
      <c r="H104" s="218">
        <v>1</v>
      </c>
      <c r="I104" s="219"/>
      <c r="J104" s="220">
        <f>ROUND(I104*H104,2)</f>
        <v>0</v>
      </c>
      <c r="K104" s="216" t="s">
        <v>19</v>
      </c>
      <c r="L104" s="46"/>
      <c r="M104" s="221" t="s">
        <v>19</v>
      </c>
      <c r="N104" s="222" t="s">
        <v>44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2445</v>
      </c>
      <c r="AT104" s="225" t="s">
        <v>163</v>
      </c>
      <c r="AU104" s="225" t="s">
        <v>82</v>
      </c>
      <c r="AY104" s="19" t="s">
        <v>160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80</v>
      </c>
      <c r="BK104" s="226">
        <f>ROUND(I104*H104,2)</f>
        <v>0</v>
      </c>
      <c r="BL104" s="19" t="s">
        <v>2445</v>
      </c>
      <c r="BM104" s="225" t="s">
        <v>218</v>
      </c>
    </row>
    <row r="105" s="2" customFormat="1" ht="16.5" customHeight="1">
      <c r="A105" s="40"/>
      <c r="B105" s="41"/>
      <c r="C105" s="214" t="s">
        <v>194</v>
      </c>
      <c r="D105" s="214" t="s">
        <v>163</v>
      </c>
      <c r="E105" s="215" t="s">
        <v>2467</v>
      </c>
      <c r="F105" s="216" t="s">
        <v>2468</v>
      </c>
      <c r="G105" s="217" t="s">
        <v>2444</v>
      </c>
      <c r="H105" s="218">
        <v>1</v>
      </c>
      <c r="I105" s="219"/>
      <c r="J105" s="220">
        <f>ROUND(I105*H105,2)</f>
        <v>0</v>
      </c>
      <c r="K105" s="216" t="s">
        <v>19</v>
      </c>
      <c r="L105" s="46"/>
      <c r="M105" s="221" t="s">
        <v>19</v>
      </c>
      <c r="N105" s="222" t="s">
        <v>44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2445</v>
      </c>
      <c r="AT105" s="225" t="s">
        <v>163</v>
      </c>
      <c r="AU105" s="225" t="s">
        <v>82</v>
      </c>
      <c r="AY105" s="19" t="s">
        <v>160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80</v>
      </c>
      <c r="BK105" s="226">
        <f>ROUND(I105*H105,2)</f>
        <v>0</v>
      </c>
      <c r="BL105" s="19" t="s">
        <v>2445</v>
      </c>
      <c r="BM105" s="225" t="s">
        <v>221</v>
      </c>
    </row>
    <row r="106" s="12" customFormat="1" ht="22.8" customHeight="1">
      <c r="A106" s="12"/>
      <c r="B106" s="198"/>
      <c r="C106" s="199"/>
      <c r="D106" s="200" t="s">
        <v>72</v>
      </c>
      <c r="E106" s="212" t="s">
        <v>2469</v>
      </c>
      <c r="F106" s="212" t="s">
        <v>2470</v>
      </c>
      <c r="G106" s="199"/>
      <c r="H106" s="199"/>
      <c r="I106" s="202"/>
      <c r="J106" s="213">
        <f>BK106</f>
        <v>0</v>
      </c>
      <c r="K106" s="199"/>
      <c r="L106" s="204"/>
      <c r="M106" s="205"/>
      <c r="N106" s="206"/>
      <c r="O106" s="206"/>
      <c r="P106" s="207">
        <f>SUM(P107:P114)</f>
        <v>0</v>
      </c>
      <c r="Q106" s="206"/>
      <c r="R106" s="207">
        <f>SUM(R107:R114)</f>
        <v>0</v>
      </c>
      <c r="S106" s="206"/>
      <c r="T106" s="208">
        <f>SUM(T107:T114)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9" t="s">
        <v>177</v>
      </c>
      <c r="AT106" s="210" t="s">
        <v>72</v>
      </c>
      <c r="AU106" s="210" t="s">
        <v>80</v>
      </c>
      <c r="AY106" s="209" t="s">
        <v>160</v>
      </c>
      <c r="BK106" s="211">
        <f>SUM(BK107:BK114)</f>
        <v>0</v>
      </c>
    </row>
    <row r="107" s="2" customFormat="1" ht="16.5" customHeight="1">
      <c r="A107" s="40"/>
      <c r="B107" s="41"/>
      <c r="C107" s="214" t="s">
        <v>176</v>
      </c>
      <c r="D107" s="214" t="s">
        <v>163</v>
      </c>
      <c r="E107" s="215" t="s">
        <v>2471</v>
      </c>
      <c r="F107" s="216" t="s">
        <v>2472</v>
      </c>
      <c r="G107" s="217" t="s">
        <v>2444</v>
      </c>
      <c r="H107" s="218">
        <v>1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2445</v>
      </c>
      <c r="AT107" s="225" t="s">
        <v>163</v>
      </c>
      <c r="AU107" s="225" t="s">
        <v>82</v>
      </c>
      <c r="AY107" s="19" t="s">
        <v>160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80</v>
      </c>
      <c r="BK107" s="226">
        <f>ROUND(I107*H107,2)</f>
        <v>0</v>
      </c>
      <c r="BL107" s="19" t="s">
        <v>2445</v>
      </c>
      <c r="BM107" s="225" t="s">
        <v>226</v>
      </c>
    </row>
    <row r="108" s="2" customFormat="1">
      <c r="A108" s="40"/>
      <c r="B108" s="41"/>
      <c r="C108" s="42"/>
      <c r="D108" s="232" t="s">
        <v>1292</v>
      </c>
      <c r="E108" s="42"/>
      <c r="F108" s="233" t="s">
        <v>2473</v>
      </c>
      <c r="G108" s="42"/>
      <c r="H108" s="42"/>
      <c r="I108" s="234"/>
      <c r="J108" s="42"/>
      <c r="K108" s="42"/>
      <c r="L108" s="46"/>
      <c r="M108" s="235"/>
      <c r="N108" s="236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1292</v>
      </c>
      <c r="AU108" s="19" t="s">
        <v>82</v>
      </c>
    </row>
    <row r="109" s="2" customFormat="1" ht="16.5" customHeight="1">
      <c r="A109" s="40"/>
      <c r="B109" s="41"/>
      <c r="C109" s="214" t="s">
        <v>201</v>
      </c>
      <c r="D109" s="214" t="s">
        <v>163</v>
      </c>
      <c r="E109" s="215" t="s">
        <v>2474</v>
      </c>
      <c r="F109" s="216" t="s">
        <v>2475</v>
      </c>
      <c r="G109" s="217" t="s">
        <v>2444</v>
      </c>
      <c r="H109" s="218">
        <v>1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2445</v>
      </c>
      <c r="AT109" s="225" t="s">
        <v>163</v>
      </c>
      <c r="AU109" s="225" t="s">
        <v>82</v>
      </c>
      <c r="AY109" s="19" t="s">
        <v>160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80</v>
      </c>
      <c r="BK109" s="226">
        <f>ROUND(I109*H109,2)</f>
        <v>0</v>
      </c>
      <c r="BL109" s="19" t="s">
        <v>2445</v>
      </c>
      <c r="BM109" s="225" t="s">
        <v>230</v>
      </c>
    </row>
    <row r="110" s="2" customFormat="1">
      <c r="A110" s="40"/>
      <c r="B110" s="41"/>
      <c r="C110" s="42"/>
      <c r="D110" s="232" t="s">
        <v>1292</v>
      </c>
      <c r="E110" s="42"/>
      <c r="F110" s="233" t="s">
        <v>2476</v>
      </c>
      <c r="G110" s="42"/>
      <c r="H110" s="42"/>
      <c r="I110" s="234"/>
      <c r="J110" s="42"/>
      <c r="K110" s="42"/>
      <c r="L110" s="46"/>
      <c r="M110" s="235"/>
      <c r="N110" s="236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1292</v>
      </c>
      <c r="AU110" s="19" t="s">
        <v>82</v>
      </c>
    </row>
    <row r="111" s="2" customFormat="1" ht="16.5" customHeight="1">
      <c r="A111" s="40"/>
      <c r="B111" s="41"/>
      <c r="C111" s="214" t="s">
        <v>8</v>
      </c>
      <c r="D111" s="214" t="s">
        <v>163</v>
      </c>
      <c r="E111" s="215" t="s">
        <v>2477</v>
      </c>
      <c r="F111" s="216" t="s">
        <v>2478</v>
      </c>
      <c r="G111" s="217" t="s">
        <v>2444</v>
      </c>
      <c r="H111" s="218">
        <v>1</v>
      </c>
      <c r="I111" s="219"/>
      <c r="J111" s="220">
        <f>ROUND(I111*H111,2)</f>
        <v>0</v>
      </c>
      <c r="K111" s="216" t="s">
        <v>19</v>
      </c>
      <c r="L111" s="46"/>
      <c r="M111" s="221" t="s">
        <v>19</v>
      </c>
      <c r="N111" s="222" t="s">
        <v>44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2445</v>
      </c>
      <c r="AT111" s="225" t="s">
        <v>163</v>
      </c>
      <c r="AU111" s="225" t="s">
        <v>82</v>
      </c>
      <c r="AY111" s="19" t="s">
        <v>160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80</v>
      </c>
      <c r="BK111" s="226">
        <f>ROUND(I111*H111,2)</f>
        <v>0</v>
      </c>
      <c r="BL111" s="19" t="s">
        <v>2445</v>
      </c>
      <c r="BM111" s="225" t="s">
        <v>313</v>
      </c>
    </row>
    <row r="112" s="2" customFormat="1">
      <c r="A112" s="40"/>
      <c r="B112" s="41"/>
      <c r="C112" s="42"/>
      <c r="D112" s="232" t="s">
        <v>1292</v>
      </c>
      <c r="E112" s="42"/>
      <c r="F112" s="233" t="s">
        <v>2479</v>
      </c>
      <c r="G112" s="42"/>
      <c r="H112" s="42"/>
      <c r="I112" s="234"/>
      <c r="J112" s="42"/>
      <c r="K112" s="42"/>
      <c r="L112" s="46"/>
      <c r="M112" s="235"/>
      <c r="N112" s="236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1292</v>
      </c>
      <c r="AU112" s="19" t="s">
        <v>82</v>
      </c>
    </row>
    <row r="113" s="2" customFormat="1" ht="16.5" customHeight="1">
      <c r="A113" s="40"/>
      <c r="B113" s="41"/>
      <c r="C113" s="214" t="s">
        <v>208</v>
      </c>
      <c r="D113" s="214" t="s">
        <v>163</v>
      </c>
      <c r="E113" s="215" t="s">
        <v>2480</v>
      </c>
      <c r="F113" s="216" t="s">
        <v>2481</v>
      </c>
      <c r="G113" s="217" t="s">
        <v>2444</v>
      </c>
      <c r="H113" s="218">
        <v>1</v>
      </c>
      <c r="I113" s="219"/>
      <c r="J113" s="220">
        <f>ROUND(I113*H113,2)</f>
        <v>0</v>
      </c>
      <c r="K113" s="216" t="s">
        <v>19</v>
      </c>
      <c r="L113" s="46"/>
      <c r="M113" s="221" t="s">
        <v>19</v>
      </c>
      <c r="N113" s="222" t="s">
        <v>44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2445</v>
      </c>
      <c r="AT113" s="225" t="s">
        <v>163</v>
      </c>
      <c r="AU113" s="225" t="s">
        <v>82</v>
      </c>
      <c r="AY113" s="19" t="s">
        <v>160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80</v>
      </c>
      <c r="BK113" s="226">
        <f>ROUND(I113*H113,2)</f>
        <v>0</v>
      </c>
      <c r="BL113" s="19" t="s">
        <v>2445</v>
      </c>
      <c r="BM113" s="225" t="s">
        <v>234</v>
      </c>
    </row>
    <row r="114" s="2" customFormat="1">
      <c r="A114" s="40"/>
      <c r="B114" s="41"/>
      <c r="C114" s="42"/>
      <c r="D114" s="232" t="s">
        <v>1292</v>
      </c>
      <c r="E114" s="42"/>
      <c r="F114" s="233" t="s">
        <v>2482</v>
      </c>
      <c r="G114" s="42"/>
      <c r="H114" s="42"/>
      <c r="I114" s="234"/>
      <c r="J114" s="42"/>
      <c r="K114" s="42"/>
      <c r="L114" s="46"/>
      <c r="M114" s="235"/>
      <c r="N114" s="236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1292</v>
      </c>
      <c r="AU114" s="19" t="s">
        <v>82</v>
      </c>
    </row>
    <row r="115" s="12" customFormat="1" ht="22.8" customHeight="1">
      <c r="A115" s="12"/>
      <c r="B115" s="198"/>
      <c r="C115" s="199"/>
      <c r="D115" s="200" t="s">
        <v>72</v>
      </c>
      <c r="E115" s="212" t="s">
        <v>2483</v>
      </c>
      <c r="F115" s="212" t="s">
        <v>2484</v>
      </c>
      <c r="G115" s="199"/>
      <c r="H115" s="199"/>
      <c r="I115" s="202"/>
      <c r="J115" s="213">
        <f>BK115</f>
        <v>0</v>
      </c>
      <c r="K115" s="199"/>
      <c r="L115" s="204"/>
      <c r="M115" s="205"/>
      <c r="N115" s="206"/>
      <c r="O115" s="206"/>
      <c r="P115" s="207">
        <f>P116</f>
        <v>0</v>
      </c>
      <c r="Q115" s="206"/>
      <c r="R115" s="207">
        <f>R116</f>
        <v>0</v>
      </c>
      <c r="S115" s="206"/>
      <c r="T115" s="208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9" t="s">
        <v>177</v>
      </c>
      <c r="AT115" s="210" t="s">
        <v>72</v>
      </c>
      <c r="AU115" s="210" t="s">
        <v>80</v>
      </c>
      <c r="AY115" s="209" t="s">
        <v>160</v>
      </c>
      <c r="BK115" s="211">
        <f>BK116</f>
        <v>0</v>
      </c>
    </row>
    <row r="116" s="2" customFormat="1" ht="16.5" customHeight="1">
      <c r="A116" s="40"/>
      <c r="B116" s="41"/>
      <c r="C116" s="214" t="s">
        <v>185</v>
      </c>
      <c r="D116" s="214" t="s">
        <v>163</v>
      </c>
      <c r="E116" s="215" t="s">
        <v>2485</v>
      </c>
      <c r="F116" s="216" t="s">
        <v>2486</v>
      </c>
      <c r="G116" s="217" t="s">
        <v>2444</v>
      </c>
      <c r="H116" s="218">
        <v>1</v>
      </c>
      <c r="I116" s="219"/>
      <c r="J116" s="220">
        <f>ROUND(I116*H116,2)</f>
        <v>0</v>
      </c>
      <c r="K116" s="216" t="s">
        <v>19</v>
      </c>
      <c r="L116" s="46"/>
      <c r="M116" s="227" t="s">
        <v>19</v>
      </c>
      <c r="N116" s="228" t="s">
        <v>44</v>
      </c>
      <c r="O116" s="229"/>
      <c r="P116" s="230">
        <f>O116*H116</f>
        <v>0</v>
      </c>
      <c r="Q116" s="230">
        <v>0</v>
      </c>
      <c r="R116" s="230">
        <f>Q116*H116</f>
        <v>0</v>
      </c>
      <c r="S116" s="230">
        <v>0</v>
      </c>
      <c r="T116" s="231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2445</v>
      </c>
      <c r="AT116" s="225" t="s">
        <v>163</v>
      </c>
      <c r="AU116" s="225" t="s">
        <v>82</v>
      </c>
      <c r="AY116" s="19" t="s">
        <v>160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80</v>
      </c>
      <c r="BK116" s="226">
        <f>ROUND(I116*H116,2)</f>
        <v>0</v>
      </c>
      <c r="BL116" s="19" t="s">
        <v>2445</v>
      </c>
      <c r="BM116" s="225" t="s">
        <v>263</v>
      </c>
    </row>
    <row r="117" s="2" customFormat="1" ht="6.96" customHeight="1">
      <c r="A117" s="40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46"/>
      <c r="M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</sheetData>
  <sheetProtection sheet="1" autoFilter="0" formatColumns="0" formatRows="0" objects="1" scenarios="1" spinCount="100000" saltValue="giyLgOGZje3HTzc+2zSx+YZt7HqZHeQmJGFbsJw2D7hG7WiT0pEWjAtAbv3h6lWpfjA5nvniZC0twn5dE2FDMw==" hashValue="oLdrq0lRaLhFKwczLU9/m5A1Y7k+9+6lhwTEMjWm2OWlUhahdfCZ2rWnYYfPb2S0uRGMHWgUHQ0ASm0m/U/q1w==" algorithmName="SHA-512" password="CC35"/>
  <autoFilter ref="C89:K11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5" r:id="rId1" display="https://podminky.urs.cz/item/CS_URS_2024_02/01324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5" customWidth="1"/>
    <col min="2" max="2" width="1.667969" style="285" customWidth="1"/>
    <col min="3" max="4" width="5" style="285" customWidth="1"/>
    <col min="5" max="5" width="11.66016" style="285" customWidth="1"/>
    <col min="6" max="6" width="9.160156" style="285" customWidth="1"/>
    <col min="7" max="7" width="5" style="285" customWidth="1"/>
    <col min="8" max="8" width="77.83203" style="285" customWidth="1"/>
    <col min="9" max="10" width="20" style="285" customWidth="1"/>
    <col min="11" max="11" width="1.667969" style="285" customWidth="1"/>
  </cols>
  <sheetData>
    <row r="1" s="1" customFormat="1" ht="37.5" customHeight="1"/>
    <row r="2" s="1" customFormat="1" ht="7.5" customHeight="1">
      <c r="B2" s="286"/>
      <c r="C2" s="287"/>
      <c r="D2" s="287"/>
      <c r="E2" s="287"/>
      <c r="F2" s="287"/>
      <c r="G2" s="287"/>
      <c r="H2" s="287"/>
      <c r="I2" s="287"/>
      <c r="J2" s="287"/>
      <c r="K2" s="288"/>
    </row>
    <row r="3" s="16" customFormat="1" ht="45" customHeight="1">
      <c r="B3" s="289"/>
      <c r="C3" s="290" t="s">
        <v>2487</v>
      </c>
      <c r="D3" s="290"/>
      <c r="E3" s="290"/>
      <c r="F3" s="290"/>
      <c r="G3" s="290"/>
      <c r="H3" s="290"/>
      <c r="I3" s="290"/>
      <c r="J3" s="290"/>
      <c r="K3" s="291"/>
    </row>
    <row r="4" s="1" customFormat="1" ht="25.5" customHeight="1">
      <c r="B4" s="292"/>
      <c r="C4" s="293" t="s">
        <v>2488</v>
      </c>
      <c r="D4" s="293"/>
      <c r="E4" s="293"/>
      <c r="F4" s="293"/>
      <c r="G4" s="293"/>
      <c r="H4" s="293"/>
      <c r="I4" s="293"/>
      <c r="J4" s="293"/>
      <c r="K4" s="294"/>
    </row>
    <row r="5" s="1" customFormat="1" ht="5.25" customHeight="1">
      <c r="B5" s="292"/>
      <c r="C5" s="295"/>
      <c r="D5" s="295"/>
      <c r="E5" s="295"/>
      <c r="F5" s="295"/>
      <c r="G5" s="295"/>
      <c r="H5" s="295"/>
      <c r="I5" s="295"/>
      <c r="J5" s="295"/>
      <c r="K5" s="294"/>
    </row>
    <row r="6" s="1" customFormat="1" ht="15" customHeight="1">
      <c r="B6" s="292"/>
      <c r="C6" s="296" t="s">
        <v>2489</v>
      </c>
      <c r="D6" s="296"/>
      <c r="E6" s="296"/>
      <c r="F6" s="296"/>
      <c r="G6" s="296"/>
      <c r="H6" s="296"/>
      <c r="I6" s="296"/>
      <c r="J6" s="296"/>
      <c r="K6" s="294"/>
    </row>
    <row r="7" s="1" customFormat="1" ht="15" customHeight="1">
      <c r="B7" s="297"/>
      <c r="C7" s="296" t="s">
        <v>2490</v>
      </c>
      <c r="D7" s="296"/>
      <c r="E7" s="296"/>
      <c r="F7" s="296"/>
      <c r="G7" s="296"/>
      <c r="H7" s="296"/>
      <c r="I7" s="296"/>
      <c r="J7" s="296"/>
      <c r="K7" s="294"/>
    </row>
    <row r="8" s="1" customFormat="1" ht="12.75" customHeight="1">
      <c r="B8" s="297"/>
      <c r="C8" s="296"/>
      <c r="D8" s="296"/>
      <c r="E8" s="296"/>
      <c r="F8" s="296"/>
      <c r="G8" s="296"/>
      <c r="H8" s="296"/>
      <c r="I8" s="296"/>
      <c r="J8" s="296"/>
      <c r="K8" s="294"/>
    </row>
    <row r="9" s="1" customFormat="1" ht="15" customHeight="1">
      <c r="B9" s="297"/>
      <c r="C9" s="296" t="s">
        <v>2491</v>
      </c>
      <c r="D9" s="296"/>
      <c r="E9" s="296"/>
      <c r="F9" s="296"/>
      <c r="G9" s="296"/>
      <c r="H9" s="296"/>
      <c r="I9" s="296"/>
      <c r="J9" s="296"/>
      <c r="K9" s="294"/>
    </row>
    <row r="10" s="1" customFormat="1" ht="15" customHeight="1">
      <c r="B10" s="297"/>
      <c r="C10" s="296"/>
      <c r="D10" s="296" t="s">
        <v>2492</v>
      </c>
      <c r="E10" s="296"/>
      <c r="F10" s="296"/>
      <c r="G10" s="296"/>
      <c r="H10" s="296"/>
      <c r="I10" s="296"/>
      <c r="J10" s="296"/>
      <c r="K10" s="294"/>
    </row>
    <row r="11" s="1" customFormat="1" ht="15" customHeight="1">
      <c r="B11" s="297"/>
      <c r="C11" s="298"/>
      <c r="D11" s="296" t="s">
        <v>2493</v>
      </c>
      <c r="E11" s="296"/>
      <c r="F11" s="296"/>
      <c r="G11" s="296"/>
      <c r="H11" s="296"/>
      <c r="I11" s="296"/>
      <c r="J11" s="296"/>
      <c r="K11" s="294"/>
    </row>
    <row r="12" s="1" customFormat="1" ht="15" customHeight="1">
      <c r="B12" s="297"/>
      <c r="C12" s="298"/>
      <c r="D12" s="296"/>
      <c r="E12" s="296"/>
      <c r="F12" s="296"/>
      <c r="G12" s="296"/>
      <c r="H12" s="296"/>
      <c r="I12" s="296"/>
      <c r="J12" s="296"/>
      <c r="K12" s="294"/>
    </row>
    <row r="13" s="1" customFormat="1" ht="15" customHeight="1">
      <c r="B13" s="297"/>
      <c r="C13" s="298"/>
      <c r="D13" s="299" t="s">
        <v>2494</v>
      </c>
      <c r="E13" s="296"/>
      <c r="F13" s="296"/>
      <c r="G13" s="296"/>
      <c r="H13" s="296"/>
      <c r="I13" s="296"/>
      <c r="J13" s="296"/>
      <c r="K13" s="294"/>
    </row>
    <row r="14" s="1" customFormat="1" ht="12.75" customHeight="1">
      <c r="B14" s="297"/>
      <c r="C14" s="298"/>
      <c r="D14" s="298"/>
      <c r="E14" s="298"/>
      <c r="F14" s="298"/>
      <c r="G14" s="298"/>
      <c r="H14" s="298"/>
      <c r="I14" s="298"/>
      <c r="J14" s="298"/>
      <c r="K14" s="294"/>
    </row>
    <row r="15" s="1" customFormat="1" ht="15" customHeight="1">
      <c r="B15" s="297"/>
      <c r="C15" s="298"/>
      <c r="D15" s="296" t="s">
        <v>2495</v>
      </c>
      <c r="E15" s="296"/>
      <c r="F15" s="296"/>
      <c r="G15" s="296"/>
      <c r="H15" s="296"/>
      <c r="I15" s="296"/>
      <c r="J15" s="296"/>
      <c r="K15" s="294"/>
    </row>
    <row r="16" s="1" customFormat="1" ht="15" customHeight="1">
      <c r="B16" s="297"/>
      <c r="C16" s="298"/>
      <c r="D16" s="296" t="s">
        <v>2496</v>
      </c>
      <c r="E16" s="296"/>
      <c r="F16" s="296"/>
      <c r="G16" s="296"/>
      <c r="H16" s="296"/>
      <c r="I16" s="296"/>
      <c r="J16" s="296"/>
      <c r="K16" s="294"/>
    </row>
    <row r="17" s="1" customFormat="1" ht="15" customHeight="1">
      <c r="B17" s="297"/>
      <c r="C17" s="298"/>
      <c r="D17" s="296" t="s">
        <v>2497</v>
      </c>
      <c r="E17" s="296"/>
      <c r="F17" s="296"/>
      <c r="G17" s="296"/>
      <c r="H17" s="296"/>
      <c r="I17" s="296"/>
      <c r="J17" s="296"/>
      <c r="K17" s="294"/>
    </row>
    <row r="18" s="1" customFormat="1" ht="15" customHeight="1">
      <c r="B18" s="297"/>
      <c r="C18" s="298"/>
      <c r="D18" s="298"/>
      <c r="E18" s="300" t="s">
        <v>100</v>
      </c>
      <c r="F18" s="296" t="s">
        <v>2498</v>
      </c>
      <c r="G18" s="296"/>
      <c r="H18" s="296"/>
      <c r="I18" s="296"/>
      <c r="J18" s="296"/>
      <c r="K18" s="294"/>
    </row>
    <row r="19" s="1" customFormat="1" ht="15" customHeight="1">
      <c r="B19" s="297"/>
      <c r="C19" s="298"/>
      <c r="D19" s="298"/>
      <c r="E19" s="300" t="s">
        <v>2499</v>
      </c>
      <c r="F19" s="296" t="s">
        <v>2500</v>
      </c>
      <c r="G19" s="296"/>
      <c r="H19" s="296"/>
      <c r="I19" s="296"/>
      <c r="J19" s="296"/>
      <c r="K19" s="294"/>
    </row>
    <row r="20" s="1" customFormat="1" ht="15" customHeight="1">
      <c r="B20" s="297"/>
      <c r="C20" s="298"/>
      <c r="D20" s="298"/>
      <c r="E20" s="300" t="s">
        <v>79</v>
      </c>
      <c r="F20" s="296" t="s">
        <v>2501</v>
      </c>
      <c r="G20" s="296"/>
      <c r="H20" s="296"/>
      <c r="I20" s="296"/>
      <c r="J20" s="296"/>
      <c r="K20" s="294"/>
    </row>
    <row r="21" s="1" customFormat="1" ht="15" customHeight="1">
      <c r="B21" s="297"/>
      <c r="C21" s="298"/>
      <c r="D21" s="298"/>
      <c r="E21" s="300" t="s">
        <v>126</v>
      </c>
      <c r="F21" s="296" t="s">
        <v>2502</v>
      </c>
      <c r="G21" s="296"/>
      <c r="H21" s="296"/>
      <c r="I21" s="296"/>
      <c r="J21" s="296"/>
      <c r="K21" s="294"/>
    </row>
    <row r="22" s="1" customFormat="1" ht="15" customHeight="1">
      <c r="B22" s="297"/>
      <c r="C22" s="298"/>
      <c r="D22" s="298"/>
      <c r="E22" s="300" t="s">
        <v>1330</v>
      </c>
      <c r="F22" s="296" t="s">
        <v>1267</v>
      </c>
      <c r="G22" s="296"/>
      <c r="H22" s="296"/>
      <c r="I22" s="296"/>
      <c r="J22" s="296"/>
      <c r="K22" s="294"/>
    </row>
    <row r="23" s="1" customFormat="1" ht="15" customHeight="1">
      <c r="B23" s="297"/>
      <c r="C23" s="298"/>
      <c r="D23" s="298"/>
      <c r="E23" s="300" t="s">
        <v>85</v>
      </c>
      <c r="F23" s="296" t="s">
        <v>2503</v>
      </c>
      <c r="G23" s="296"/>
      <c r="H23" s="296"/>
      <c r="I23" s="296"/>
      <c r="J23" s="296"/>
      <c r="K23" s="294"/>
    </row>
    <row r="24" s="1" customFormat="1" ht="12.75" customHeight="1">
      <c r="B24" s="297"/>
      <c r="C24" s="298"/>
      <c r="D24" s="298"/>
      <c r="E24" s="298"/>
      <c r="F24" s="298"/>
      <c r="G24" s="298"/>
      <c r="H24" s="298"/>
      <c r="I24" s="298"/>
      <c r="J24" s="298"/>
      <c r="K24" s="294"/>
    </row>
    <row r="25" s="1" customFormat="1" ht="15" customHeight="1">
      <c r="B25" s="297"/>
      <c r="C25" s="296" t="s">
        <v>2504</v>
      </c>
      <c r="D25" s="296"/>
      <c r="E25" s="296"/>
      <c r="F25" s="296"/>
      <c r="G25" s="296"/>
      <c r="H25" s="296"/>
      <c r="I25" s="296"/>
      <c r="J25" s="296"/>
      <c r="K25" s="294"/>
    </row>
    <row r="26" s="1" customFormat="1" ht="15" customHeight="1">
      <c r="B26" s="297"/>
      <c r="C26" s="296" t="s">
        <v>2505</v>
      </c>
      <c r="D26" s="296"/>
      <c r="E26" s="296"/>
      <c r="F26" s="296"/>
      <c r="G26" s="296"/>
      <c r="H26" s="296"/>
      <c r="I26" s="296"/>
      <c r="J26" s="296"/>
      <c r="K26" s="294"/>
    </row>
    <row r="27" s="1" customFormat="1" ht="15" customHeight="1">
      <c r="B27" s="297"/>
      <c r="C27" s="296"/>
      <c r="D27" s="296" t="s">
        <v>2506</v>
      </c>
      <c r="E27" s="296"/>
      <c r="F27" s="296"/>
      <c r="G27" s="296"/>
      <c r="H27" s="296"/>
      <c r="I27" s="296"/>
      <c r="J27" s="296"/>
      <c r="K27" s="294"/>
    </row>
    <row r="28" s="1" customFormat="1" ht="15" customHeight="1">
      <c r="B28" s="297"/>
      <c r="C28" s="298"/>
      <c r="D28" s="296" t="s">
        <v>2507</v>
      </c>
      <c r="E28" s="296"/>
      <c r="F28" s="296"/>
      <c r="G28" s="296"/>
      <c r="H28" s="296"/>
      <c r="I28" s="296"/>
      <c r="J28" s="296"/>
      <c r="K28" s="294"/>
    </row>
    <row r="29" s="1" customFormat="1" ht="12.75" customHeight="1">
      <c r="B29" s="297"/>
      <c r="C29" s="298"/>
      <c r="D29" s="298"/>
      <c r="E29" s="298"/>
      <c r="F29" s="298"/>
      <c r="G29" s="298"/>
      <c r="H29" s="298"/>
      <c r="I29" s="298"/>
      <c r="J29" s="298"/>
      <c r="K29" s="294"/>
    </row>
    <row r="30" s="1" customFormat="1" ht="15" customHeight="1">
      <c r="B30" s="297"/>
      <c r="C30" s="298"/>
      <c r="D30" s="296" t="s">
        <v>2508</v>
      </c>
      <c r="E30" s="296"/>
      <c r="F30" s="296"/>
      <c r="G30" s="296"/>
      <c r="H30" s="296"/>
      <c r="I30" s="296"/>
      <c r="J30" s="296"/>
      <c r="K30" s="294"/>
    </row>
    <row r="31" s="1" customFormat="1" ht="15" customHeight="1">
      <c r="B31" s="297"/>
      <c r="C31" s="298"/>
      <c r="D31" s="296" t="s">
        <v>2509</v>
      </c>
      <c r="E31" s="296"/>
      <c r="F31" s="296"/>
      <c r="G31" s="296"/>
      <c r="H31" s="296"/>
      <c r="I31" s="296"/>
      <c r="J31" s="296"/>
      <c r="K31" s="294"/>
    </row>
    <row r="32" s="1" customFormat="1" ht="12.75" customHeight="1">
      <c r="B32" s="297"/>
      <c r="C32" s="298"/>
      <c r="D32" s="298"/>
      <c r="E32" s="298"/>
      <c r="F32" s="298"/>
      <c r="G32" s="298"/>
      <c r="H32" s="298"/>
      <c r="I32" s="298"/>
      <c r="J32" s="298"/>
      <c r="K32" s="294"/>
    </row>
    <row r="33" s="1" customFormat="1" ht="15" customHeight="1">
      <c r="B33" s="297"/>
      <c r="C33" s="298"/>
      <c r="D33" s="296" t="s">
        <v>2510</v>
      </c>
      <c r="E33" s="296"/>
      <c r="F33" s="296"/>
      <c r="G33" s="296"/>
      <c r="H33" s="296"/>
      <c r="I33" s="296"/>
      <c r="J33" s="296"/>
      <c r="K33" s="294"/>
    </row>
    <row r="34" s="1" customFormat="1" ht="15" customHeight="1">
      <c r="B34" s="297"/>
      <c r="C34" s="298"/>
      <c r="D34" s="296" t="s">
        <v>2511</v>
      </c>
      <c r="E34" s="296"/>
      <c r="F34" s="296"/>
      <c r="G34" s="296"/>
      <c r="H34" s="296"/>
      <c r="I34" s="296"/>
      <c r="J34" s="296"/>
      <c r="K34" s="294"/>
    </row>
    <row r="35" s="1" customFormat="1" ht="15" customHeight="1">
      <c r="B35" s="297"/>
      <c r="C35" s="298"/>
      <c r="D35" s="296" t="s">
        <v>2512</v>
      </c>
      <c r="E35" s="296"/>
      <c r="F35" s="296"/>
      <c r="G35" s="296"/>
      <c r="H35" s="296"/>
      <c r="I35" s="296"/>
      <c r="J35" s="296"/>
      <c r="K35" s="294"/>
    </row>
    <row r="36" s="1" customFormat="1" ht="15" customHeight="1">
      <c r="B36" s="297"/>
      <c r="C36" s="298"/>
      <c r="D36" s="296"/>
      <c r="E36" s="299" t="s">
        <v>146</v>
      </c>
      <c r="F36" s="296"/>
      <c r="G36" s="296" t="s">
        <v>2513</v>
      </c>
      <c r="H36" s="296"/>
      <c r="I36" s="296"/>
      <c r="J36" s="296"/>
      <c r="K36" s="294"/>
    </row>
    <row r="37" s="1" customFormat="1" ht="30.75" customHeight="1">
      <c r="B37" s="297"/>
      <c r="C37" s="298"/>
      <c r="D37" s="296"/>
      <c r="E37" s="299" t="s">
        <v>2514</v>
      </c>
      <c r="F37" s="296"/>
      <c r="G37" s="296" t="s">
        <v>2515</v>
      </c>
      <c r="H37" s="296"/>
      <c r="I37" s="296"/>
      <c r="J37" s="296"/>
      <c r="K37" s="294"/>
    </row>
    <row r="38" s="1" customFormat="1" ht="15" customHeight="1">
      <c r="B38" s="297"/>
      <c r="C38" s="298"/>
      <c r="D38" s="296"/>
      <c r="E38" s="299" t="s">
        <v>54</v>
      </c>
      <c r="F38" s="296"/>
      <c r="G38" s="296" t="s">
        <v>2516</v>
      </c>
      <c r="H38" s="296"/>
      <c r="I38" s="296"/>
      <c r="J38" s="296"/>
      <c r="K38" s="294"/>
    </row>
    <row r="39" s="1" customFormat="1" ht="15" customHeight="1">
      <c r="B39" s="297"/>
      <c r="C39" s="298"/>
      <c r="D39" s="296"/>
      <c r="E39" s="299" t="s">
        <v>55</v>
      </c>
      <c r="F39" s="296"/>
      <c r="G39" s="296" t="s">
        <v>2517</v>
      </c>
      <c r="H39" s="296"/>
      <c r="I39" s="296"/>
      <c r="J39" s="296"/>
      <c r="K39" s="294"/>
    </row>
    <row r="40" s="1" customFormat="1" ht="15" customHeight="1">
      <c r="B40" s="297"/>
      <c r="C40" s="298"/>
      <c r="D40" s="296"/>
      <c r="E40" s="299" t="s">
        <v>147</v>
      </c>
      <c r="F40" s="296"/>
      <c r="G40" s="296" t="s">
        <v>2518</v>
      </c>
      <c r="H40" s="296"/>
      <c r="I40" s="296"/>
      <c r="J40" s="296"/>
      <c r="K40" s="294"/>
    </row>
    <row r="41" s="1" customFormat="1" ht="15" customHeight="1">
      <c r="B41" s="297"/>
      <c r="C41" s="298"/>
      <c r="D41" s="296"/>
      <c r="E41" s="299" t="s">
        <v>148</v>
      </c>
      <c r="F41" s="296"/>
      <c r="G41" s="296" t="s">
        <v>2519</v>
      </c>
      <c r="H41" s="296"/>
      <c r="I41" s="296"/>
      <c r="J41" s="296"/>
      <c r="K41" s="294"/>
    </row>
    <row r="42" s="1" customFormat="1" ht="15" customHeight="1">
      <c r="B42" s="297"/>
      <c r="C42" s="298"/>
      <c r="D42" s="296"/>
      <c r="E42" s="299" t="s">
        <v>2520</v>
      </c>
      <c r="F42" s="296"/>
      <c r="G42" s="296" t="s">
        <v>2521</v>
      </c>
      <c r="H42" s="296"/>
      <c r="I42" s="296"/>
      <c r="J42" s="296"/>
      <c r="K42" s="294"/>
    </row>
    <row r="43" s="1" customFormat="1" ht="15" customHeight="1">
      <c r="B43" s="297"/>
      <c r="C43" s="298"/>
      <c r="D43" s="296"/>
      <c r="E43" s="299"/>
      <c r="F43" s="296"/>
      <c r="G43" s="296" t="s">
        <v>2522</v>
      </c>
      <c r="H43" s="296"/>
      <c r="I43" s="296"/>
      <c r="J43" s="296"/>
      <c r="K43" s="294"/>
    </row>
    <row r="44" s="1" customFormat="1" ht="15" customHeight="1">
      <c r="B44" s="297"/>
      <c r="C44" s="298"/>
      <c r="D44" s="296"/>
      <c r="E44" s="299" t="s">
        <v>2523</v>
      </c>
      <c r="F44" s="296"/>
      <c r="G44" s="296" t="s">
        <v>2524</v>
      </c>
      <c r="H44" s="296"/>
      <c r="I44" s="296"/>
      <c r="J44" s="296"/>
      <c r="K44" s="294"/>
    </row>
    <row r="45" s="1" customFormat="1" ht="15" customHeight="1">
      <c r="B45" s="297"/>
      <c r="C45" s="298"/>
      <c r="D45" s="296"/>
      <c r="E45" s="299" t="s">
        <v>150</v>
      </c>
      <c r="F45" s="296"/>
      <c r="G45" s="296" t="s">
        <v>2525</v>
      </c>
      <c r="H45" s="296"/>
      <c r="I45" s="296"/>
      <c r="J45" s="296"/>
      <c r="K45" s="294"/>
    </row>
    <row r="46" s="1" customFormat="1" ht="12.75" customHeight="1">
      <c r="B46" s="297"/>
      <c r="C46" s="298"/>
      <c r="D46" s="296"/>
      <c r="E46" s="296"/>
      <c r="F46" s="296"/>
      <c r="G46" s="296"/>
      <c r="H46" s="296"/>
      <c r="I46" s="296"/>
      <c r="J46" s="296"/>
      <c r="K46" s="294"/>
    </row>
    <row r="47" s="1" customFormat="1" ht="15" customHeight="1">
      <c r="B47" s="297"/>
      <c r="C47" s="298"/>
      <c r="D47" s="296" t="s">
        <v>2526</v>
      </c>
      <c r="E47" s="296"/>
      <c r="F47" s="296"/>
      <c r="G47" s="296"/>
      <c r="H47" s="296"/>
      <c r="I47" s="296"/>
      <c r="J47" s="296"/>
      <c r="K47" s="294"/>
    </row>
    <row r="48" s="1" customFormat="1" ht="15" customHeight="1">
      <c r="B48" s="297"/>
      <c r="C48" s="298"/>
      <c r="D48" s="298"/>
      <c r="E48" s="296" t="s">
        <v>2527</v>
      </c>
      <c r="F48" s="296"/>
      <c r="G48" s="296"/>
      <c r="H48" s="296"/>
      <c r="I48" s="296"/>
      <c r="J48" s="296"/>
      <c r="K48" s="294"/>
    </row>
    <row r="49" s="1" customFormat="1" ht="15" customHeight="1">
      <c r="B49" s="297"/>
      <c r="C49" s="298"/>
      <c r="D49" s="298"/>
      <c r="E49" s="296" t="s">
        <v>2528</v>
      </c>
      <c r="F49" s="296"/>
      <c r="G49" s="296"/>
      <c r="H49" s="296"/>
      <c r="I49" s="296"/>
      <c r="J49" s="296"/>
      <c r="K49" s="294"/>
    </row>
    <row r="50" s="1" customFormat="1" ht="15" customHeight="1">
      <c r="B50" s="297"/>
      <c r="C50" s="298"/>
      <c r="D50" s="298"/>
      <c r="E50" s="296" t="s">
        <v>2529</v>
      </c>
      <c r="F50" s="296"/>
      <c r="G50" s="296"/>
      <c r="H50" s="296"/>
      <c r="I50" s="296"/>
      <c r="J50" s="296"/>
      <c r="K50" s="294"/>
    </row>
    <row r="51" s="1" customFormat="1" ht="15" customHeight="1">
      <c r="B51" s="297"/>
      <c r="C51" s="298"/>
      <c r="D51" s="296" t="s">
        <v>2530</v>
      </c>
      <c r="E51" s="296"/>
      <c r="F51" s="296"/>
      <c r="G51" s="296"/>
      <c r="H51" s="296"/>
      <c r="I51" s="296"/>
      <c r="J51" s="296"/>
      <c r="K51" s="294"/>
    </row>
    <row r="52" s="1" customFormat="1" ht="25.5" customHeight="1">
      <c r="B52" s="292"/>
      <c r="C52" s="293" t="s">
        <v>2531</v>
      </c>
      <c r="D52" s="293"/>
      <c r="E52" s="293"/>
      <c r="F52" s="293"/>
      <c r="G52" s="293"/>
      <c r="H52" s="293"/>
      <c r="I52" s="293"/>
      <c r="J52" s="293"/>
      <c r="K52" s="294"/>
    </row>
    <row r="53" s="1" customFormat="1" ht="5.25" customHeight="1">
      <c r="B53" s="292"/>
      <c r="C53" s="295"/>
      <c r="D53" s="295"/>
      <c r="E53" s="295"/>
      <c r="F53" s="295"/>
      <c r="G53" s="295"/>
      <c r="H53" s="295"/>
      <c r="I53" s="295"/>
      <c r="J53" s="295"/>
      <c r="K53" s="294"/>
    </row>
    <row r="54" s="1" customFormat="1" ht="15" customHeight="1">
      <c r="B54" s="292"/>
      <c r="C54" s="296" t="s">
        <v>2532</v>
      </c>
      <c r="D54" s="296"/>
      <c r="E54" s="296"/>
      <c r="F54" s="296"/>
      <c r="G54" s="296"/>
      <c r="H54" s="296"/>
      <c r="I54" s="296"/>
      <c r="J54" s="296"/>
      <c r="K54" s="294"/>
    </row>
    <row r="55" s="1" customFormat="1" ht="15" customHeight="1">
      <c r="B55" s="292"/>
      <c r="C55" s="296" t="s">
        <v>2533</v>
      </c>
      <c r="D55" s="296"/>
      <c r="E55" s="296"/>
      <c r="F55" s="296"/>
      <c r="G55" s="296"/>
      <c r="H55" s="296"/>
      <c r="I55" s="296"/>
      <c r="J55" s="296"/>
      <c r="K55" s="294"/>
    </row>
    <row r="56" s="1" customFormat="1" ht="12.75" customHeight="1">
      <c r="B56" s="292"/>
      <c r="C56" s="296"/>
      <c r="D56" s="296"/>
      <c r="E56" s="296"/>
      <c r="F56" s="296"/>
      <c r="G56" s="296"/>
      <c r="H56" s="296"/>
      <c r="I56" s="296"/>
      <c r="J56" s="296"/>
      <c r="K56" s="294"/>
    </row>
    <row r="57" s="1" customFormat="1" ht="15" customHeight="1">
      <c r="B57" s="292"/>
      <c r="C57" s="296" t="s">
        <v>2534</v>
      </c>
      <c r="D57" s="296"/>
      <c r="E57" s="296"/>
      <c r="F57" s="296"/>
      <c r="G57" s="296"/>
      <c r="H57" s="296"/>
      <c r="I57" s="296"/>
      <c r="J57" s="296"/>
      <c r="K57" s="294"/>
    </row>
    <row r="58" s="1" customFormat="1" ht="15" customHeight="1">
      <c r="B58" s="292"/>
      <c r="C58" s="298"/>
      <c r="D58" s="296" t="s">
        <v>2535</v>
      </c>
      <c r="E58" s="296"/>
      <c r="F58" s="296"/>
      <c r="G58" s="296"/>
      <c r="H58" s="296"/>
      <c r="I58" s="296"/>
      <c r="J58" s="296"/>
      <c r="K58" s="294"/>
    </row>
    <row r="59" s="1" customFormat="1" ht="15" customHeight="1">
      <c r="B59" s="292"/>
      <c r="C59" s="298"/>
      <c r="D59" s="296" t="s">
        <v>2536</v>
      </c>
      <c r="E59" s="296"/>
      <c r="F59" s="296"/>
      <c r="G59" s="296"/>
      <c r="H59" s="296"/>
      <c r="I59" s="296"/>
      <c r="J59" s="296"/>
      <c r="K59" s="294"/>
    </row>
    <row r="60" s="1" customFormat="1" ht="15" customHeight="1">
      <c r="B60" s="292"/>
      <c r="C60" s="298"/>
      <c r="D60" s="296" t="s">
        <v>2537</v>
      </c>
      <c r="E60" s="296"/>
      <c r="F60" s="296"/>
      <c r="G60" s="296"/>
      <c r="H60" s="296"/>
      <c r="I60" s="296"/>
      <c r="J60" s="296"/>
      <c r="K60" s="294"/>
    </row>
    <row r="61" s="1" customFormat="1" ht="15" customHeight="1">
      <c r="B61" s="292"/>
      <c r="C61" s="298"/>
      <c r="D61" s="296" t="s">
        <v>2538</v>
      </c>
      <c r="E61" s="296"/>
      <c r="F61" s="296"/>
      <c r="G61" s="296"/>
      <c r="H61" s="296"/>
      <c r="I61" s="296"/>
      <c r="J61" s="296"/>
      <c r="K61" s="294"/>
    </row>
    <row r="62" s="1" customFormat="1" ht="15" customHeight="1">
      <c r="B62" s="292"/>
      <c r="C62" s="298"/>
      <c r="D62" s="301" t="s">
        <v>2539</v>
      </c>
      <c r="E62" s="301"/>
      <c r="F62" s="301"/>
      <c r="G62" s="301"/>
      <c r="H62" s="301"/>
      <c r="I62" s="301"/>
      <c r="J62" s="301"/>
      <c r="K62" s="294"/>
    </row>
    <row r="63" s="1" customFormat="1" ht="15" customHeight="1">
      <c r="B63" s="292"/>
      <c r="C63" s="298"/>
      <c r="D63" s="296" t="s">
        <v>2540</v>
      </c>
      <c r="E63" s="296"/>
      <c r="F63" s="296"/>
      <c r="G63" s="296"/>
      <c r="H63" s="296"/>
      <c r="I63" s="296"/>
      <c r="J63" s="296"/>
      <c r="K63" s="294"/>
    </row>
    <row r="64" s="1" customFormat="1" ht="12.75" customHeight="1">
      <c r="B64" s="292"/>
      <c r="C64" s="298"/>
      <c r="D64" s="298"/>
      <c r="E64" s="302"/>
      <c r="F64" s="298"/>
      <c r="G64" s="298"/>
      <c r="H64" s="298"/>
      <c r="I64" s="298"/>
      <c r="J64" s="298"/>
      <c r="K64" s="294"/>
    </row>
    <row r="65" s="1" customFormat="1" ht="15" customHeight="1">
      <c r="B65" s="292"/>
      <c r="C65" s="298"/>
      <c r="D65" s="296" t="s">
        <v>2541</v>
      </c>
      <c r="E65" s="296"/>
      <c r="F65" s="296"/>
      <c r="G65" s="296"/>
      <c r="H65" s="296"/>
      <c r="I65" s="296"/>
      <c r="J65" s="296"/>
      <c r="K65" s="294"/>
    </row>
    <row r="66" s="1" customFormat="1" ht="15" customHeight="1">
      <c r="B66" s="292"/>
      <c r="C66" s="298"/>
      <c r="D66" s="301" t="s">
        <v>2542</v>
      </c>
      <c r="E66" s="301"/>
      <c r="F66" s="301"/>
      <c r="G66" s="301"/>
      <c r="H66" s="301"/>
      <c r="I66" s="301"/>
      <c r="J66" s="301"/>
      <c r="K66" s="294"/>
    </row>
    <row r="67" s="1" customFormat="1" ht="15" customHeight="1">
      <c r="B67" s="292"/>
      <c r="C67" s="298"/>
      <c r="D67" s="296" t="s">
        <v>2543</v>
      </c>
      <c r="E67" s="296"/>
      <c r="F67" s="296"/>
      <c r="G67" s="296"/>
      <c r="H67" s="296"/>
      <c r="I67" s="296"/>
      <c r="J67" s="296"/>
      <c r="K67" s="294"/>
    </row>
    <row r="68" s="1" customFormat="1" ht="15" customHeight="1">
      <c r="B68" s="292"/>
      <c r="C68" s="298"/>
      <c r="D68" s="296" t="s">
        <v>2544</v>
      </c>
      <c r="E68" s="296"/>
      <c r="F68" s="296"/>
      <c r="G68" s="296"/>
      <c r="H68" s="296"/>
      <c r="I68" s="296"/>
      <c r="J68" s="296"/>
      <c r="K68" s="294"/>
    </row>
    <row r="69" s="1" customFormat="1" ht="15" customHeight="1">
      <c r="B69" s="292"/>
      <c r="C69" s="298"/>
      <c r="D69" s="296" t="s">
        <v>2545</v>
      </c>
      <c r="E69" s="296"/>
      <c r="F69" s="296"/>
      <c r="G69" s="296"/>
      <c r="H69" s="296"/>
      <c r="I69" s="296"/>
      <c r="J69" s="296"/>
      <c r="K69" s="294"/>
    </row>
    <row r="70" s="1" customFormat="1" ht="15" customHeight="1">
      <c r="B70" s="292"/>
      <c r="C70" s="298"/>
      <c r="D70" s="296" t="s">
        <v>2546</v>
      </c>
      <c r="E70" s="296"/>
      <c r="F70" s="296"/>
      <c r="G70" s="296"/>
      <c r="H70" s="296"/>
      <c r="I70" s="296"/>
      <c r="J70" s="296"/>
      <c r="K70" s="294"/>
    </row>
    <row r="71" s="1" customFormat="1" ht="12.75" customHeight="1">
      <c r="B71" s="303"/>
      <c r="C71" s="304"/>
      <c r="D71" s="304"/>
      <c r="E71" s="304"/>
      <c r="F71" s="304"/>
      <c r="G71" s="304"/>
      <c r="H71" s="304"/>
      <c r="I71" s="304"/>
      <c r="J71" s="304"/>
      <c r="K71" s="305"/>
    </row>
    <row r="72" s="1" customFormat="1" ht="18.75" customHeight="1">
      <c r="B72" s="306"/>
      <c r="C72" s="306"/>
      <c r="D72" s="306"/>
      <c r="E72" s="306"/>
      <c r="F72" s="306"/>
      <c r="G72" s="306"/>
      <c r="H72" s="306"/>
      <c r="I72" s="306"/>
      <c r="J72" s="306"/>
      <c r="K72" s="307"/>
    </row>
    <row r="73" s="1" customFormat="1" ht="18.75" customHeight="1">
      <c r="B73" s="307"/>
      <c r="C73" s="307"/>
      <c r="D73" s="307"/>
      <c r="E73" s="307"/>
      <c r="F73" s="307"/>
      <c r="G73" s="307"/>
      <c r="H73" s="307"/>
      <c r="I73" s="307"/>
      <c r="J73" s="307"/>
      <c r="K73" s="307"/>
    </row>
    <row r="74" s="1" customFormat="1" ht="7.5" customHeight="1">
      <c r="B74" s="308"/>
      <c r="C74" s="309"/>
      <c r="D74" s="309"/>
      <c r="E74" s="309"/>
      <c r="F74" s="309"/>
      <c r="G74" s="309"/>
      <c r="H74" s="309"/>
      <c r="I74" s="309"/>
      <c r="J74" s="309"/>
      <c r="K74" s="310"/>
    </row>
    <row r="75" s="1" customFormat="1" ht="45" customHeight="1">
      <c r="B75" s="311"/>
      <c r="C75" s="312" t="s">
        <v>2547</v>
      </c>
      <c r="D75" s="312"/>
      <c r="E75" s="312"/>
      <c r="F75" s="312"/>
      <c r="G75" s="312"/>
      <c r="H75" s="312"/>
      <c r="I75" s="312"/>
      <c r="J75" s="312"/>
      <c r="K75" s="313"/>
    </row>
    <row r="76" s="1" customFormat="1" ht="17.25" customHeight="1">
      <c r="B76" s="311"/>
      <c r="C76" s="314" t="s">
        <v>2548</v>
      </c>
      <c r="D76" s="314"/>
      <c r="E76" s="314"/>
      <c r="F76" s="314" t="s">
        <v>2549</v>
      </c>
      <c r="G76" s="315"/>
      <c r="H76" s="314" t="s">
        <v>55</v>
      </c>
      <c r="I76" s="314" t="s">
        <v>58</v>
      </c>
      <c r="J76" s="314" t="s">
        <v>2550</v>
      </c>
      <c r="K76" s="313"/>
    </row>
    <row r="77" s="1" customFormat="1" ht="17.25" customHeight="1">
      <c r="B77" s="311"/>
      <c r="C77" s="316" t="s">
        <v>2551</v>
      </c>
      <c r="D77" s="316"/>
      <c r="E77" s="316"/>
      <c r="F77" s="317" t="s">
        <v>2552</v>
      </c>
      <c r="G77" s="318"/>
      <c r="H77" s="316"/>
      <c r="I77" s="316"/>
      <c r="J77" s="316" t="s">
        <v>2553</v>
      </c>
      <c r="K77" s="313"/>
    </row>
    <row r="78" s="1" customFormat="1" ht="5.25" customHeight="1">
      <c r="B78" s="311"/>
      <c r="C78" s="319"/>
      <c r="D78" s="319"/>
      <c r="E78" s="319"/>
      <c r="F78" s="319"/>
      <c r="G78" s="320"/>
      <c r="H78" s="319"/>
      <c r="I78" s="319"/>
      <c r="J78" s="319"/>
      <c r="K78" s="313"/>
    </row>
    <row r="79" s="1" customFormat="1" ht="15" customHeight="1">
      <c r="B79" s="311"/>
      <c r="C79" s="299" t="s">
        <v>54</v>
      </c>
      <c r="D79" s="321"/>
      <c r="E79" s="321"/>
      <c r="F79" s="322" t="s">
        <v>2554</v>
      </c>
      <c r="G79" s="323"/>
      <c r="H79" s="299" t="s">
        <v>2555</v>
      </c>
      <c r="I79" s="299" t="s">
        <v>2556</v>
      </c>
      <c r="J79" s="299">
        <v>20</v>
      </c>
      <c r="K79" s="313"/>
    </row>
    <row r="80" s="1" customFormat="1" ht="15" customHeight="1">
      <c r="B80" s="311"/>
      <c r="C80" s="299" t="s">
        <v>2557</v>
      </c>
      <c r="D80" s="299"/>
      <c r="E80" s="299"/>
      <c r="F80" s="322" t="s">
        <v>2554</v>
      </c>
      <c r="G80" s="323"/>
      <c r="H80" s="299" t="s">
        <v>2558</v>
      </c>
      <c r="I80" s="299" t="s">
        <v>2556</v>
      </c>
      <c r="J80" s="299">
        <v>120</v>
      </c>
      <c r="K80" s="313"/>
    </row>
    <row r="81" s="1" customFormat="1" ht="15" customHeight="1">
      <c r="B81" s="324"/>
      <c r="C81" s="299" t="s">
        <v>2559</v>
      </c>
      <c r="D81" s="299"/>
      <c r="E81" s="299"/>
      <c r="F81" s="322" t="s">
        <v>2560</v>
      </c>
      <c r="G81" s="323"/>
      <c r="H81" s="299" t="s">
        <v>2561</v>
      </c>
      <c r="I81" s="299" t="s">
        <v>2556</v>
      </c>
      <c r="J81" s="299">
        <v>50</v>
      </c>
      <c r="K81" s="313"/>
    </row>
    <row r="82" s="1" customFormat="1" ht="15" customHeight="1">
      <c r="B82" s="324"/>
      <c r="C82" s="299" t="s">
        <v>2562</v>
      </c>
      <c r="D82" s="299"/>
      <c r="E82" s="299"/>
      <c r="F82" s="322" t="s">
        <v>2554</v>
      </c>
      <c r="G82" s="323"/>
      <c r="H82" s="299" t="s">
        <v>2563</v>
      </c>
      <c r="I82" s="299" t="s">
        <v>2564</v>
      </c>
      <c r="J82" s="299"/>
      <c r="K82" s="313"/>
    </row>
    <row r="83" s="1" customFormat="1" ht="15" customHeight="1">
      <c r="B83" s="324"/>
      <c r="C83" s="325" t="s">
        <v>2565</v>
      </c>
      <c r="D83" s="325"/>
      <c r="E83" s="325"/>
      <c r="F83" s="326" t="s">
        <v>2560</v>
      </c>
      <c r="G83" s="325"/>
      <c r="H83" s="325" t="s">
        <v>2566</v>
      </c>
      <c r="I83" s="325" t="s">
        <v>2556</v>
      </c>
      <c r="J83" s="325">
        <v>15</v>
      </c>
      <c r="K83" s="313"/>
    </row>
    <row r="84" s="1" customFormat="1" ht="15" customHeight="1">
      <c r="B84" s="324"/>
      <c r="C84" s="325" t="s">
        <v>2567</v>
      </c>
      <c r="D84" s="325"/>
      <c r="E84" s="325"/>
      <c r="F84" s="326" t="s">
        <v>2560</v>
      </c>
      <c r="G84" s="325"/>
      <c r="H84" s="325" t="s">
        <v>2568</v>
      </c>
      <c r="I84" s="325" t="s">
        <v>2556</v>
      </c>
      <c r="J84" s="325">
        <v>15</v>
      </c>
      <c r="K84" s="313"/>
    </row>
    <row r="85" s="1" customFormat="1" ht="15" customHeight="1">
      <c r="B85" s="324"/>
      <c r="C85" s="325" t="s">
        <v>2569</v>
      </c>
      <c r="D85" s="325"/>
      <c r="E85" s="325"/>
      <c r="F85" s="326" t="s">
        <v>2560</v>
      </c>
      <c r="G85" s="325"/>
      <c r="H85" s="325" t="s">
        <v>2570</v>
      </c>
      <c r="I85" s="325" t="s">
        <v>2556</v>
      </c>
      <c r="J85" s="325">
        <v>20</v>
      </c>
      <c r="K85" s="313"/>
    </row>
    <row r="86" s="1" customFormat="1" ht="15" customHeight="1">
      <c r="B86" s="324"/>
      <c r="C86" s="325" t="s">
        <v>2571</v>
      </c>
      <c r="D86" s="325"/>
      <c r="E86" s="325"/>
      <c r="F86" s="326" t="s">
        <v>2560</v>
      </c>
      <c r="G86" s="325"/>
      <c r="H86" s="325" t="s">
        <v>2572</v>
      </c>
      <c r="I86" s="325" t="s">
        <v>2556</v>
      </c>
      <c r="J86" s="325">
        <v>20</v>
      </c>
      <c r="K86" s="313"/>
    </row>
    <row r="87" s="1" customFormat="1" ht="15" customHeight="1">
      <c r="B87" s="324"/>
      <c r="C87" s="299" t="s">
        <v>2573</v>
      </c>
      <c r="D87" s="299"/>
      <c r="E87" s="299"/>
      <c r="F87" s="322" t="s">
        <v>2560</v>
      </c>
      <c r="G87" s="323"/>
      <c r="H87" s="299" t="s">
        <v>2574</v>
      </c>
      <c r="I87" s="299" t="s">
        <v>2556</v>
      </c>
      <c r="J87" s="299">
        <v>50</v>
      </c>
      <c r="K87" s="313"/>
    </row>
    <row r="88" s="1" customFormat="1" ht="15" customHeight="1">
      <c r="B88" s="324"/>
      <c r="C88" s="299" t="s">
        <v>2575</v>
      </c>
      <c r="D88" s="299"/>
      <c r="E88" s="299"/>
      <c r="F88" s="322" t="s">
        <v>2560</v>
      </c>
      <c r="G88" s="323"/>
      <c r="H88" s="299" t="s">
        <v>2576</v>
      </c>
      <c r="I88" s="299" t="s">
        <v>2556</v>
      </c>
      <c r="J88" s="299">
        <v>20</v>
      </c>
      <c r="K88" s="313"/>
    </row>
    <row r="89" s="1" customFormat="1" ht="15" customHeight="1">
      <c r="B89" s="324"/>
      <c r="C89" s="299" t="s">
        <v>2577</v>
      </c>
      <c r="D89" s="299"/>
      <c r="E89" s="299"/>
      <c r="F89" s="322" t="s">
        <v>2560</v>
      </c>
      <c r="G89" s="323"/>
      <c r="H89" s="299" t="s">
        <v>2578</v>
      </c>
      <c r="I89" s="299" t="s">
        <v>2556</v>
      </c>
      <c r="J89" s="299">
        <v>20</v>
      </c>
      <c r="K89" s="313"/>
    </row>
    <row r="90" s="1" customFormat="1" ht="15" customHeight="1">
      <c r="B90" s="324"/>
      <c r="C90" s="299" t="s">
        <v>2579</v>
      </c>
      <c r="D90" s="299"/>
      <c r="E90" s="299"/>
      <c r="F90" s="322" t="s">
        <v>2560</v>
      </c>
      <c r="G90" s="323"/>
      <c r="H90" s="299" t="s">
        <v>2580</v>
      </c>
      <c r="I90" s="299" t="s">
        <v>2556</v>
      </c>
      <c r="J90" s="299">
        <v>50</v>
      </c>
      <c r="K90" s="313"/>
    </row>
    <row r="91" s="1" customFormat="1" ht="15" customHeight="1">
      <c r="B91" s="324"/>
      <c r="C91" s="299" t="s">
        <v>2581</v>
      </c>
      <c r="D91" s="299"/>
      <c r="E91" s="299"/>
      <c r="F91" s="322" t="s">
        <v>2560</v>
      </c>
      <c r="G91" s="323"/>
      <c r="H91" s="299" t="s">
        <v>2581</v>
      </c>
      <c r="I91" s="299" t="s">
        <v>2556</v>
      </c>
      <c r="J91" s="299">
        <v>50</v>
      </c>
      <c r="K91" s="313"/>
    </row>
    <row r="92" s="1" customFormat="1" ht="15" customHeight="1">
      <c r="B92" s="324"/>
      <c r="C92" s="299" t="s">
        <v>2582</v>
      </c>
      <c r="D92" s="299"/>
      <c r="E92" s="299"/>
      <c r="F92" s="322" t="s">
        <v>2560</v>
      </c>
      <c r="G92" s="323"/>
      <c r="H92" s="299" t="s">
        <v>2583</v>
      </c>
      <c r="I92" s="299" t="s">
        <v>2556</v>
      </c>
      <c r="J92" s="299">
        <v>255</v>
      </c>
      <c r="K92" s="313"/>
    </row>
    <row r="93" s="1" customFormat="1" ht="15" customHeight="1">
      <c r="B93" s="324"/>
      <c r="C93" s="299" t="s">
        <v>2584</v>
      </c>
      <c r="D93" s="299"/>
      <c r="E93" s="299"/>
      <c r="F93" s="322" t="s">
        <v>2554</v>
      </c>
      <c r="G93" s="323"/>
      <c r="H93" s="299" t="s">
        <v>2585</v>
      </c>
      <c r="I93" s="299" t="s">
        <v>2586</v>
      </c>
      <c r="J93" s="299"/>
      <c r="K93" s="313"/>
    </row>
    <row r="94" s="1" customFormat="1" ht="15" customHeight="1">
      <c r="B94" s="324"/>
      <c r="C94" s="299" t="s">
        <v>2587</v>
      </c>
      <c r="D94" s="299"/>
      <c r="E94" s="299"/>
      <c r="F94" s="322" t="s">
        <v>2554</v>
      </c>
      <c r="G94" s="323"/>
      <c r="H94" s="299" t="s">
        <v>2588</v>
      </c>
      <c r="I94" s="299" t="s">
        <v>2589</v>
      </c>
      <c r="J94" s="299"/>
      <c r="K94" s="313"/>
    </row>
    <row r="95" s="1" customFormat="1" ht="15" customHeight="1">
      <c r="B95" s="324"/>
      <c r="C95" s="299" t="s">
        <v>2590</v>
      </c>
      <c r="D95" s="299"/>
      <c r="E95" s="299"/>
      <c r="F95" s="322" t="s">
        <v>2554</v>
      </c>
      <c r="G95" s="323"/>
      <c r="H95" s="299" t="s">
        <v>2590</v>
      </c>
      <c r="I95" s="299" t="s">
        <v>2589</v>
      </c>
      <c r="J95" s="299"/>
      <c r="K95" s="313"/>
    </row>
    <row r="96" s="1" customFormat="1" ht="15" customHeight="1">
      <c r="B96" s="324"/>
      <c r="C96" s="299" t="s">
        <v>39</v>
      </c>
      <c r="D96" s="299"/>
      <c r="E96" s="299"/>
      <c r="F96" s="322" t="s">
        <v>2554</v>
      </c>
      <c r="G96" s="323"/>
      <c r="H96" s="299" t="s">
        <v>2591</v>
      </c>
      <c r="I96" s="299" t="s">
        <v>2589</v>
      </c>
      <c r="J96" s="299"/>
      <c r="K96" s="313"/>
    </row>
    <row r="97" s="1" customFormat="1" ht="15" customHeight="1">
      <c r="B97" s="324"/>
      <c r="C97" s="299" t="s">
        <v>49</v>
      </c>
      <c r="D97" s="299"/>
      <c r="E97" s="299"/>
      <c r="F97" s="322" t="s">
        <v>2554</v>
      </c>
      <c r="G97" s="323"/>
      <c r="H97" s="299" t="s">
        <v>2592</v>
      </c>
      <c r="I97" s="299" t="s">
        <v>2589</v>
      </c>
      <c r="J97" s="299"/>
      <c r="K97" s="313"/>
    </row>
    <row r="98" s="1" customFormat="1" ht="15" customHeight="1">
      <c r="B98" s="327"/>
      <c r="C98" s="328"/>
      <c r="D98" s="328"/>
      <c r="E98" s="328"/>
      <c r="F98" s="328"/>
      <c r="G98" s="328"/>
      <c r="H98" s="328"/>
      <c r="I98" s="328"/>
      <c r="J98" s="328"/>
      <c r="K98" s="329"/>
    </row>
    <row r="99" s="1" customFormat="1" ht="18.75" customHeight="1">
      <c r="B99" s="330"/>
      <c r="C99" s="331"/>
      <c r="D99" s="331"/>
      <c r="E99" s="331"/>
      <c r="F99" s="331"/>
      <c r="G99" s="331"/>
      <c r="H99" s="331"/>
      <c r="I99" s="331"/>
      <c r="J99" s="331"/>
      <c r="K99" s="330"/>
    </row>
    <row r="100" s="1" customFormat="1" ht="18.75" customHeight="1"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</row>
    <row r="101" s="1" customFormat="1" ht="7.5" customHeight="1">
      <c r="B101" s="308"/>
      <c r="C101" s="309"/>
      <c r="D101" s="309"/>
      <c r="E101" s="309"/>
      <c r="F101" s="309"/>
      <c r="G101" s="309"/>
      <c r="H101" s="309"/>
      <c r="I101" s="309"/>
      <c r="J101" s="309"/>
      <c r="K101" s="310"/>
    </row>
    <row r="102" s="1" customFormat="1" ht="45" customHeight="1">
      <c r="B102" s="311"/>
      <c r="C102" s="312" t="s">
        <v>2593</v>
      </c>
      <c r="D102" s="312"/>
      <c r="E102" s="312"/>
      <c r="F102" s="312"/>
      <c r="G102" s="312"/>
      <c r="H102" s="312"/>
      <c r="I102" s="312"/>
      <c r="J102" s="312"/>
      <c r="K102" s="313"/>
    </row>
    <row r="103" s="1" customFormat="1" ht="17.25" customHeight="1">
      <c r="B103" s="311"/>
      <c r="C103" s="314" t="s">
        <v>2548</v>
      </c>
      <c r="D103" s="314"/>
      <c r="E103" s="314"/>
      <c r="F103" s="314" t="s">
        <v>2549</v>
      </c>
      <c r="G103" s="315"/>
      <c r="H103" s="314" t="s">
        <v>55</v>
      </c>
      <c r="I103" s="314" t="s">
        <v>58</v>
      </c>
      <c r="J103" s="314" t="s">
        <v>2550</v>
      </c>
      <c r="K103" s="313"/>
    </row>
    <row r="104" s="1" customFormat="1" ht="17.25" customHeight="1">
      <c r="B104" s="311"/>
      <c r="C104" s="316" t="s">
        <v>2551</v>
      </c>
      <c r="D104" s="316"/>
      <c r="E104" s="316"/>
      <c r="F104" s="317" t="s">
        <v>2552</v>
      </c>
      <c r="G104" s="318"/>
      <c r="H104" s="316"/>
      <c r="I104" s="316"/>
      <c r="J104" s="316" t="s">
        <v>2553</v>
      </c>
      <c r="K104" s="313"/>
    </row>
    <row r="105" s="1" customFormat="1" ht="5.25" customHeight="1">
      <c r="B105" s="311"/>
      <c r="C105" s="314"/>
      <c r="D105" s="314"/>
      <c r="E105" s="314"/>
      <c r="F105" s="314"/>
      <c r="G105" s="332"/>
      <c r="H105" s="314"/>
      <c r="I105" s="314"/>
      <c r="J105" s="314"/>
      <c r="K105" s="313"/>
    </row>
    <row r="106" s="1" customFormat="1" ht="15" customHeight="1">
      <c r="B106" s="311"/>
      <c r="C106" s="299" t="s">
        <v>54</v>
      </c>
      <c r="D106" s="321"/>
      <c r="E106" s="321"/>
      <c r="F106" s="322" t="s">
        <v>2554</v>
      </c>
      <c r="G106" s="299"/>
      <c r="H106" s="299" t="s">
        <v>2594</v>
      </c>
      <c r="I106" s="299" t="s">
        <v>2556</v>
      </c>
      <c r="J106" s="299">
        <v>20</v>
      </c>
      <c r="K106" s="313"/>
    </row>
    <row r="107" s="1" customFormat="1" ht="15" customHeight="1">
      <c r="B107" s="311"/>
      <c r="C107" s="299" t="s">
        <v>2557</v>
      </c>
      <c r="D107" s="299"/>
      <c r="E107" s="299"/>
      <c r="F107" s="322" t="s">
        <v>2554</v>
      </c>
      <c r="G107" s="299"/>
      <c r="H107" s="299" t="s">
        <v>2594</v>
      </c>
      <c r="I107" s="299" t="s">
        <v>2556</v>
      </c>
      <c r="J107" s="299">
        <v>120</v>
      </c>
      <c r="K107" s="313"/>
    </row>
    <row r="108" s="1" customFormat="1" ht="15" customHeight="1">
      <c r="B108" s="324"/>
      <c r="C108" s="299" t="s">
        <v>2559</v>
      </c>
      <c r="D108" s="299"/>
      <c r="E108" s="299"/>
      <c r="F108" s="322" t="s">
        <v>2560</v>
      </c>
      <c r="G108" s="299"/>
      <c r="H108" s="299" t="s">
        <v>2594</v>
      </c>
      <c r="I108" s="299" t="s">
        <v>2556</v>
      </c>
      <c r="J108" s="299">
        <v>50</v>
      </c>
      <c r="K108" s="313"/>
    </row>
    <row r="109" s="1" customFormat="1" ht="15" customHeight="1">
      <c r="B109" s="324"/>
      <c r="C109" s="299" t="s">
        <v>2562</v>
      </c>
      <c r="D109" s="299"/>
      <c r="E109" s="299"/>
      <c r="F109" s="322" t="s">
        <v>2554</v>
      </c>
      <c r="G109" s="299"/>
      <c r="H109" s="299" t="s">
        <v>2594</v>
      </c>
      <c r="I109" s="299" t="s">
        <v>2564</v>
      </c>
      <c r="J109" s="299"/>
      <c r="K109" s="313"/>
    </row>
    <row r="110" s="1" customFormat="1" ht="15" customHeight="1">
      <c r="B110" s="324"/>
      <c r="C110" s="299" t="s">
        <v>2573</v>
      </c>
      <c r="D110" s="299"/>
      <c r="E110" s="299"/>
      <c r="F110" s="322" t="s">
        <v>2560</v>
      </c>
      <c r="G110" s="299"/>
      <c r="H110" s="299" t="s">
        <v>2594</v>
      </c>
      <c r="I110" s="299" t="s">
        <v>2556</v>
      </c>
      <c r="J110" s="299">
        <v>50</v>
      </c>
      <c r="K110" s="313"/>
    </row>
    <row r="111" s="1" customFormat="1" ht="15" customHeight="1">
      <c r="B111" s="324"/>
      <c r="C111" s="299" t="s">
        <v>2581</v>
      </c>
      <c r="D111" s="299"/>
      <c r="E111" s="299"/>
      <c r="F111" s="322" t="s">
        <v>2560</v>
      </c>
      <c r="G111" s="299"/>
      <c r="H111" s="299" t="s">
        <v>2594</v>
      </c>
      <c r="I111" s="299" t="s">
        <v>2556</v>
      </c>
      <c r="J111" s="299">
        <v>50</v>
      </c>
      <c r="K111" s="313"/>
    </row>
    <row r="112" s="1" customFormat="1" ht="15" customHeight="1">
      <c r="B112" s="324"/>
      <c r="C112" s="299" t="s">
        <v>2579</v>
      </c>
      <c r="D112" s="299"/>
      <c r="E112" s="299"/>
      <c r="F112" s="322" t="s">
        <v>2560</v>
      </c>
      <c r="G112" s="299"/>
      <c r="H112" s="299" t="s">
        <v>2594</v>
      </c>
      <c r="I112" s="299" t="s">
        <v>2556</v>
      </c>
      <c r="J112" s="299">
        <v>50</v>
      </c>
      <c r="K112" s="313"/>
    </row>
    <row r="113" s="1" customFormat="1" ht="15" customHeight="1">
      <c r="B113" s="324"/>
      <c r="C113" s="299" t="s">
        <v>54</v>
      </c>
      <c r="D113" s="299"/>
      <c r="E113" s="299"/>
      <c r="F113" s="322" t="s">
        <v>2554</v>
      </c>
      <c r="G113" s="299"/>
      <c r="H113" s="299" t="s">
        <v>2595</v>
      </c>
      <c r="I113" s="299" t="s">
        <v>2556</v>
      </c>
      <c r="J113" s="299">
        <v>20</v>
      </c>
      <c r="K113" s="313"/>
    </row>
    <row r="114" s="1" customFormat="1" ht="15" customHeight="1">
      <c r="B114" s="324"/>
      <c r="C114" s="299" t="s">
        <v>2596</v>
      </c>
      <c r="D114" s="299"/>
      <c r="E114" s="299"/>
      <c r="F114" s="322" t="s">
        <v>2554</v>
      </c>
      <c r="G114" s="299"/>
      <c r="H114" s="299" t="s">
        <v>2597</v>
      </c>
      <c r="I114" s="299" t="s">
        <v>2556</v>
      </c>
      <c r="J114" s="299">
        <v>120</v>
      </c>
      <c r="K114" s="313"/>
    </row>
    <row r="115" s="1" customFormat="1" ht="15" customHeight="1">
      <c r="B115" s="324"/>
      <c r="C115" s="299" t="s">
        <v>39</v>
      </c>
      <c r="D115" s="299"/>
      <c r="E115" s="299"/>
      <c r="F115" s="322" t="s">
        <v>2554</v>
      </c>
      <c r="G115" s="299"/>
      <c r="H115" s="299" t="s">
        <v>2598</v>
      </c>
      <c r="I115" s="299" t="s">
        <v>2589</v>
      </c>
      <c r="J115" s="299"/>
      <c r="K115" s="313"/>
    </row>
    <row r="116" s="1" customFormat="1" ht="15" customHeight="1">
      <c r="B116" s="324"/>
      <c r="C116" s="299" t="s">
        <v>49</v>
      </c>
      <c r="D116" s="299"/>
      <c r="E116" s="299"/>
      <c r="F116" s="322" t="s">
        <v>2554</v>
      </c>
      <c r="G116" s="299"/>
      <c r="H116" s="299" t="s">
        <v>2599</v>
      </c>
      <c r="I116" s="299" t="s">
        <v>2589</v>
      </c>
      <c r="J116" s="299"/>
      <c r="K116" s="313"/>
    </row>
    <row r="117" s="1" customFormat="1" ht="15" customHeight="1">
      <c r="B117" s="324"/>
      <c r="C117" s="299" t="s">
        <v>58</v>
      </c>
      <c r="D117" s="299"/>
      <c r="E117" s="299"/>
      <c r="F117" s="322" t="s">
        <v>2554</v>
      </c>
      <c r="G117" s="299"/>
      <c r="H117" s="299" t="s">
        <v>2600</v>
      </c>
      <c r="I117" s="299" t="s">
        <v>2601</v>
      </c>
      <c r="J117" s="299"/>
      <c r="K117" s="313"/>
    </row>
    <row r="118" s="1" customFormat="1" ht="15" customHeight="1">
      <c r="B118" s="327"/>
      <c r="C118" s="333"/>
      <c r="D118" s="333"/>
      <c r="E118" s="333"/>
      <c r="F118" s="333"/>
      <c r="G118" s="333"/>
      <c r="H118" s="333"/>
      <c r="I118" s="333"/>
      <c r="J118" s="333"/>
      <c r="K118" s="329"/>
    </row>
    <row r="119" s="1" customFormat="1" ht="18.75" customHeight="1">
      <c r="B119" s="334"/>
      <c r="C119" s="335"/>
      <c r="D119" s="335"/>
      <c r="E119" s="335"/>
      <c r="F119" s="336"/>
      <c r="G119" s="335"/>
      <c r="H119" s="335"/>
      <c r="I119" s="335"/>
      <c r="J119" s="335"/>
      <c r="K119" s="334"/>
    </row>
    <row r="120" s="1" customFormat="1" ht="18.75" customHeight="1">
      <c r="B120" s="307"/>
      <c r="C120" s="307"/>
      <c r="D120" s="307"/>
      <c r="E120" s="307"/>
      <c r="F120" s="307"/>
      <c r="G120" s="307"/>
      <c r="H120" s="307"/>
      <c r="I120" s="307"/>
      <c r="J120" s="307"/>
      <c r="K120" s="307"/>
    </row>
    <row r="121" s="1" customFormat="1" ht="7.5" customHeight="1">
      <c r="B121" s="337"/>
      <c r="C121" s="338"/>
      <c r="D121" s="338"/>
      <c r="E121" s="338"/>
      <c r="F121" s="338"/>
      <c r="G121" s="338"/>
      <c r="H121" s="338"/>
      <c r="I121" s="338"/>
      <c r="J121" s="338"/>
      <c r="K121" s="339"/>
    </row>
    <row r="122" s="1" customFormat="1" ht="45" customHeight="1">
      <c r="B122" s="340"/>
      <c r="C122" s="290" t="s">
        <v>2602</v>
      </c>
      <c r="D122" s="290"/>
      <c r="E122" s="290"/>
      <c r="F122" s="290"/>
      <c r="G122" s="290"/>
      <c r="H122" s="290"/>
      <c r="I122" s="290"/>
      <c r="J122" s="290"/>
      <c r="K122" s="341"/>
    </row>
    <row r="123" s="1" customFormat="1" ht="17.25" customHeight="1">
      <c r="B123" s="342"/>
      <c r="C123" s="314" t="s">
        <v>2548</v>
      </c>
      <c r="D123" s="314"/>
      <c r="E123" s="314"/>
      <c r="F123" s="314" t="s">
        <v>2549</v>
      </c>
      <c r="G123" s="315"/>
      <c r="H123" s="314" t="s">
        <v>55</v>
      </c>
      <c r="I123" s="314" t="s">
        <v>58</v>
      </c>
      <c r="J123" s="314" t="s">
        <v>2550</v>
      </c>
      <c r="K123" s="343"/>
    </row>
    <row r="124" s="1" customFormat="1" ht="17.25" customHeight="1">
      <c r="B124" s="342"/>
      <c r="C124" s="316" t="s">
        <v>2551</v>
      </c>
      <c r="D124" s="316"/>
      <c r="E124" s="316"/>
      <c r="F124" s="317" t="s">
        <v>2552</v>
      </c>
      <c r="G124" s="318"/>
      <c r="H124" s="316"/>
      <c r="I124" s="316"/>
      <c r="J124" s="316" t="s">
        <v>2553</v>
      </c>
      <c r="K124" s="343"/>
    </row>
    <row r="125" s="1" customFormat="1" ht="5.25" customHeight="1">
      <c r="B125" s="344"/>
      <c r="C125" s="319"/>
      <c r="D125" s="319"/>
      <c r="E125" s="319"/>
      <c r="F125" s="319"/>
      <c r="G125" s="345"/>
      <c r="H125" s="319"/>
      <c r="I125" s="319"/>
      <c r="J125" s="319"/>
      <c r="K125" s="346"/>
    </row>
    <row r="126" s="1" customFormat="1" ht="15" customHeight="1">
      <c r="B126" s="344"/>
      <c r="C126" s="299" t="s">
        <v>2557</v>
      </c>
      <c r="D126" s="321"/>
      <c r="E126" s="321"/>
      <c r="F126" s="322" t="s">
        <v>2554</v>
      </c>
      <c r="G126" s="299"/>
      <c r="H126" s="299" t="s">
        <v>2594</v>
      </c>
      <c r="I126" s="299" t="s">
        <v>2556</v>
      </c>
      <c r="J126" s="299">
        <v>120</v>
      </c>
      <c r="K126" s="347"/>
    </row>
    <row r="127" s="1" customFormat="1" ht="15" customHeight="1">
      <c r="B127" s="344"/>
      <c r="C127" s="299" t="s">
        <v>2603</v>
      </c>
      <c r="D127" s="299"/>
      <c r="E127" s="299"/>
      <c r="F127" s="322" t="s">
        <v>2554</v>
      </c>
      <c r="G127" s="299"/>
      <c r="H127" s="299" t="s">
        <v>2604</v>
      </c>
      <c r="I127" s="299" t="s">
        <v>2556</v>
      </c>
      <c r="J127" s="299" t="s">
        <v>2605</v>
      </c>
      <c r="K127" s="347"/>
    </row>
    <row r="128" s="1" customFormat="1" ht="15" customHeight="1">
      <c r="B128" s="344"/>
      <c r="C128" s="299" t="s">
        <v>85</v>
      </c>
      <c r="D128" s="299"/>
      <c r="E128" s="299"/>
      <c r="F128" s="322" t="s">
        <v>2554</v>
      </c>
      <c r="G128" s="299"/>
      <c r="H128" s="299" t="s">
        <v>2606</v>
      </c>
      <c r="I128" s="299" t="s">
        <v>2556</v>
      </c>
      <c r="J128" s="299" t="s">
        <v>2605</v>
      </c>
      <c r="K128" s="347"/>
    </row>
    <row r="129" s="1" customFormat="1" ht="15" customHeight="1">
      <c r="B129" s="344"/>
      <c r="C129" s="299" t="s">
        <v>2565</v>
      </c>
      <c r="D129" s="299"/>
      <c r="E129" s="299"/>
      <c r="F129" s="322" t="s">
        <v>2560</v>
      </c>
      <c r="G129" s="299"/>
      <c r="H129" s="299" t="s">
        <v>2566</v>
      </c>
      <c r="I129" s="299" t="s">
        <v>2556</v>
      </c>
      <c r="J129" s="299">
        <v>15</v>
      </c>
      <c r="K129" s="347"/>
    </row>
    <row r="130" s="1" customFormat="1" ht="15" customHeight="1">
      <c r="B130" s="344"/>
      <c r="C130" s="325" t="s">
        <v>2567</v>
      </c>
      <c r="D130" s="325"/>
      <c r="E130" s="325"/>
      <c r="F130" s="326" t="s">
        <v>2560</v>
      </c>
      <c r="G130" s="325"/>
      <c r="H130" s="325" t="s">
        <v>2568</v>
      </c>
      <c r="I130" s="325" t="s">
        <v>2556</v>
      </c>
      <c r="J130" s="325">
        <v>15</v>
      </c>
      <c r="K130" s="347"/>
    </row>
    <row r="131" s="1" customFormat="1" ht="15" customHeight="1">
      <c r="B131" s="344"/>
      <c r="C131" s="325" t="s">
        <v>2569</v>
      </c>
      <c r="D131" s="325"/>
      <c r="E131" s="325"/>
      <c r="F131" s="326" t="s">
        <v>2560</v>
      </c>
      <c r="G131" s="325"/>
      <c r="H131" s="325" t="s">
        <v>2570</v>
      </c>
      <c r="I131" s="325" t="s">
        <v>2556</v>
      </c>
      <c r="J131" s="325">
        <v>20</v>
      </c>
      <c r="K131" s="347"/>
    </row>
    <row r="132" s="1" customFormat="1" ht="15" customHeight="1">
      <c r="B132" s="344"/>
      <c r="C132" s="325" t="s">
        <v>2571</v>
      </c>
      <c r="D132" s="325"/>
      <c r="E132" s="325"/>
      <c r="F132" s="326" t="s">
        <v>2560</v>
      </c>
      <c r="G132" s="325"/>
      <c r="H132" s="325" t="s">
        <v>2572</v>
      </c>
      <c r="I132" s="325" t="s">
        <v>2556</v>
      </c>
      <c r="J132" s="325">
        <v>20</v>
      </c>
      <c r="K132" s="347"/>
    </row>
    <row r="133" s="1" customFormat="1" ht="15" customHeight="1">
      <c r="B133" s="344"/>
      <c r="C133" s="299" t="s">
        <v>2559</v>
      </c>
      <c r="D133" s="299"/>
      <c r="E133" s="299"/>
      <c r="F133" s="322" t="s">
        <v>2560</v>
      </c>
      <c r="G133" s="299"/>
      <c r="H133" s="299" t="s">
        <v>2594</v>
      </c>
      <c r="I133" s="299" t="s">
        <v>2556</v>
      </c>
      <c r="J133" s="299">
        <v>50</v>
      </c>
      <c r="K133" s="347"/>
    </row>
    <row r="134" s="1" customFormat="1" ht="15" customHeight="1">
      <c r="B134" s="344"/>
      <c r="C134" s="299" t="s">
        <v>2573</v>
      </c>
      <c r="D134" s="299"/>
      <c r="E134" s="299"/>
      <c r="F134" s="322" t="s">
        <v>2560</v>
      </c>
      <c r="G134" s="299"/>
      <c r="H134" s="299" t="s">
        <v>2594</v>
      </c>
      <c r="I134" s="299" t="s">
        <v>2556</v>
      </c>
      <c r="J134" s="299">
        <v>50</v>
      </c>
      <c r="K134" s="347"/>
    </row>
    <row r="135" s="1" customFormat="1" ht="15" customHeight="1">
      <c r="B135" s="344"/>
      <c r="C135" s="299" t="s">
        <v>2579</v>
      </c>
      <c r="D135" s="299"/>
      <c r="E135" s="299"/>
      <c r="F135" s="322" t="s">
        <v>2560</v>
      </c>
      <c r="G135" s="299"/>
      <c r="H135" s="299" t="s">
        <v>2594</v>
      </c>
      <c r="I135" s="299" t="s">
        <v>2556</v>
      </c>
      <c r="J135" s="299">
        <v>50</v>
      </c>
      <c r="K135" s="347"/>
    </row>
    <row r="136" s="1" customFormat="1" ht="15" customHeight="1">
      <c r="B136" s="344"/>
      <c r="C136" s="299" t="s">
        <v>2581</v>
      </c>
      <c r="D136" s="299"/>
      <c r="E136" s="299"/>
      <c r="F136" s="322" t="s">
        <v>2560</v>
      </c>
      <c r="G136" s="299"/>
      <c r="H136" s="299" t="s">
        <v>2594</v>
      </c>
      <c r="I136" s="299" t="s">
        <v>2556</v>
      </c>
      <c r="J136" s="299">
        <v>50</v>
      </c>
      <c r="K136" s="347"/>
    </row>
    <row r="137" s="1" customFormat="1" ht="15" customHeight="1">
      <c r="B137" s="344"/>
      <c r="C137" s="299" t="s">
        <v>2582</v>
      </c>
      <c r="D137" s="299"/>
      <c r="E137" s="299"/>
      <c r="F137" s="322" t="s">
        <v>2560</v>
      </c>
      <c r="G137" s="299"/>
      <c r="H137" s="299" t="s">
        <v>2607</v>
      </c>
      <c r="I137" s="299" t="s">
        <v>2556</v>
      </c>
      <c r="J137" s="299">
        <v>255</v>
      </c>
      <c r="K137" s="347"/>
    </row>
    <row r="138" s="1" customFormat="1" ht="15" customHeight="1">
      <c r="B138" s="344"/>
      <c r="C138" s="299" t="s">
        <v>2584</v>
      </c>
      <c r="D138" s="299"/>
      <c r="E138" s="299"/>
      <c r="F138" s="322" t="s">
        <v>2554</v>
      </c>
      <c r="G138" s="299"/>
      <c r="H138" s="299" t="s">
        <v>2608</v>
      </c>
      <c r="I138" s="299" t="s">
        <v>2586</v>
      </c>
      <c r="J138" s="299"/>
      <c r="K138" s="347"/>
    </row>
    <row r="139" s="1" customFormat="1" ht="15" customHeight="1">
      <c r="B139" s="344"/>
      <c r="C139" s="299" t="s">
        <v>2587</v>
      </c>
      <c r="D139" s="299"/>
      <c r="E139" s="299"/>
      <c r="F139" s="322" t="s">
        <v>2554</v>
      </c>
      <c r="G139" s="299"/>
      <c r="H139" s="299" t="s">
        <v>2609</v>
      </c>
      <c r="I139" s="299" t="s">
        <v>2589</v>
      </c>
      <c r="J139" s="299"/>
      <c r="K139" s="347"/>
    </row>
    <row r="140" s="1" customFormat="1" ht="15" customHeight="1">
      <c r="B140" s="344"/>
      <c r="C140" s="299" t="s">
        <v>2590</v>
      </c>
      <c r="D140" s="299"/>
      <c r="E140" s="299"/>
      <c r="F140" s="322" t="s">
        <v>2554</v>
      </c>
      <c r="G140" s="299"/>
      <c r="H140" s="299" t="s">
        <v>2590</v>
      </c>
      <c r="I140" s="299" t="s">
        <v>2589</v>
      </c>
      <c r="J140" s="299"/>
      <c r="K140" s="347"/>
    </row>
    <row r="141" s="1" customFormat="1" ht="15" customHeight="1">
      <c r="B141" s="344"/>
      <c r="C141" s="299" t="s">
        <v>39</v>
      </c>
      <c r="D141" s="299"/>
      <c r="E141" s="299"/>
      <c r="F141" s="322" t="s">
        <v>2554</v>
      </c>
      <c r="G141" s="299"/>
      <c r="H141" s="299" t="s">
        <v>2610</v>
      </c>
      <c r="I141" s="299" t="s">
        <v>2589</v>
      </c>
      <c r="J141" s="299"/>
      <c r="K141" s="347"/>
    </row>
    <row r="142" s="1" customFormat="1" ht="15" customHeight="1">
      <c r="B142" s="344"/>
      <c r="C142" s="299" t="s">
        <v>2611</v>
      </c>
      <c r="D142" s="299"/>
      <c r="E142" s="299"/>
      <c r="F142" s="322" t="s">
        <v>2554</v>
      </c>
      <c r="G142" s="299"/>
      <c r="H142" s="299" t="s">
        <v>2612</v>
      </c>
      <c r="I142" s="299" t="s">
        <v>2589</v>
      </c>
      <c r="J142" s="299"/>
      <c r="K142" s="347"/>
    </row>
    <row r="143" s="1" customFormat="1" ht="15" customHeight="1">
      <c r="B143" s="348"/>
      <c r="C143" s="349"/>
      <c r="D143" s="349"/>
      <c r="E143" s="349"/>
      <c r="F143" s="349"/>
      <c r="G143" s="349"/>
      <c r="H143" s="349"/>
      <c r="I143" s="349"/>
      <c r="J143" s="349"/>
      <c r="K143" s="350"/>
    </row>
    <row r="144" s="1" customFormat="1" ht="18.75" customHeight="1">
      <c r="B144" s="335"/>
      <c r="C144" s="335"/>
      <c r="D144" s="335"/>
      <c r="E144" s="335"/>
      <c r="F144" s="336"/>
      <c r="G144" s="335"/>
      <c r="H144" s="335"/>
      <c r="I144" s="335"/>
      <c r="J144" s="335"/>
      <c r="K144" s="335"/>
    </row>
    <row r="145" s="1" customFormat="1" ht="18.75" customHeight="1">
      <c r="B145" s="307"/>
      <c r="C145" s="307"/>
      <c r="D145" s="307"/>
      <c r="E145" s="307"/>
      <c r="F145" s="307"/>
      <c r="G145" s="307"/>
      <c r="H145" s="307"/>
      <c r="I145" s="307"/>
      <c r="J145" s="307"/>
      <c r="K145" s="307"/>
    </row>
    <row r="146" s="1" customFormat="1" ht="7.5" customHeight="1">
      <c r="B146" s="308"/>
      <c r="C146" s="309"/>
      <c r="D146" s="309"/>
      <c r="E146" s="309"/>
      <c r="F146" s="309"/>
      <c r="G146" s="309"/>
      <c r="H146" s="309"/>
      <c r="I146" s="309"/>
      <c r="J146" s="309"/>
      <c r="K146" s="310"/>
    </row>
    <row r="147" s="1" customFormat="1" ht="45" customHeight="1">
      <c r="B147" s="311"/>
      <c r="C147" s="312" t="s">
        <v>2613</v>
      </c>
      <c r="D147" s="312"/>
      <c r="E147" s="312"/>
      <c r="F147" s="312"/>
      <c r="G147" s="312"/>
      <c r="H147" s="312"/>
      <c r="I147" s="312"/>
      <c r="J147" s="312"/>
      <c r="K147" s="313"/>
    </row>
    <row r="148" s="1" customFormat="1" ht="17.25" customHeight="1">
      <c r="B148" s="311"/>
      <c r="C148" s="314" t="s">
        <v>2548</v>
      </c>
      <c r="D148" s="314"/>
      <c r="E148" s="314"/>
      <c r="F148" s="314" t="s">
        <v>2549</v>
      </c>
      <c r="G148" s="315"/>
      <c r="H148" s="314" t="s">
        <v>55</v>
      </c>
      <c r="I148" s="314" t="s">
        <v>58</v>
      </c>
      <c r="J148" s="314" t="s">
        <v>2550</v>
      </c>
      <c r="K148" s="313"/>
    </row>
    <row r="149" s="1" customFormat="1" ht="17.25" customHeight="1">
      <c r="B149" s="311"/>
      <c r="C149" s="316" t="s">
        <v>2551</v>
      </c>
      <c r="D149" s="316"/>
      <c r="E149" s="316"/>
      <c r="F149" s="317" t="s">
        <v>2552</v>
      </c>
      <c r="G149" s="318"/>
      <c r="H149" s="316"/>
      <c r="I149" s="316"/>
      <c r="J149" s="316" t="s">
        <v>2553</v>
      </c>
      <c r="K149" s="313"/>
    </row>
    <row r="150" s="1" customFormat="1" ht="5.25" customHeight="1">
      <c r="B150" s="324"/>
      <c r="C150" s="319"/>
      <c r="D150" s="319"/>
      <c r="E150" s="319"/>
      <c r="F150" s="319"/>
      <c r="G150" s="320"/>
      <c r="H150" s="319"/>
      <c r="I150" s="319"/>
      <c r="J150" s="319"/>
      <c r="K150" s="347"/>
    </row>
    <row r="151" s="1" customFormat="1" ht="15" customHeight="1">
      <c r="B151" s="324"/>
      <c r="C151" s="351" t="s">
        <v>2557</v>
      </c>
      <c r="D151" s="299"/>
      <c r="E151" s="299"/>
      <c r="F151" s="352" t="s">
        <v>2554</v>
      </c>
      <c r="G151" s="299"/>
      <c r="H151" s="351" t="s">
        <v>2594</v>
      </c>
      <c r="I151" s="351" t="s">
        <v>2556</v>
      </c>
      <c r="J151" s="351">
        <v>120</v>
      </c>
      <c r="K151" s="347"/>
    </row>
    <row r="152" s="1" customFormat="1" ht="15" customHeight="1">
      <c r="B152" s="324"/>
      <c r="C152" s="351" t="s">
        <v>2603</v>
      </c>
      <c r="D152" s="299"/>
      <c r="E152" s="299"/>
      <c r="F152" s="352" t="s">
        <v>2554</v>
      </c>
      <c r="G152" s="299"/>
      <c r="H152" s="351" t="s">
        <v>2614</v>
      </c>
      <c r="I152" s="351" t="s">
        <v>2556</v>
      </c>
      <c r="J152" s="351" t="s">
        <v>2605</v>
      </c>
      <c r="K152" s="347"/>
    </row>
    <row r="153" s="1" customFormat="1" ht="15" customHeight="1">
      <c r="B153" s="324"/>
      <c r="C153" s="351" t="s">
        <v>85</v>
      </c>
      <c r="D153" s="299"/>
      <c r="E153" s="299"/>
      <c r="F153" s="352" t="s">
        <v>2554</v>
      </c>
      <c r="G153" s="299"/>
      <c r="H153" s="351" t="s">
        <v>2615</v>
      </c>
      <c r="I153" s="351" t="s">
        <v>2556</v>
      </c>
      <c r="J153" s="351" t="s">
        <v>2605</v>
      </c>
      <c r="K153" s="347"/>
    </row>
    <row r="154" s="1" customFormat="1" ht="15" customHeight="1">
      <c r="B154" s="324"/>
      <c r="C154" s="351" t="s">
        <v>2559</v>
      </c>
      <c r="D154" s="299"/>
      <c r="E154" s="299"/>
      <c r="F154" s="352" t="s">
        <v>2560</v>
      </c>
      <c r="G154" s="299"/>
      <c r="H154" s="351" t="s">
        <v>2594</v>
      </c>
      <c r="I154" s="351" t="s">
        <v>2556</v>
      </c>
      <c r="J154" s="351">
        <v>50</v>
      </c>
      <c r="K154" s="347"/>
    </row>
    <row r="155" s="1" customFormat="1" ht="15" customHeight="1">
      <c r="B155" s="324"/>
      <c r="C155" s="351" t="s">
        <v>2562</v>
      </c>
      <c r="D155" s="299"/>
      <c r="E155" s="299"/>
      <c r="F155" s="352" t="s">
        <v>2554</v>
      </c>
      <c r="G155" s="299"/>
      <c r="H155" s="351" t="s">
        <v>2594</v>
      </c>
      <c r="I155" s="351" t="s">
        <v>2564</v>
      </c>
      <c r="J155" s="351"/>
      <c r="K155" s="347"/>
    </row>
    <row r="156" s="1" customFormat="1" ht="15" customHeight="1">
      <c r="B156" s="324"/>
      <c r="C156" s="351" t="s">
        <v>2573</v>
      </c>
      <c r="D156" s="299"/>
      <c r="E156" s="299"/>
      <c r="F156" s="352" t="s">
        <v>2560</v>
      </c>
      <c r="G156" s="299"/>
      <c r="H156" s="351" t="s">
        <v>2594</v>
      </c>
      <c r="I156" s="351" t="s">
        <v>2556</v>
      </c>
      <c r="J156" s="351">
        <v>50</v>
      </c>
      <c r="K156" s="347"/>
    </row>
    <row r="157" s="1" customFormat="1" ht="15" customHeight="1">
      <c r="B157" s="324"/>
      <c r="C157" s="351" t="s">
        <v>2581</v>
      </c>
      <c r="D157" s="299"/>
      <c r="E157" s="299"/>
      <c r="F157" s="352" t="s">
        <v>2560</v>
      </c>
      <c r="G157" s="299"/>
      <c r="H157" s="351" t="s">
        <v>2594</v>
      </c>
      <c r="I157" s="351" t="s">
        <v>2556</v>
      </c>
      <c r="J157" s="351">
        <v>50</v>
      </c>
      <c r="K157" s="347"/>
    </row>
    <row r="158" s="1" customFormat="1" ht="15" customHeight="1">
      <c r="B158" s="324"/>
      <c r="C158" s="351" t="s">
        <v>2579</v>
      </c>
      <c r="D158" s="299"/>
      <c r="E158" s="299"/>
      <c r="F158" s="352" t="s">
        <v>2560</v>
      </c>
      <c r="G158" s="299"/>
      <c r="H158" s="351" t="s">
        <v>2594</v>
      </c>
      <c r="I158" s="351" t="s">
        <v>2556</v>
      </c>
      <c r="J158" s="351">
        <v>50</v>
      </c>
      <c r="K158" s="347"/>
    </row>
    <row r="159" s="1" customFormat="1" ht="15" customHeight="1">
      <c r="B159" s="324"/>
      <c r="C159" s="351" t="s">
        <v>135</v>
      </c>
      <c r="D159" s="299"/>
      <c r="E159" s="299"/>
      <c r="F159" s="352" t="s">
        <v>2554</v>
      </c>
      <c r="G159" s="299"/>
      <c r="H159" s="351" t="s">
        <v>2616</v>
      </c>
      <c r="I159" s="351" t="s">
        <v>2556</v>
      </c>
      <c r="J159" s="351" t="s">
        <v>2617</v>
      </c>
      <c r="K159" s="347"/>
    </row>
    <row r="160" s="1" customFormat="1" ht="15" customHeight="1">
      <c r="B160" s="324"/>
      <c r="C160" s="351" t="s">
        <v>2618</v>
      </c>
      <c r="D160" s="299"/>
      <c r="E160" s="299"/>
      <c r="F160" s="352" t="s">
        <v>2554</v>
      </c>
      <c r="G160" s="299"/>
      <c r="H160" s="351" t="s">
        <v>2619</v>
      </c>
      <c r="I160" s="351" t="s">
        <v>2589</v>
      </c>
      <c r="J160" s="351"/>
      <c r="K160" s="347"/>
    </row>
    <row r="161" s="1" customFormat="1" ht="15" customHeight="1">
      <c r="B161" s="353"/>
      <c r="C161" s="333"/>
      <c r="D161" s="333"/>
      <c r="E161" s="333"/>
      <c r="F161" s="333"/>
      <c r="G161" s="333"/>
      <c r="H161" s="333"/>
      <c r="I161" s="333"/>
      <c r="J161" s="333"/>
      <c r="K161" s="354"/>
    </row>
    <row r="162" s="1" customFormat="1" ht="18.75" customHeight="1">
      <c r="B162" s="335"/>
      <c r="C162" s="345"/>
      <c r="D162" s="345"/>
      <c r="E162" s="345"/>
      <c r="F162" s="355"/>
      <c r="G162" s="345"/>
      <c r="H162" s="345"/>
      <c r="I162" s="345"/>
      <c r="J162" s="345"/>
      <c r="K162" s="335"/>
    </row>
    <row r="163" s="1" customFormat="1" ht="18.75" customHeight="1">
      <c r="B163" s="307"/>
      <c r="C163" s="307"/>
      <c r="D163" s="307"/>
      <c r="E163" s="307"/>
      <c r="F163" s="307"/>
      <c r="G163" s="307"/>
      <c r="H163" s="307"/>
      <c r="I163" s="307"/>
      <c r="J163" s="307"/>
      <c r="K163" s="307"/>
    </row>
    <row r="164" s="1" customFormat="1" ht="7.5" customHeight="1">
      <c r="B164" s="286"/>
      <c r="C164" s="287"/>
      <c r="D164" s="287"/>
      <c r="E164" s="287"/>
      <c r="F164" s="287"/>
      <c r="G164" s="287"/>
      <c r="H164" s="287"/>
      <c r="I164" s="287"/>
      <c r="J164" s="287"/>
      <c r="K164" s="288"/>
    </row>
    <row r="165" s="1" customFormat="1" ht="45" customHeight="1">
      <c r="B165" s="289"/>
      <c r="C165" s="290" t="s">
        <v>2620</v>
      </c>
      <c r="D165" s="290"/>
      <c r="E165" s="290"/>
      <c r="F165" s="290"/>
      <c r="G165" s="290"/>
      <c r="H165" s="290"/>
      <c r="I165" s="290"/>
      <c r="J165" s="290"/>
      <c r="K165" s="291"/>
    </row>
    <row r="166" s="1" customFormat="1" ht="17.25" customHeight="1">
      <c r="B166" s="289"/>
      <c r="C166" s="314" t="s">
        <v>2548</v>
      </c>
      <c r="D166" s="314"/>
      <c r="E166" s="314"/>
      <c r="F166" s="314" t="s">
        <v>2549</v>
      </c>
      <c r="G166" s="356"/>
      <c r="H166" s="357" t="s">
        <v>55</v>
      </c>
      <c r="I166" s="357" t="s">
        <v>58</v>
      </c>
      <c r="J166" s="314" t="s">
        <v>2550</v>
      </c>
      <c r="K166" s="291"/>
    </row>
    <row r="167" s="1" customFormat="1" ht="17.25" customHeight="1">
      <c r="B167" s="292"/>
      <c r="C167" s="316" t="s">
        <v>2551</v>
      </c>
      <c r="D167" s="316"/>
      <c r="E167" s="316"/>
      <c r="F167" s="317" t="s">
        <v>2552</v>
      </c>
      <c r="G167" s="358"/>
      <c r="H167" s="359"/>
      <c r="I167" s="359"/>
      <c r="J167" s="316" t="s">
        <v>2553</v>
      </c>
      <c r="K167" s="294"/>
    </row>
    <row r="168" s="1" customFormat="1" ht="5.25" customHeight="1">
      <c r="B168" s="324"/>
      <c r="C168" s="319"/>
      <c r="D168" s="319"/>
      <c r="E168" s="319"/>
      <c r="F168" s="319"/>
      <c r="G168" s="320"/>
      <c r="H168" s="319"/>
      <c r="I168" s="319"/>
      <c r="J168" s="319"/>
      <c r="K168" s="347"/>
    </row>
    <row r="169" s="1" customFormat="1" ht="15" customHeight="1">
      <c r="B169" s="324"/>
      <c r="C169" s="299" t="s">
        <v>2557</v>
      </c>
      <c r="D169" s="299"/>
      <c r="E169" s="299"/>
      <c r="F169" s="322" t="s">
        <v>2554</v>
      </c>
      <c r="G169" s="299"/>
      <c r="H169" s="299" t="s">
        <v>2594</v>
      </c>
      <c r="I169" s="299" t="s">
        <v>2556</v>
      </c>
      <c r="J169" s="299">
        <v>120</v>
      </c>
      <c r="K169" s="347"/>
    </row>
    <row r="170" s="1" customFormat="1" ht="15" customHeight="1">
      <c r="B170" s="324"/>
      <c r="C170" s="299" t="s">
        <v>2603</v>
      </c>
      <c r="D170" s="299"/>
      <c r="E170" s="299"/>
      <c r="F170" s="322" t="s">
        <v>2554</v>
      </c>
      <c r="G170" s="299"/>
      <c r="H170" s="299" t="s">
        <v>2604</v>
      </c>
      <c r="I170" s="299" t="s">
        <v>2556</v>
      </c>
      <c r="J170" s="299" t="s">
        <v>2605</v>
      </c>
      <c r="K170" s="347"/>
    </row>
    <row r="171" s="1" customFormat="1" ht="15" customHeight="1">
      <c r="B171" s="324"/>
      <c r="C171" s="299" t="s">
        <v>85</v>
      </c>
      <c r="D171" s="299"/>
      <c r="E171" s="299"/>
      <c r="F171" s="322" t="s">
        <v>2554</v>
      </c>
      <c r="G171" s="299"/>
      <c r="H171" s="299" t="s">
        <v>2621</v>
      </c>
      <c r="I171" s="299" t="s">
        <v>2556</v>
      </c>
      <c r="J171" s="299" t="s">
        <v>2605</v>
      </c>
      <c r="K171" s="347"/>
    </row>
    <row r="172" s="1" customFormat="1" ht="15" customHeight="1">
      <c r="B172" s="324"/>
      <c r="C172" s="299" t="s">
        <v>2559</v>
      </c>
      <c r="D172" s="299"/>
      <c r="E172" s="299"/>
      <c r="F172" s="322" t="s">
        <v>2560</v>
      </c>
      <c r="G172" s="299"/>
      <c r="H172" s="299" t="s">
        <v>2621</v>
      </c>
      <c r="I172" s="299" t="s">
        <v>2556</v>
      </c>
      <c r="J172" s="299">
        <v>50</v>
      </c>
      <c r="K172" s="347"/>
    </row>
    <row r="173" s="1" customFormat="1" ht="15" customHeight="1">
      <c r="B173" s="324"/>
      <c r="C173" s="299" t="s">
        <v>2562</v>
      </c>
      <c r="D173" s="299"/>
      <c r="E173" s="299"/>
      <c r="F173" s="322" t="s">
        <v>2554</v>
      </c>
      <c r="G173" s="299"/>
      <c r="H173" s="299" t="s">
        <v>2621</v>
      </c>
      <c r="I173" s="299" t="s">
        <v>2564</v>
      </c>
      <c r="J173" s="299"/>
      <c r="K173" s="347"/>
    </row>
    <row r="174" s="1" customFormat="1" ht="15" customHeight="1">
      <c r="B174" s="324"/>
      <c r="C174" s="299" t="s">
        <v>2573</v>
      </c>
      <c r="D174" s="299"/>
      <c r="E174" s="299"/>
      <c r="F174" s="322" t="s">
        <v>2560</v>
      </c>
      <c r="G174" s="299"/>
      <c r="H174" s="299" t="s">
        <v>2621</v>
      </c>
      <c r="I174" s="299" t="s">
        <v>2556</v>
      </c>
      <c r="J174" s="299">
        <v>50</v>
      </c>
      <c r="K174" s="347"/>
    </row>
    <row r="175" s="1" customFormat="1" ht="15" customHeight="1">
      <c r="B175" s="324"/>
      <c r="C175" s="299" t="s">
        <v>2581</v>
      </c>
      <c r="D175" s="299"/>
      <c r="E175" s="299"/>
      <c r="F175" s="322" t="s">
        <v>2560</v>
      </c>
      <c r="G175" s="299"/>
      <c r="H175" s="299" t="s">
        <v>2621</v>
      </c>
      <c r="I175" s="299" t="s">
        <v>2556</v>
      </c>
      <c r="J175" s="299">
        <v>50</v>
      </c>
      <c r="K175" s="347"/>
    </row>
    <row r="176" s="1" customFormat="1" ht="15" customHeight="1">
      <c r="B176" s="324"/>
      <c r="C176" s="299" t="s">
        <v>2579</v>
      </c>
      <c r="D176" s="299"/>
      <c r="E176" s="299"/>
      <c r="F176" s="322" t="s">
        <v>2560</v>
      </c>
      <c r="G176" s="299"/>
      <c r="H176" s="299" t="s">
        <v>2621</v>
      </c>
      <c r="I176" s="299" t="s">
        <v>2556</v>
      </c>
      <c r="J176" s="299">
        <v>50</v>
      </c>
      <c r="K176" s="347"/>
    </row>
    <row r="177" s="1" customFormat="1" ht="15" customHeight="1">
      <c r="B177" s="324"/>
      <c r="C177" s="299" t="s">
        <v>146</v>
      </c>
      <c r="D177" s="299"/>
      <c r="E177" s="299"/>
      <c r="F177" s="322" t="s">
        <v>2554</v>
      </c>
      <c r="G177" s="299"/>
      <c r="H177" s="299" t="s">
        <v>2622</v>
      </c>
      <c r="I177" s="299" t="s">
        <v>2623</v>
      </c>
      <c r="J177" s="299"/>
      <c r="K177" s="347"/>
    </row>
    <row r="178" s="1" customFormat="1" ht="15" customHeight="1">
      <c r="B178" s="324"/>
      <c r="C178" s="299" t="s">
        <v>58</v>
      </c>
      <c r="D178" s="299"/>
      <c r="E178" s="299"/>
      <c r="F178" s="322" t="s">
        <v>2554</v>
      </c>
      <c r="G178" s="299"/>
      <c r="H178" s="299" t="s">
        <v>2624</v>
      </c>
      <c r="I178" s="299" t="s">
        <v>2625</v>
      </c>
      <c r="J178" s="299">
        <v>1</v>
      </c>
      <c r="K178" s="347"/>
    </row>
    <row r="179" s="1" customFormat="1" ht="15" customHeight="1">
      <c r="B179" s="324"/>
      <c r="C179" s="299" t="s">
        <v>54</v>
      </c>
      <c r="D179" s="299"/>
      <c r="E179" s="299"/>
      <c r="F179" s="322" t="s">
        <v>2554</v>
      </c>
      <c r="G179" s="299"/>
      <c r="H179" s="299" t="s">
        <v>2626</v>
      </c>
      <c r="I179" s="299" t="s">
        <v>2556</v>
      </c>
      <c r="J179" s="299">
        <v>20</v>
      </c>
      <c r="K179" s="347"/>
    </row>
    <row r="180" s="1" customFormat="1" ht="15" customHeight="1">
      <c r="B180" s="324"/>
      <c r="C180" s="299" t="s">
        <v>55</v>
      </c>
      <c r="D180" s="299"/>
      <c r="E180" s="299"/>
      <c r="F180" s="322" t="s">
        <v>2554</v>
      </c>
      <c r="G180" s="299"/>
      <c r="H180" s="299" t="s">
        <v>2627</v>
      </c>
      <c r="I180" s="299" t="s">
        <v>2556</v>
      </c>
      <c r="J180" s="299">
        <v>255</v>
      </c>
      <c r="K180" s="347"/>
    </row>
    <row r="181" s="1" customFormat="1" ht="15" customHeight="1">
      <c r="B181" s="324"/>
      <c r="C181" s="299" t="s">
        <v>147</v>
      </c>
      <c r="D181" s="299"/>
      <c r="E181" s="299"/>
      <c r="F181" s="322" t="s">
        <v>2554</v>
      </c>
      <c r="G181" s="299"/>
      <c r="H181" s="299" t="s">
        <v>2518</v>
      </c>
      <c r="I181" s="299" t="s">
        <v>2556</v>
      </c>
      <c r="J181" s="299">
        <v>10</v>
      </c>
      <c r="K181" s="347"/>
    </row>
    <row r="182" s="1" customFormat="1" ht="15" customHeight="1">
      <c r="B182" s="324"/>
      <c r="C182" s="299" t="s">
        <v>148</v>
      </c>
      <c r="D182" s="299"/>
      <c r="E182" s="299"/>
      <c r="F182" s="322" t="s">
        <v>2554</v>
      </c>
      <c r="G182" s="299"/>
      <c r="H182" s="299" t="s">
        <v>2628</v>
      </c>
      <c r="I182" s="299" t="s">
        <v>2589</v>
      </c>
      <c r="J182" s="299"/>
      <c r="K182" s="347"/>
    </row>
    <row r="183" s="1" customFormat="1" ht="15" customHeight="1">
      <c r="B183" s="324"/>
      <c r="C183" s="299" t="s">
        <v>2629</v>
      </c>
      <c r="D183" s="299"/>
      <c r="E183" s="299"/>
      <c r="F183" s="322" t="s">
        <v>2554</v>
      </c>
      <c r="G183" s="299"/>
      <c r="H183" s="299" t="s">
        <v>2630</v>
      </c>
      <c r="I183" s="299" t="s">
        <v>2589</v>
      </c>
      <c r="J183" s="299"/>
      <c r="K183" s="347"/>
    </row>
    <row r="184" s="1" customFormat="1" ht="15" customHeight="1">
      <c r="B184" s="324"/>
      <c r="C184" s="299" t="s">
        <v>2618</v>
      </c>
      <c r="D184" s="299"/>
      <c r="E184" s="299"/>
      <c r="F184" s="322" t="s">
        <v>2554</v>
      </c>
      <c r="G184" s="299"/>
      <c r="H184" s="299" t="s">
        <v>2631</v>
      </c>
      <c r="I184" s="299" t="s">
        <v>2589</v>
      </c>
      <c r="J184" s="299"/>
      <c r="K184" s="347"/>
    </row>
    <row r="185" s="1" customFormat="1" ht="15" customHeight="1">
      <c r="B185" s="324"/>
      <c r="C185" s="299" t="s">
        <v>150</v>
      </c>
      <c r="D185" s="299"/>
      <c r="E185" s="299"/>
      <c r="F185" s="322" t="s">
        <v>2560</v>
      </c>
      <c r="G185" s="299"/>
      <c r="H185" s="299" t="s">
        <v>2632</v>
      </c>
      <c r="I185" s="299" t="s">
        <v>2556</v>
      </c>
      <c r="J185" s="299">
        <v>50</v>
      </c>
      <c r="K185" s="347"/>
    </row>
    <row r="186" s="1" customFormat="1" ht="15" customHeight="1">
      <c r="B186" s="324"/>
      <c r="C186" s="299" t="s">
        <v>2633</v>
      </c>
      <c r="D186" s="299"/>
      <c r="E186" s="299"/>
      <c r="F186" s="322" t="s">
        <v>2560</v>
      </c>
      <c r="G186" s="299"/>
      <c r="H186" s="299" t="s">
        <v>2634</v>
      </c>
      <c r="I186" s="299" t="s">
        <v>2635</v>
      </c>
      <c r="J186" s="299"/>
      <c r="K186" s="347"/>
    </row>
    <row r="187" s="1" customFormat="1" ht="15" customHeight="1">
      <c r="B187" s="324"/>
      <c r="C187" s="299" t="s">
        <v>2636</v>
      </c>
      <c r="D187" s="299"/>
      <c r="E187" s="299"/>
      <c r="F187" s="322" t="s">
        <v>2560</v>
      </c>
      <c r="G187" s="299"/>
      <c r="H187" s="299" t="s">
        <v>2637</v>
      </c>
      <c r="I187" s="299" t="s">
        <v>2635</v>
      </c>
      <c r="J187" s="299"/>
      <c r="K187" s="347"/>
    </row>
    <row r="188" s="1" customFormat="1" ht="15" customHeight="1">
      <c r="B188" s="324"/>
      <c r="C188" s="299" t="s">
        <v>2638</v>
      </c>
      <c r="D188" s="299"/>
      <c r="E188" s="299"/>
      <c r="F188" s="322" t="s">
        <v>2560</v>
      </c>
      <c r="G188" s="299"/>
      <c r="H188" s="299" t="s">
        <v>2639</v>
      </c>
      <c r="I188" s="299" t="s">
        <v>2635</v>
      </c>
      <c r="J188" s="299"/>
      <c r="K188" s="347"/>
    </row>
    <row r="189" s="1" customFormat="1" ht="15" customHeight="1">
      <c r="B189" s="324"/>
      <c r="C189" s="360" t="s">
        <v>2640</v>
      </c>
      <c r="D189" s="299"/>
      <c r="E189" s="299"/>
      <c r="F189" s="322" t="s">
        <v>2560</v>
      </c>
      <c r="G189" s="299"/>
      <c r="H189" s="299" t="s">
        <v>2641</v>
      </c>
      <c r="I189" s="299" t="s">
        <v>2642</v>
      </c>
      <c r="J189" s="361" t="s">
        <v>2643</v>
      </c>
      <c r="K189" s="347"/>
    </row>
    <row r="190" s="17" customFormat="1" ht="15" customHeight="1">
      <c r="B190" s="362"/>
      <c r="C190" s="363" t="s">
        <v>2644</v>
      </c>
      <c r="D190" s="364"/>
      <c r="E190" s="364"/>
      <c r="F190" s="365" t="s">
        <v>2560</v>
      </c>
      <c r="G190" s="364"/>
      <c r="H190" s="364" t="s">
        <v>2645</v>
      </c>
      <c r="I190" s="364" t="s">
        <v>2642</v>
      </c>
      <c r="J190" s="366" t="s">
        <v>2643</v>
      </c>
      <c r="K190" s="367"/>
    </row>
    <row r="191" s="1" customFormat="1" ht="15" customHeight="1">
      <c r="B191" s="324"/>
      <c r="C191" s="360" t="s">
        <v>43</v>
      </c>
      <c r="D191" s="299"/>
      <c r="E191" s="299"/>
      <c r="F191" s="322" t="s">
        <v>2554</v>
      </c>
      <c r="G191" s="299"/>
      <c r="H191" s="296" t="s">
        <v>2646</v>
      </c>
      <c r="I191" s="299" t="s">
        <v>2647</v>
      </c>
      <c r="J191" s="299"/>
      <c r="K191" s="347"/>
    </row>
    <row r="192" s="1" customFormat="1" ht="15" customHeight="1">
      <c r="B192" s="324"/>
      <c r="C192" s="360" t="s">
        <v>2648</v>
      </c>
      <c r="D192" s="299"/>
      <c r="E192" s="299"/>
      <c r="F192" s="322" t="s">
        <v>2554</v>
      </c>
      <c r="G192" s="299"/>
      <c r="H192" s="299" t="s">
        <v>2649</v>
      </c>
      <c r="I192" s="299" t="s">
        <v>2589</v>
      </c>
      <c r="J192" s="299"/>
      <c r="K192" s="347"/>
    </row>
    <row r="193" s="1" customFormat="1" ht="15" customHeight="1">
      <c r="B193" s="324"/>
      <c r="C193" s="360" t="s">
        <v>2650</v>
      </c>
      <c r="D193" s="299"/>
      <c r="E193" s="299"/>
      <c r="F193" s="322" t="s">
        <v>2554</v>
      </c>
      <c r="G193" s="299"/>
      <c r="H193" s="299" t="s">
        <v>2651</v>
      </c>
      <c r="I193" s="299" t="s">
        <v>2589</v>
      </c>
      <c r="J193" s="299"/>
      <c r="K193" s="347"/>
    </row>
    <row r="194" s="1" customFormat="1" ht="15" customHeight="1">
      <c r="B194" s="324"/>
      <c r="C194" s="360" t="s">
        <v>2652</v>
      </c>
      <c r="D194" s="299"/>
      <c r="E194" s="299"/>
      <c r="F194" s="322" t="s">
        <v>2560</v>
      </c>
      <c r="G194" s="299"/>
      <c r="H194" s="299" t="s">
        <v>2653</v>
      </c>
      <c r="I194" s="299" t="s">
        <v>2589</v>
      </c>
      <c r="J194" s="299"/>
      <c r="K194" s="347"/>
    </row>
    <row r="195" s="1" customFormat="1" ht="15" customHeight="1">
      <c r="B195" s="353"/>
      <c r="C195" s="368"/>
      <c r="D195" s="333"/>
      <c r="E195" s="333"/>
      <c r="F195" s="333"/>
      <c r="G195" s="333"/>
      <c r="H195" s="333"/>
      <c r="I195" s="333"/>
      <c r="J195" s="333"/>
      <c r="K195" s="354"/>
    </row>
    <row r="196" s="1" customFormat="1" ht="18.75" customHeight="1">
      <c r="B196" s="335"/>
      <c r="C196" s="345"/>
      <c r="D196" s="345"/>
      <c r="E196" s="345"/>
      <c r="F196" s="355"/>
      <c r="G196" s="345"/>
      <c r="H196" s="345"/>
      <c r="I196" s="345"/>
      <c r="J196" s="345"/>
      <c r="K196" s="335"/>
    </row>
    <row r="197" s="1" customFormat="1" ht="18.75" customHeight="1">
      <c r="B197" s="335"/>
      <c r="C197" s="345"/>
      <c r="D197" s="345"/>
      <c r="E197" s="345"/>
      <c r="F197" s="355"/>
      <c r="G197" s="345"/>
      <c r="H197" s="345"/>
      <c r="I197" s="345"/>
      <c r="J197" s="345"/>
      <c r="K197" s="335"/>
    </row>
    <row r="198" s="1" customFormat="1" ht="18.75" customHeight="1">
      <c r="B198" s="307"/>
      <c r="C198" s="307"/>
      <c r="D198" s="307"/>
      <c r="E198" s="307"/>
      <c r="F198" s="307"/>
      <c r="G198" s="307"/>
      <c r="H198" s="307"/>
      <c r="I198" s="307"/>
      <c r="J198" s="307"/>
      <c r="K198" s="307"/>
    </row>
    <row r="199" s="1" customFormat="1" ht="13.5">
      <c r="B199" s="286"/>
      <c r="C199" s="287"/>
      <c r="D199" s="287"/>
      <c r="E199" s="287"/>
      <c r="F199" s="287"/>
      <c r="G199" s="287"/>
      <c r="H199" s="287"/>
      <c r="I199" s="287"/>
      <c r="J199" s="287"/>
      <c r="K199" s="288"/>
    </row>
    <row r="200" s="1" customFormat="1" ht="21">
      <c r="B200" s="289"/>
      <c r="C200" s="290" t="s">
        <v>2654</v>
      </c>
      <c r="D200" s="290"/>
      <c r="E200" s="290"/>
      <c r="F200" s="290"/>
      <c r="G200" s="290"/>
      <c r="H200" s="290"/>
      <c r="I200" s="290"/>
      <c r="J200" s="290"/>
      <c r="K200" s="291"/>
    </row>
    <row r="201" s="1" customFormat="1" ht="25.5" customHeight="1">
      <c r="B201" s="289"/>
      <c r="C201" s="369" t="s">
        <v>2655</v>
      </c>
      <c r="D201" s="369"/>
      <c r="E201" s="369"/>
      <c r="F201" s="369" t="s">
        <v>2656</v>
      </c>
      <c r="G201" s="370"/>
      <c r="H201" s="369" t="s">
        <v>2657</v>
      </c>
      <c r="I201" s="369"/>
      <c r="J201" s="369"/>
      <c r="K201" s="291"/>
    </row>
    <row r="202" s="1" customFormat="1" ht="5.25" customHeight="1">
      <c r="B202" s="324"/>
      <c r="C202" s="319"/>
      <c r="D202" s="319"/>
      <c r="E202" s="319"/>
      <c r="F202" s="319"/>
      <c r="G202" s="345"/>
      <c r="H202" s="319"/>
      <c r="I202" s="319"/>
      <c r="J202" s="319"/>
      <c r="K202" s="347"/>
    </row>
    <row r="203" s="1" customFormat="1" ht="15" customHeight="1">
      <c r="B203" s="324"/>
      <c r="C203" s="299" t="s">
        <v>2647</v>
      </c>
      <c r="D203" s="299"/>
      <c r="E203" s="299"/>
      <c r="F203" s="322" t="s">
        <v>44</v>
      </c>
      <c r="G203" s="299"/>
      <c r="H203" s="299" t="s">
        <v>2658</v>
      </c>
      <c r="I203" s="299"/>
      <c r="J203" s="299"/>
      <c r="K203" s="347"/>
    </row>
    <row r="204" s="1" customFormat="1" ht="15" customHeight="1">
      <c r="B204" s="324"/>
      <c r="C204" s="299"/>
      <c r="D204" s="299"/>
      <c r="E204" s="299"/>
      <c r="F204" s="322" t="s">
        <v>45</v>
      </c>
      <c r="G204" s="299"/>
      <c r="H204" s="299" t="s">
        <v>2659</v>
      </c>
      <c r="I204" s="299"/>
      <c r="J204" s="299"/>
      <c r="K204" s="347"/>
    </row>
    <row r="205" s="1" customFormat="1" ht="15" customHeight="1">
      <c r="B205" s="324"/>
      <c r="C205" s="299"/>
      <c r="D205" s="299"/>
      <c r="E205" s="299"/>
      <c r="F205" s="322" t="s">
        <v>48</v>
      </c>
      <c r="G205" s="299"/>
      <c r="H205" s="299" t="s">
        <v>2660</v>
      </c>
      <c r="I205" s="299"/>
      <c r="J205" s="299"/>
      <c r="K205" s="347"/>
    </row>
    <row r="206" s="1" customFormat="1" ht="15" customHeight="1">
      <c r="B206" s="324"/>
      <c r="C206" s="299"/>
      <c r="D206" s="299"/>
      <c r="E206" s="299"/>
      <c r="F206" s="322" t="s">
        <v>46</v>
      </c>
      <c r="G206" s="299"/>
      <c r="H206" s="299" t="s">
        <v>2661</v>
      </c>
      <c r="I206" s="299"/>
      <c r="J206" s="299"/>
      <c r="K206" s="347"/>
    </row>
    <row r="207" s="1" customFormat="1" ht="15" customHeight="1">
      <c r="B207" s="324"/>
      <c r="C207" s="299"/>
      <c r="D207" s="299"/>
      <c r="E207" s="299"/>
      <c r="F207" s="322" t="s">
        <v>47</v>
      </c>
      <c r="G207" s="299"/>
      <c r="H207" s="299" t="s">
        <v>2662</v>
      </c>
      <c r="I207" s="299"/>
      <c r="J207" s="299"/>
      <c r="K207" s="347"/>
    </row>
    <row r="208" s="1" customFormat="1" ht="15" customHeight="1">
      <c r="B208" s="324"/>
      <c r="C208" s="299"/>
      <c r="D208" s="299"/>
      <c r="E208" s="299"/>
      <c r="F208" s="322"/>
      <c r="G208" s="299"/>
      <c r="H208" s="299"/>
      <c r="I208" s="299"/>
      <c r="J208" s="299"/>
      <c r="K208" s="347"/>
    </row>
    <row r="209" s="1" customFormat="1" ht="15" customHeight="1">
      <c r="B209" s="324"/>
      <c r="C209" s="299" t="s">
        <v>2601</v>
      </c>
      <c r="D209" s="299"/>
      <c r="E209" s="299"/>
      <c r="F209" s="322" t="s">
        <v>100</v>
      </c>
      <c r="G209" s="299"/>
      <c r="H209" s="299" t="s">
        <v>2663</v>
      </c>
      <c r="I209" s="299"/>
      <c r="J209" s="299"/>
      <c r="K209" s="347"/>
    </row>
    <row r="210" s="1" customFormat="1" ht="15" customHeight="1">
      <c r="B210" s="324"/>
      <c r="C210" s="299"/>
      <c r="D210" s="299"/>
      <c r="E210" s="299"/>
      <c r="F210" s="322" t="s">
        <v>79</v>
      </c>
      <c r="G210" s="299"/>
      <c r="H210" s="299" t="s">
        <v>2501</v>
      </c>
      <c r="I210" s="299"/>
      <c r="J210" s="299"/>
      <c r="K210" s="347"/>
    </row>
    <row r="211" s="1" customFormat="1" ht="15" customHeight="1">
      <c r="B211" s="324"/>
      <c r="C211" s="299"/>
      <c r="D211" s="299"/>
      <c r="E211" s="299"/>
      <c r="F211" s="322" t="s">
        <v>2499</v>
      </c>
      <c r="G211" s="299"/>
      <c r="H211" s="299" t="s">
        <v>2664</v>
      </c>
      <c r="I211" s="299"/>
      <c r="J211" s="299"/>
      <c r="K211" s="347"/>
    </row>
    <row r="212" s="1" customFormat="1" ht="15" customHeight="1">
      <c r="B212" s="371"/>
      <c r="C212" s="299"/>
      <c r="D212" s="299"/>
      <c r="E212" s="299"/>
      <c r="F212" s="322" t="s">
        <v>126</v>
      </c>
      <c r="G212" s="360"/>
      <c r="H212" s="351" t="s">
        <v>2502</v>
      </c>
      <c r="I212" s="351"/>
      <c r="J212" s="351"/>
      <c r="K212" s="372"/>
    </row>
    <row r="213" s="1" customFormat="1" ht="15" customHeight="1">
      <c r="B213" s="371"/>
      <c r="C213" s="299"/>
      <c r="D213" s="299"/>
      <c r="E213" s="299"/>
      <c r="F213" s="322" t="s">
        <v>1330</v>
      </c>
      <c r="G213" s="360"/>
      <c r="H213" s="351" t="s">
        <v>1332</v>
      </c>
      <c r="I213" s="351"/>
      <c r="J213" s="351"/>
      <c r="K213" s="372"/>
    </row>
    <row r="214" s="1" customFormat="1" ht="15" customHeight="1">
      <c r="B214" s="371"/>
      <c r="C214" s="299"/>
      <c r="D214" s="299"/>
      <c r="E214" s="299"/>
      <c r="F214" s="322"/>
      <c r="G214" s="360"/>
      <c r="H214" s="351"/>
      <c r="I214" s="351"/>
      <c r="J214" s="351"/>
      <c r="K214" s="372"/>
    </row>
    <row r="215" s="1" customFormat="1" ht="15" customHeight="1">
      <c r="B215" s="371"/>
      <c r="C215" s="299" t="s">
        <v>2625</v>
      </c>
      <c r="D215" s="299"/>
      <c r="E215" s="299"/>
      <c r="F215" s="322">
        <v>1</v>
      </c>
      <c r="G215" s="360"/>
      <c r="H215" s="351" t="s">
        <v>2665</v>
      </c>
      <c r="I215" s="351"/>
      <c r="J215" s="351"/>
      <c r="K215" s="372"/>
    </row>
    <row r="216" s="1" customFormat="1" ht="15" customHeight="1">
      <c r="B216" s="371"/>
      <c r="C216" s="299"/>
      <c r="D216" s="299"/>
      <c r="E216" s="299"/>
      <c r="F216" s="322">
        <v>2</v>
      </c>
      <c r="G216" s="360"/>
      <c r="H216" s="351" t="s">
        <v>2666</v>
      </c>
      <c r="I216" s="351"/>
      <c r="J216" s="351"/>
      <c r="K216" s="372"/>
    </row>
    <row r="217" s="1" customFormat="1" ht="15" customHeight="1">
      <c r="B217" s="371"/>
      <c r="C217" s="299"/>
      <c r="D217" s="299"/>
      <c r="E217" s="299"/>
      <c r="F217" s="322">
        <v>3</v>
      </c>
      <c r="G217" s="360"/>
      <c r="H217" s="351" t="s">
        <v>2667</v>
      </c>
      <c r="I217" s="351"/>
      <c r="J217" s="351"/>
      <c r="K217" s="372"/>
    </row>
    <row r="218" s="1" customFormat="1" ht="15" customHeight="1">
      <c r="B218" s="371"/>
      <c r="C218" s="299"/>
      <c r="D218" s="299"/>
      <c r="E218" s="299"/>
      <c r="F218" s="322">
        <v>4</v>
      </c>
      <c r="G218" s="360"/>
      <c r="H218" s="351" t="s">
        <v>2668</v>
      </c>
      <c r="I218" s="351"/>
      <c r="J218" s="351"/>
      <c r="K218" s="372"/>
    </row>
    <row r="219" s="1" customFormat="1" ht="12.75" customHeight="1">
      <c r="B219" s="373"/>
      <c r="C219" s="374"/>
      <c r="D219" s="374"/>
      <c r="E219" s="374"/>
      <c r="F219" s="374"/>
      <c r="G219" s="374"/>
      <c r="H219" s="374"/>
      <c r="I219" s="374"/>
      <c r="J219" s="374"/>
      <c r="K219" s="37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129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Brno, VDJ Jehnice 2x 200 m3 – rekonstrukce technologie, stavební části, střešního pláště nad aku komorami a sanace vnitř</v>
      </c>
      <c r="F7" s="144"/>
      <c r="G7" s="144"/>
      <c r="H7" s="144"/>
      <c r="L7" s="22"/>
    </row>
    <row r="8" s="1" customFormat="1" ht="12" customHeight="1">
      <c r="B8" s="22"/>
      <c r="D8" s="144" t="s">
        <v>130</v>
      </c>
      <c r="L8" s="22"/>
    </row>
    <row r="9" s="2" customFormat="1" ht="16.5" customHeight="1">
      <c r="A9" s="40"/>
      <c r="B9" s="46"/>
      <c r="C9" s="40"/>
      <c r="D9" s="40"/>
      <c r="E9" s="145" t="s">
        <v>131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133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6. 12. 2024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>44992785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Statutární město Brno</v>
      </c>
      <c r="F17" s="40"/>
      <c r="G17" s="40"/>
      <c r="H17" s="40"/>
      <c r="I17" s="144" t="s">
        <v>29</v>
      </c>
      <c r="J17" s="135" t="str">
        <f>IF('Rekapitulace stavby'!AN11="","",'Rekapitulace stavby'!AN11)</f>
        <v>CZ44992785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Provo, spol. s r.o.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29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ROUND((SUM(BE92:BE156)),  2)</f>
        <v>0</v>
      </c>
      <c r="G35" s="40"/>
      <c r="H35" s="40"/>
      <c r="I35" s="159">
        <v>0.20999999999999999</v>
      </c>
      <c r="J35" s="158">
        <f>ROUND(((SUM(BE92:BE156))*I35),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ROUND((SUM(BF92:BF156)),  2)</f>
        <v>0</v>
      </c>
      <c r="G36" s="40"/>
      <c r="H36" s="40"/>
      <c r="I36" s="159">
        <v>0.12</v>
      </c>
      <c r="J36" s="158">
        <f>ROUND(((SUM(BF92:BF156))*I36),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ROUND((SUM(BG92:BG156)),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ROUND((SUM(BH92:BH156)),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ROUND((SUM(BI92:BI156)),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Brno, VDJ Jehnice 2x 200 m3 – rekonstrukce technologie, stavební části, střešního pláště nad aku komorami a sanace vnitř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130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131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PS01 - Strojně technologická část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6. 12. 2024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Statutární město Brno</v>
      </c>
      <c r="G58" s="42"/>
      <c r="H58" s="42"/>
      <c r="I58" s="34" t="s">
        <v>33</v>
      </c>
      <c r="J58" s="38" t="str">
        <f>E23</f>
        <v>Provo, spol. s 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135</v>
      </c>
      <c r="D61" s="173"/>
      <c r="E61" s="173"/>
      <c r="F61" s="173"/>
      <c r="G61" s="173"/>
      <c r="H61" s="173"/>
      <c r="I61" s="173"/>
      <c r="J61" s="174" t="s">
        <v>136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137</v>
      </c>
    </row>
    <row r="64" s="9" customFormat="1" ht="24.96" customHeight="1">
      <c r="A64" s="9"/>
      <c r="B64" s="176"/>
      <c r="C64" s="177"/>
      <c r="D64" s="178" t="s">
        <v>138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139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140</v>
      </c>
      <c r="E66" s="184"/>
      <c r="F66" s="184"/>
      <c r="G66" s="184"/>
      <c r="H66" s="184"/>
      <c r="I66" s="184"/>
      <c r="J66" s="185">
        <f>J100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141</v>
      </c>
      <c r="E67" s="184"/>
      <c r="F67" s="184"/>
      <c r="G67" s="184"/>
      <c r="H67" s="184"/>
      <c r="I67" s="184"/>
      <c r="J67" s="185">
        <f>J120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142</v>
      </c>
      <c r="E68" s="184"/>
      <c r="F68" s="184"/>
      <c r="G68" s="184"/>
      <c r="H68" s="184"/>
      <c r="I68" s="184"/>
      <c r="J68" s="185">
        <f>J140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143</v>
      </c>
      <c r="E69" s="184"/>
      <c r="F69" s="184"/>
      <c r="G69" s="184"/>
      <c r="H69" s="184"/>
      <c r="I69" s="184"/>
      <c r="J69" s="185">
        <f>J144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144</v>
      </c>
      <c r="E70" s="184"/>
      <c r="F70" s="184"/>
      <c r="G70" s="184"/>
      <c r="H70" s="184"/>
      <c r="I70" s="184"/>
      <c r="J70" s="185">
        <f>J147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145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71" t="str">
        <f>E7</f>
        <v>Brno, VDJ Jehnice 2x 200 m3 – rekonstrukce technologie, stavební části, střešního pláště nad aku komorami a sanace vnitř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130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131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132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PS01 - Strojně technologická část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 xml:space="preserve"> </v>
      </c>
      <c r="G86" s="42"/>
      <c r="H86" s="42"/>
      <c r="I86" s="34" t="s">
        <v>23</v>
      </c>
      <c r="J86" s="74" t="str">
        <f>IF(J14="","",J14)</f>
        <v>6. 12. 2024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>Statutární město Brno</v>
      </c>
      <c r="G88" s="42"/>
      <c r="H88" s="42"/>
      <c r="I88" s="34" t="s">
        <v>33</v>
      </c>
      <c r="J88" s="38" t="str">
        <f>E23</f>
        <v>Provo, spol. s r.o.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31</v>
      </c>
      <c r="D89" s="42"/>
      <c r="E89" s="42"/>
      <c r="F89" s="29" t="str">
        <f>IF(E20="","",E20)</f>
        <v>Vyplň údaj</v>
      </c>
      <c r="G89" s="42"/>
      <c r="H89" s="42"/>
      <c r="I89" s="34" t="s">
        <v>36</v>
      </c>
      <c r="J89" s="38" t="str">
        <f>E26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146</v>
      </c>
      <c r="D91" s="190" t="s">
        <v>58</v>
      </c>
      <c r="E91" s="190" t="s">
        <v>54</v>
      </c>
      <c r="F91" s="190" t="s">
        <v>55</v>
      </c>
      <c r="G91" s="190" t="s">
        <v>147</v>
      </c>
      <c r="H91" s="190" t="s">
        <v>148</v>
      </c>
      <c r="I91" s="190" t="s">
        <v>149</v>
      </c>
      <c r="J91" s="190" t="s">
        <v>136</v>
      </c>
      <c r="K91" s="191" t="s">
        <v>150</v>
      </c>
      <c r="L91" s="192"/>
      <c r="M91" s="94" t="s">
        <v>19</v>
      </c>
      <c r="N91" s="95" t="s">
        <v>43</v>
      </c>
      <c r="O91" s="95" t="s">
        <v>151</v>
      </c>
      <c r="P91" s="95" t="s">
        <v>152</v>
      </c>
      <c r="Q91" s="95" t="s">
        <v>153</v>
      </c>
      <c r="R91" s="95" t="s">
        <v>154</v>
      </c>
      <c r="S91" s="95" t="s">
        <v>155</v>
      </c>
      <c r="T91" s="96" t="s">
        <v>156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157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</f>
        <v>0</v>
      </c>
      <c r="Q92" s="98"/>
      <c r="R92" s="195">
        <f>R93</f>
        <v>0</v>
      </c>
      <c r="S92" s="98"/>
      <c r="T92" s="196">
        <f>T93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72</v>
      </c>
      <c r="AU92" s="19" t="s">
        <v>137</v>
      </c>
      <c r="BK92" s="197">
        <f>BK93</f>
        <v>0</v>
      </c>
    </row>
    <row r="93" s="12" customFormat="1" ht="25.92" customHeight="1">
      <c r="A93" s="12"/>
      <c r="B93" s="198"/>
      <c r="C93" s="199"/>
      <c r="D93" s="200" t="s">
        <v>72</v>
      </c>
      <c r="E93" s="201" t="s">
        <v>158</v>
      </c>
      <c r="F93" s="201" t="s">
        <v>159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P94+P100+P120+P140+P144+P147</f>
        <v>0</v>
      </c>
      <c r="Q93" s="206"/>
      <c r="R93" s="207">
        <f>R94+R100+R120+R140+R144+R147</f>
        <v>0</v>
      </c>
      <c r="S93" s="206"/>
      <c r="T93" s="208">
        <f>T94+T100+T120+T140+T144+T147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80</v>
      </c>
      <c r="AT93" s="210" t="s">
        <v>72</v>
      </c>
      <c r="AU93" s="210" t="s">
        <v>73</v>
      </c>
      <c r="AY93" s="209" t="s">
        <v>160</v>
      </c>
      <c r="BK93" s="211">
        <f>BK94+BK100+BK120+BK140+BK144+BK147</f>
        <v>0</v>
      </c>
    </row>
    <row r="94" s="12" customFormat="1" ht="22.8" customHeight="1">
      <c r="A94" s="12"/>
      <c r="B94" s="198"/>
      <c r="C94" s="199"/>
      <c r="D94" s="200" t="s">
        <v>72</v>
      </c>
      <c r="E94" s="212" t="s">
        <v>161</v>
      </c>
      <c r="F94" s="212" t="s">
        <v>162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SUM(P95:P99)</f>
        <v>0</v>
      </c>
      <c r="Q94" s="206"/>
      <c r="R94" s="207">
        <f>SUM(R95:R99)</f>
        <v>0</v>
      </c>
      <c r="S94" s="206"/>
      <c r="T94" s="208">
        <f>SUM(T95:T99)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80</v>
      </c>
      <c r="AT94" s="210" t="s">
        <v>72</v>
      </c>
      <c r="AU94" s="210" t="s">
        <v>80</v>
      </c>
      <c r="AY94" s="209" t="s">
        <v>160</v>
      </c>
      <c r="BK94" s="211">
        <f>SUM(BK95:BK99)</f>
        <v>0</v>
      </c>
    </row>
    <row r="95" s="2" customFormat="1" ht="16.5" customHeight="1">
      <c r="A95" s="40"/>
      <c r="B95" s="41"/>
      <c r="C95" s="214" t="s">
        <v>80</v>
      </c>
      <c r="D95" s="214" t="s">
        <v>163</v>
      </c>
      <c r="E95" s="215" t="s">
        <v>164</v>
      </c>
      <c r="F95" s="216" t="s">
        <v>165</v>
      </c>
      <c r="G95" s="217" t="s">
        <v>166</v>
      </c>
      <c r="H95" s="218">
        <v>47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44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167</v>
      </c>
      <c r="AT95" s="225" t="s">
        <v>163</v>
      </c>
      <c r="AU95" s="225" t="s">
        <v>82</v>
      </c>
      <c r="AY95" s="19" t="s">
        <v>160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80</v>
      </c>
      <c r="BK95" s="226">
        <f>ROUND(I95*H95,2)</f>
        <v>0</v>
      </c>
      <c r="BL95" s="19" t="s">
        <v>167</v>
      </c>
      <c r="BM95" s="225" t="s">
        <v>82</v>
      </c>
    </row>
    <row r="96" s="2" customFormat="1" ht="16.5" customHeight="1">
      <c r="A96" s="40"/>
      <c r="B96" s="41"/>
      <c r="C96" s="214" t="s">
        <v>82</v>
      </c>
      <c r="D96" s="214" t="s">
        <v>163</v>
      </c>
      <c r="E96" s="215" t="s">
        <v>168</v>
      </c>
      <c r="F96" s="216" t="s">
        <v>169</v>
      </c>
      <c r="G96" s="217" t="s">
        <v>166</v>
      </c>
      <c r="H96" s="218">
        <v>4.5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44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167</v>
      </c>
      <c r="AT96" s="225" t="s">
        <v>163</v>
      </c>
      <c r="AU96" s="225" t="s">
        <v>82</v>
      </c>
      <c r="AY96" s="19" t="s">
        <v>160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80</v>
      </c>
      <c r="BK96" s="226">
        <f>ROUND(I96*H96,2)</f>
        <v>0</v>
      </c>
      <c r="BL96" s="19" t="s">
        <v>167</v>
      </c>
      <c r="BM96" s="225" t="s">
        <v>167</v>
      </c>
    </row>
    <row r="97" s="2" customFormat="1" ht="16.5" customHeight="1">
      <c r="A97" s="40"/>
      <c r="B97" s="41"/>
      <c r="C97" s="214" t="s">
        <v>170</v>
      </c>
      <c r="D97" s="214" t="s">
        <v>163</v>
      </c>
      <c r="E97" s="215" t="s">
        <v>171</v>
      </c>
      <c r="F97" s="216" t="s">
        <v>172</v>
      </c>
      <c r="G97" s="217" t="s">
        <v>166</v>
      </c>
      <c r="H97" s="218">
        <v>4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44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167</v>
      </c>
      <c r="AT97" s="225" t="s">
        <v>163</v>
      </c>
      <c r="AU97" s="225" t="s">
        <v>82</v>
      </c>
      <c r="AY97" s="19" t="s">
        <v>160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80</v>
      </c>
      <c r="BK97" s="226">
        <f>ROUND(I97*H97,2)</f>
        <v>0</v>
      </c>
      <c r="BL97" s="19" t="s">
        <v>167</v>
      </c>
      <c r="BM97" s="225" t="s">
        <v>173</v>
      </c>
    </row>
    <row r="98" s="2" customFormat="1" ht="16.5" customHeight="1">
      <c r="A98" s="40"/>
      <c r="B98" s="41"/>
      <c r="C98" s="214" t="s">
        <v>167</v>
      </c>
      <c r="D98" s="214" t="s">
        <v>163</v>
      </c>
      <c r="E98" s="215" t="s">
        <v>174</v>
      </c>
      <c r="F98" s="216" t="s">
        <v>175</v>
      </c>
      <c r="G98" s="217" t="s">
        <v>166</v>
      </c>
      <c r="H98" s="218">
        <v>11</v>
      </c>
      <c r="I98" s="219"/>
      <c r="J98" s="220">
        <f>ROUND(I98*H98,2)</f>
        <v>0</v>
      </c>
      <c r="K98" s="216" t="s">
        <v>19</v>
      </c>
      <c r="L98" s="46"/>
      <c r="M98" s="221" t="s">
        <v>19</v>
      </c>
      <c r="N98" s="222" t="s">
        <v>44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167</v>
      </c>
      <c r="AT98" s="225" t="s">
        <v>163</v>
      </c>
      <c r="AU98" s="225" t="s">
        <v>82</v>
      </c>
      <c r="AY98" s="19" t="s">
        <v>160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80</v>
      </c>
      <c r="BK98" s="226">
        <f>ROUND(I98*H98,2)</f>
        <v>0</v>
      </c>
      <c r="BL98" s="19" t="s">
        <v>167</v>
      </c>
      <c r="BM98" s="225" t="s">
        <v>176</v>
      </c>
    </row>
    <row r="99" s="2" customFormat="1" ht="16.5" customHeight="1">
      <c r="A99" s="40"/>
      <c r="B99" s="41"/>
      <c r="C99" s="214" t="s">
        <v>177</v>
      </c>
      <c r="D99" s="214" t="s">
        <v>163</v>
      </c>
      <c r="E99" s="215" t="s">
        <v>178</v>
      </c>
      <c r="F99" s="216" t="s">
        <v>179</v>
      </c>
      <c r="G99" s="217" t="s">
        <v>166</v>
      </c>
      <c r="H99" s="218">
        <v>6.5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44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167</v>
      </c>
      <c r="AT99" s="225" t="s">
        <v>163</v>
      </c>
      <c r="AU99" s="225" t="s">
        <v>82</v>
      </c>
      <c r="AY99" s="19" t="s">
        <v>160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80</v>
      </c>
      <c r="BK99" s="226">
        <f>ROUND(I99*H99,2)</f>
        <v>0</v>
      </c>
      <c r="BL99" s="19" t="s">
        <v>167</v>
      </c>
      <c r="BM99" s="225" t="s">
        <v>8</v>
      </c>
    </row>
    <row r="100" s="12" customFormat="1" ht="22.8" customHeight="1">
      <c r="A100" s="12"/>
      <c r="B100" s="198"/>
      <c r="C100" s="199"/>
      <c r="D100" s="200" t="s">
        <v>72</v>
      </c>
      <c r="E100" s="212" t="s">
        <v>180</v>
      </c>
      <c r="F100" s="212" t="s">
        <v>181</v>
      </c>
      <c r="G100" s="199"/>
      <c r="H100" s="199"/>
      <c r="I100" s="202"/>
      <c r="J100" s="213">
        <f>BK100</f>
        <v>0</v>
      </c>
      <c r="K100" s="199"/>
      <c r="L100" s="204"/>
      <c r="M100" s="205"/>
      <c r="N100" s="206"/>
      <c r="O100" s="206"/>
      <c r="P100" s="207">
        <f>SUM(P101:P119)</f>
        <v>0</v>
      </c>
      <c r="Q100" s="206"/>
      <c r="R100" s="207">
        <f>SUM(R101:R119)</f>
        <v>0</v>
      </c>
      <c r="S100" s="206"/>
      <c r="T100" s="208">
        <f>SUM(T101:T119)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80</v>
      </c>
      <c r="AT100" s="210" t="s">
        <v>72</v>
      </c>
      <c r="AU100" s="210" t="s">
        <v>80</v>
      </c>
      <c r="AY100" s="209" t="s">
        <v>160</v>
      </c>
      <c r="BK100" s="211">
        <f>SUM(BK101:BK119)</f>
        <v>0</v>
      </c>
    </row>
    <row r="101" s="2" customFormat="1" ht="16.5" customHeight="1">
      <c r="A101" s="40"/>
      <c r="B101" s="41"/>
      <c r="C101" s="214" t="s">
        <v>173</v>
      </c>
      <c r="D101" s="214" t="s">
        <v>163</v>
      </c>
      <c r="E101" s="215" t="s">
        <v>182</v>
      </c>
      <c r="F101" s="216" t="s">
        <v>183</v>
      </c>
      <c r="G101" s="217" t="s">
        <v>184</v>
      </c>
      <c r="H101" s="218">
        <v>6</v>
      </c>
      <c r="I101" s="219"/>
      <c r="J101" s="220">
        <f>ROUND(I101*H101,2)</f>
        <v>0</v>
      </c>
      <c r="K101" s="216" t="s">
        <v>19</v>
      </c>
      <c r="L101" s="46"/>
      <c r="M101" s="221" t="s">
        <v>19</v>
      </c>
      <c r="N101" s="222" t="s">
        <v>44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167</v>
      </c>
      <c r="AT101" s="225" t="s">
        <v>163</v>
      </c>
      <c r="AU101" s="225" t="s">
        <v>82</v>
      </c>
      <c r="AY101" s="19" t="s">
        <v>160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80</v>
      </c>
      <c r="BK101" s="226">
        <f>ROUND(I101*H101,2)</f>
        <v>0</v>
      </c>
      <c r="BL101" s="19" t="s">
        <v>167</v>
      </c>
      <c r="BM101" s="225" t="s">
        <v>185</v>
      </c>
    </row>
    <row r="102" s="2" customFormat="1" ht="16.5" customHeight="1">
      <c r="A102" s="40"/>
      <c r="B102" s="41"/>
      <c r="C102" s="214" t="s">
        <v>186</v>
      </c>
      <c r="D102" s="214" t="s">
        <v>163</v>
      </c>
      <c r="E102" s="215" t="s">
        <v>187</v>
      </c>
      <c r="F102" s="216" t="s">
        <v>188</v>
      </c>
      <c r="G102" s="217" t="s">
        <v>184</v>
      </c>
      <c r="H102" s="218">
        <v>7</v>
      </c>
      <c r="I102" s="219"/>
      <c r="J102" s="220">
        <f>ROUND(I102*H102,2)</f>
        <v>0</v>
      </c>
      <c r="K102" s="216" t="s">
        <v>19</v>
      </c>
      <c r="L102" s="46"/>
      <c r="M102" s="221" t="s">
        <v>19</v>
      </c>
      <c r="N102" s="222" t="s">
        <v>44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167</v>
      </c>
      <c r="AT102" s="225" t="s">
        <v>163</v>
      </c>
      <c r="AU102" s="225" t="s">
        <v>82</v>
      </c>
      <c r="AY102" s="19" t="s">
        <v>160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80</v>
      </c>
      <c r="BK102" s="226">
        <f>ROUND(I102*H102,2)</f>
        <v>0</v>
      </c>
      <c r="BL102" s="19" t="s">
        <v>167</v>
      </c>
      <c r="BM102" s="225" t="s">
        <v>189</v>
      </c>
    </row>
    <row r="103" s="2" customFormat="1" ht="16.5" customHeight="1">
      <c r="A103" s="40"/>
      <c r="B103" s="41"/>
      <c r="C103" s="214" t="s">
        <v>190</v>
      </c>
      <c r="D103" s="214" t="s">
        <v>163</v>
      </c>
      <c r="E103" s="215" t="s">
        <v>191</v>
      </c>
      <c r="F103" s="216" t="s">
        <v>192</v>
      </c>
      <c r="G103" s="217" t="s">
        <v>184</v>
      </c>
      <c r="H103" s="218">
        <v>1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167</v>
      </c>
      <c r="AT103" s="225" t="s">
        <v>163</v>
      </c>
      <c r="AU103" s="225" t="s">
        <v>82</v>
      </c>
      <c r="AY103" s="19" t="s">
        <v>160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80</v>
      </c>
      <c r="BK103" s="226">
        <f>ROUND(I103*H103,2)</f>
        <v>0</v>
      </c>
      <c r="BL103" s="19" t="s">
        <v>167</v>
      </c>
      <c r="BM103" s="225" t="s">
        <v>193</v>
      </c>
    </row>
    <row r="104" s="2" customFormat="1" ht="16.5" customHeight="1">
      <c r="A104" s="40"/>
      <c r="B104" s="41"/>
      <c r="C104" s="214" t="s">
        <v>194</v>
      </c>
      <c r="D104" s="214" t="s">
        <v>163</v>
      </c>
      <c r="E104" s="215" t="s">
        <v>195</v>
      </c>
      <c r="F104" s="216" t="s">
        <v>196</v>
      </c>
      <c r="G104" s="217" t="s">
        <v>184</v>
      </c>
      <c r="H104" s="218">
        <v>1</v>
      </c>
      <c r="I104" s="219"/>
      <c r="J104" s="220">
        <f>ROUND(I104*H104,2)</f>
        <v>0</v>
      </c>
      <c r="K104" s="216" t="s">
        <v>19</v>
      </c>
      <c r="L104" s="46"/>
      <c r="M104" s="221" t="s">
        <v>19</v>
      </c>
      <c r="N104" s="222" t="s">
        <v>44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167</v>
      </c>
      <c r="AT104" s="225" t="s">
        <v>163</v>
      </c>
      <c r="AU104" s="225" t="s">
        <v>82</v>
      </c>
      <c r="AY104" s="19" t="s">
        <v>160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80</v>
      </c>
      <c r="BK104" s="226">
        <f>ROUND(I104*H104,2)</f>
        <v>0</v>
      </c>
      <c r="BL104" s="19" t="s">
        <v>167</v>
      </c>
      <c r="BM104" s="225" t="s">
        <v>197</v>
      </c>
    </row>
    <row r="105" s="2" customFormat="1" ht="16.5" customHeight="1">
      <c r="A105" s="40"/>
      <c r="B105" s="41"/>
      <c r="C105" s="214" t="s">
        <v>176</v>
      </c>
      <c r="D105" s="214" t="s">
        <v>163</v>
      </c>
      <c r="E105" s="215" t="s">
        <v>198</v>
      </c>
      <c r="F105" s="216" t="s">
        <v>199</v>
      </c>
      <c r="G105" s="217" t="s">
        <v>184</v>
      </c>
      <c r="H105" s="218">
        <v>2</v>
      </c>
      <c r="I105" s="219"/>
      <c r="J105" s="220">
        <f>ROUND(I105*H105,2)</f>
        <v>0</v>
      </c>
      <c r="K105" s="216" t="s">
        <v>19</v>
      </c>
      <c r="L105" s="46"/>
      <c r="M105" s="221" t="s">
        <v>19</v>
      </c>
      <c r="N105" s="222" t="s">
        <v>44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167</v>
      </c>
      <c r="AT105" s="225" t="s">
        <v>163</v>
      </c>
      <c r="AU105" s="225" t="s">
        <v>82</v>
      </c>
      <c r="AY105" s="19" t="s">
        <v>160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80</v>
      </c>
      <c r="BK105" s="226">
        <f>ROUND(I105*H105,2)</f>
        <v>0</v>
      </c>
      <c r="BL105" s="19" t="s">
        <v>167</v>
      </c>
      <c r="BM105" s="225" t="s">
        <v>200</v>
      </c>
    </row>
    <row r="106" s="2" customFormat="1" ht="16.5" customHeight="1">
      <c r="A106" s="40"/>
      <c r="B106" s="41"/>
      <c r="C106" s="214" t="s">
        <v>201</v>
      </c>
      <c r="D106" s="214" t="s">
        <v>163</v>
      </c>
      <c r="E106" s="215" t="s">
        <v>202</v>
      </c>
      <c r="F106" s="216" t="s">
        <v>203</v>
      </c>
      <c r="G106" s="217" t="s">
        <v>184</v>
      </c>
      <c r="H106" s="218">
        <v>5</v>
      </c>
      <c r="I106" s="219"/>
      <c r="J106" s="220">
        <f>ROUND(I106*H106,2)</f>
        <v>0</v>
      </c>
      <c r="K106" s="216" t="s">
        <v>19</v>
      </c>
      <c r="L106" s="46"/>
      <c r="M106" s="221" t="s">
        <v>19</v>
      </c>
      <c r="N106" s="222" t="s">
        <v>44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167</v>
      </c>
      <c r="AT106" s="225" t="s">
        <v>163</v>
      </c>
      <c r="AU106" s="225" t="s">
        <v>82</v>
      </c>
      <c r="AY106" s="19" t="s">
        <v>160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80</v>
      </c>
      <c r="BK106" s="226">
        <f>ROUND(I106*H106,2)</f>
        <v>0</v>
      </c>
      <c r="BL106" s="19" t="s">
        <v>167</v>
      </c>
      <c r="BM106" s="225" t="s">
        <v>204</v>
      </c>
    </row>
    <row r="107" s="2" customFormat="1" ht="16.5" customHeight="1">
      <c r="A107" s="40"/>
      <c r="B107" s="41"/>
      <c r="C107" s="214" t="s">
        <v>8</v>
      </c>
      <c r="D107" s="214" t="s">
        <v>163</v>
      </c>
      <c r="E107" s="215" t="s">
        <v>205</v>
      </c>
      <c r="F107" s="216" t="s">
        <v>206</v>
      </c>
      <c r="G107" s="217" t="s">
        <v>184</v>
      </c>
      <c r="H107" s="218">
        <v>5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167</v>
      </c>
      <c r="AT107" s="225" t="s">
        <v>163</v>
      </c>
      <c r="AU107" s="225" t="s">
        <v>82</v>
      </c>
      <c r="AY107" s="19" t="s">
        <v>160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80</v>
      </c>
      <c r="BK107" s="226">
        <f>ROUND(I107*H107,2)</f>
        <v>0</v>
      </c>
      <c r="BL107" s="19" t="s">
        <v>167</v>
      </c>
      <c r="BM107" s="225" t="s">
        <v>207</v>
      </c>
    </row>
    <row r="108" s="2" customFormat="1" ht="16.5" customHeight="1">
      <c r="A108" s="40"/>
      <c r="B108" s="41"/>
      <c r="C108" s="214" t="s">
        <v>208</v>
      </c>
      <c r="D108" s="214" t="s">
        <v>163</v>
      </c>
      <c r="E108" s="215" t="s">
        <v>209</v>
      </c>
      <c r="F108" s="216" t="s">
        <v>210</v>
      </c>
      <c r="G108" s="217" t="s">
        <v>184</v>
      </c>
      <c r="H108" s="218">
        <v>1</v>
      </c>
      <c r="I108" s="219"/>
      <c r="J108" s="220">
        <f>ROUND(I108*H108,2)</f>
        <v>0</v>
      </c>
      <c r="K108" s="216" t="s">
        <v>19</v>
      </c>
      <c r="L108" s="46"/>
      <c r="M108" s="221" t="s">
        <v>19</v>
      </c>
      <c r="N108" s="222" t="s">
        <v>44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167</v>
      </c>
      <c r="AT108" s="225" t="s">
        <v>163</v>
      </c>
      <c r="AU108" s="225" t="s">
        <v>82</v>
      </c>
      <c r="AY108" s="19" t="s">
        <v>160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80</v>
      </c>
      <c r="BK108" s="226">
        <f>ROUND(I108*H108,2)</f>
        <v>0</v>
      </c>
      <c r="BL108" s="19" t="s">
        <v>167</v>
      </c>
      <c r="BM108" s="225" t="s">
        <v>211</v>
      </c>
    </row>
    <row r="109" s="2" customFormat="1" ht="24.15" customHeight="1">
      <c r="A109" s="40"/>
      <c r="B109" s="41"/>
      <c r="C109" s="214" t="s">
        <v>185</v>
      </c>
      <c r="D109" s="214" t="s">
        <v>163</v>
      </c>
      <c r="E109" s="215" t="s">
        <v>212</v>
      </c>
      <c r="F109" s="216" t="s">
        <v>213</v>
      </c>
      <c r="G109" s="217" t="s">
        <v>184</v>
      </c>
      <c r="H109" s="218">
        <v>1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167</v>
      </c>
      <c r="AT109" s="225" t="s">
        <v>163</v>
      </c>
      <c r="AU109" s="225" t="s">
        <v>82</v>
      </c>
      <c r="AY109" s="19" t="s">
        <v>160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80</v>
      </c>
      <c r="BK109" s="226">
        <f>ROUND(I109*H109,2)</f>
        <v>0</v>
      </c>
      <c r="BL109" s="19" t="s">
        <v>167</v>
      </c>
      <c r="BM109" s="225" t="s">
        <v>214</v>
      </c>
    </row>
    <row r="110" s="2" customFormat="1" ht="24.15" customHeight="1">
      <c r="A110" s="40"/>
      <c r="B110" s="41"/>
      <c r="C110" s="214" t="s">
        <v>215</v>
      </c>
      <c r="D110" s="214" t="s">
        <v>163</v>
      </c>
      <c r="E110" s="215" t="s">
        <v>216</v>
      </c>
      <c r="F110" s="216" t="s">
        <v>217</v>
      </c>
      <c r="G110" s="217" t="s">
        <v>184</v>
      </c>
      <c r="H110" s="218">
        <v>1</v>
      </c>
      <c r="I110" s="219"/>
      <c r="J110" s="220">
        <f>ROUND(I110*H110,2)</f>
        <v>0</v>
      </c>
      <c r="K110" s="216" t="s">
        <v>19</v>
      </c>
      <c r="L110" s="46"/>
      <c r="M110" s="221" t="s">
        <v>19</v>
      </c>
      <c r="N110" s="222" t="s">
        <v>44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167</v>
      </c>
      <c r="AT110" s="225" t="s">
        <v>163</v>
      </c>
      <c r="AU110" s="225" t="s">
        <v>82</v>
      </c>
      <c r="AY110" s="19" t="s">
        <v>160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80</v>
      </c>
      <c r="BK110" s="226">
        <f>ROUND(I110*H110,2)</f>
        <v>0</v>
      </c>
      <c r="BL110" s="19" t="s">
        <v>167</v>
      </c>
      <c r="BM110" s="225" t="s">
        <v>218</v>
      </c>
    </row>
    <row r="111" s="2" customFormat="1" ht="24.15" customHeight="1">
      <c r="A111" s="40"/>
      <c r="B111" s="41"/>
      <c r="C111" s="214" t="s">
        <v>189</v>
      </c>
      <c r="D111" s="214" t="s">
        <v>163</v>
      </c>
      <c r="E111" s="215" t="s">
        <v>219</v>
      </c>
      <c r="F111" s="216" t="s">
        <v>220</v>
      </c>
      <c r="G111" s="217" t="s">
        <v>184</v>
      </c>
      <c r="H111" s="218">
        <v>1</v>
      </c>
      <c r="I111" s="219"/>
      <c r="J111" s="220">
        <f>ROUND(I111*H111,2)</f>
        <v>0</v>
      </c>
      <c r="K111" s="216" t="s">
        <v>19</v>
      </c>
      <c r="L111" s="46"/>
      <c r="M111" s="221" t="s">
        <v>19</v>
      </c>
      <c r="N111" s="222" t="s">
        <v>44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167</v>
      </c>
      <c r="AT111" s="225" t="s">
        <v>163</v>
      </c>
      <c r="AU111" s="225" t="s">
        <v>82</v>
      </c>
      <c r="AY111" s="19" t="s">
        <v>160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80</v>
      </c>
      <c r="BK111" s="226">
        <f>ROUND(I111*H111,2)</f>
        <v>0</v>
      </c>
      <c r="BL111" s="19" t="s">
        <v>167</v>
      </c>
      <c r="BM111" s="225" t="s">
        <v>221</v>
      </c>
    </row>
    <row r="112" s="2" customFormat="1" ht="37.8" customHeight="1">
      <c r="A112" s="40"/>
      <c r="B112" s="41"/>
      <c r="C112" s="214" t="s">
        <v>222</v>
      </c>
      <c r="D112" s="214" t="s">
        <v>163</v>
      </c>
      <c r="E112" s="215" t="s">
        <v>223</v>
      </c>
      <c r="F112" s="216" t="s">
        <v>224</v>
      </c>
      <c r="G112" s="217" t="s">
        <v>225</v>
      </c>
      <c r="H112" s="218">
        <v>4</v>
      </c>
      <c r="I112" s="219"/>
      <c r="J112" s="220">
        <f>ROUND(I112*H112,2)</f>
        <v>0</v>
      </c>
      <c r="K112" s="216" t="s">
        <v>19</v>
      </c>
      <c r="L112" s="46"/>
      <c r="M112" s="221" t="s">
        <v>19</v>
      </c>
      <c r="N112" s="222" t="s">
        <v>44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167</v>
      </c>
      <c r="AT112" s="225" t="s">
        <v>163</v>
      </c>
      <c r="AU112" s="225" t="s">
        <v>82</v>
      </c>
      <c r="AY112" s="19" t="s">
        <v>160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80</v>
      </c>
      <c r="BK112" s="226">
        <f>ROUND(I112*H112,2)</f>
        <v>0</v>
      </c>
      <c r="BL112" s="19" t="s">
        <v>167</v>
      </c>
      <c r="BM112" s="225" t="s">
        <v>226</v>
      </c>
    </row>
    <row r="113" s="2" customFormat="1" ht="24.15" customHeight="1">
      <c r="A113" s="40"/>
      <c r="B113" s="41"/>
      <c r="C113" s="214" t="s">
        <v>227</v>
      </c>
      <c r="D113" s="214" t="s">
        <v>163</v>
      </c>
      <c r="E113" s="215" t="s">
        <v>228</v>
      </c>
      <c r="F113" s="216" t="s">
        <v>229</v>
      </c>
      <c r="G113" s="217" t="s">
        <v>225</v>
      </c>
      <c r="H113" s="218">
        <v>3</v>
      </c>
      <c r="I113" s="219"/>
      <c r="J113" s="220">
        <f>ROUND(I113*H113,2)</f>
        <v>0</v>
      </c>
      <c r="K113" s="216" t="s">
        <v>19</v>
      </c>
      <c r="L113" s="46"/>
      <c r="M113" s="221" t="s">
        <v>19</v>
      </c>
      <c r="N113" s="222" t="s">
        <v>44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167</v>
      </c>
      <c r="AT113" s="225" t="s">
        <v>163</v>
      </c>
      <c r="AU113" s="225" t="s">
        <v>82</v>
      </c>
      <c r="AY113" s="19" t="s">
        <v>160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80</v>
      </c>
      <c r="BK113" s="226">
        <f>ROUND(I113*H113,2)</f>
        <v>0</v>
      </c>
      <c r="BL113" s="19" t="s">
        <v>167</v>
      </c>
      <c r="BM113" s="225" t="s">
        <v>230</v>
      </c>
    </row>
    <row r="114" s="2" customFormat="1" ht="49.05" customHeight="1">
      <c r="A114" s="40"/>
      <c r="B114" s="41"/>
      <c r="C114" s="214" t="s">
        <v>231</v>
      </c>
      <c r="D114" s="214" t="s">
        <v>163</v>
      </c>
      <c r="E114" s="215" t="s">
        <v>232</v>
      </c>
      <c r="F114" s="216" t="s">
        <v>233</v>
      </c>
      <c r="G114" s="217" t="s">
        <v>225</v>
      </c>
      <c r="H114" s="218">
        <v>2</v>
      </c>
      <c r="I114" s="219"/>
      <c r="J114" s="220">
        <f>ROUND(I114*H114,2)</f>
        <v>0</v>
      </c>
      <c r="K114" s="216" t="s">
        <v>19</v>
      </c>
      <c r="L114" s="46"/>
      <c r="M114" s="221" t="s">
        <v>19</v>
      </c>
      <c r="N114" s="222" t="s">
        <v>44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167</v>
      </c>
      <c r="AT114" s="225" t="s">
        <v>163</v>
      </c>
      <c r="AU114" s="225" t="s">
        <v>82</v>
      </c>
      <c r="AY114" s="19" t="s">
        <v>160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80</v>
      </c>
      <c r="BK114" s="226">
        <f>ROUND(I114*H114,2)</f>
        <v>0</v>
      </c>
      <c r="BL114" s="19" t="s">
        <v>167</v>
      </c>
      <c r="BM114" s="225" t="s">
        <v>234</v>
      </c>
    </row>
    <row r="115" s="2" customFormat="1" ht="16.5" customHeight="1">
      <c r="A115" s="40"/>
      <c r="B115" s="41"/>
      <c r="C115" s="214" t="s">
        <v>193</v>
      </c>
      <c r="D115" s="214" t="s">
        <v>163</v>
      </c>
      <c r="E115" s="215" t="s">
        <v>235</v>
      </c>
      <c r="F115" s="216" t="s">
        <v>236</v>
      </c>
      <c r="G115" s="217" t="s">
        <v>184</v>
      </c>
      <c r="H115" s="218">
        <v>1</v>
      </c>
      <c r="I115" s="219"/>
      <c r="J115" s="220">
        <f>ROUND(I115*H115,2)</f>
        <v>0</v>
      </c>
      <c r="K115" s="216" t="s">
        <v>19</v>
      </c>
      <c r="L115" s="46"/>
      <c r="M115" s="221" t="s">
        <v>19</v>
      </c>
      <c r="N115" s="222" t="s">
        <v>44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167</v>
      </c>
      <c r="AT115" s="225" t="s">
        <v>163</v>
      </c>
      <c r="AU115" s="225" t="s">
        <v>82</v>
      </c>
      <c r="AY115" s="19" t="s">
        <v>160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80</v>
      </c>
      <c r="BK115" s="226">
        <f>ROUND(I115*H115,2)</f>
        <v>0</v>
      </c>
      <c r="BL115" s="19" t="s">
        <v>167</v>
      </c>
      <c r="BM115" s="225" t="s">
        <v>237</v>
      </c>
    </row>
    <row r="116" s="2" customFormat="1" ht="16.5" customHeight="1">
      <c r="A116" s="40"/>
      <c r="B116" s="41"/>
      <c r="C116" s="214" t="s">
        <v>7</v>
      </c>
      <c r="D116" s="214" t="s">
        <v>163</v>
      </c>
      <c r="E116" s="215" t="s">
        <v>238</v>
      </c>
      <c r="F116" s="216" t="s">
        <v>239</v>
      </c>
      <c r="G116" s="217" t="s">
        <v>184</v>
      </c>
      <c r="H116" s="218">
        <v>2</v>
      </c>
      <c r="I116" s="219"/>
      <c r="J116" s="220">
        <f>ROUND(I116*H116,2)</f>
        <v>0</v>
      </c>
      <c r="K116" s="216" t="s">
        <v>19</v>
      </c>
      <c r="L116" s="46"/>
      <c r="M116" s="221" t="s">
        <v>19</v>
      </c>
      <c r="N116" s="222" t="s">
        <v>44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167</v>
      </c>
      <c r="AT116" s="225" t="s">
        <v>163</v>
      </c>
      <c r="AU116" s="225" t="s">
        <v>82</v>
      </c>
      <c r="AY116" s="19" t="s">
        <v>160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80</v>
      </c>
      <c r="BK116" s="226">
        <f>ROUND(I116*H116,2)</f>
        <v>0</v>
      </c>
      <c r="BL116" s="19" t="s">
        <v>167</v>
      </c>
      <c r="BM116" s="225" t="s">
        <v>240</v>
      </c>
    </row>
    <row r="117" s="2" customFormat="1" ht="16.5" customHeight="1">
      <c r="A117" s="40"/>
      <c r="B117" s="41"/>
      <c r="C117" s="214" t="s">
        <v>197</v>
      </c>
      <c r="D117" s="214" t="s">
        <v>163</v>
      </c>
      <c r="E117" s="215" t="s">
        <v>241</v>
      </c>
      <c r="F117" s="216" t="s">
        <v>242</v>
      </c>
      <c r="G117" s="217" t="s">
        <v>184</v>
      </c>
      <c r="H117" s="218">
        <v>2</v>
      </c>
      <c r="I117" s="219"/>
      <c r="J117" s="220">
        <f>ROUND(I117*H117,2)</f>
        <v>0</v>
      </c>
      <c r="K117" s="216" t="s">
        <v>19</v>
      </c>
      <c r="L117" s="46"/>
      <c r="M117" s="221" t="s">
        <v>19</v>
      </c>
      <c r="N117" s="222" t="s">
        <v>44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167</v>
      </c>
      <c r="AT117" s="225" t="s">
        <v>163</v>
      </c>
      <c r="AU117" s="225" t="s">
        <v>82</v>
      </c>
      <c r="AY117" s="19" t="s">
        <v>160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80</v>
      </c>
      <c r="BK117" s="226">
        <f>ROUND(I117*H117,2)</f>
        <v>0</v>
      </c>
      <c r="BL117" s="19" t="s">
        <v>167</v>
      </c>
      <c r="BM117" s="225" t="s">
        <v>243</v>
      </c>
    </row>
    <row r="118" s="2" customFormat="1" ht="16.5" customHeight="1">
      <c r="A118" s="40"/>
      <c r="B118" s="41"/>
      <c r="C118" s="214" t="s">
        <v>244</v>
      </c>
      <c r="D118" s="214" t="s">
        <v>163</v>
      </c>
      <c r="E118" s="215" t="s">
        <v>245</v>
      </c>
      <c r="F118" s="216" t="s">
        <v>246</v>
      </c>
      <c r="G118" s="217" t="s">
        <v>184</v>
      </c>
      <c r="H118" s="218">
        <v>2</v>
      </c>
      <c r="I118" s="219"/>
      <c r="J118" s="220">
        <f>ROUND(I118*H118,2)</f>
        <v>0</v>
      </c>
      <c r="K118" s="216" t="s">
        <v>19</v>
      </c>
      <c r="L118" s="46"/>
      <c r="M118" s="221" t="s">
        <v>19</v>
      </c>
      <c r="N118" s="222" t="s">
        <v>44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167</v>
      </c>
      <c r="AT118" s="225" t="s">
        <v>163</v>
      </c>
      <c r="AU118" s="225" t="s">
        <v>82</v>
      </c>
      <c r="AY118" s="19" t="s">
        <v>160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80</v>
      </c>
      <c r="BK118" s="226">
        <f>ROUND(I118*H118,2)</f>
        <v>0</v>
      </c>
      <c r="BL118" s="19" t="s">
        <v>167</v>
      </c>
      <c r="BM118" s="225" t="s">
        <v>247</v>
      </c>
    </row>
    <row r="119" s="2" customFormat="1" ht="16.5" customHeight="1">
      <c r="A119" s="40"/>
      <c r="B119" s="41"/>
      <c r="C119" s="214" t="s">
        <v>200</v>
      </c>
      <c r="D119" s="214" t="s">
        <v>163</v>
      </c>
      <c r="E119" s="215" t="s">
        <v>248</v>
      </c>
      <c r="F119" s="216" t="s">
        <v>249</v>
      </c>
      <c r="G119" s="217" t="s">
        <v>184</v>
      </c>
      <c r="H119" s="218">
        <v>1</v>
      </c>
      <c r="I119" s="219"/>
      <c r="J119" s="220">
        <f>ROUND(I119*H119,2)</f>
        <v>0</v>
      </c>
      <c r="K119" s="216" t="s">
        <v>19</v>
      </c>
      <c r="L119" s="46"/>
      <c r="M119" s="221" t="s">
        <v>19</v>
      </c>
      <c r="N119" s="222" t="s">
        <v>44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167</v>
      </c>
      <c r="AT119" s="225" t="s">
        <v>163</v>
      </c>
      <c r="AU119" s="225" t="s">
        <v>82</v>
      </c>
      <c r="AY119" s="19" t="s">
        <v>160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80</v>
      </c>
      <c r="BK119" s="226">
        <f>ROUND(I119*H119,2)</f>
        <v>0</v>
      </c>
      <c r="BL119" s="19" t="s">
        <v>167</v>
      </c>
      <c r="BM119" s="225" t="s">
        <v>250</v>
      </c>
    </row>
    <row r="120" s="12" customFormat="1" ht="22.8" customHeight="1">
      <c r="A120" s="12"/>
      <c r="B120" s="198"/>
      <c r="C120" s="199"/>
      <c r="D120" s="200" t="s">
        <v>72</v>
      </c>
      <c r="E120" s="212" t="s">
        <v>251</v>
      </c>
      <c r="F120" s="212" t="s">
        <v>252</v>
      </c>
      <c r="G120" s="199"/>
      <c r="H120" s="199"/>
      <c r="I120" s="202"/>
      <c r="J120" s="213">
        <f>BK120</f>
        <v>0</v>
      </c>
      <c r="K120" s="199"/>
      <c r="L120" s="204"/>
      <c r="M120" s="205"/>
      <c r="N120" s="206"/>
      <c r="O120" s="206"/>
      <c r="P120" s="207">
        <f>SUM(P121:P139)</f>
        <v>0</v>
      </c>
      <c r="Q120" s="206"/>
      <c r="R120" s="207">
        <f>SUM(R121:R139)</f>
        <v>0</v>
      </c>
      <c r="S120" s="206"/>
      <c r="T120" s="208">
        <f>SUM(T121:T139)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80</v>
      </c>
      <c r="AT120" s="210" t="s">
        <v>72</v>
      </c>
      <c r="AU120" s="210" t="s">
        <v>80</v>
      </c>
      <c r="AY120" s="209" t="s">
        <v>160</v>
      </c>
      <c r="BK120" s="211">
        <f>SUM(BK121:BK139)</f>
        <v>0</v>
      </c>
    </row>
    <row r="121" s="2" customFormat="1" ht="16.5" customHeight="1">
      <c r="A121" s="40"/>
      <c r="B121" s="41"/>
      <c r="C121" s="214" t="s">
        <v>253</v>
      </c>
      <c r="D121" s="214" t="s">
        <v>163</v>
      </c>
      <c r="E121" s="215" t="s">
        <v>254</v>
      </c>
      <c r="F121" s="216" t="s">
        <v>255</v>
      </c>
      <c r="G121" s="217" t="s">
        <v>184</v>
      </c>
      <c r="H121" s="218">
        <v>20</v>
      </c>
      <c r="I121" s="219"/>
      <c r="J121" s="220">
        <f>ROUND(I121*H121,2)</f>
        <v>0</v>
      </c>
      <c r="K121" s="216" t="s">
        <v>19</v>
      </c>
      <c r="L121" s="46"/>
      <c r="M121" s="221" t="s">
        <v>19</v>
      </c>
      <c r="N121" s="222" t="s">
        <v>44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167</v>
      </c>
      <c r="AT121" s="225" t="s">
        <v>163</v>
      </c>
      <c r="AU121" s="225" t="s">
        <v>82</v>
      </c>
      <c r="AY121" s="19" t="s">
        <v>160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80</v>
      </c>
      <c r="BK121" s="226">
        <f>ROUND(I121*H121,2)</f>
        <v>0</v>
      </c>
      <c r="BL121" s="19" t="s">
        <v>167</v>
      </c>
      <c r="BM121" s="225" t="s">
        <v>256</v>
      </c>
    </row>
    <row r="122" s="2" customFormat="1" ht="16.5" customHeight="1">
      <c r="A122" s="40"/>
      <c r="B122" s="41"/>
      <c r="C122" s="214" t="s">
        <v>204</v>
      </c>
      <c r="D122" s="214" t="s">
        <v>163</v>
      </c>
      <c r="E122" s="215" t="s">
        <v>257</v>
      </c>
      <c r="F122" s="216" t="s">
        <v>258</v>
      </c>
      <c r="G122" s="217" t="s">
        <v>184</v>
      </c>
      <c r="H122" s="218">
        <v>8</v>
      </c>
      <c r="I122" s="219"/>
      <c r="J122" s="220">
        <f>ROUND(I122*H122,2)</f>
        <v>0</v>
      </c>
      <c r="K122" s="216" t="s">
        <v>19</v>
      </c>
      <c r="L122" s="46"/>
      <c r="M122" s="221" t="s">
        <v>19</v>
      </c>
      <c r="N122" s="222" t="s">
        <v>44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167</v>
      </c>
      <c r="AT122" s="225" t="s">
        <v>163</v>
      </c>
      <c r="AU122" s="225" t="s">
        <v>82</v>
      </c>
      <c r="AY122" s="19" t="s">
        <v>160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80</v>
      </c>
      <c r="BK122" s="226">
        <f>ROUND(I122*H122,2)</f>
        <v>0</v>
      </c>
      <c r="BL122" s="19" t="s">
        <v>167</v>
      </c>
      <c r="BM122" s="225" t="s">
        <v>259</v>
      </c>
    </row>
    <row r="123" s="2" customFormat="1" ht="16.5" customHeight="1">
      <c r="A123" s="40"/>
      <c r="B123" s="41"/>
      <c r="C123" s="214" t="s">
        <v>260</v>
      </c>
      <c r="D123" s="214" t="s">
        <v>163</v>
      </c>
      <c r="E123" s="215" t="s">
        <v>261</v>
      </c>
      <c r="F123" s="216" t="s">
        <v>262</v>
      </c>
      <c r="G123" s="217" t="s">
        <v>184</v>
      </c>
      <c r="H123" s="218">
        <v>3</v>
      </c>
      <c r="I123" s="219"/>
      <c r="J123" s="220">
        <f>ROUND(I123*H123,2)</f>
        <v>0</v>
      </c>
      <c r="K123" s="216" t="s">
        <v>19</v>
      </c>
      <c r="L123" s="46"/>
      <c r="M123" s="221" t="s">
        <v>19</v>
      </c>
      <c r="N123" s="222" t="s">
        <v>44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167</v>
      </c>
      <c r="AT123" s="225" t="s">
        <v>163</v>
      </c>
      <c r="AU123" s="225" t="s">
        <v>82</v>
      </c>
      <c r="AY123" s="19" t="s">
        <v>160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80</v>
      </c>
      <c r="BK123" s="226">
        <f>ROUND(I123*H123,2)</f>
        <v>0</v>
      </c>
      <c r="BL123" s="19" t="s">
        <v>167</v>
      </c>
      <c r="BM123" s="225" t="s">
        <v>263</v>
      </c>
    </row>
    <row r="124" s="2" customFormat="1" ht="16.5" customHeight="1">
      <c r="A124" s="40"/>
      <c r="B124" s="41"/>
      <c r="C124" s="214" t="s">
        <v>207</v>
      </c>
      <c r="D124" s="214" t="s">
        <v>163</v>
      </c>
      <c r="E124" s="215" t="s">
        <v>264</v>
      </c>
      <c r="F124" s="216" t="s">
        <v>265</v>
      </c>
      <c r="G124" s="217" t="s">
        <v>184</v>
      </c>
      <c r="H124" s="218">
        <v>2</v>
      </c>
      <c r="I124" s="219"/>
      <c r="J124" s="220">
        <f>ROUND(I124*H124,2)</f>
        <v>0</v>
      </c>
      <c r="K124" s="216" t="s">
        <v>19</v>
      </c>
      <c r="L124" s="46"/>
      <c r="M124" s="221" t="s">
        <v>19</v>
      </c>
      <c r="N124" s="222" t="s">
        <v>44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167</v>
      </c>
      <c r="AT124" s="225" t="s">
        <v>163</v>
      </c>
      <c r="AU124" s="225" t="s">
        <v>82</v>
      </c>
      <c r="AY124" s="19" t="s">
        <v>160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80</v>
      </c>
      <c r="BK124" s="226">
        <f>ROUND(I124*H124,2)</f>
        <v>0</v>
      </c>
      <c r="BL124" s="19" t="s">
        <v>167</v>
      </c>
      <c r="BM124" s="225" t="s">
        <v>266</v>
      </c>
    </row>
    <row r="125" s="2" customFormat="1" ht="16.5" customHeight="1">
      <c r="A125" s="40"/>
      <c r="B125" s="41"/>
      <c r="C125" s="214" t="s">
        <v>267</v>
      </c>
      <c r="D125" s="214" t="s">
        <v>163</v>
      </c>
      <c r="E125" s="215" t="s">
        <v>268</v>
      </c>
      <c r="F125" s="216" t="s">
        <v>269</v>
      </c>
      <c r="G125" s="217" t="s">
        <v>184</v>
      </c>
      <c r="H125" s="218">
        <v>4</v>
      </c>
      <c r="I125" s="219"/>
      <c r="J125" s="220">
        <f>ROUND(I125*H125,2)</f>
        <v>0</v>
      </c>
      <c r="K125" s="216" t="s">
        <v>19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167</v>
      </c>
      <c r="AT125" s="225" t="s">
        <v>163</v>
      </c>
      <c r="AU125" s="225" t="s">
        <v>82</v>
      </c>
      <c r="AY125" s="19" t="s">
        <v>160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80</v>
      </c>
      <c r="BK125" s="226">
        <f>ROUND(I125*H125,2)</f>
        <v>0</v>
      </c>
      <c r="BL125" s="19" t="s">
        <v>167</v>
      </c>
      <c r="BM125" s="225" t="s">
        <v>270</v>
      </c>
    </row>
    <row r="126" s="2" customFormat="1" ht="16.5" customHeight="1">
      <c r="A126" s="40"/>
      <c r="B126" s="41"/>
      <c r="C126" s="214" t="s">
        <v>211</v>
      </c>
      <c r="D126" s="214" t="s">
        <v>163</v>
      </c>
      <c r="E126" s="215" t="s">
        <v>271</v>
      </c>
      <c r="F126" s="216" t="s">
        <v>272</v>
      </c>
      <c r="G126" s="217" t="s">
        <v>184</v>
      </c>
      <c r="H126" s="218">
        <v>3</v>
      </c>
      <c r="I126" s="219"/>
      <c r="J126" s="220">
        <f>ROUND(I126*H126,2)</f>
        <v>0</v>
      </c>
      <c r="K126" s="216" t="s">
        <v>19</v>
      </c>
      <c r="L126" s="46"/>
      <c r="M126" s="221" t="s">
        <v>19</v>
      </c>
      <c r="N126" s="222" t="s">
        <v>44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167</v>
      </c>
      <c r="AT126" s="225" t="s">
        <v>163</v>
      </c>
      <c r="AU126" s="225" t="s">
        <v>82</v>
      </c>
      <c r="AY126" s="19" t="s">
        <v>160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80</v>
      </c>
      <c r="BK126" s="226">
        <f>ROUND(I126*H126,2)</f>
        <v>0</v>
      </c>
      <c r="BL126" s="19" t="s">
        <v>167</v>
      </c>
      <c r="BM126" s="225" t="s">
        <v>273</v>
      </c>
    </row>
    <row r="127" s="2" customFormat="1" ht="16.5" customHeight="1">
      <c r="A127" s="40"/>
      <c r="B127" s="41"/>
      <c r="C127" s="214" t="s">
        <v>274</v>
      </c>
      <c r="D127" s="214" t="s">
        <v>163</v>
      </c>
      <c r="E127" s="215" t="s">
        <v>275</v>
      </c>
      <c r="F127" s="216" t="s">
        <v>276</v>
      </c>
      <c r="G127" s="217" t="s">
        <v>184</v>
      </c>
      <c r="H127" s="218">
        <v>3</v>
      </c>
      <c r="I127" s="219"/>
      <c r="J127" s="220">
        <f>ROUND(I127*H127,2)</f>
        <v>0</v>
      </c>
      <c r="K127" s="216" t="s">
        <v>19</v>
      </c>
      <c r="L127" s="46"/>
      <c r="M127" s="221" t="s">
        <v>19</v>
      </c>
      <c r="N127" s="222" t="s">
        <v>44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167</v>
      </c>
      <c r="AT127" s="225" t="s">
        <v>163</v>
      </c>
      <c r="AU127" s="225" t="s">
        <v>82</v>
      </c>
      <c r="AY127" s="19" t="s">
        <v>160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80</v>
      </c>
      <c r="BK127" s="226">
        <f>ROUND(I127*H127,2)</f>
        <v>0</v>
      </c>
      <c r="BL127" s="19" t="s">
        <v>167</v>
      </c>
      <c r="BM127" s="225" t="s">
        <v>277</v>
      </c>
    </row>
    <row r="128" s="2" customFormat="1" ht="16.5" customHeight="1">
      <c r="A128" s="40"/>
      <c r="B128" s="41"/>
      <c r="C128" s="214" t="s">
        <v>214</v>
      </c>
      <c r="D128" s="214" t="s">
        <v>163</v>
      </c>
      <c r="E128" s="215" t="s">
        <v>278</v>
      </c>
      <c r="F128" s="216" t="s">
        <v>279</v>
      </c>
      <c r="G128" s="217" t="s">
        <v>184</v>
      </c>
      <c r="H128" s="218">
        <v>1</v>
      </c>
      <c r="I128" s="219"/>
      <c r="J128" s="220">
        <f>ROUND(I128*H128,2)</f>
        <v>0</v>
      </c>
      <c r="K128" s="216" t="s">
        <v>19</v>
      </c>
      <c r="L128" s="46"/>
      <c r="M128" s="221" t="s">
        <v>19</v>
      </c>
      <c r="N128" s="222" t="s">
        <v>44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167</v>
      </c>
      <c r="AT128" s="225" t="s">
        <v>163</v>
      </c>
      <c r="AU128" s="225" t="s">
        <v>82</v>
      </c>
      <c r="AY128" s="19" t="s">
        <v>160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80</v>
      </c>
      <c r="BK128" s="226">
        <f>ROUND(I128*H128,2)</f>
        <v>0</v>
      </c>
      <c r="BL128" s="19" t="s">
        <v>167</v>
      </c>
      <c r="BM128" s="225" t="s">
        <v>280</v>
      </c>
    </row>
    <row r="129" s="2" customFormat="1" ht="16.5" customHeight="1">
      <c r="A129" s="40"/>
      <c r="B129" s="41"/>
      <c r="C129" s="214" t="s">
        <v>281</v>
      </c>
      <c r="D129" s="214" t="s">
        <v>163</v>
      </c>
      <c r="E129" s="215" t="s">
        <v>282</v>
      </c>
      <c r="F129" s="216" t="s">
        <v>283</v>
      </c>
      <c r="G129" s="217" t="s">
        <v>184</v>
      </c>
      <c r="H129" s="218">
        <v>2</v>
      </c>
      <c r="I129" s="219"/>
      <c r="J129" s="220">
        <f>ROUND(I129*H129,2)</f>
        <v>0</v>
      </c>
      <c r="K129" s="216" t="s">
        <v>19</v>
      </c>
      <c r="L129" s="46"/>
      <c r="M129" s="221" t="s">
        <v>19</v>
      </c>
      <c r="N129" s="222" t="s">
        <v>44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167</v>
      </c>
      <c r="AT129" s="225" t="s">
        <v>163</v>
      </c>
      <c r="AU129" s="225" t="s">
        <v>82</v>
      </c>
      <c r="AY129" s="19" t="s">
        <v>160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80</v>
      </c>
      <c r="BK129" s="226">
        <f>ROUND(I129*H129,2)</f>
        <v>0</v>
      </c>
      <c r="BL129" s="19" t="s">
        <v>167</v>
      </c>
      <c r="BM129" s="225" t="s">
        <v>284</v>
      </c>
    </row>
    <row r="130" s="2" customFormat="1" ht="16.5" customHeight="1">
      <c r="A130" s="40"/>
      <c r="B130" s="41"/>
      <c r="C130" s="214" t="s">
        <v>218</v>
      </c>
      <c r="D130" s="214" t="s">
        <v>163</v>
      </c>
      <c r="E130" s="215" t="s">
        <v>285</v>
      </c>
      <c r="F130" s="216" t="s">
        <v>286</v>
      </c>
      <c r="G130" s="217" t="s">
        <v>184</v>
      </c>
      <c r="H130" s="218">
        <v>3</v>
      </c>
      <c r="I130" s="219"/>
      <c r="J130" s="220">
        <f>ROUND(I130*H130,2)</f>
        <v>0</v>
      </c>
      <c r="K130" s="216" t="s">
        <v>19</v>
      </c>
      <c r="L130" s="46"/>
      <c r="M130" s="221" t="s">
        <v>19</v>
      </c>
      <c r="N130" s="222" t="s">
        <v>44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167</v>
      </c>
      <c r="AT130" s="225" t="s">
        <v>163</v>
      </c>
      <c r="AU130" s="225" t="s">
        <v>82</v>
      </c>
      <c r="AY130" s="19" t="s">
        <v>160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80</v>
      </c>
      <c r="BK130" s="226">
        <f>ROUND(I130*H130,2)</f>
        <v>0</v>
      </c>
      <c r="BL130" s="19" t="s">
        <v>167</v>
      </c>
      <c r="BM130" s="225" t="s">
        <v>287</v>
      </c>
    </row>
    <row r="131" s="2" customFormat="1" ht="16.5" customHeight="1">
      <c r="A131" s="40"/>
      <c r="B131" s="41"/>
      <c r="C131" s="214" t="s">
        <v>288</v>
      </c>
      <c r="D131" s="214" t="s">
        <v>163</v>
      </c>
      <c r="E131" s="215" t="s">
        <v>289</v>
      </c>
      <c r="F131" s="216" t="s">
        <v>290</v>
      </c>
      <c r="G131" s="217" t="s">
        <v>184</v>
      </c>
      <c r="H131" s="218">
        <v>2</v>
      </c>
      <c r="I131" s="219"/>
      <c r="J131" s="220">
        <f>ROUND(I131*H131,2)</f>
        <v>0</v>
      </c>
      <c r="K131" s="216" t="s">
        <v>19</v>
      </c>
      <c r="L131" s="46"/>
      <c r="M131" s="221" t="s">
        <v>19</v>
      </c>
      <c r="N131" s="222" t="s">
        <v>44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167</v>
      </c>
      <c r="AT131" s="225" t="s">
        <v>163</v>
      </c>
      <c r="AU131" s="225" t="s">
        <v>82</v>
      </c>
      <c r="AY131" s="19" t="s">
        <v>160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80</v>
      </c>
      <c r="BK131" s="226">
        <f>ROUND(I131*H131,2)</f>
        <v>0</v>
      </c>
      <c r="BL131" s="19" t="s">
        <v>167</v>
      </c>
      <c r="BM131" s="225" t="s">
        <v>291</v>
      </c>
    </row>
    <row r="132" s="2" customFormat="1" ht="16.5" customHeight="1">
      <c r="A132" s="40"/>
      <c r="B132" s="41"/>
      <c r="C132" s="214" t="s">
        <v>221</v>
      </c>
      <c r="D132" s="214" t="s">
        <v>163</v>
      </c>
      <c r="E132" s="215" t="s">
        <v>292</v>
      </c>
      <c r="F132" s="216" t="s">
        <v>293</v>
      </c>
      <c r="G132" s="217" t="s">
        <v>184</v>
      </c>
      <c r="H132" s="218">
        <v>11</v>
      </c>
      <c r="I132" s="219"/>
      <c r="J132" s="220">
        <f>ROUND(I132*H132,2)</f>
        <v>0</v>
      </c>
      <c r="K132" s="216" t="s">
        <v>19</v>
      </c>
      <c r="L132" s="46"/>
      <c r="M132" s="221" t="s">
        <v>19</v>
      </c>
      <c r="N132" s="222" t="s">
        <v>44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167</v>
      </c>
      <c r="AT132" s="225" t="s">
        <v>163</v>
      </c>
      <c r="AU132" s="225" t="s">
        <v>82</v>
      </c>
      <c r="AY132" s="19" t="s">
        <v>160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80</v>
      </c>
      <c r="BK132" s="226">
        <f>ROUND(I132*H132,2)</f>
        <v>0</v>
      </c>
      <c r="BL132" s="19" t="s">
        <v>167</v>
      </c>
      <c r="BM132" s="225" t="s">
        <v>294</v>
      </c>
    </row>
    <row r="133" s="2" customFormat="1" ht="16.5" customHeight="1">
      <c r="A133" s="40"/>
      <c r="B133" s="41"/>
      <c r="C133" s="214" t="s">
        <v>295</v>
      </c>
      <c r="D133" s="214" t="s">
        <v>163</v>
      </c>
      <c r="E133" s="215" t="s">
        <v>296</v>
      </c>
      <c r="F133" s="216" t="s">
        <v>297</v>
      </c>
      <c r="G133" s="217" t="s">
        <v>184</v>
      </c>
      <c r="H133" s="218">
        <v>31</v>
      </c>
      <c r="I133" s="219"/>
      <c r="J133" s="220">
        <f>ROUND(I133*H133,2)</f>
        <v>0</v>
      </c>
      <c r="K133" s="216" t="s">
        <v>19</v>
      </c>
      <c r="L133" s="46"/>
      <c r="M133" s="221" t="s">
        <v>19</v>
      </c>
      <c r="N133" s="222" t="s">
        <v>44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167</v>
      </c>
      <c r="AT133" s="225" t="s">
        <v>163</v>
      </c>
      <c r="AU133" s="225" t="s">
        <v>82</v>
      </c>
      <c r="AY133" s="19" t="s">
        <v>160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80</v>
      </c>
      <c r="BK133" s="226">
        <f>ROUND(I133*H133,2)</f>
        <v>0</v>
      </c>
      <c r="BL133" s="19" t="s">
        <v>167</v>
      </c>
      <c r="BM133" s="225" t="s">
        <v>298</v>
      </c>
    </row>
    <row r="134" s="2" customFormat="1" ht="16.5" customHeight="1">
      <c r="A134" s="40"/>
      <c r="B134" s="41"/>
      <c r="C134" s="214" t="s">
        <v>226</v>
      </c>
      <c r="D134" s="214" t="s">
        <v>163</v>
      </c>
      <c r="E134" s="215" t="s">
        <v>299</v>
      </c>
      <c r="F134" s="216" t="s">
        <v>300</v>
      </c>
      <c r="G134" s="217" t="s">
        <v>184</v>
      </c>
      <c r="H134" s="218">
        <v>4</v>
      </c>
      <c r="I134" s="219"/>
      <c r="J134" s="220">
        <f>ROUND(I134*H134,2)</f>
        <v>0</v>
      </c>
      <c r="K134" s="216" t="s">
        <v>19</v>
      </c>
      <c r="L134" s="46"/>
      <c r="M134" s="221" t="s">
        <v>19</v>
      </c>
      <c r="N134" s="222" t="s">
        <v>44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167</v>
      </c>
      <c r="AT134" s="225" t="s">
        <v>163</v>
      </c>
      <c r="AU134" s="225" t="s">
        <v>82</v>
      </c>
      <c r="AY134" s="19" t="s">
        <v>160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80</v>
      </c>
      <c r="BK134" s="226">
        <f>ROUND(I134*H134,2)</f>
        <v>0</v>
      </c>
      <c r="BL134" s="19" t="s">
        <v>167</v>
      </c>
      <c r="BM134" s="225" t="s">
        <v>301</v>
      </c>
    </row>
    <row r="135" s="2" customFormat="1" ht="16.5" customHeight="1">
      <c r="A135" s="40"/>
      <c r="B135" s="41"/>
      <c r="C135" s="214" t="s">
        <v>302</v>
      </c>
      <c r="D135" s="214" t="s">
        <v>163</v>
      </c>
      <c r="E135" s="215" t="s">
        <v>303</v>
      </c>
      <c r="F135" s="216" t="s">
        <v>304</v>
      </c>
      <c r="G135" s="217" t="s">
        <v>184</v>
      </c>
      <c r="H135" s="218">
        <v>4</v>
      </c>
      <c r="I135" s="219"/>
      <c r="J135" s="220">
        <f>ROUND(I135*H135,2)</f>
        <v>0</v>
      </c>
      <c r="K135" s="216" t="s">
        <v>19</v>
      </c>
      <c r="L135" s="46"/>
      <c r="M135" s="221" t="s">
        <v>19</v>
      </c>
      <c r="N135" s="222" t="s">
        <v>44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167</v>
      </c>
      <c r="AT135" s="225" t="s">
        <v>163</v>
      </c>
      <c r="AU135" s="225" t="s">
        <v>82</v>
      </c>
      <c r="AY135" s="19" t="s">
        <v>160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80</v>
      </c>
      <c r="BK135" s="226">
        <f>ROUND(I135*H135,2)</f>
        <v>0</v>
      </c>
      <c r="BL135" s="19" t="s">
        <v>167</v>
      </c>
      <c r="BM135" s="225" t="s">
        <v>305</v>
      </c>
    </row>
    <row r="136" s="2" customFormat="1" ht="16.5" customHeight="1">
      <c r="A136" s="40"/>
      <c r="B136" s="41"/>
      <c r="C136" s="214" t="s">
        <v>230</v>
      </c>
      <c r="D136" s="214" t="s">
        <v>163</v>
      </c>
      <c r="E136" s="215" t="s">
        <v>306</v>
      </c>
      <c r="F136" s="216" t="s">
        <v>307</v>
      </c>
      <c r="G136" s="217" t="s">
        <v>184</v>
      </c>
      <c r="H136" s="218">
        <v>1</v>
      </c>
      <c r="I136" s="219"/>
      <c r="J136" s="220">
        <f>ROUND(I136*H136,2)</f>
        <v>0</v>
      </c>
      <c r="K136" s="216" t="s">
        <v>19</v>
      </c>
      <c r="L136" s="46"/>
      <c r="M136" s="221" t="s">
        <v>19</v>
      </c>
      <c r="N136" s="222" t="s">
        <v>44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167</v>
      </c>
      <c r="AT136" s="225" t="s">
        <v>163</v>
      </c>
      <c r="AU136" s="225" t="s">
        <v>82</v>
      </c>
      <c r="AY136" s="19" t="s">
        <v>160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80</v>
      </c>
      <c r="BK136" s="226">
        <f>ROUND(I136*H136,2)</f>
        <v>0</v>
      </c>
      <c r="BL136" s="19" t="s">
        <v>167</v>
      </c>
      <c r="BM136" s="225" t="s">
        <v>308</v>
      </c>
    </row>
    <row r="137" s="2" customFormat="1" ht="16.5" customHeight="1">
      <c r="A137" s="40"/>
      <c r="B137" s="41"/>
      <c r="C137" s="214" t="s">
        <v>309</v>
      </c>
      <c r="D137" s="214" t="s">
        <v>163</v>
      </c>
      <c r="E137" s="215" t="s">
        <v>310</v>
      </c>
      <c r="F137" s="216" t="s">
        <v>311</v>
      </c>
      <c r="G137" s="217" t="s">
        <v>184</v>
      </c>
      <c r="H137" s="218">
        <v>3</v>
      </c>
      <c r="I137" s="219"/>
      <c r="J137" s="220">
        <f>ROUND(I137*H137,2)</f>
        <v>0</v>
      </c>
      <c r="K137" s="216" t="s">
        <v>19</v>
      </c>
      <c r="L137" s="46"/>
      <c r="M137" s="221" t="s">
        <v>19</v>
      </c>
      <c r="N137" s="222" t="s">
        <v>44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167</v>
      </c>
      <c r="AT137" s="225" t="s">
        <v>163</v>
      </c>
      <c r="AU137" s="225" t="s">
        <v>82</v>
      </c>
      <c r="AY137" s="19" t="s">
        <v>160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80</v>
      </c>
      <c r="BK137" s="226">
        <f>ROUND(I137*H137,2)</f>
        <v>0</v>
      </c>
      <c r="BL137" s="19" t="s">
        <v>167</v>
      </c>
      <c r="BM137" s="225" t="s">
        <v>312</v>
      </c>
    </row>
    <row r="138" s="2" customFormat="1" ht="16.5" customHeight="1">
      <c r="A138" s="40"/>
      <c r="B138" s="41"/>
      <c r="C138" s="214" t="s">
        <v>313</v>
      </c>
      <c r="D138" s="214" t="s">
        <v>163</v>
      </c>
      <c r="E138" s="215" t="s">
        <v>314</v>
      </c>
      <c r="F138" s="216" t="s">
        <v>315</v>
      </c>
      <c r="G138" s="217" t="s">
        <v>184</v>
      </c>
      <c r="H138" s="218">
        <v>5</v>
      </c>
      <c r="I138" s="219"/>
      <c r="J138" s="220">
        <f>ROUND(I138*H138,2)</f>
        <v>0</v>
      </c>
      <c r="K138" s="216" t="s">
        <v>19</v>
      </c>
      <c r="L138" s="46"/>
      <c r="M138" s="221" t="s">
        <v>19</v>
      </c>
      <c r="N138" s="222" t="s">
        <v>44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167</v>
      </c>
      <c r="AT138" s="225" t="s">
        <v>163</v>
      </c>
      <c r="AU138" s="225" t="s">
        <v>82</v>
      </c>
      <c r="AY138" s="19" t="s">
        <v>160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80</v>
      </c>
      <c r="BK138" s="226">
        <f>ROUND(I138*H138,2)</f>
        <v>0</v>
      </c>
      <c r="BL138" s="19" t="s">
        <v>167</v>
      </c>
      <c r="BM138" s="225" t="s">
        <v>316</v>
      </c>
    </row>
    <row r="139" s="2" customFormat="1" ht="16.5" customHeight="1">
      <c r="A139" s="40"/>
      <c r="B139" s="41"/>
      <c r="C139" s="214" t="s">
        <v>317</v>
      </c>
      <c r="D139" s="214" t="s">
        <v>163</v>
      </c>
      <c r="E139" s="215" t="s">
        <v>318</v>
      </c>
      <c r="F139" s="216" t="s">
        <v>319</v>
      </c>
      <c r="G139" s="217" t="s">
        <v>184</v>
      </c>
      <c r="H139" s="218">
        <v>6</v>
      </c>
      <c r="I139" s="219"/>
      <c r="J139" s="220">
        <f>ROUND(I139*H139,2)</f>
        <v>0</v>
      </c>
      <c r="K139" s="216" t="s">
        <v>19</v>
      </c>
      <c r="L139" s="46"/>
      <c r="M139" s="221" t="s">
        <v>19</v>
      </c>
      <c r="N139" s="222" t="s">
        <v>44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167</v>
      </c>
      <c r="AT139" s="225" t="s">
        <v>163</v>
      </c>
      <c r="AU139" s="225" t="s">
        <v>82</v>
      </c>
      <c r="AY139" s="19" t="s">
        <v>160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80</v>
      </c>
      <c r="BK139" s="226">
        <f>ROUND(I139*H139,2)</f>
        <v>0</v>
      </c>
      <c r="BL139" s="19" t="s">
        <v>167</v>
      </c>
      <c r="BM139" s="225" t="s">
        <v>320</v>
      </c>
    </row>
    <row r="140" s="12" customFormat="1" ht="22.8" customHeight="1">
      <c r="A140" s="12"/>
      <c r="B140" s="198"/>
      <c r="C140" s="199"/>
      <c r="D140" s="200" t="s">
        <v>72</v>
      </c>
      <c r="E140" s="212" t="s">
        <v>321</v>
      </c>
      <c r="F140" s="212" t="s">
        <v>322</v>
      </c>
      <c r="G140" s="199"/>
      <c r="H140" s="199"/>
      <c r="I140" s="202"/>
      <c r="J140" s="213">
        <f>BK140</f>
        <v>0</v>
      </c>
      <c r="K140" s="199"/>
      <c r="L140" s="204"/>
      <c r="M140" s="205"/>
      <c r="N140" s="206"/>
      <c r="O140" s="206"/>
      <c r="P140" s="207">
        <f>SUM(P141:P143)</f>
        <v>0</v>
      </c>
      <c r="Q140" s="206"/>
      <c r="R140" s="207">
        <f>SUM(R141:R143)</f>
        <v>0</v>
      </c>
      <c r="S140" s="206"/>
      <c r="T140" s="208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9" t="s">
        <v>80</v>
      </c>
      <c r="AT140" s="210" t="s">
        <v>72</v>
      </c>
      <c r="AU140" s="210" t="s">
        <v>80</v>
      </c>
      <c r="AY140" s="209" t="s">
        <v>160</v>
      </c>
      <c r="BK140" s="211">
        <f>SUM(BK141:BK143)</f>
        <v>0</v>
      </c>
    </row>
    <row r="141" s="2" customFormat="1" ht="49.05" customHeight="1">
      <c r="A141" s="40"/>
      <c r="B141" s="41"/>
      <c r="C141" s="214" t="s">
        <v>234</v>
      </c>
      <c r="D141" s="214" t="s">
        <v>163</v>
      </c>
      <c r="E141" s="215" t="s">
        <v>323</v>
      </c>
      <c r="F141" s="216" t="s">
        <v>324</v>
      </c>
      <c r="G141" s="217" t="s">
        <v>225</v>
      </c>
      <c r="H141" s="218">
        <v>1</v>
      </c>
      <c r="I141" s="219"/>
      <c r="J141" s="220">
        <f>ROUND(I141*H141,2)</f>
        <v>0</v>
      </c>
      <c r="K141" s="216" t="s">
        <v>19</v>
      </c>
      <c r="L141" s="46"/>
      <c r="M141" s="221" t="s">
        <v>19</v>
      </c>
      <c r="N141" s="222" t="s">
        <v>44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167</v>
      </c>
      <c r="AT141" s="225" t="s">
        <v>163</v>
      </c>
      <c r="AU141" s="225" t="s">
        <v>82</v>
      </c>
      <c r="AY141" s="19" t="s">
        <v>160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80</v>
      </c>
      <c r="BK141" s="226">
        <f>ROUND(I141*H141,2)</f>
        <v>0</v>
      </c>
      <c r="BL141" s="19" t="s">
        <v>167</v>
      </c>
      <c r="BM141" s="225" t="s">
        <v>325</v>
      </c>
    </row>
    <row r="142" s="2" customFormat="1" ht="37.8" customHeight="1">
      <c r="A142" s="40"/>
      <c r="B142" s="41"/>
      <c r="C142" s="214" t="s">
        <v>326</v>
      </c>
      <c r="D142" s="214" t="s">
        <v>163</v>
      </c>
      <c r="E142" s="215" t="s">
        <v>327</v>
      </c>
      <c r="F142" s="216" t="s">
        <v>328</v>
      </c>
      <c r="G142" s="217" t="s">
        <v>225</v>
      </c>
      <c r="H142" s="218">
        <v>1</v>
      </c>
      <c r="I142" s="219"/>
      <c r="J142" s="220">
        <f>ROUND(I142*H142,2)</f>
        <v>0</v>
      </c>
      <c r="K142" s="216" t="s">
        <v>19</v>
      </c>
      <c r="L142" s="46"/>
      <c r="M142" s="221" t="s">
        <v>19</v>
      </c>
      <c r="N142" s="222" t="s">
        <v>44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167</v>
      </c>
      <c r="AT142" s="225" t="s">
        <v>163</v>
      </c>
      <c r="AU142" s="225" t="s">
        <v>82</v>
      </c>
      <c r="AY142" s="19" t="s">
        <v>160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80</v>
      </c>
      <c r="BK142" s="226">
        <f>ROUND(I142*H142,2)</f>
        <v>0</v>
      </c>
      <c r="BL142" s="19" t="s">
        <v>167</v>
      </c>
      <c r="BM142" s="225" t="s">
        <v>329</v>
      </c>
    </row>
    <row r="143" s="2" customFormat="1" ht="44.25" customHeight="1">
      <c r="A143" s="40"/>
      <c r="B143" s="41"/>
      <c r="C143" s="214" t="s">
        <v>250</v>
      </c>
      <c r="D143" s="214" t="s">
        <v>163</v>
      </c>
      <c r="E143" s="215" t="s">
        <v>330</v>
      </c>
      <c r="F143" s="216" t="s">
        <v>331</v>
      </c>
      <c r="G143" s="217" t="s">
        <v>184</v>
      </c>
      <c r="H143" s="218">
        <v>1</v>
      </c>
      <c r="I143" s="219"/>
      <c r="J143" s="220">
        <f>ROUND(I143*H143,2)</f>
        <v>0</v>
      </c>
      <c r="K143" s="216" t="s">
        <v>19</v>
      </c>
      <c r="L143" s="46"/>
      <c r="M143" s="221" t="s">
        <v>19</v>
      </c>
      <c r="N143" s="222" t="s">
        <v>44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167</v>
      </c>
      <c r="AT143" s="225" t="s">
        <v>163</v>
      </c>
      <c r="AU143" s="225" t="s">
        <v>82</v>
      </c>
      <c r="AY143" s="19" t="s">
        <v>160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80</v>
      </c>
      <c r="BK143" s="226">
        <f>ROUND(I143*H143,2)</f>
        <v>0</v>
      </c>
      <c r="BL143" s="19" t="s">
        <v>167</v>
      </c>
      <c r="BM143" s="225" t="s">
        <v>332</v>
      </c>
    </row>
    <row r="144" s="12" customFormat="1" ht="22.8" customHeight="1">
      <c r="A144" s="12"/>
      <c r="B144" s="198"/>
      <c r="C144" s="199"/>
      <c r="D144" s="200" t="s">
        <v>72</v>
      </c>
      <c r="E144" s="212" t="s">
        <v>333</v>
      </c>
      <c r="F144" s="212" t="s">
        <v>334</v>
      </c>
      <c r="G144" s="199"/>
      <c r="H144" s="199"/>
      <c r="I144" s="202"/>
      <c r="J144" s="213">
        <f>BK144</f>
        <v>0</v>
      </c>
      <c r="K144" s="199"/>
      <c r="L144" s="204"/>
      <c r="M144" s="205"/>
      <c r="N144" s="206"/>
      <c r="O144" s="206"/>
      <c r="P144" s="207">
        <f>SUM(P145:P146)</f>
        <v>0</v>
      </c>
      <c r="Q144" s="206"/>
      <c r="R144" s="207">
        <f>SUM(R145:R146)</f>
        <v>0</v>
      </c>
      <c r="S144" s="206"/>
      <c r="T144" s="208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9" t="s">
        <v>80</v>
      </c>
      <c r="AT144" s="210" t="s">
        <v>72</v>
      </c>
      <c r="AU144" s="210" t="s">
        <v>80</v>
      </c>
      <c r="AY144" s="209" t="s">
        <v>160</v>
      </c>
      <c r="BK144" s="211">
        <f>SUM(BK145:BK146)</f>
        <v>0</v>
      </c>
    </row>
    <row r="145" s="2" customFormat="1" ht="24.15" customHeight="1">
      <c r="A145" s="40"/>
      <c r="B145" s="41"/>
      <c r="C145" s="214" t="s">
        <v>335</v>
      </c>
      <c r="D145" s="214" t="s">
        <v>163</v>
      </c>
      <c r="E145" s="215" t="s">
        <v>336</v>
      </c>
      <c r="F145" s="216" t="s">
        <v>337</v>
      </c>
      <c r="G145" s="217" t="s">
        <v>184</v>
      </c>
      <c r="H145" s="218">
        <v>6</v>
      </c>
      <c r="I145" s="219"/>
      <c r="J145" s="220">
        <f>ROUND(I145*H145,2)</f>
        <v>0</v>
      </c>
      <c r="K145" s="216" t="s">
        <v>19</v>
      </c>
      <c r="L145" s="46"/>
      <c r="M145" s="221" t="s">
        <v>19</v>
      </c>
      <c r="N145" s="222" t="s">
        <v>44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167</v>
      </c>
      <c r="AT145" s="225" t="s">
        <v>163</v>
      </c>
      <c r="AU145" s="225" t="s">
        <v>82</v>
      </c>
      <c r="AY145" s="19" t="s">
        <v>160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80</v>
      </c>
      <c r="BK145" s="226">
        <f>ROUND(I145*H145,2)</f>
        <v>0</v>
      </c>
      <c r="BL145" s="19" t="s">
        <v>167</v>
      </c>
      <c r="BM145" s="225" t="s">
        <v>338</v>
      </c>
    </row>
    <row r="146" s="2" customFormat="1" ht="24.15" customHeight="1">
      <c r="A146" s="40"/>
      <c r="B146" s="41"/>
      <c r="C146" s="214" t="s">
        <v>256</v>
      </c>
      <c r="D146" s="214" t="s">
        <v>163</v>
      </c>
      <c r="E146" s="215" t="s">
        <v>339</v>
      </c>
      <c r="F146" s="216" t="s">
        <v>340</v>
      </c>
      <c r="G146" s="217" t="s">
        <v>184</v>
      </c>
      <c r="H146" s="218">
        <v>2</v>
      </c>
      <c r="I146" s="219"/>
      <c r="J146" s="220">
        <f>ROUND(I146*H146,2)</f>
        <v>0</v>
      </c>
      <c r="K146" s="216" t="s">
        <v>19</v>
      </c>
      <c r="L146" s="46"/>
      <c r="M146" s="221" t="s">
        <v>19</v>
      </c>
      <c r="N146" s="222" t="s">
        <v>44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167</v>
      </c>
      <c r="AT146" s="225" t="s">
        <v>163</v>
      </c>
      <c r="AU146" s="225" t="s">
        <v>82</v>
      </c>
      <c r="AY146" s="19" t="s">
        <v>160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80</v>
      </c>
      <c r="BK146" s="226">
        <f>ROUND(I146*H146,2)</f>
        <v>0</v>
      </c>
      <c r="BL146" s="19" t="s">
        <v>167</v>
      </c>
      <c r="BM146" s="225" t="s">
        <v>341</v>
      </c>
    </row>
    <row r="147" s="12" customFormat="1" ht="22.8" customHeight="1">
      <c r="A147" s="12"/>
      <c r="B147" s="198"/>
      <c r="C147" s="199"/>
      <c r="D147" s="200" t="s">
        <v>72</v>
      </c>
      <c r="E147" s="212" t="s">
        <v>342</v>
      </c>
      <c r="F147" s="212" t="s">
        <v>343</v>
      </c>
      <c r="G147" s="199"/>
      <c r="H147" s="199"/>
      <c r="I147" s="202"/>
      <c r="J147" s="213">
        <f>BK147</f>
        <v>0</v>
      </c>
      <c r="K147" s="199"/>
      <c r="L147" s="204"/>
      <c r="M147" s="205"/>
      <c r="N147" s="206"/>
      <c r="O147" s="206"/>
      <c r="P147" s="207">
        <f>SUM(P148:P156)</f>
        <v>0</v>
      </c>
      <c r="Q147" s="206"/>
      <c r="R147" s="207">
        <f>SUM(R148:R156)</f>
        <v>0</v>
      </c>
      <c r="S147" s="206"/>
      <c r="T147" s="208">
        <f>SUM(T148:T156)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9" t="s">
        <v>80</v>
      </c>
      <c r="AT147" s="210" t="s">
        <v>72</v>
      </c>
      <c r="AU147" s="210" t="s">
        <v>80</v>
      </c>
      <c r="AY147" s="209" t="s">
        <v>160</v>
      </c>
      <c r="BK147" s="211">
        <f>SUM(BK148:BK156)</f>
        <v>0</v>
      </c>
    </row>
    <row r="148" s="2" customFormat="1" ht="24.15" customHeight="1">
      <c r="A148" s="40"/>
      <c r="B148" s="41"/>
      <c r="C148" s="214" t="s">
        <v>344</v>
      </c>
      <c r="D148" s="214" t="s">
        <v>163</v>
      </c>
      <c r="E148" s="215" t="s">
        <v>345</v>
      </c>
      <c r="F148" s="216" t="s">
        <v>346</v>
      </c>
      <c r="G148" s="217" t="s">
        <v>225</v>
      </c>
      <c r="H148" s="218">
        <v>1</v>
      </c>
      <c r="I148" s="219"/>
      <c r="J148" s="220">
        <f>ROUND(I148*H148,2)</f>
        <v>0</v>
      </c>
      <c r="K148" s="216" t="s">
        <v>19</v>
      </c>
      <c r="L148" s="46"/>
      <c r="M148" s="221" t="s">
        <v>19</v>
      </c>
      <c r="N148" s="222" t="s">
        <v>44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167</v>
      </c>
      <c r="AT148" s="225" t="s">
        <v>163</v>
      </c>
      <c r="AU148" s="225" t="s">
        <v>82</v>
      </c>
      <c r="AY148" s="19" t="s">
        <v>160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80</v>
      </c>
      <c r="BK148" s="226">
        <f>ROUND(I148*H148,2)</f>
        <v>0</v>
      </c>
      <c r="BL148" s="19" t="s">
        <v>167</v>
      </c>
      <c r="BM148" s="225" t="s">
        <v>347</v>
      </c>
    </row>
    <row r="149" s="2" customFormat="1" ht="16.5" customHeight="1">
      <c r="A149" s="40"/>
      <c r="B149" s="41"/>
      <c r="C149" s="214" t="s">
        <v>259</v>
      </c>
      <c r="D149" s="214" t="s">
        <v>163</v>
      </c>
      <c r="E149" s="215" t="s">
        <v>348</v>
      </c>
      <c r="F149" s="216" t="s">
        <v>349</v>
      </c>
      <c r="G149" s="217" t="s">
        <v>225</v>
      </c>
      <c r="H149" s="218">
        <v>1</v>
      </c>
      <c r="I149" s="219"/>
      <c r="J149" s="220">
        <f>ROUND(I149*H149,2)</f>
        <v>0</v>
      </c>
      <c r="K149" s="216" t="s">
        <v>19</v>
      </c>
      <c r="L149" s="46"/>
      <c r="M149" s="221" t="s">
        <v>19</v>
      </c>
      <c r="N149" s="222" t="s">
        <v>44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167</v>
      </c>
      <c r="AT149" s="225" t="s">
        <v>163</v>
      </c>
      <c r="AU149" s="225" t="s">
        <v>82</v>
      </c>
      <c r="AY149" s="19" t="s">
        <v>160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80</v>
      </c>
      <c r="BK149" s="226">
        <f>ROUND(I149*H149,2)</f>
        <v>0</v>
      </c>
      <c r="BL149" s="19" t="s">
        <v>167</v>
      </c>
      <c r="BM149" s="225" t="s">
        <v>350</v>
      </c>
    </row>
    <row r="150" s="2" customFormat="1" ht="21.75" customHeight="1">
      <c r="A150" s="40"/>
      <c r="B150" s="41"/>
      <c r="C150" s="214" t="s">
        <v>351</v>
      </c>
      <c r="D150" s="214" t="s">
        <v>163</v>
      </c>
      <c r="E150" s="215" t="s">
        <v>352</v>
      </c>
      <c r="F150" s="216" t="s">
        <v>353</v>
      </c>
      <c r="G150" s="217" t="s">
        <v>225</v>
      </c>
      <c r="H150" s="218">
        <v>1</v>
      </c>
      <c r="I150" s="219"/>
      <c r="J150" s="220">
        <f>ROUND(I150*H150,2)</f>
        <v>0</v>
      </c>
      <c r="K150" s="216" t="s">
        <v>19</v>
      </c>
      <c r="L150" s="46"/>
      <c r="M150" s="221" t="s">
        <v>19</v>
      </c>
      <c r="N150" s="222" t="s">
        <v>44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167</v>
      </c>
      <c r="AT150" s="225" t="s">
        <v>163</v>
      </c>
      <c r="AU150" s="225" t="s">
        <v>82</v>
      </c>
      <c r="AY150" s="19" t="s">
        <v>160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80</v>
      </c>
      <c r="BK150" s="226">
        <f>ROUND(I150*H150,2)</f>
        <v>0</v>
      </c>
      <c r="BL150" s="19" t="s">
        <v>167</v>
      </c>
      <c r="BM150" s="225" t="s">
        <v>354</v>
      </c>
    </row>
    <row r="151" s="2" customFormat="1" ht="56.25" customHeight="1">
      <c r="A151" s="40"/>
      <c r="B151" s="41"/>
      <c r="C151" s="214" t="s">
        <v>263</v>
      </c>
      <c r="D151" s="214" t="s">
        <v>163</v>
      </c>
      <c r="E151" s="215" t="s">
        <v>355</v>
      </c>
      <c r="F151" s="216" t="s">
        <v>356</v>
      </c>
      <c r="G151" s="217" t="s">
        <v>225</v>
      </c>
      <c r="H151" s="218">
        <v>1</v>
      </c>
      <c r="I151" s="219"/>
      <c r="J151" s="220">
        <f>ROUND(I151*H151,2)</f>
        <v>0</v>
      </c>
      <c r="K151" s="216" t="s">
        <v>19</v>
      </c>
      <c r="L151" s="46"/>
      <c r="M151" s="221" t="s">
        <v>19</v>
      </c>
      <c r="N151" s="222" t="s">
        <v>44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167</v>
      </c>
      <c r="AT151" s="225" t="s">
        <v>163</v>
      </c>
      <c r="AU151" s="225" t="s">
        <v>82</v>
      </c>
      <c r="AY151" s="19" t="s">
        <v>160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80</v>
      </c>
      <c r="BK151" s="226">
        <f>ROUND(I151*H151,2)</f>
        <v>0</v>
      </c>
      <c r="BL151" s="19" t="s">
        <v>167</v>
      </c>
      <c r="BM151" s="225" t="s">
        <v>357</v>
      </c>
    </row>
    <row r="152" s="2" customFormat="1" ht="16.5" customHeight="1">
      <c r="A152" s="40"/>
      <c r="B152" s="41"/>
      <c r="C152" s="214" t="s">
        <v>358</v>
      </c>
      <c r="D152" s="214" t="s">
        <v>163</v>
      </c>
      <c r="E152" s="215" t="s">
        <v>359</v>
      </c>
      <c r="F152" s="216" t="s">
        <v>360</v>
      </c>
      <c r="G152" s="217" t="s">
        <v>225</v>
      </c>
      <c r="H152" s="218">
        <v>1</v>
      </c>
      <c r="I152" s="219"/>
      <c r="J152" s="220">
        <f>ROUND(I152*H152,2)</f>
        <v>0</v>
      </c>
      <c r="K152" s="216" t="s">
        <v>19</v>
      </c>
      <c r="L152" s="46"/>
      <c r="M152" s="221" t="s">
        <v>19</v>
      </c>
      <c r="N152" s="222" t="s">
        <v>44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167</v>
      </c>
      <c r="AT152" s="225" t="s">
        <v>163</v>
      </c>
      <c r="AU152" s="225" t="s">
        <v>82</v>
      </c>
      <c r="AY152" s="19" t="s">
        <v>160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80</v>
      </c>
      <c r="BK152" s="226">
        <f>ROUND(I152*H152,2)</f>
        <v>0</v>
      </c>
      <c r="BL152" s="19" t="s">
        <v>167</v>
      </c>
      <c r="BM152" s="225" t="s">
        <v>361</v>
      </c>
    </row>
    <row r="153" s="2" customFormat="1" ht="16.5" customHeight="1">
      <c r="A153" s="40"/>
      <c r="B153" s="41"/>
      <c r="C153" s="214" t="s">
        <v>362</v>
      </c>
      <c r="D153" s="214" t="s">
        <v>163</v>
      </c>
      <c r="E153" s="215" t="s">
        <v>363</v>
      </c>
      <c r="F153" s="216" t="s">
        <v>364</v>
      </c>
      <c r="G153" s="217" t="s">
        <v>225</v>
      </c>
      <c r="H153" s="218">
        <v>1</v>
      </c>
      <c r="I153" s="219"/>
      <c r="J153" s="220">
        <f>ROUND(I153*H153,2)</f>
        <v>0</v>
      </c>
      <c r="K153" s="216" t="s">
        <v>19</v>
      </c>
      <c r="L153" s="46"/>
      <c r="M153" s="221" t="s">
        <v>19</v>
      </c>
      <c r="N153" s="222" t="s">
        <v>44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167</v>
      </c>
      <c r="AT153" s="225" t="s">
        <v>163</v>
      </c>
      <c r="AU153" s="225" t="s">
        <v>82</v>
      </c>
      <c r="AY153" s="19" t="s">
        <v>160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80</v>
      </c>
      <c r="BK153" s="226">
        <f>ROUND(I153*H153,2)</f>
        <v>0</v>
      </c>
      <c r="BL153" s="19" t="s">
        <v>167</v>
      </c>
      <c r="BM153" s="225" t="s">
        <v>365</v>
      </c>
    </row>
    <row r="154" s="2" customFormat="1" ht="16.5" customHeight="1">
      <c r="A154" s="40"/>
      <c r="B154" s="41"/>
      <c r="C154" s="214" t="s">
        <v>366</v>
      </c>
      <c r="D154" s="214" t="s">
        <v>163</v>
      </c>
      <c r="E154" s="215" t="s">
        <v>367</v>
      </c>
      <c r="F154" s="216" t="s">
        <v>368</v>
      </c>
      <c r="G154" s="217" t="s">
        <v>225</v>
      </c>
      <c r="H154" s="218">
        <v>1</v>
      </c>
      <c r="I154" s="219"/>
      <c r="J154" s="220">
        <f>ROUND(I154*H154,2)</f>
        <v>0</v>
      </c>
      <c r="K154" s="216" t="s">
        <v>19</v>
      </c>
      <c r="L154" s="46"/>
      <c r="M154" s="221" t="s">
        <v>19</v>
      </c>
      <c r="N154" s="222" t="s">
        <v>44</v>
      </c>
      <c r="O154" s="86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167</v>
      </c>
      <c r="AT154" s="225" t="s">
        <v>163</v>
      </c>
      <c r="AU154" s="225" t="s">
        <v>82</v>
      </c>
      <c r="AY154" s="19" t="s">
        <v>160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80</v>
      </c>
      <c r="BK154" s="226">
        <f>ROUND(I154*H154,2)</f>
        <v>0</v>
      </c>
      <c r="BL154" s="19" t="s">
        <v>167</v>
      </c>
      <c r="BM154" s="225" t="s">
        <v>369</v>
      </c>
    </row>
    <row r="155" s="2" customFormat="1" ht="16.5" customHeight="1">
      <c r="A155" s="40"/>
      <c r="B155" s="41"/>
      <c r="C155" s="214" t="s">
        <v>266</v>
      </c>
      <c r="D155" s="214" t="s">
        <v>163</v>
      </c>
      <c r="E155" s="215" t="s">
        <v>370</v>
      </c>
      <c r="F155" s="216" t="s">
        <v>371</v>
      </c>
      <c r="G155" s="217" t="s">
        <v>225</v>
      </c>
      <c r="H155" s="218">
        <v>1</v>
      </c>
      <c r="I155" s="219"/>
      <c r="J155" s="220">
        <f>ROUND(I155*H155,2)</f>
        <v>0</v>
      </c>
      <c r="K155" s="216" t="s">
        <v>19</v>
      </c>
      <c r="L155" s="46"/>
      <c r="M155" s="221" t="s">
        <v>19</v>
      </c>
      <c r="N155" s="222" t="s">
        <v>44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167</v>
      </c>
      <c r="AT155" s="225" t="s">
        <v>163</v>
      </c>
      <c r="AU155" s="225" t="s">
        <v>82</v>
      </c>
      <c r="AY155" s="19" t="s">
        <v>160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80</v>
      </c>
      <c r="BK155" s="226">
        <f>ROUND(I155*H155,2)</f>
        <v>0</v>
      </c>
      <c r="BL155" s="19" t="s">
        <v>167</v>
      </c>
      <c r="BM155" s="225" t="s">
        <v>372</v>
      </c>
    </row>
    <row r="156" s="2" customFormat="1" ht="37.8" customHeight="1">
      <c r="A156" s="40"/>
      <c r="B156" s="41"/>
      <c r="C156" s="214" t="s">
        <v>373</v>
      </c>
      <c r="D156" s="214" t="s">
        <v>163</v>
      </c>
      <c r="E156" s="215" t="s">
        <v>374</v>
      </c>
      <c r="F156" s="216" t="s">
        <v>375</v>
      </c>
      <c r="G156" s="217" t="s">
        <v>225</v>
      </c>
      <c r="H156" s="218">
        <v>1</v>
      </c>
      <c r="I156" s="219"/>
      <c r="J156" s="220">
        <f>ROUND(I156*H156,2)</f>
        <v>0</v>
      </c>
      <c r="K156" s="216" t="s">
        <v>19</v>
      </c>
      <c r="L156" s="46"/>
      <c r="M156" s="227" t="s">
        <v>19</v>
      </c>
      <c r="N156" s="228" t="s">
        <v>44</v>
      </c>
      <c r="O156" s="229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167</v>
      </c>
      <c r="AT156" s="225" t="s">
        <v>163</v>
      </c>
      <c r="AU156" s="225" t="s">
        <v>82</v>
      </c>
      <c r="AY156" s="19" t="s">
        <v>160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80</v>
      </c>
      <c r="BK156" s="226">
        <f>ROUND(I156*H156,2)</f>
        <v>0</v>
      </c>
      <c r="BL156" s="19" t="s">
        <v>167</v>
      </c>
      <c r="BM156" s="225" t="s">
        <v>376</v>
      </c>
    </row>
    <row r="157" s="2" customFormat="1" ht="6.96" customHeight="1">
      <c r="A157" s="40"/>
      <c r="B157" s="61"/>
      <c r="C157" s="62"/>
      <c r="D157" s="62"/>
      <c r="E157" s="62"/>
      <c r="F157" s="62"/>
      <c r="G157" s="62"/>
      <c r="H157" s="62"/>
      <c r="I157" s="62"/>
      <c r="J157" s="62"/>
      <c r="K157" s="62"/>
      <c r="L157" s="46"/>
      <c r="M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</row>
  </sheetData>
  <sheetProtection sheet="1" autoFilter="0" formatColumns="0" formatRows="0" objects="1" scenarios="1" spinCount="100000" saltValue="SokgbLsIDaMBf1SVWG9pinScJ8RDQEVF7U1nLeftaUmmgN0472NG7Dg931JEsflrXNH7+rvHjOZ/7gbsMvfYyQ==" hashValue="Ieqnfry6GaP5i4Juf5IlcEt3YjnMruqUfilwEk5jd8aoujJ+DVvndECN+6O+FR/BTHSsZGzlL4z1gucNUccl1Q==" algorithmName="SHA-512" password="CC35"/>
  <autoFilter ref="C91:K15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129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Brno, VDJ Jehnice 2x 200 m3 – rekonstrukce technologie, stavební části, střešního pláště nad aku komorami a sanace vnitř</v>
      </c>
      <c r="F7" s="144"/>
      <c r="G7" s="144"/>
      <c r="H7" s="144"/>
      <c r="L7" s="22"/>
    </row>
    <row r="8" s="1" customFormat="1" ht="12" customHeight="1">
      <c r="B8" s="22"/>
      <c r="D8" s="144" t="s">
        <v>130</v>
      </c>
      <c r="L8" s="22"/>
    </row>
    <row r="9" s="2" customFormat="1" ht="16.5" customHeight="1">
      <c r="A9" s="40"/>
      <c r="B9" s="46"/>
      <c r="C9" s="40"/>
      <c r="D9" s="40"/>
      <c r="E9" s="145" t="s">
        <v>377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378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6. 12. 2024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>44992785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Statutární město Brno</v>
      </c>
      <c r="F17" s="40"/>
      <c r="G17" s="40"/>
      <c r="H17" s="40"/>
      <c r="I17" s="144" t="s">
        <v>29</v>
      </c>
      <c r="J17" s="135" t="str">
        <f>IF('Rekapitulace stavby'!AN11="","",'Rekapitulace stavby'!AN11)</f>
        <v>CZ44992785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Provo, spol. s r.o.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29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ROUND((SUM(BE96:BE409)),  2)</f>
        <v>0</v>
      </c>
      <c r="G35" s="40"/>
      <c r="H35" s="40"/>
      <c r="I35" s="159">
        <v>0.20999999999999999</v>
      </c>
      <c r="J35" s="158">
        <f>ROUND(((SUM(BE96:BE409))*I35),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ROUND((SUM(BF96:BF409)),  2)</f>
        <v>0</v>
      </c>
      <c r="G36" s="40"/>
      <c r="H36" s="40"/>
      <c r="I36" s="159">
        <v>0.12</v>
      </c>
      <c r="J36" s="158">
        <f>ROUND(((SUM(BF96:BF409))*I36),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ROUND((SUM(BG96:BG409)),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ROUND((SUM(BH96:BH409)),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ROUND((SUM(BI96:BI409)),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Brno, VDJ Jehnice 2x 200 m3 – rekonstrukce technologie, stavební části, střešního pláště nad aku komorami a sanace vnitř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130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377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PS 02 - Elektroinstalace a MaR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6. 12. 2024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Statutární město Brno</v>
      </c>
      <c r="G58" s="42"/>
      <c r="H58" s="42"/>
      <c r="I58" s="34" t="s">
        <v>33</v>
      </c>
      <c r="J58" s="38" t="str">
        <f>E23</f>
        <v>Provo, spol. s 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135</v>
      </c>
      <c r="D61" s="173"/>
      <c r="E61" s="173"/>
      <c r="F61" s="173"/>
      <c r="G61" s="173"/>
      <c r="H61" s="173"/>
      <c r="I61" s="173"/>
      <c r="J61" s="174" t="s">
        <v>136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137</v>
      </c>
    </row>
    <row r="64" s="9" customFormat="1" ht="24.96" customHeight="1">
      <c r="A64" s="9"/>
      <c r="B64" s="176"/>
      <c r="C64" s="177"/>
      <c r="D64" s="178" t="s">
        <v>138</v>
      </c>
      <c r="E64" s="179"/>
      <c r="F64" s="179"/>
      <c r="G64" s="179"/>
      <c r="H64" s="179"/>
      <c r="I64" s="179"/>
      <c r="J64" s="180">
        <f>J97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379</v>
      </c>
      <c r="E65" s="184"/>
      <c r="F65" s="184"/>
      <c r="G65" s="184"/>
      <c r="H65" s="184"/>
      <c r="I65" s="184"/>
      <c r="J65" s="185">
        <f>J98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380</v>
      </c>
      <c r="E66" s="184"/>
      <c r="F66" s="184"/>
      <c r="G66" s="184"/>
      <c r="H66" s="184"/>
      <c r="I66" s="184"/>
      <c r="J66" s="185">
        <f>J215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381</v>
      </c>
      <c r="E67" s="184"/>
      <c r="F67" s="184"/>
      <c r="G67" s="184"/>
      <c r="H67" s="184"/>
      <c r="I67" s="184"/>
      <c r="J67" s="185">
        <f>J285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382</v>
      </c>
      <c r="E68" s="184"/>
      <c r="F68" s="184"/>
      <c r="G68" s="184"/>
      <c r="H68" s="184"/>
      <c r="I68" s="184"/>
      <c r="J68" s="185">
        <f>J292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383</v>
      </c>
      <c r="E69" s="184"/>
      <c r="F69" s="184"/>
      <c r="G69" s="184"/>
      <c r="H69" s="184"/>
      <c r="I69" s="184"/>
      <c r="J69" s="185">
        <f>J298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384</v>
      </c>
      <c r="E70" s="184"/>
      <c r="F70" s="184"/>
      <c r="G70" s="184"/>
      <c r="H70" s="184"/>
      <c r="I70" s="184"/>
      <c r="J70" s="185">
        <f>J334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385</v>
      </c>
      <c r="E71" s="184"/>
      <c r="F71" s="184"/>
      <c r="G71" s="184"/>
      <c r="H71" s="184"/>
      <c r="I71" s="184"/>
      <c r="J71" s="185">
        <f>J349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386</v>
      </c>
      <c r="E72" s="184"/>
      <c r="F72" s="184"/>
      <c r="G72" s="184"/>
      <c r="H72" s="184"/>
      <c r="I72" s="184"/>
      <c r="J72" s="185">
        <f>J359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387</v>
      </c>
      <c r="E73" s="184"/>
      <c r="F73" s="184"/>
      <c r="G73" s="184"/>
      <c r="H73" s="184"/>
      <c r="I73" s="184"/>
      <c r="J73" s="185">
        <f>J362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388</v>
      </c>
      <c r="E74" s="184"/>
      <c r="F74" s="184"/>
      <c r="G74" s="184"/>
      <c r="H74" s="184"/>
      <c r="I74" s="184"/>
      <c r="J74" s="185">
        <f>J405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80" s="2" customFormat="1" ht="6.96" customHeight="1">
      <c r="A80" s="40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4.96" customHeight="1">
      <c r="A81" s="40"/>
      <c r="B81" s="41"/>
      <c r="C81" s="25" t="s">
        <v>145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16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6.25" customHeight="1">
      <c r="A84" s="40"/>
      <c r="B84" s="41"/>
      <c r="C84" s="42"/>
      <c r="D84" s="42"/>
      <c r="E84" s="171" t="str">
        <f>E7</f>
        <v>Brno, VDJ Jehnice 2x 200 m3 – rekonstrukce technologie, stavební části, střešního pláště nad aku komorami a sanace vnitř</v>
      </c>
      <c r="F84" s="34"/>
      <c r="G84" s="34"/>
      <c r="H84" s="34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" customFormat="1" ht="12" customHeight="1">
      <c r="B85" s="23"/>
      <c r="C85" s="34" t="s">
        <v>130</v>
      </c>
      <c r="D85" s="24"/>
      <c r="E85" s="24"/>
      <c r="F85" s="24"/>
      <c r="G85" s="24"/>
      <c r="H85" s="24"/>
      <c r="I85" s="24"/>
      <c r="J85" s="24"/>
      <c r="K85" s="24"/>
      <c r="L85" s="22"/>
    </row>
    <row r="86" s="2" customFormat="1" ht="16.5" customHeight="1">
      <c r="A86" s="40"/>
      <c r="B86" s="41"/>
      <c r="C86" s="42"/>
      <c r="D86" s="42"/>
      <c r="E86" s="171" t="s">
        <v>377</v>
      </c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132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E11</f>
        <v>PS 02 - Elektroinstalace a MaR</v>
      </c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F14</f>
        <v xml:space="preserve"> </v>
      </c>
      <c r="G90" s="42"/>
      <c r="H90" s="42"/>
      <c r="I90" s="34" t="s">
        <v>23</v>
      </c>
      <c r="J90" s="74" t="str">
        <f>IF(J14="","",J14)</f>
        <v>6. 12. 2024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25</v>
      </c>
      <c r="D92" s="42"/>
      <c r="E92" s="42"/>
      <c r="F92" s="29" t="str">
        <f>E17</f>
        <v>Statutární město Brno</v>
      </c>
      <c r="G92" s="42"/>
      <c r="H92" s="42"/>
      <c r="I92" s="34" t="s">
        <v>33</v>
      </c>
      <c r="J92" s="38" t="str">
        <f>E23</f>
        <v>Provo, spol. s r.o.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31</v>
      </c>
      <c r="D93" s="42"/>
      <c r="E93" s="42"/>
      <c r="F93" s="29" t="str">
        <f>IF(E20="","",E20)</f>
        <v>Vyplň údaj</v>
      </c>
      <c r="G93" s="42"/>
      <c r="H93" s="42"/>
      <c r="I93" s="34" t="s">
        <v>36</v>
      </c>
      <c r="J93" s="38" t="str">
        <f>E26</f>
        <v xml:space="preserve"> 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87"/>
      <c r="B95" s="188"/>
      <c r="C95" s="189" t="s">
        <v>146</v>
      </c>
      <c r="D95" s="190" t="s">
        <v>58</v>
      </c>
      <c r="E95" s="190" t="s">
        <v>54</v>
      </c>
      <c r="F95" s="190" t="s">
        <v>55</v>
      </c>
      <c r="G95" s="190" t="s">
        <v>147</v>
      </c>
      <c r="H95" s="190" t="s">
        <v>148</v>
      </c>
      <c r="I95" s="190" t="s">
        <v>149</v>
      </c>
      <c r="J95" s="190" t="s">
        <v>136</v>
      </c>
      <c r="K95" s="191" t="s">
        <v>150</v>
      </c>
      <c r="L95" s="192"/>
      <c r="M95" s="94" t="s">
        <v>19</v>
      </c>
      <c r="N95" s="95" t="s">
        <v>43</v>
      </c>
      <c r="O95" s="95" t="s">
        <v>151</v>
      </c>
      <c r="P95" s="95" t="s">
        <v>152</v>
      </c>
      <c r="Q95" s="95" t="s">
        <v>153</v>
      </c>
      <c r="R95" s="95" t="s">
        <v>154</v>
      </c>
      <c r="S95" s="95" t="s">
        <v>155</v>
      </c>
      <c r="T95" s="96" t="s">
        <v>156</v>
      </c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="2" customFormat="1" ht="22.8" customHeight="1">
      <c r="A96" s="40"/>
      <c r="B96" s="41"/>
      <c r="C96" s="101" t="s">
        <v>157</v>
      </c>
      <c r="D96" s="42"/>
      <c r="E96" s="42"/>
      <c r="F96" s="42"/>
      <c r="G96" s="42"/>
      <c r="H96" s="42"/>
      <c r="I96" s="42"/>
      <c r="J96" s="193">
        <f>BK96</f>
        <v>0</v>
      </c>
      <c r="K96" s="42"/>
      <c r="L96" s="46"/>
      <c r="M96" s="97"/>
      <c r="N96" s="194"/>
      <c r="O96" s="98"/>
      <c r="P96" s="195">
        <f>P97</f>
        <v>0</v>
      </c>
      <c r="Q96" s="98"/>
      <c r="R96" s="195">
        <f>R97</f>
        <v>0</v>
      </c>
      <c r="S96" s="98"/>
      <c r="T96" s="196">
        <f>T97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72</v>
      </c>
      <c r="AU96" s="19" t="s">
        <v>137</v>
      </c>
      <c r="BK96" s="197">
        <f>BK97</f>
        <v>0</v>
      </c>
    </row>
    <row r="97" s="12" customFormat="1" ht="25.92" customHeight="1">
      <c r="A97" s="12"/>
      <c r="B97" s="198"/>
      <c r="C97" s="199"/>
      <c r="D97" s="200" t="s">
        <v>72</v>
      </c>
      <c r="E97" s="201" t="s">
        <v>158</v>
      </c>
      <c r="F97" s="201" t="s">
        <v>159</v>
      </c>
      <c r="G97" s="199"/>
      <c r="H97" s="199"/>
      <c r="I97" s="202"/>
      <c r="J97" s="203">
        <f>BK97</f>
        <v>0</v>
      </c>
      <c r="K97" s="199"/>
      <c r="L97" s="204"/>
      <c r="M97" s="205"/>
      <c r="N97" s="206"/>
      <c r="O97" s="206"/>
      <c r="P97" s="207">
        <f>P98+P215+P285+P292+P298+P334+P349+P359+P362+P405</f>
        <v>0</v>
      </c>
      <c r="Q97" s="206"/>
      <c r="R97" s="207">
        <f>R98+R215+R285+R292+R298+R334+R349+R359+R362+R405</f>
        <v>0</v>
      </c>
      <c r="S97" s="206"/>
      <c r="T97" s="208">
        <f>T98+T215+T285+T292+T298+T334+T349+T359+T362+T405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80</v>
      </c>
      <c r="AT97" s="210" t="s">
        <v>72</v>
      </c>
      <c r="AU97" s="210" t="s">
        <v>73</v>
      </c>
      <c r="AY97" s="209" t="s">
        <v>160</v>
      </c>
      <c r="BK97" s="211">
        <f>BK98+BK215+BK285+BK292+BK298+BK334+BK349+BK359+BK362+BK405</f>
        <v>0</v>
      </c>
    </row>
    <row r="98" s="12" customFormat="1" ht="22.8" customHeight="1">
      <c r="A98" s="12"/>
      <c r="B98" s="198"/>
      <c r="C98" s="199"/>
      <c r="D98" s="200" t="s">
        <v>72</v>
      </c>
      <c r="E98" s="212" t="s">
        <v>389</v>
      </c>
      <c r="F98" s="212" t="s">
        <v>390</v>
      </c>
      <c r="G98" s="199"/>
      <c r="H98" s="199"/>
      <c r="I98" s="202"/>
      <c r="J98" s="213">
        <f>BK98</f>
        <v>0</v>
      </c>
      <c r="K98" s="199"/>
      <c r="L98" s="204"/>
      <c r="M98" s="205"/>
      <c r="N98" s="206"/>
      <c r="O98" s="206"/>
      <c r="P98" s="207">
        <f>SUM(P99:P214)</f>
        <v>0</v>
      </c>
      <c r="Q98" s="206"/>
      <c r="R98" s="207">
        <f>SUM(R99:R214)</f>
        <v>0</v>
      </c>
      <c r="S98" s="206"/>
      <c r="T98" s="208">
        <f>SUM(T99:T214)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80</v>
      </c>
      <c r="AT98" s="210" t="s">
        <v>72</v>
      </c>
      <c r="AU98" s="210" t="s">
        <v>80</v>
      </c>
      <c r="AY98" s="209" t="s">
        <v>160</v>
      </c>
      <c r="BK98" s="211">
        <f>SUM(BK99:BK214)</f>
        <v>0</v>
      </c>
    </row>
    <row r="99" s="2" customFormat="1" ht="24.15" customHeight="1">
      <c r="A99" s="40"/>
      <c r="B99" s="41"/>
      <c r="C99" s="214" t="s">
        <v>391</v>
      </c>
      <c r="D99" s="214" t="s">
        <v>163</v>
      </c>
      <c r="E99" s="215" t="s">
        <v>392</v>
      </c>
      <c r="F99" s="216" t="s">
        <v>393</v>
      </c>
      <c r="G99" s="217" t="s">
        <v>225</v>
      </c>
      <c r="H99" s="218">
        <v>1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44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167</v>
      </c>
      <c r="AT99" s="225" t="s">
        <v>163</v>
      </c>
      <c r="AU99" s="225" t="s">
        <v>82</v>
      </c>
      <c r="AY99" s="19" t="s">
        <v>160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80</v>
      </c>
      <c r="BK99" s="226">
        <f>ROUND(I99*H99,2)</f>
        <v>0</v>
      </c>
      <c r="BL99" s="19" t="s">
        <v>167</v>
      </c>
      <c r="BM99" s="225" t="s">
        <v>82</v>
      </c>
    </row>
    <row r="100" s="2" customFormat="1" ht="16.5" customHeight="1">
      <c r="A100" s="40"/>
      <c r="B100" s="41"/>
      <c r="C100" s="214" t="s">
        <v>365</v>
      </c>
      <c r="D100" s="214" t="s">
        <v>163</v>
      </c>
      <c r="E100" s="215" t="s">
        <v>394</v>
      </c>
      <c r="F100" s="216" t="s">
        <v>395</v>
      </c>
      <c r="G100" s="217" t="s">
        <v>396</v>
      </c>
      <c r="H100" s="218">
        <v>3</v>
      </c>
      <c r="I100" s="219"/>
      <c r="J100" s="220">
        <f>ROUND(I100*H100,2)</f>
        <v>0</v>
      </c>
      <c r="K100" s="216" t="s">
        <v>19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167</v>
      </c>
      <c r="AT100" s="225" t="s">
        <v>163</v>
      </c>
      <c r="AU100" s="225" t="s">
        <v>82</v>
      </c>
      <c r="AY100" s="19" t="s">
        <v>160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80</v>
      </c>
      <c r="BK100" s="226">
        <f>ROUND(I100*H100,2)</f>
        <v>0</v>
      </c>
      <c r="BL100" s="19" t="s">
        <v>167</v>
      </c>
      <c r="BM100" s="225" t="s">
        <v>167</v>
      </c>
    </row>
    <row r="101" s="2" customFormat="1" ht="16.5" customHeight="1">
      <c r="A101" s="40"/>
      <c r="B101" s="41"/>
      <c r="C101" s="214" t="s">
        <v>397</v>
      </c>
      <c r="D101" s="214" t="s">
        <v>163</v>
      </c>
      <c r="E101" s="215" t="s">
        <v>398</v>
      </c>
      <c r="F101" s="216" t="s">
        <v>399</v>
      </c>
      <c r="G101" s="217" t="s">
        <v>396</v>
      </c>
      <c r="H101" s="218">
        <v>1</v>
      </c>
      <c r="I101" s="219"/>
      <c r="J101" s="220">
        <f>ROUND(I101*H101,2)</f>
        <v>0</v>
      </c>
      <c r="K101" s="216" t="s">
        <v>19</v>
      </c>
      <c r="L101" s="46"/>
      <c r="M101" s="221" t="s">
        <v>19</v>
      </c>
      <c r="N101" s="222" t="s">
        <v>44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167</v>
      </c>
      <c r="AT101" s="225" t="s">
        <v>163</v>
      </c>
      <c r="AU101" s="225" t="s">
        <v>82</v>
      </c>
      <c r="AY101" s="19" t="s">
        <v>160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80</v>
      </c>
      <c r="BK101" s="226">
        <f>ROUND(I101*H101,2)</f>
        <v>0</v>
      </c>
      <c r="BL101" s="19" t="s">
        <v>167</v>
      </c>
      <c r="BM101" s="225" t="s">
        <v>173</v>
      </c>
    </row>
    <row r="102" s="2" customFormat="1" ht="16.5" customHeight="1">
      <c r="A102" s="40"/>
      <c r="B102" s="41"/>
      <c r="C102" s="214" t="s">
        <v>369</v>
      </c>
      <c r="D102" s="214" t="s">
        <v>163</v>
      </c>
      <c r="E102" s="215" t="s">
        <v>400</v>
      </c>
      <c r="F102" s="216" t="s">
        <v>401</v>
      </c>
      <c r="G102" s="217" t="s">
        <v>396</v>
      </c>
      <c r="H102" s="218">
        <v>1</v>
      </c>
      <c r="I102" s="219"/>
      <c r="J102" s="220">
        <f>ROUND(I102*H102,2)</f>
        <v>0</v>
      </c>
      <c r="K102" s="216" t="s">
        <v>19</v>
      </c>
      <c r="L102" s="46"/>
      <c r="M102" s="221" t="s">
        <v>19</v>
      </c>
      <c r="N102" s="222" t="s">
        <v>44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167</v>
      </c>
      <c r="AT102" s="225" t="s">
        <v>163</v>
      </c>
      <c r="AU102" s="225" t="s">
        <v>82</v>
      </c>
      <c r="AY102" s="19" t="s">
        <v>160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80</v>
      </c>
      <c r="BK102" s="226">
        <f>ROUND(I102*H102,2)</f>
        <v>0</v>
      </c>
      <c r="BL102" s="19" t="s">
        <v>167</v>
      </c>
      <c r="BM102" s="225" t="s">
        <v>190</v>
      </c>
    </row>
    <row r="103" s="2" customFormat="1" ht="16.5" customHeight="1">
      <c r="A103" s="40"/>
      <c r="B103" s="41"/>
      <c r="C103" s="214" t="s">
        <v>402</v>
      </c>
      <c r="D103" s="214" t="s">
        <v>163</v>
      </c>
      <c r="E103" s="215" t="s">
        <v>403</v>
      </c>
      <c r="F103" s="216" t="s">
        <v>395</v>
      </c>
      <c r="G103" s="217" t="s">
        <v>396</v>
      </c>
      <c r="H103" s="218">
        <v>3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167</v>
      </c>
      <c r="AT103" s="225" t="s">
        <v>163</v>
      </c>
      <c r="AU103" s="225" t="s">
        <v>82</v>
      </c>
      <c r="AY103" s="19" t="s">
        <v>160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80</v>
      </c>
      <c r="BK103" s="226">
        <f>ROUND(I103*H103,2)</f>
        <v>0</v>
      </c>
      <c r="BL103" s="19" t="s">
        <v>167</v>
      </c>
      <c r="BM103" s="225" t="s">
        <v>176</v>
      </c>
    </row>
    <row r="104" s="2" customFormat="1" ht="16.5" customHeight="1">
      <c r="A104" s="40"/>
      <c r="B104" s="41"/>
      <c r="C104" s="214" t="s">
        <v>372</v>
      </c>
      <c r="D104" s="214" t="s">
        <v>163</v>
      </c>
      <c r="E104" s="215" t="s">
        <v>404</v>
      </c>
      <c r="F104" s="216" t="s">
        <v>399</v>
      </c>
      <c r="G104" s="217" t="s">
        <v>396</v>
      </c>
      <c r="H104" s="218">
        <v>1</v>
      </c>
      <c r="I104" s="219"/>
      <c r="J104" s="220">
        <f>ROUND(I104*H104,2)</f>
        <v>0</v>
      </c>
      <c r="K104" s="216" t="s">
        <v>19</v>
      </c>
      <c r="L104" s="46"/>
      <c r="M104" s="221" t="s">
        <v>19</v>
      </c>
      <c r="N104" s="222" t="s">
        <v>44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167</v>
      </c>
      <c r="AT104" s="225" t="s">
        <v>163</v>
      </c>
      <c r="AU104" s="225" t="s">
        <v>82</v>
      </c>
      <c r="AY104" s="19" t="s">
        <v>160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80</v>
      </c>
      <c r="BK104" s="226">
        <f>ROUND(I104*H104,2)</f>
        <v>0</v>
      </c>
      <c r="BL104" s="19" t="s">
        <v>167</v>
      </c>
      <c r="BM104" s="225" t="s">
        <v>8</v>
      </c>
    </row>
    <row r="105" s="2" customFormat="1" ht="16.5" customHeight="1">
      <c r="A105" s="40"/>
      <c r="B105" s="41"/>
      <c r="C105" s="214" t="s">
        <v>405</v>
      </c>
      <c r="D105" s="214" t="s">
        <v>163</v>
      </c>
      <c r="E105" s="215" t="s">
        <v>406</v>
      </c>
      <c r="F105" s="216" t="s">
        <v>407</v>
      </c>
      <c r="G105" s="217" t="s">
        <v>396</v>
      </c>
      <c r="H105" s="218">
        <v>1</v>
      </c>
      <c r="I105" s="219"/>
      <c r="J105" s="220">
        <f>ROUND(I105*H105,2)</f>
        <v>0</v>
      </c>
      <c r="K105" s="216" t="s">
        <v>19</v>
      </c>
      <c r="L105" s="46"/>
      <c r="M105" s="221" t="s">
        <v>19</v>
      </c>
      <c r="N105" s="222" t="s">
        <v>44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167</v>
      </c>
      <c r="AT105" s="225" t="s">
        <v>163</v>
      </c>
      <c r="AU105" s="225" t="s">
        <v>82</v>
      </c>
      <c r="AY105" s="19" t="s">
        <v>160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80</v>
      </c>
      <c r="BK105" s="226">
        <f>ROUND(I105*H105,2)</f>
        <v>0</v>
      </c>
      <c r="BL105" s="19" t="s">
        <v>167</v>
      </c>
      <c r="BM105" s="225" t="s">
        <v>185</v>
      </c>
    </row>
    <row r="106" s="2" customFormat="1" ht="16.5" customHeight="1">
      <c r="A106" s="40"/>
      <c r="B106" s="41"/>
      <c r="C106" s="214" t="s">
        <v>376</v>
      </c>
      <c r="D106" s="214" t="s">
        <v>163</v>
      </c>
      <c r="E106" s="215" t="s">
        <v>408</v>
      </c>
      <c r="F106" s="216" t="s">
        <v>409</v>
      </c>
      <c r="G106" s="217" t="s">
        <v>396</v>
      </c>
      <c r="H106" s="218">
        <v>1</v>
      </c>
      <c r="I106" s="219"/>
      <c r="J106" s="220">
        <f>ROUND(I106*H106,2)</f>
        <v>0</v>
      </c>
      <c r="K106" s="216" t="s">
        <v>19</v>
      </c>
      <c r="L106" s="46"/>
      <c r="M106" s="221" t="s">
        <v>19</v>
      </c>
      <c r="N106" s="222" t="s">
        <v>44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167</v>
      </c>
      <c r="AT106" s="225" t="s">
        <v>163</v>
      </c>
      <c r="AU106" s="225" t="s">
        <v>82</v>
      </c>
      <c r="AY106" s="19" t="s">
        <v>160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80</v>
      </c>
      <c r="BK106" s="226">
        <f>ROUND(I106*H106,2)</f>
        <v>0</v>
      </c>
      <c r="BL106" s="19" t="s">
        <v>167</v>
      </c>
      <c r="BM106" s="225" t="s">
        <v>189</v>
      </c>
    </row>
    <row r="107" s="2" customFormat="1" ht="16.5" customHeight="1">
      <c r="A107" s="40"/>
      <c r="B107" s="41"/>
      <c r="C107" s="214" t="s">
        <v>410</v>
      </c>
      <c r="D107" s="214" t="s">
        <v>163</v>
      </c>
      <c r="E107" s="215" t="s">
        <v>411</v>
      </c>
      <c r="F107" s="216" t="s">
        <v>412</v>
      </c>
      <c r="G107" s="217" t="s">
        <v>396</v>
      </c>
      <c r="H107" s="218">
        <v>1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167</v>
      </c>
      <c r="AT107" s="225" t="s">
        <v>163</v>
      </c>
      <c r="AU107" s="225" t="s">
        <v>82</v>
      </c>
      <c r="AY107" s="19" t="s">
        <v>160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80</v>
      </c>
      <c r="BK107" s="226">
        <f>ROUND(I107*H107,2)</f>
        <v>0</v>
      </c>
      <c r="BL107" s="19" t="s">
        <v>167</v>
      </c>
      <c r="BM107" s="225" t="s">
        <v>227</v>
      </c>
    </row>
    <row r="108" s="2" customFormat="1" ht="16.5" customHeight="1">
      <c r="A108" s="40"/>
      <c r="B108" s="41"/>
      <c r="C108" s="214" t="s">
        <v>413</v>
      </c>
      <c r="D108" s="214" t="s">
        <v>163</v>
      </c>
      <c r="E108" s="215" t="s">
        <v>414</v>
      </c>
      <c r="F108" s="216" t="s">
        <v>415</v>
      </c>
      <c r="G108" s="217" t="s">
        <v>396</v>
      </c>
      <c r="H108" s="218">
        <v>1</v>
      </c>
      <c r="I108" s="219"/>
      <c r="J108" s="220">
        <f>ROUND(I108*H108,2)</f>
        <v>0</v>
      </c>
      <c r="K108" s="216" t="s">
        <v>19</v>
      </c>
      <c r="L108" s="46"/>
      <c r="M108" s="221" t="s">
        <v>19</v>
      </c>
      <c r="N108" s="222" t="s">
        <v>44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167</v>
      </c>
      <c r="AT108" s="225" t="s">
        <v>163</v>
      </c>
      <c r="AU108" s="225" t="s">
        <v>82</v>
      </c>
      <c r="AY108" s="19" t="s">
        <v>160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80</v>
      </c>
      <c r="BK108" s="226">
        <f>ROUND(I108*H108,2)</f>
        <v>0</v>
      </c>
      <c r="BL108" s="19" t="s">
        <v>167</v>
      </c>
      <c r="BM108" s="225" t="s">
        <v>193</v>
      </c>
    </row>
    <row r="109" s="2" customFormat="1" ht="16.5" customHeight="1">
      <c r="A109" s="40"/>
      <c r="B109" s="41"/>
      <c r="C109" s="214" t="s">
        <v>416</v>
      </c>
      <c r="D109" s="214" t="s">
        <v>163</v>
      </c>
      <c r="E109" s="215" t="s">
        <v>417</v>
      </c>
      <c r="F109" s="216" t="s">
        <v>418</v>
      </c>
      <c r="G109" s="217" t="s">
        <v>396</v>
      </c>
      <c r="H109" s="218">
        <v>1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167</v>
      </c>
      <c r="AT109" s="225" t="s">
        <v>163</v>
      </c>
      <c r="AU109" s="225" t="s">
        <v>82</v>
      </c>
      <c r="AY109" s="19" t="s">
        <v>160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80</v>
      </c>
      <c r="BK109" s="226">
        <f>ROUND(I109*H109,2)</f>
        <v>0</v>
      </c>
      <c r="BL109" s="19" t="s">
        <v>167</v>
      </c>
      <c r="BM109" s="225" t="s">
        <v>197</v>
      </c>
    </row>
    <row r="110" s="2" customFormat="1" ht="16.5" customHeight="1">
      <c r="A110" s="40"/>
      <c r="B110" s="41"/>
      <c r="C110" s="214" t="s">
        <v>419</v>
      </c>
      <c r="D110" s="214" t="s">
        <v>163</v>
      </c>
      <c r="E110" s="215" t="s">
        <v>420</v>
      </c>
      <c r="F110" s="216" t="s">
        <v>421</v>
      </c>
      <c r="G110" s="217" t="s">
        <v>396</v>
      </c>
      <c r="H110" s="218">
        <v>3</v>
      </c>
      <c r="I110" s="219"/>
      <c r="J110" s="220">
        <f>ROUND(I110*H110,2)</f>
        <v>0</v>
      </c>
      <c r="K110" s="216" t="s">
        <v>19</v>
      </c>
      <c r="L110" s="46"/>
      <c r="M110" s="221" t="s">
        <v>19</v>
      </c>
      <c r="N110" s="222" t="s">
        <v>44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167</v>
      </c>
      <c r="AT110" s="225" t="s">
        <v>163</v>
      </c>
      <c r="AU110" s="225" t="s">
        <v>82</v>
      </c>
      <c r="AY110" s="19" t="s">
        <v>160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80</v>
      </c>
      <c r="BK110" s="226">
        <f>ROUND(I110*H110,2)</f>
        <v>0</v>
      </c>
      <c r="BL110" s="19" t="s">
        <v>167</v>
      </c>
      <c r="BM110" s="225" t="s">
        <v>200</v>
      </c>
    </row>
    <row r="111" s="2" customFormat="1" ht="16.5" customHeight="1">
      <c r="A111" s="40"/>
      <c r="B111" s="41"/>
      <c r="C111" s="214" t="s">
        <v>422</v>
      </c>
      <c r="D111" s="214" t="s">
        <v>163</v>
      </c>
      <c r="E111" s="215" t="s">
        <v>423</v>
      </c>
      <c r="F111" s="216" t="s">
        <v>424</v>
      </c>
      <c r="G111" s="217" t="s">
        <v>396</v>
      </c>
      <c r="H111" s="218">
        <v>1</v>
      </c>
      <c r="I111" s="219"/>
      <c r="J111" s="220">
        <f>ROUND(I111*H111,2)</f>
        <v>0</v>
      </c>
      <c r="K111" s="216" t="s">
        <v>19</v>
      </c>
      <c r="L111" s="46"/>
      <c r="M111" s="221" t="s">
        <v>19</v>
      </c>
      <c r="N111" s="222" t="s">
        <v>44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167</v>
      </c>
      <c r="AT111" s="225" t="s">
        <v>163</v>
      </c>
      <c r="AU111" s="225" t="s">
        <v>82</v>
      </c>
      <c r="AY111" s="19" t="s">
        <v>160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80</v>
      </c>
      <c r="BK111" s="226">
        <f>ROUND(I111*H111,2)</f>
        <v>0</v>
      </c>
      <c r="BL111" s="19" t="s">
        <v>167</v>
      </c>
      <c r="BM111" s="225" t="s">
        <v>204</v>
      </c>
    </row>
    <row r="112" s="2" customFormat="1" ht="16.5" customHeight="1">
      <c r="A112" s="40"/>
      <c r="B112" s="41"/>
      <c r="C112" s="214" t="s">
        <v>425</v>
      </c>
      <c r="D112" s="214" t="s">
        <v>163</v>
      </c>
      <c r="E112" s="215" t="s">
        <v>426</v>
      </c>
      <c r="F112" s="216" t="s">
        <v>427</v>
      </c>
      <c r="G112" s="217" t="s">
        <v>396</v>
      </c>
      <c r="H112" s="218">
        <v>3</v>
      </c>
      <c r="I112" s="219"/>
      <c r="J112" s="220">
        <f>ROUND(I112*H112,2)</f>
        <v>0</v>
      </c>
      <c r="K112" s="216" t="s">
        <v>19</v>
      </c>
      <c r="L112" s="46"/>
      <c r="M112" s="221" t="s">
        <v>19</v>
      </c>
      <c r="N112" s="222" t="s">
        <v>44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167</v>
      </c>
      <c r="AT112" s="225" t="s">
        <v>163</v>
      </c>
      <c r="AU112" s="225" t="s">
        <v>82</v>
      </c>
      <c r="AY112" s="19" t="s">
        <v>160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80</v>
      </c>
      <c r="BK112" s="226">
        <f>ROUND(I112*H112,2)</f>
        <v>0</v>
      </c>
      <c r="BL112" s="19" t="s">
        <v>167</v>
      </c>
      <c r="BM112" s="225" t="s">
        <v>207</v>
      </c>
    </row>
    <row r="113" s="2" customFormat="1" ht="16.5" customHeight="1">
      <c r="A113" s="40"/>
      <c r="B113" s="41"/>
      <c r="C113" s="214" t="s">
        <v>428</v>
      </c>
      <c r="D113" s="214" t="s">
        <v>163</v>
      </c>
      <c r="E113" s="215" t="s">
        <v>429</v>
      </c>
      <c r="F113" s="216" t="s">
        <v>430</v>
      </c>
      <c r="G113" s="217" t="s">
        <v>396</v>
      </c>
      <c r="H113" s="218">
        <v>6</v>
      </c>
      <c r="I113" s="219"/>
      <c r="J113" s="220">
        <f>ROUND(I113*H113,2)</f>
        <v>0</v>
      </c>
      <c r="K113" s="216" t="s">
        <v>19</v>
      </c>
      <c r="L113" s="46"/>
      <c r="M113" s="221" t="s">
        <v>19</v>
      </c>
      <c r="N113" s="222" t="s">
        <v>44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167</v>
      </c>
      <c r="AT113" s="225" t="s">
        <v>163</v>
      </c>
      <c r="AU113" s="225" t="s">
        <v>82</v>
      </c>
      <c r="AY113" s="19" t="s">
        <v>160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80</v>
      </c>
      <c r="BK113" s="226">
        <f>ROUND(I113*H113,2)</f>
        <v>0</v>
      </c>
      <c r="BL113" s="19" t="s">
        <v>167</v>
      </c>
      <c r="BM113" s="225" t="s">
        <v>211</v>
      </c>
    </row>
    <row r="114" s="2" customFormat="1" ht="16.5" customHeight="1">
      <c r="A114" s="40"/>
      <c r="B114" s="41"/>
      <c r="C114" s="214" t="s">
        <v>431</v>
      </c>
      <c r="D114" s="214" t="s">
        <v>163</v>
      </c>
      <c r="E114" s="215" t="s">
        <v>432</v>
      </c>
      <c r="F114" s="216" t="s">
        <v>427</v>
      </c>
      <c r="G114" s="217" t="s">
        <v>396</v>
      </c>
      <c r="H114" s="218">
        <v>3</v>
      </c>
      <c r="I114" s="219"/>
      <c r="J114" s="220">
        <f>ROUND(I114*H114,2)</f>
        <v>0</v>
      </c>
      <c r="K114" s="216" t="s">
        <v>19</v>
      </c>
      <c r="L114" s="46"/>
      <c r="M114" s="221" t="s">
        <v>19</v>
      </c>
      <c r="N114" s="222" t="s">
        <v>44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167</v>
      </c>
      <c r="AT114" s="225" t="s">
        <v>163</v>
      </c>
      <c r="AU114" s="225" t="s">
        <v>82</v>
      </c>
      <c r="AY114" s="19" t="s">
        <v>160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80</v>
      </c>
      <c r="BK114" s="226">
        <f>ROUND(I114*H114,2)</f>
        <v>0</v>
      </c>
      <c r="BL114" s="19" t="s">
        <v>167</v>
      </c>
      <c r="BM114" s="225" t="s">
        <v>214</v>
      </c>
    </row>
    <row r="115" s="2" customFormat="1" ht="16.5" customHeight="1">
      <c r="A115" s="40"/>
      <c r="B115" s="41"/>
      <c r="C115" s="214" t="s">
        <v>433</v>
      </c>
      <c r="D115" s="214" t="s">
        <v>163</v>
      </c>
      <c r="E115" s="215" t="s">
        <v>434</v>
      </c>
      <c r="F115" s="216" t="s">
        <v>435</v>
      </c>
      <c r="G115" s="217" t="s">
        <v>396</v>
      </c>
      <c r="H115" s="218">
        <v>1</v>
      </c>
      <c r="I115" s="219"/>
      <c r="J115" s="220">
        <f>ROUND(I115*H115,2)</f>
        <v>0</v>
      </c>
      <c r="K115" s="216" t="s">
        <v>19</v>
      </c>
      <c r="L115" s="46"/>
      <c r="M115" s="221" t="s">
        <v>19</v>
      </c>
      <c r="N115" s="222" t="s">
        <v>44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167</v>
      </c>
      <c r="AT115" s="225" t="s">
        <v>163</v>
      </c>
      <c r="AU115" s="225" t="s">
        <v>82</v>
      </c>
      <c r="AY115" s="19" t="s">
        <v>160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80</v>
      </c>
      <c r="BK115" s="226">
        <f>ROUND(I115*H115,2)</f>
        <v>0</v>
      </c>
      <c r="BL115" s="19" t="s">
        <v>167</v>
      </c>
      <c r="BM115" s="225" t="s">
        <v>218</v>
      </c>
    </row>
    <row r="116" s="2" customFormat="1" ht="16.5" customHeight="1">
      <c r="A116" s="40"/>
      <c r="B116" s="41"/>
      <c r="C116" s="214" t="s">
        <v>436</v>
      </c>
      <c r="D116" s="214" t="s">
        <v>163</v>
      </c>
      <c r="E116" s="215" t="s">
        <v>437</v>
      </c>
      <c r="F116" s="216" t="s">
        <v>438</v>
      </c>
      <c r="G116" s="217" t="s">
        <v>396</v>
      </c>
      <c r="H116" s="218">
        <v>1</v>
      </c>
      <c r="I116" s="219"/>
      <c r="J116" s="220">
        <f>ROUND(I116*H116,2)</f>
        <v>0</v>
      </c>
      <c r="K116" s="216" t="s">
        <v>19</v>
      </c>
      <c r="L116" s="46"/>
      <c r="M116" s="221" t="s">
        <v>19</v>
      </c>
      <c r="N116" s="222" t="s">
        <v>44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167</v>
      </c>
      <c r="AT116" s="225" t="s">
        <v>163</v>
      </c>
      <c r="AU116" s="225" t="s">
        <v>82</v>
      </c>
      <c r="AY116" s="19" t="s">
        <v>160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80</v>
      </c>
      <c r="BK116" s="226">
        <f>ROUND(I116*H116,2)</f>
        <v>0</v>
      </c>
      <c r="BL116" s="19" t="s">
        <v>167</v>
      </c>
      <c r="BM116" s="225" t="s">
        <v>221</v>
      </c>
    </row>
    <row r="117" s="2" customFormat="1" ht="16.5" customHeight="1">
      <c r="A117" s="40"/>
      <c r="B117" s="41"/>
      <c r="C117" s="214" t="s">
        <v>439</v>
      </c>
      <c r="D117" s="214" t="s">
        <v>163</v>
      </c>
      <c r="E117" s="215" t="s">
        <v>440</v>
      </c>
      <c r="F117" s="216" t="s">
        <v>441</v>
      </c>
      <c r="G117" s="217" t="s">
        <v>396</v>
      </c>
      <c r="H117" s="218">
        <v>14</v>
      </c>
      <c r="I117" s="219"/>
      <c r="J117" s="220">
        <f>ROUND(I117*H117,2)</f>
        <v>0</v>
      </c>
      <c r="K117" s="216" t="s">
        <v>19</v>
      </c>
      <c r="L117" s="46"/>
      <c r="M117" s="221" t="s">
        <v>19</v>
      </c>
      <c r="N117" s="222" t="s">
        <v>44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167</v>
      </c>
      <c r="AT117" s="225" t="s">
        <v>163</v>
      </c>
      <c r="AU117" s="225" t="s">
        <v>82</v>
      </c>
      <c r="AY117" s="19" t="s">
        <v>160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80</v>
      </c>
      <c r="BK117" s="226">
        <f>ROUND(I117*H117,2)</f>
        <v>0</v>
      </c>
      <c r="BL117" s="19" t="s">
        <v>167</v>
      </c>
      <c r="BM117" s="225" t="s">
        <v>226</v>
      </c>
    </row>
    <row r="118" s="2" customFormat="1" ht="16.5" customHeight="1">
      <c r="A118" s="40"/>
      <c r="B118" s="41"/>
      <c r="C118" s="214" t="s">
        <v>442</v>
      </c>
      <c r="D118" s="214" t="s">
        <v>163</v>
      </c>
      <c r="E118" s="215" t="s">
        <v>443</v>
      </c>
      <c r="F118" s="216" t="s">
        <v>444</v>
      </c>
      <c r="G118" s="217" t="s">
        <v>396</v>
      </c>
      <c r="H118" s="218">
        <v>1</v>
      </c>
      <c r="I118" s="219"/>
      <c r="J118" s="220">
        <f>ROUND(I118*H118,2)</f>
        <v>0</v>
      </c>
      <c r="K118" s="216" t="s">
        <v>19</v>
      </c>
      <c r="L118" s="46"/>
      <c r="M118" s="221" t="s">
        <v>19</v>
      </c>
      <c r="N118" s="222" t="s">
        <v>44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167</v>
      </c>
      <c r="AT118" s="225" t="s">
        <v>163</v>
      </c>
      <c r="AU118" s="225" t="s">
        <v>82</v>
      </c>
      <c r="AY118" s="19" t="s">
        <v>160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80</v>
      </c>
      <c r="BK118" s="226">
        <f>ROUND(I118*H118,2)</f>
        <v>0</v>
      </c>
      <c r="BL118" s="19" t="s">
        <v>167</v>
      </c>
      <c r="BM118" s="225" t="s">
        <v>230</v>
      </c>
    </row>
    <row r="119" s="2" customFormat="1" ht="16.5" customHeight="1">
      <c r="A119" s="40"/>
      <c r="B119" s="41"/>
      <c r="C119" s="214" t="s">
        <v>445</v>
      </c>
      <c r="D119" s="214" t="s">
        <v>163</v>
      </c>
      <c r="E119" s="215" t="s">
        <v>446</v>
      </c>
      <c r="F119" s="216" t="s">
        <v>447</v>
      </c>
      <c r="G119" s="217" t="s">
        <v>396</v>
      </c>
      <c r="H119" s="218">
        <v>1</v>
      </c>
      <c r="I119" s="219"/>
      <c r="J119" s="220">
        <f>ROUND(I119*H119,2)</f>
        <v>0</v>
      </c>
      <c r="K119" s="216" t="s">
        <v>19</v>
      </c>
      <c r="L119" s="46"/>
      <c r="M119" s="221" t="s">
        <v>19</v>
      </c>
      <c r="N119" s="222" t="s">
        <v>44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167</v>
      </c>
      <c r="AT119" s="225" t="s">
        <v>163</v>
      </c>
      <c r="AU119" s="225" t="s">
        <v>82</v>
      </c>
      <c r="AY119" s="19" t="s">
        <v>160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80</v>
      </c>
      <c r="BK119" s="226">
        <f>ROUND(I119*H119,2)</f>
        <v>0</v>
      </c>
      <c r="BL119" s="19" t="s">
        <v>167</v>
      </c>
      <c r="BM119" s="225" t="s">
        <v>313</v>
      </c>
    </row>
    <row r="120" s="2" customFormat="1" ht="16.5" customHeight="1">
      <c r="A120" s="40"/>
      <c r="B120" s="41"/>
      <c r="C120" s="214" t="s">
        <v>448</v>
      </c>
      <c r="D120" s="214" t="s">
        <v>163</v>
      </c>
      <c r="E120" s="215" t="s">
        <v>449</v>
      </c>
      <c r="F120" s="216" t="s">
        <v>450</v>
      </c>
      <c r="G120" s="217" t="s">
        <v>396</v>
      </c>
      <c r="H120" s="218">
        <v>3</v>
      </c>
      <c r="I120" s="219"/>
      <c r="J120" s="220">
        <f>ROUND(I120*H120,2)</f>
        <v>0</v>
      </c>
      <c r="K120" s="216" t="s">
        <v>19</v>
      </c>
      <c r="L120" s="46"/>
      <c r="M120" s="221" t="s">
        <v>19</v>
      </c>
      <c r="N120" s="222" t="s">
        <v>44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167</v>
      </c>
      <c r="AT120" s="225" t="s">
        <v>163</v>
      </c>
      <c r="AU120" s="225" t="s">
        <v>82</v>
      </c>
      <c r="AY120" s="19" t="s">
        <v>160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80</v>
      </c>
      <c r="BK120" s="226">
        <f>ROUND(I120*H120,2)</f>
        <v>0</v>
      </c>
      <c r="BL120" s="19" t="s">
        <v>167</v>
      </c>
      <c r="BM120" s="225" t="s">
        <v>234</v>
      </c>
    </row>
    <row r="121" s="2" customFormat="1" ht="16.5" customHeight="1">
      <c r="A121" s="40"/>
      <c r="B121" s="41"/>
      <c r="C121" s="214" t="s">
        <v>451</v>
      </c>
      <c r="D121" s="214" t="s">
        <v>163</v>
      </c>
      <c r="E121" s="215" t="s">
        <v>452</v>
      </c>
      <c r="F121" s="216" t="s">
        <v>453</v>
      </c>
      <c r="G121" s="217" t="s">
        <v>396</v>
      </c>
      <c r="H121" s="218">
        <v>1</v>
      </c>
      <c r="I121" s="219"/>
      <c r="J121" s="220">
        <f>ROUND(I121*H121,2)</f>
        <v>0</v>
      </c>
      <c r="K121" s="216" t="s">
        <v>19</v>
      </c>
      <c r="L121" s="46"/>
      <c r="M121" s="221" t="s">
        <v>19</v>
      </c>
      <c r="N121" s="222" t="s">
        <v>44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167</v>
      </c>
      <c r="AT121" s="225" t="s">
        <v>163</v>
      </c>
      <c r="AU121" s="225" t="s">
        <v>82</v>
      </c>
      <c r="AY121" s="19" t="s">
        <v>160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80</v>
      </c>
      <c r="BK121" s="226">
        <f>ROUND(I121*H121,2)</f>
        <v>0</v>
      </c>
      <c r="BL121" s="19" t="s">
        <v>167</v>
      </c>
      <c r="BM121" s="225" t="s">
        <v>250</v>
      </c>
    </row>
    <row r="122" s="2" customFormat="1" ht="16.5" customHeight="1">
      <c r="A122" s="40"/>
      <c r="B122" s="41"/>
      <c r="C122" s="214" t="s">
        <v>454</v>
      </c>
      <c r="D122" s="214" t="s">
        <v>163</v>
      </c>
      <c r="E122" s="215" t="s">
        <v>455</v>
      </c>
      <c r="F122" s="216" t="s">
        <v>456</v>
      </c>
      <c r="G122" s="217" t="s">
        <v>396</v>
      </c>
      <c r="H122" s="218">
        <v>1</v>
      </c>
      <c r="I122" s="219"/>
      <c r="J122" s="220">
        <f>ROUND(I122*H122,2)</f>
        <v>0</v>
      </c>
      <c r="K122" s="216" t="s">
        <v>19</v>
      </c>
      <c r="L122" s="46"/>
      <c r="M122" s="221" t="s">
        <v>19</v>
      </c>
      <c r="N122" s="222" t="s">
        <v>44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167</v>
      </c>
      <c r="AT122" s="225" t="s">
        <v>163</v>
      </c>
      <c r="AU122" s="225" t="s">
        <v>82</v>
      </c>
      <c r="AY122" s="19" t="s">
        <v>160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80</v>
      </c>
      <c r="BK122" s="226">
        <f>ROUND(I122*H122,2)</f>
        <v>0</v>
      </c>
      <c r="BL122" s="19" t="s">
        <v>167</v>
      </c>
      <c r="BM122" s="225" t="s">
        <v>256</v>
      </c>
    </row>
    <row r="123" s="2" customFormat="1" ht="16.5" customHeight="1">
      <c r="A123" s="40"/>
      <c r="B123" s="41"/>
      <c r="C123" s="214" t="s">
        <v>457</v>
      </c>
      <c r="D123" s="214" t="s">
        <v>163</v>
      </c>
      <c r="E123" s="215" t="s">
        <v>458</v>
      </c>
      <c r="F123" s="216" t="s">
        <v>459</v>
      </c>
      <c r="G123" s="217" t="s">
        <v>396</v>
      </c>
      <c r="H123" s="218">
        <v>1</v>
      </c>
      <c r="I123" s="219"/>
      <c r="J123" s="220">
        <f>ROUND(I123*H123,2)</f>
        <v>0</v>
      </c>
      <c r="K123" s="216" t="s">
        <v>19</v>
      </c>
      <c r="L123" s="46"/>
      <c r="M123" s="221" t="s">
        <v>19</v>
      </c>
      <c r="N123" s="222" t="s">
        <v>44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167</v>
      </c>
      <c r="AT123" s="225" t="s">
        <v>163</v>
      </c>
      <c r="AU123" s="225" t="s">
        <v>82</v>
      </c>
      <c r="AY123" s="19" t="s">
        <v>160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80</v>
      </c>
      <c r="BK123" s="226">
        <f>ROUND(I123*H123,2)</f>
        <v>0</v>
      </c>
      <c r="BL123" s="19" t="s">
        <v>167</v>
      </c>
      <c r="BM123" s="225" t="s">
        <v>259</v>
      </c>
    </row>
    <row r="124" s="2" customFormat="1" ht="16.5" customHeight="1">
      <c r="A124" s="40"/>
      <c r="B124" s="41"/>
      <c r="C124" s="214" t="s">
        <v>460</v>
      </c>
      <c r="D124" s="214" t="s">
        <v>163</v>
      </c>
      <c r="E124" s="215" t="s">
        <v>461</v>
      </c>
      <c r="F124" s="216" t="s">
        <v>462</v>
      </c>
      <c r="G124" s="217" t="s">
        <v>396</v>
      </c>
      <c r="H124" s="218">
        <v>1</v>
      </c>
      <c r="I124" s="219"/>
      <c r="J124" s="220">
        <f>ROUND(I124*H124,2)</f>
        <v>0</v>
      </c>
      <c r="K124" s="216" t="s">
        <v>19</v>
      </c>
      <c r="L124" s="46"/>
      <c r="M124" s="221" t="s">
        <v>19</v>
      </c>
      <c r="N124" s="222" t="s">
        <v>44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167</v>
      </c>
      <c r="AT124" s="225" t="s">
        <v>163</v>
      </c>
      <c r="AU124" s="225" t="s">
        <v>82</v>
      </c>
      <c r="AY124" s="19" t="s">
        <v>160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80</v>
      </c>
      <c r="BK124" s="226">
        <f>ROUND(I124*H124,2)</f>
        <v>0</v>
      </c>
      <c r="BL124" s="19" t="s">
        <v>167</v>
      </c>
      <c r="BM124" s="225" t="s">
        <v>263</v>
      </c>
    </row>
    <row r="125" s="2" customFormat="1" ht="16.5" customHeight="1">
      <c r="A125" s="40"/>
      <c r="B125" s="41"/>
      <c r="C125" s="214" t="s">
        <v>463</v>
      </c>
      <c r="D125" s="214" t="s">
        <v>163</v>
      </c>
      <c r="E125" s="215" t="s">
        <v>464</v>
      </c>
      <c r="F125" s="216" t="s">
        <v>465</v>
      </c>
      <c r="G125" s="217" t="s">
        <v>396</v>
      </c>
      <c r="H125" s="218">
        <v>1</v>
      </c>
      <c r="I125" s="219"/>
      <c r="J125" s="220">
        <f>ROUND(I125*H125,2)</f>
        <v>0</v>
      </c>
      <c r="K125" s="216" t="s">
        <v>19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167</v>
      </c>
      <c r="AT125" s="225" t="s">
        <v>163</v>
      </c>
      <c r="AU125" s="225" t="s">
        <v>82</v>
      </c>
      <c r="AY125" s="19" t="s">
        <v>160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80</v>
      </c>
      <c r="BK125" s="226">
        <f>ROUND(I125*H125,2)</f>
        <v>0</v>
      </c>
      <c r="BL125" s="19" t="s">
        <v>167</v>
      </c>
      <c r="BM125" s="225" t="s">
        <v>362</v>
      </c>
    </row>
    <row r="126" s="2" customFormat="1" ht="16.5" customHeight="1">
      <c r="A126" s="40"/>
      <c r="B126" s="41"/>
      <c r="C126" s="214" t="s">
        <v>466</v>
      </c>
      <c r="D126" s="214" t="s">
        <v>163</v>
      </c>
      <c r="E126" s="215" t="s">
        <v>467</v>
      </c>
      <c r="F126" s="216" t="s">
        <v>468</v>
      </c>
      <c r="G126" s="217" t="s">
        <v>396</v>
      </c>
      <c r="H126" s="218">
        <v>1</v>
      </c>
      <c r="I126" s="219"/>
      <c r="J126" s="220">
        <f>ROUND(I126*H126,2)</f>
        <v>0</v>
      </c>
      <c r="K126" s="216" t="s">
        <v>19</v>
      </c>
      <c r="L126" s="46"/>
      <c r="M126" s="221" t="s">
        <v>19</v>
      </c>
      <c r="N126" s="222" t="s">
        <v>44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167</v>
      </c>
      <c r="AT126" s="225" t="s">
        <v>163</v>
      </c>
      <c r="AU126" s="225" t="s">
        <v>82</v>
      </c>
      <c r="AY126" s="19" t="s">
        <v>160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80</v>
      </c>
      <c r="BK126" s="226">
        <f>ROUND(I126*H126,2)</f>
        <v>0</v>
      </c>
      <c r="BL126" s="19" t="s">
        <v>167</v>
      </c>
      <c r="BM126" s="225" t="s">
        <v>266</v>
      </c>
    </row>
    <row r="127" s="2" customFormat="1" ht="16.5" customHeight="1">
      <c r="A127" s="40"/>
      <c r="B127" s="41"/>
      <c r="C127" s="214" t="s">
        <v>469</v>
      </c>
      <c r="D127" s="214" t="s">
        <v>163</v>
      </c>
      <c r="E127" s="215" t="s">
        <v>470</v>
      </c>
      <c r="F127" s="216" t="s">
        <v>471</v>
      </c>
      <c r="G127" s="217" t="s">
        <v>396</v>
      </c>
      <c r="H127" s="218">
        <v>1</v>
      </c>
      <c r="I127" s="219"/>
      <c r="J127" s="220">
        <f>ROUND(I127*H127,2)</f>
        <v>0</v>
      </c>
      <c r="K127" s="216" t="s">
        <v>19</v>
      </c>
      <c r="L127" s="46"/>
      <c r="M127" s="221" t="s">
        <v>19</v>
      </c>
      <c r="N127" s="222" t="s">
        <v>44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167</v>
      </c>
      <c r="AT127" s="225" t="s">
        <v>163</v>
      </c>
      <c r="AU127" s="225" t="s">
        <v>82</v>
      </c>
      <c r="AY127" s="19" t="s">
        <v>160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80</v>
      </c>
      <c r="BK127" s="226">
        <f>ROUND(I127*H127,2)</f>
        <v>0</v>
      </c>
      <c r="BL127" s="19" t="s">
        <v>167</v>
      </c>
      <c r="BM127" s="225" t="s">
        <v>270</v>
      </c>
    </row>
    <row r="128" s="2" customFormat="1" ht="16.5" customHeight="1">
      <c r="A128" s="40"/>
      <c r="B128" s="41"/>
      <c r="C128" s="214" t="s">
        <v>472</v>
      </c>
      <c r="D128" s="214" t="s">
        <v>163</v>
      </c>
      <c r="E128" s="215" t="s">
        <v>473</v>
      </c>
      <c r="F128" s="216" t="s">
        <v>462</v>
      </c>
      <c r="G128" s="217" t="s">
        <v>396</v>
      </c>
      <c r="H128" s="218">
        <v>1</v>
      </c>
      <c r="I128" s="219"/>
      <c r="J128" s="220">
        <f>ROUND(I128*H128,2)</f>
        <v>0</v>
      </c>
      <c r="K128" s="216" t="s">
        <v>19</v>
      </c>
      <c r="L128" s="46"/>
      <c r="M128" s="221" t="s">
        <v>19</v>
      </c>
      <c r="N128" s="222" t="s">
        <v>44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167</v>
      </c>
      <c r="AT128" s="225" t="s">
        <v>163</v>
      </c>
      <c r="AU128" s="225" t="s">
        <v>82</v>
      </c>
      <c r="AY128" s="19" t="s">
        <v>160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80</v>
      </c>
      <c r="BK128" s="226">
        <f>ROUND(I128*H128,2)</f>
        <v>0</v>
      </c>
      <c r="BL128" s="19" t="s">
        <v>167</v>
      </c>
      <c r="BM128" s="225" t="s">
        <v>273</v>
      </c>
    </row>
    <row r="129" s="2" customFormat="1" ht="16.5" customHeight="1">
      <c r="A129" s="40"/>
      <c r="B129" s="41"/>
      <c r="C129" s="214" t="s">
        <v>474</v>
      </c>
      <c r="D129" s="214" t="s">
        <v>163</v>
      </c>
      <c r="E129" s="215" t="s">
        <v>475</v>
      </c>
      <c r="F129" s="216" t="s">
        <v>465</v>
      </c>
      <c r="G129" s="217" t="s">
        <v>396</v>
      </c>
      <c r="H129" s="218">
        <v>1</v>
      </c>
      <c r="I129" s="219"/>
      <c r="J129" s="220">
        <f>ROUND(I129*H129,2)</f>
        <v>0</v>
      </c>
      <c r="K129" s="216" t="s">
        <v>19</v>
      </c>
      <c r="L129" s="46"/>
      <c r="M129" s="221" t="s">
        <v>19</v>
      </c>
      <c r="N129" s="222" t="s">
        <v>44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167</v>
      </c>
      <c r="AT129" s="225" t="s">
        <v>163</v>
      </c>
      <c r="AU129" s="225" t="s">
        <v>82</v>
      </c>
      <c r="AY129" s="19" t="s">
        <v>160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80</v>
      </c>
      <c r="BK129" s="226">
        <f>ROUND(I129*H129,2)</f>
        <v>0</v>
      </c>
      <c r="BL129" s="19" t="s">
        <v>167</v>
      </c>
      <c r="BM129" s="225" t="s">
        <v>284</v>
      </c>
    </row>
    <row r="130" s="2" customFormat="1" ht="16.5" customHeight="1">
      <c r="A130" s="40"/>
      <c r="B130" s="41"/>
      <c r="C130" s="214" t="s">
        <v>476</v>
      </c>
      <c r="D130" s="214" t="s">
        <v>163</v>
      </c>
      <c r="E130" s="215" t="s">
        <v>477</v>
      </c>
      <c r="F130" s="216" t="s">
        <v>468</v>
      </c>
      <c r="G130" s="217" t="s">
        <v>396</v>
      </c>
      <c r="H130" s="218">
        <v>1</v>
      </c>
      <c r="I130" s="219"/>
      <c r="J130" s="220">
        <f>ROUND(I130*H130,2)</f>
        <v>0</v>
      </c>
      <c r="K130" s="216" t="s">
        <v>19</v>
      </c>
      <c r="L130" s="46"/>
      <c r="M130" s="221" t="s">
        <v>19</v>
      </c>
      <c r="N130" s="222" t="s">
        <v>44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167</v>
      </c>
      <c r="AT130" s="225" t="s">
        <v>163</v>
      </c>
      <c r="AU130" s="225" t="s">
        <v>82</v>
      </c>
      <c r="AY130" s="19" t="s">
        <v>160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80</v>
      </c>
      <c r="BK130" s="226">
        <f>ROUND(I130*H130,2)</f>
        <v>0</v>
      </c>
      <c r="BL130" s="19" t="s">
        <v>167</v>
      </c>
      <c r="BM130" s="225" t="s">
        <v>287</v>
      </c>
    </row>
    <row r="131" s="2" customFormat="1" ht="16.5" customHeight="1">
      <c r="A131" s="40"/>
      <c r="B131" s="41"/>
      <c r="C131" s="214" t="s">
        <v>478</v>
      </c>
      <c r="D131" s="214" t="s">
        <v>163</v>
      </c>
      <c r="E131" s="215" t="s">
        <v>479</v>
      </c>
      <c r="F131" s="216" t="s">
        <v>480</v>
      </c>
      <c r="G131" s="217" t="s">
        <v>396</v>
      </c>
      <c r="H131" s="218">
        <v>1</v>
      </c>
      <c r="I131" s="219"/>
      <c r="J131" s="220">
        <f>ROUND(I131*H131,2)</f>
        <v>0</v>
      </c>
      <c r="K131" s="216" t="s">
        <v>19</v>
      </c>
      <c r="L131" s="46"/>
      <c r="M131" s="221" t="s">
        <v>19</v>
      </c>
      <c r="N131" s="222" t="s">
        <v>44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167</v>
      </c>
      <c r="AT131" s="225" t="s">
        <v>163</v>
      </c>
      <c r="AU131" s="225" t="s">
        <v>82</v>
      </c>
      <c r="AY131" s="19" t="s">
        <v>160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80</v>
      </c>
      <c r="BK131" s="226">
        <f>ROUND(I131*H131,2)</f>
        <v>0</v>
      </c>
      <c r="BL131" s="19" t="s">
        <v>167</v>
      </c>
      <c r="BM131" s="225" t="s">
        <v>294</v>
      </c>
    </row>
    <row r="132" s="2" customFormat="1" ht="16.5" customHeight="1">
      <c r="A132" s="40"/>
      <c r="B132" s="41"/>
      <c r="C132" s="214" t="s">
        <v>481</v>
      </c>
      <c r="D132" s="214" t="s">
        <v>163</v>
      </c>
      <c r="E132" s="215" t="s">
        <v>482</v>
      </c>
      <c r="F132" s="216" t="s">
        <v>462</v>
      </c>
      <c r="G132" s="217" t="s">
        <v>396</v>
      </c>
      <c r="H132" s="218">
        <v>1</v>
      </c>
      <c r="I132" s="219"/>
      <c r="J132" s="220">
        <f>ROUND(I132*H132,2)</f>
        <v>0</v>
      </c>
      <c r="K132" s="216" t="s">
        <v>19</v>
      </c>
      <c r="L132" s="46"/>
      <c r="M132" s="221" t="s">
        <v>19</v>
      </c>
      <c r="N132" s="222" t="s">
        <v>44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167</v>
      </c>
      <c r="AT132" s="225" t="s">
        <v>163</v>
      </c>
      <c r="AU132" s="225" t="s">
        <v>82</v>
      </c>
      <c r="AY132" s="19" t="s">
        <v>160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80</v>
      </c>
      <c r="BK132" s="226">
        <f>ROUND(I132*H132,2)</f>
        <v>0</v>
      </c>
      <c r="BL132" s="19" t="s">
        <v>167</v>
      </c>
      <c r="BM132" s="225" t="s">
        <v>298</v>
      </c>
    </row>
    <row r="133" s="2" customFormat="1" ht="16.5" customHeight="1">
      <c r="A133" s="40"/>
      <c r="B133" s="41"/>
      <c r="C133" s="214" t="s">
        <v>483</v>
      </c>
      <c r="D133" s="214" t="s">
        <v>163</v>
      </c>
      <c r="E133" s="215" t="s">
        <v>484</v>
      </c>
      <c r="F133" s="216" t="s">
        <v>465</v>
      </c>
      <c r="G133" s="217" t="s">
        <v>396</v>
      </c>
      <c r="H133" s="218">
        <v>1</v>
      </c>
      <c r="I133" s="219"/>
      <c r="J133" s="220">
        <f>ROUND(I133*H133,2)</f>
        <v>0</v>
      </c>
      <c r="K133" s="216" t="s">
        <v>19</v>
      </c>
      <c r="L133" s="46"/>
      <c r="M133" s="221" t="s">
        <v>19</v>
      </c>
      <c r="N133" s="222" t="s">
        <v>44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167</v>
      </c>
      <c r="AT133" s="225" t="s">
        <v>163</v>
      </c>
      <c r="AU133" s="225" t="s">
        <v>82</v>
      </c>
      <c r="AY133" s="19" t="s">
        <v>160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80</v>
      </c>
      <c r="BK133" s="226">
        <f>ROUND(I133*H133,2)</f>
        <v>0</v>
      </c>
      <c r="BL133" s="19" t="s">
        <v>167</v>
      </c>
      <c r="BM133" s="225" t="s">
        <v>301</v>
      </c>
    </row>
    <row r="134" s="2" customFormat="1" ht="16.5" customHeight="1">
      <c r="A134" s="40"/>
      <c r="B134" s="41"/>
      <c r="C134" s="214" t="s">
        <v>485</v>
      </c>
      <c r="D134" s="214" t="s">
        <v>163</v>
      </c>
      <c r="E134" s="215" t="s">
        <v>486</v>
      </c>
      <c r="F134" s="216" t="s">
        <v>468</v>
      </c>
      <c r="G134" s="217" t="s">
        <v>396</v>
      </c>
      <c r="H134" s="218">
        <v>1</v>
      </c>
      <c r="I134" s="219"/>
      <c r="J134" s="220">
        <f>ROUND(I134*H134,2)</f>
        <v>0</v>
      </c>
      <c r="K134" s="216" t="s">
        <v>19</v>
      </c>
      <c r="L134" s="46"/>
      <c r="M134" s="221" t="s">
        <v>19</v>
      </c>
      <c r="N134" s="222" t="s">
        <v>44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167</v>
      </c>
      <c r="AT134" s="225" t="s">
        <v>163</v>
      </c>
      <c r="AU134" s="225" t="s">
        <v>82</v>
      </c>
      <c r="AY134" s="19" t="s">
        <v>160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80</v>
      </c>
      <c r="BK134" s="226">
        <f>ROUND(I134*H134,2)</f>
        <v>0</v>
      </c>
      <c r="BL134" s="19" t="s">
        <v>167</v>
      </c>
      <c r="BM134" s="225" t="s">
        <v>308</v>
      </c>
    </row>
    <row r="135" s="2" customFormat="1" ht="16.5" customHeight="1">
      <c r="A135" s="40"/>
      <c r="B135" s="41"/>
      <c r="C135" s="214" t="s">
        <v>487</v>
      </c>
      <c r="D135" s="214" t="s">
        <v>163</v>
      </c>
      <c r="E135" s="215" t="s">
        <v>488</v>
      </c>
      <c r="F135" s="216" t="s">
        <v>480</v>
      </c>
      <c r="G135" s="217" t="s">
        <v>396</v>
      </c>
      <c r="H135" s="218">
        <v>1</v>
      </c>
      <c r="I135" s="219"/>
      <c r="J135" s="220">
        <f>ROUND(I135*H135,2)</f>
        <v>0</v>
      </c>
      <c r="K135" s="216" t="s">
        <v>19</v>
      </c>
      <c r="L135" s="46"/>
      <c r="M135" s="221" t="s">
        <v>19</v>
      </c>
      <c r="N135" s="222" t="s">
        <v>44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167</v>
      </c>
      <c r="AT135" s="225" t="s">
        <v>163</v>
      </c>
      <c r="AU135" s="225" t="s">
        <v>82</v>
      </c>
      <c r="AY135" s="19" t="s">
        <v>160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80</v>
      </c>
      <c r="BK135" s="226">
        <f>ROUND(I135*H135,2)</f>
        <v>0</v>
      </c>
      <c r="BL135" s="19" t="s">
        <v>167</v>
      </c>
      <c r="BM135" s="225" t="s">
        <v>489</v>
      </c>
    </row>
    <row r="136" s="2" customFormat="1" ht="16.5" customHeight="1">
      <c r="A136" s="40"/>
      <c r="B136" s="41"/>
      <c r="C136" s="214" t="s">
        <v>490</v>
      </c>
      <c r="D136" s="214" t="s">
        <v>163</v>
      </c>
      <c r="E136" s="215" t="s">
        <v>491</v>
      </c>
      <c r="F136" s="216" t="s">
        <v>462</v>
      </c>
      <c r="G136" s="217" t="s">
        <v>396</v>
      </c>
      <c r="H136" s="218">
        <v>1</v>
      </c>
      <c r="I136" s="219"/>
      <c r="J136" s="220">
        <f>ROUND(I136*H136,2)</f>
        <v>0</v>
      </c>
      <c r="K136" s="216" t="s">
        <v>19</v>
      </c>
      <c r="L136" s="46"/>
      <c r="M136" s="221" t="s">
        <v>19</v>
      </c>
      <c r="N136" s="222" t="s">
        <v>44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167</v>
      </c>
      <c r="AT136" s="225" t="s">
        <v>163</v>
      </c>
      <c r="AU136" s="225" t="s">
        <v>82</v>
      </c>
      <c r="AY136" s="19" t="s">
        <v>160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80</v>
      </c>
      <c r="BK136" s="226">
        <f>ROUND(I136*H136,2)</f>
        <v>0</v>
      </c>
      <c r="BL136" s="19" t="s">
        <v>167</v>
      </c>
      <c r="BM136" s="225" t="s">
        <v>492</v>
      </c>
    </row>
    <row r="137" s="2" customFormat="1" ht="16.5" customHeight="1">
      <c r="A137" s="40"/>
      <c r="B137" s="41"/>
      <c r="C137" s="214" t="s">
        <v>493</v>
      </c>
      <c r="D137" s="214" t="s">
        <v>163</v>
      </c>
      <c r="E137" s="215" t="s">
        <v>494</v>
      </c>
      <c r="F137" s="216" t="s">
        <v>465</v>
      </c>
      <c r="G137" s="217" t="s">
        <v>396</v>
      </c>
      <c r="H137" s="218">
        <v>1</v>
      </c>
      <c r="I137" s="219"/>
      <c r="J137" s="220">
        <f>ROUND(I137*H137,2)</f>
        <v>0</v>
      </c>
      <c r="K137" s="216" t="s">
        <v>19</v>
      </c>
      <c r="L137" s="46"/>
      <c r="M137" s="221" t="s">
        <v>19</v>
      </c>
      <c r="N137" s="222" t="s">
        <v>44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167</v>
      </c>
      <c r="AT137" s="225" t="s">
        <v>163</v>
      </c>
      <c r="AU137" s="225" t="s">
        <v>82</v>
      </c>
      <c r="AY137" s="19" t="s">
        <v>160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80</v>
      </c>
      <c r="BK137" s="226">
        <f>ROUND(I137*H137,2)</f>
        <v>0</v>
      </c>
      <c r="BL137" s="19" t="s">
        <v>167</v>
      </c>
      <c r="BM137" s="225" t="s">
        <v>495</v>
      </c>
    </row>
    <row r="138" s="2" customFormat="1" ht="16.5" customHeight="1">
      <c r="A138" s="40"/>
      <c r="B138" s="41"/>
      <c r="C138" s="214" t="s">
        <v>496</v>
      </c>
      <c r="D138" s="214" t="s">
        <v>163</v>
      </c>
      <c r="E138" s="215" t="s">
        <v>497</v>
      </c>
      <c r="F138" s="216" t="s">
        <v>468</v>
      </c>
      <c r="G138" s="217" t="s">
        <v>396</v>
      </c>
      <c r="H138" s="218">
        <v>1</v>
      </c>
      <c r="I138" s="219"/>
      <c r="J138" s="220">
        <f>ROUND(I138*H138,2)</f>
        <v>0</v>
      </c>
      <c r="K138" s="216" t="s">
        <v>19</v>
      </c>
      <c r="L138" s="46"/>
      <c r="M138" s="221" t="s">
        <v>19</v>
      </c>
      <c r="N138" s="222" t="s">
        <v>44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167</v>
      </c>
      <c r="AT138" s="225" t="s">
        <v>163</v>
      </c>
      <c r="AU138" s="225" t="s">
        <v>82</v>
      </c>
      <c r="AY138" s="19" t="s">
        <v>160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80</v>
      </c>
      <c r="BK138" s="226">
        <f>ROUND(I138*H138,2)</f>
        <v>0</v>
      </c>
      <c r="BL138" s="19" t="s">
        <v>167</v>
      </c>
      <c r="BM138" s="225" t="s">
        <v>325</v>
      </c>
    </row>
    <row r="139" s="2" customFormat="1" ht="16.5" customHeight="1">
      <c r="A139" s="40"/>
      <c r="B139" s="41"/>
      <c r="C139" s="214" t="s">
        <v>498</v>
      </c>
      <c r="D139" s="214" t="s">
        <v>163</v>
      </c>
      <c r="E139" s="215" t="s">
        <v>499</v>
      </c>
      <c r="F139" s="216" t="s">
        <v>471</v>
      </c>
      <c r="G139" s="217" t="s">
        <v>396</v>
      </c>
      <c r="H139" s="218">
        <v>1</v>
      </c>
      <c r="I139" s="219"/>
      <c r="J139" s="220">
        <f>ROUND(I139*H139,2)</f>
        <v>0</v>
      </c>
      <c r="K139" s="216" t="s">
        <v>19</v>
      </c>
      <c r="L139" s="46"/>
      <c r="M139" s="221" t="s">
        <v>19</v>
      </c>
      <c r="N139" s="222" t="s">
        <v>44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167</v>
      </c>
      <c r="AT139" s="225" t="s">
        <v>163</v>
      </c>
      <c r="AU139" s="225" t="s">
        <v>82</v>
      </c>
      <c r="AY139" s="19" t="s">
        <v>160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80</v>
      </c>
      <c r="BK139" s="226">
        <f>ROUND(I139*H139,2)</f>
        <v>0</v>
      </c>
      <c r="BL139" s="19" t="s">
        <v>167</v>
      </c>
      <c r="BM139" s="225" t="s">
        <v>329</v>
      </c>
    </row>
    <row r="140" s="2" customFormat="1" ht="16.5" customHeight="1">
      <c r="A140" s="40"/>
      <c r="B140" s="41"/>
      <c r="C140" s="214" t="s">
        <v>500</v>
      </c>
      <c r="D140" s="214" t="s">
        <v>163</v>
      </c>
      <c r="E140" s="215" t="s">
        <v>501</v>
      </c>
      <c r="F140" s="216" t="s">
        <v>462</v>
      </c>
      <c r="G140" s="217" t="s">
        <v>396</v>
      </c>
      <c r="H140" s="218">
        <v>1</v>
      </c>
      <c r="I140" s="219"/>
      <c r="J140" s="220">
        <f>ROUND(I140*H140,2)</f>
        <v>0</v>
      </c>
      <c r="K140" s="216" t="s">
        <v>19</v>
      </c>
      <c r="L140" s="46"/>
      <c r="M140" s="221" t="s">
        <v>19</v>
      </c>
      <c r="N140" s="222" t="s">
        <v>44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167</v>
      </c>
      <c r="AT140" s="225" t="s">
        <v>163</v>
      </c>
      <c r="AU140" s="225" t="s">
        <v>82</v>
      </c>
      <c r="AY140" s="19" t="s">
        <v>160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80</v>
      </c>
      <c r="BK140" s="226">
        <f>ROUND(I140*H140,2)</f>
        <v>0</v>
      </c>
      <c r="BL140" s="19" t="s">
        <v>167</v>
      </c>
      <c r="BM140" s="225" t="s">
        <v>332</v>
      </c>
    </row>
    <row r="141" s="2" customFormat="1" ht="16.5" customHeight="1">
      <c r="A141" s="40"/>
      <c r="B141" s="41"/>
      <c r="C141" s="214" t="s">
        <v>502</v>
      </c>
      <c r="D141" s="214" t="s">
        <v>163</v>
      </c>
      <c r="E141" s="215" t="s">
        <v>503</v>
      </c>
      <c r="F141" s="216" t="s">
        <v>465</v>
      </c>
      <c r="G141" s="217" t="s">
        <v>396</v>
      </c>
      <c r="H141" s="218">
        <v>1</v>
      </c>
      <c r="I141" s="219"/>
      <c r="J141" s="220">
        <f>ROUND(I141*H141,2)</f>
        <v>0</v>
      </c>
      <c r="K141" s="216" t="s">
        <v>19</v>
      </c>
      <c r="L141" s="46"/>
      <c r="M141" s="221" t="s">
        <v>19</v>
      </c>
      <c r="N141" s="222" t="s">
        <v>44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167</v>
      </c>
      <c r="AT141" s="225" t="s">
        <v>163</v>
      </c>
      <c r="AU141" s="225" t="s">
        <v>82</v>
      </c>
      <c r="AY141" s="19" t="s">
        <v>160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80</v>
      </c>
      <c r="BK141" s="226">
        <f>ROUND(I141*H141,2)</f>
        <v>0</v>
      </c>
      <c r="BL141" s="19" t="s">
        <v>167</v>
      </c>
      <c r="BM141" s="225" t="s">
        <v>338</v>
      </c>
    </row>
    <row r="142" s="2" customFormat="1" ht="16.5" customHeight="1">
      <c r="A142" s="40"/>
      <c r="B142" s="41"/>
      <c r="C142" s="214" t="s">
        <v>504</v>
      </c>
      <c r="D142" s="214" t="s">
        <v>163</v>
      </c>
      <c r="E142" s="215" t="s">
        <v>505</v>
      </c>
      <c r="F142" s="216" t="s">
        <v>468</v>
      </c>
      <c r="G142" s="217" t="s">
        <v>396</v>
      </c>
      <c r="H142" s="218">
        <v>1</v>
      </c>
      <c r="I142" s="219"/>
      <c r="J142" s="220">
        <f>ROUND(I142*H142,2)</f>
        <v>0</v>
      </c>
      <c r="K142" s="216" t="s">
        <v>19</v>
      </c>
      <c r="L142" s="46"/>
      <c r="M142" s="221" t="s">
        <v>19</v>
      </c>
      <c r="N142" s="222" t="s">
        <v>44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167</v>
      </c>
      <c r="AT142" s="225" t="s">
        <v>163</v>
      </c>
      <c r="AU142" s="225" t="s">
        <v>82</v>
      </c>
      <c r="AY142" s="19" t="s">
        <v>160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80</v>
      </c>
      <c r="BK142" s="226">
        <f>ROUND(I142*H142,2)</f>
        <v>0</v>
      </c>
      <c r="BL142" s="19" t="s">
        <v>167</v>
      </c>
      <c r="BM142" s="225" t="s">
        <v>341</v>
      </c>
    </row>
    <row r="143" s="2" customFormat="1" ht="16.5" customHeight="1">
      <c r="A143" s="40"/>
      <c r="B143" s="41"/>
      <c r="C143" s="214" t="s">
        <v>506</v>
      </c>
      <c r="D143" s="214" t="s">
        <v>163</v>
      </c>
      <c r="E143" s="215" t="s">
        <v>507</v>
      </c>
      <c r="F143" s="216" t="s">
        <v>508</v>
      </c>
      <c r="G143" s="217" t="s">
        <v>396</v>
      </c>
      <c r="H143" s="218">
        <v>1</v>
      </c>
      <c r="I143" s="219"/>
      <c r="J143" s="220">
        <f>ROUND(I143*H143,2)</f>
        <v>0</v>
      </c>
      <c r="K143" s="216" t="s">
        <v>19</v>
      </c>
      <c r="L143" s="46"/>
      <c r="M143" s="221" t="s">
        <v>19</v>
      </c>
      <c r="N143" s="222" t="s">
        <v>44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167</v>
      </c>
      <c r="AT143" s="225" t="s">
        <v>163</v>
      </c>
      <c r="AU143" s="225" t="s">
        <v>82</v>
      </c>
      <c r="AY143" s="19" t="s">
        <v>160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80</v>
      </c>
      <c r="BK143" s="226">
        <f>ROUND(I143*H143,2)</f>
        <v>0</v>
      </c>
      <c r="BL143" s="19" t="s">
        <v>167</v>
      </c>
      <c r="BM143" s="225" t="s">
        <v>509</v>
      </c>
    </row>
    <row r="144" s="2" customFormat="1" ht="16.5" customHeight="1">
      <c r="A144" s="40"/>
      <c r="B144" s="41"/>
      <c r="C144" s="214" t="s">
        <v>510</v>
      </c>
      <c r="D144" s="214" t="s">
        <v>163</v>
      </c>
      <c r="E144" s="215" t="s">
        <v>511</v>
      </c>
      <c r="F144" s="216" t="s">
        <v>462</v>
      </c>
      <c r="G144" s="217" t="s">
        <v>396</v>
      </c>
      <c r="H144" s="218">
        <v>1</v>
      </c>
      <c r="I144" s="219"/>
      <c r="J144" s="220">
        <f>ROUND(I144*H144,2)</f>
        <v>0</v>
      </c>
      <c r="K144" s="216" t="s">
        <v>19</v>
      </c>
      <c r="L144" s="46"/>
      <c r="M144" s="221" t="s">
        <v>19</v>
      </c>
      <c r="N144" s="222" t="s">
        <v>44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167</v>
      </c>
      <c r="AT144" s="225" t="s">
        <v>163</v>
      </c>
      <c r="AU144" s="225" t="s">
        <v>82</v>
      </c>
      <c r="AY144" s="19" t="s">
        <v>160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80</v>
      </c>
      <c r="BK144" s="226">
        <f>ROUND(I144*H144,2)</f>
        <v>0</v>
      </c>
      <c r="BL144" s="19" t="s">
        <v>167</v>
      </c>
      <c r="BM144" s="225" t="s">
        <v>347</v>
      </c>
    </row>
    <row r="145" s="2" customFormat="1" ht="16.5" customHeight="1">
      <c r="A145" s="40"/>
      <c r="B145" s="41"/>
      <c r="C145" s="214" t="s">
        <v>512</v>
      </c>
      <c r="D145" s="214" t="s">
        <v>163</v>
      </c>
      <c r="E145" s="215" t="s">
        <v>513</v>
      </c>
      <c r="F145" s="216" t="s">
        <v>465</v>
      </c>
      <c r="G145" s="217" t="s">
        <v>396</v>
      </c>
      <c r="H145" s="218">
        <v>1</v>
      </c>
      <c r="I145" s="219"/>
      <c r="J145" s="220">
        <f>ROUND(I145*H145,2)</f>
        <v>0</v>
      </c>
      <c r="K145" s="216" t="s">
        <v>19</v>
      </c>
      <c r="L145" s="46"/>
      <c r="M145" s="221" t="s">
        <v>19</v>
      </c>
      <c r="N145" s="222" t="s">
        <v>44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167</v>
      </c>
      <c r="AT145" s="225" t="s">
        <v>163</v>
      </c>
      <c r="AU145" s="225" t="s">
        <v>82</v>
      </c>
      <c r="AY145" s="19" t="s">
        <v>160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80</v>
      </c>
      <c r="BK145" s="226">
        <f>ROUND(I145*H145,2)</f>
        <v>0</v>
      </c>
      <c r="BL145" s="19" t="s">
        <v>167</v>
      </c>
      <c r="BM145" s="225" t="s">
        <v>350</v>
      </c>
    </row>
    <row r="146" s="2" customFormat="1" ht="16.5" customHeight="1">
      <c r="A146" s="40"/>
      <c r="B146" s="41"/>
      <c r="C146" s="214" t="s">
        <v>514</v>
      </c>
      <c r="D146" s="214" t="s">
        <v>163</v>
      </c>
      <c r="E146" s="215" t="s">
        <v>515</v>
      </c>
      <c r="F146" s="216" t="s">
        <v>468</v>
      </c>
      <c r="G146" s="217" t="s">
        <v>396</v>
      </c>
      <c r="H146" s="218">
        <v>1</v>
      </c>
      <c r="I146" s="219"/>
      <c r="J146" s="220">
        <f>ROUND(I146*H146,2)</f>
        <v>0</v>
      </c>
      <c r="K146" s="216" t="s">
        <v>19</v>
      </c>
      <c r="L146" s="46"/>
      <c r="M146" s="221" t="s">
        <v>19</v>
      </c>
      <c r="N146" s="222" t="s">
        <v>44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167</v>
      </c>
      <c r="AT146" s="225" t="s">
        <v>163</v>
      </c>
      <c r="AU146" s="225" t="s">
        <v>82</v>
      </c>
      <c r="AY146" s="19" t="s">
        <v>160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80</v>
      </c>
      <c r="BK146" s="226">
        <f>ROUND(I146*H146,2)</f>
        <v>0</v>
      </c>
      <c r="BL146" s="19" t="s">
        <v>167</v>
      </c>
      <c r="BM146" s="225" t="s">
        <v>354</v>
      </c>
    </row>
    <row r="147" s="2" customFormat="1" ht="16.5" customHeight="1">
      <c r="A147" s="40"/>
      <c r="B147" s="41"/>
      <c r="C147" s="214" t="s">
        <v>516</v>
      </c>
      <c r="D147" s="214" t="s">
        <v>163</v>
      </c>
      <c r="E147" s="215" t="s">
        <v>517</v>
      </c>
      <c r="F147" s="216" t="s">
        <v>471</v>
      </c>
      <c r="G147" s="217" t="s">
        <v>396</v>
      </c>
      <c r="H147" s="218">
        <v>1</v>
      </c>
      <c r="I147" s="219"/>
      <c r="J147" s="220">
        <f>ROUND(I147*H147,2)</f>
        <v>0</v>
      </c>
      <c r="K147" s="216" t="s">
        <v>19</v>
      </c>
      <c r="L147" s="46"/>
      <c r="M147" s="221" t="s">
        <v>19</v>
      </c>
      <c r="N147" s="222" t="s">
        <v>44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167</v>
      </c>
      <c r="AT147" s="225" t="s">
        <v>163</v>
      </c>
      <c r="AU147" s="225" t="s">
        <v>82</v>
      </c>
      <c r="AY147" s="19" t="s">
        <v>160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80</v>
      </c>
      <c r="BK147" s="226">
        <f>ROUND(I147*H147,2)</f>
        <v>0</v>
      </c>
      <c r="BL147" s="19" t="s">
        <v>167</v>
      </c>
      <c r="BM147" s="225" t="s">
        <v>357</v>
      </c>
    </row>
    <row r="148" s="2" customFormat="1" ht="16.5" customHeight="1">
      <c r="A148" s="40"/>
      <c r="B148" s="41"/>
      <c r="C148" s="214" t="s">
        <v>518</v>
      </c>
      <c r="D148" s="214" t="s">
        <v>163</v>
      </c>
      <c r="E148" s="215" t="s">
        <v>519</v>
      </c>
      <c r="F148" s="216" t="s">
        <v>462</v>
      </c>
      <c r="G148" s="217" t="s">
        <v>396</v>
      </c>
      <c r="H148" s="218">
        <v>1</v>
      </c>
      <c r="I148" s="219"/>
      <c r="J148" s="220">
        <f>ROUND(I148*H148,2)</f>
        <v>0</v>
      </c>
      <c r="K148" s="216" t="s">
        <v>19</v>
      </c>
      <c r="L148" s="46"/>
      <c r="M148" s="221" t="s">
        <v>19</v>
      </c>
      <c r="N148" s="222" t="s">
        <v>44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167</v>
      </c>
      <c r="AT148" s="225" t="s">
        <v>163</v>
      </c>
      <c r="AU148" s="225" t="s">
        <v>82</v>
      </c>
      <c r="AY148" s="19" t="s">
        <v>160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80</v>
      </c>
      <c r="BK148" s="226">
        <f>ROUND(I148*H148,2)</f>
        <v>0</v>
      </c>
      <c r="BL148" s="19" t="s">
        <v>167</v>
      </c>
      <c r="BM148" s="225" t="s">
        <v>361</v>
      </c>
    </row>
    <row r="149" s="2" customFormat="1" ht="16.5" customHeight="1">
      <c r="A149" s="40"/>
      <c r="B149" s="41"/>
      <c r="C149" s="214" t="s">
        <v>520</v>
      </c>
      <c r="D149" s="214" t="s">
        <v>163</v>
      </c>
      <c r="E149" s="215" t="s">
        <v>521</v>
      </c>
      <c r="F149" s="216" t="s">
        <v>465</v>
      </c>
      <c r="G149" s="217" t="s">
        <v>396</v>
      </c>
      <c r="H149" s="218">
        <v>1</v>
      </c>
      <c r="I149" s="219"/>
      <c r="J149" s="220">
        <f>ROUND(I149*H149,2)</f>
        <v>0</v>
      </c>
      <c r="K149" s="216" t="s">
        <v>19</v>
      </c>
      <c r="L149" s="46"/>
      <c r="M149" s="221" t="s">
        <v>19</v>
      </c>
      <c r="N149" s="222" t="s">
        <v>44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167</v>
      </c>
      <c r="AT149" s="225" t="s">
        <v>163</v>
      </c>
      <c r="AU149" s="225" t="s">
        <v>82</v>
      </c>
      <c r="AY149" s="19" t="s">
        <v>160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80</v>
      </c>
      <c r="BK149" s="226">
        <f>ROUND(I149*H149,2)</f>
        <v>0</v>
      </c>
      <c r="BL149" s="19" t="s">
        <v>167</v>
      </c>
      <c r="BM149" s="225" t="s">
        <v>365</v>
      </c>
    </row>
    <row r="150" s="2" customFormat="1" ht="16.5" customHeight="1">
      <c r="A150" s="40"/>
      <c r="B150" s="41"/>
      <c r="C150" s="214" t="s">
        <v>522</v>
      </c>
      <c r="D150" s="214" t="s">
        <v>163</v>
      </c>
      <c r="E150" s="215" t="s">
        <v>523</v>
      </c>
      <c r="F150" s="216" t="s">
        <v>468</v>
      </c>
      <c r="G150" s="217" t="s">
        <v>396</v>
      </c>
      <c r="H150" s="218">
        <v>1</v>
      </c>
      <c r="I150" s="219"/>
      <c r="J150" s="220">
        <f>ROUND(I150*H150,2)</f>
        <v>0</v>
      </c>
      <c r="K150" s="216" t="s">
        <v>19</v>
      </c>
      <c r="L150" s="46"/>
      <c r="M150" s="221" t="s">
        <v>19</v>
      </c>
      <c r="N150" s="222" t="s">
        <v>44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167</v>
      </c>
      <c r="AT150" s="225" t="s">
        <v>163</v>
      </c>
      <c r="AU150" s="225" t="s">
        <v>82</v>
      </c>
      <c r="AY150" s="19" t="s">
        <v>160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80</v>
      </c>
      <c r="BK150" s="226">
        <f>ROUND(I150*H150,2)</f>
        <v>0</v>
      </c>
      <c r="BL150" s="19" t="s">
        <v>167</v>
      </c>
      <c r="BM150" s="225" t="s">
        <v>369</v>
      </c>
    </row>
    <row r="151" s="2" customFormat="1" ht="16.5" customHeight="1">
      <c r="A151" s="40"/>
      <c r="B151" s="41"/>
      <c r="C151" s="214" t="s">
        <v>524</v>
      </c>
      <c r="D151" s="214" t="s">
        <v>163</v>
      </c>
      <c r="E151" s="215" t="s">
        <v>525</v>
      </c>
      <c r="F151" s="216" t="s">
        <v>471</v>
      </c>
      <c r="G151" s="217" t="s">
        <v>396</v>
      </c>
      <c r="H151" s="218">
        <v>1</v>
      </c>
      <c r="I151" s="219"/>
      <c r="J151" s="220">
        <f>ROUND(I151*H151,2)</f>
        <v>0</v>
      </c>
      <c r="K151" s="216" t="s">
        <v>19</v>
      </c>
      <c r="L151" s="46"/>
      <c r="M151" s="221" t="s">
        <v>19</v>
      </c>
      <c r="N151" s="222" t="s">
        <v>44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167</v>
      </c>
      <c r="AT151" s="225" t="s">
        <v>163</v>
      </c>
      <c r="AU151" s="225" t="s">
        <v>82</v>
      </c>
      <c r="AY151" s="19" t="s">
        <v>160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80</v>
      </c>
      <c r="BK151" s="226">
        <f>ROUND(I151*H151,2)</f>
        <v>0</v>
      </c>
      <c r="BL151" s="19" t="s">
        <v>167</v>
      </c>
      <c r="BM151" s="225" t="s">
        <v>372</v>
      </c>
    </row>
    <row r="152" s="2" customFormat="1" ht="16.5" customHeight="1">
      <c r="A152" s="40"/>
      <c r="B152" s="41"/>
      <c r="C152" s="214" t="s">
        <v>526</v>
      </c>
      <c r="D152" s="214" t="s">
        <v>163</v>
      </c>
      <c r="E152" s="215" t="s">
        <v>527</v>
      </c>
      <c r="F152" s="216" t="s">
        <v>462</v>
      </c>
      <c r="G152" s="217" t="s">
        <v>396</v>
      </c>
      <c r="H152" s="218">
        <v>1</v>
      </c>
      <c r="I152" s="219"/>
      <c r="J152" s="220">
        <f>ROUND(I152*H152,2)</f>
        <v>0</v>
      </c>
      <c r="K152" s="216" t="s">
        <v>19</v>
      </c>
      <c r="L152" s="46"/>
      <c r="M152" s="221" t="s">
        <v>19</v>
      </c>
      <c r="N152" s="222" t="s">
        <v>44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167</v>
      </c>
      <c r="AT152" s="225" t="s">
        <v>163</v>
      </c>
      <c r="AU152" s="225" t="s">
        <v>82</v>
      </c>
      <c r="AY152" s="19" t="s">
        <v>160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80</v>
      </c>
      <c r="BK152" s="226">
        <f>ROUND(I152*H152,2)</f>
        <v>0</v>
      </c>
      <c r="BL152" s="19" t="s">
        <v>167</v>
      </c>
      <c r="BM152" s="225" t="s">
        <v>376</v>
      </c>
    </row>
    <row r="153" s="2" customFormat="1" ht="16.5" customHeight="1">
      <c r="A153" s="40"/>
      <c r="B153" s="41"/>
      <c r="C153" s="214" t="s">
        <v>528</v>
      </c>
      <c r="D153" s="214" t="s">
        <v>163</v>
      </c>
      <c r="E153" s="215" t="s">
        <v>529</v>
      </c>
      <c r="F153" s="216" t="s">
        <v>465</v>
      </c>
      <c r="G153" s="217" t="s">
        <v>396</v>
      </c>
      <c r="H153" s="218">
        <v>1</v>
      </c>
      <c r="I153" s="219"/>
      <c r="J153" s="220">
        <f>ROUND(I153*H153,2)</f>
        <v>0</v>
      </c>
      <c r="K153" s="216" t="s">
        <v>19</v>
      </c>
      <c r="L153" s="46"/>
      <c r="M153" s="221" t="s">
        <v>19</v>
      </c>
      <c r="N153" s="222" t="s">
        <v>44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167</v>
      </c>
      <c r="AT153" s="225" t="s">
        <v>163</v>
      </c>
      <c r="AU153" s="225" t="s">
        <v>82</v>
      </c>
      <c r="AY153" s="19" t="s">
        <v>160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80</v>
      </c>
      <c r="BK153" s="226">
        <f>ROUND(I153*H153,2)</f>
        <v>0</v>
      </c>
      <c r="BL153" s="19" t="s">
        <v>167</v>
      </c>
      <c r="BM153" s="225" t="s">
        <v>413</v>
      </c>
    </row>
    <row r="154" s="2" customFormat="1" ht="16.5" customHeight="1">
      <c r="A154" s="40"/>
      <c r="B154" s="41"/>
      <c r="C154" s="214" t="s">
        <v>530</v>
      </c>
      <c r="D154" s="214" t="s">
        <v>163</v>
      </c>
      <c r="E154" s="215" t="s">
        <v>531</v>
      </c>
      <c r="F154" s="216" t="s">
        <v>468</v>
      </c>
      <c r="G154" s="217" t="s">
        <v>396</v>
      </c>
      <c r="H154" s="218">
        <v>1</v>
      </c>
      <c r="I154" s="219"/>
      <c r="J154" s="220">
        <f>ROUND(I154*H154,2)</f>
        <v>0</v>
      </c>
      <c r="K154" s="216" t="s">
        <v>19</v>
      </c>
      <c r="L154" s="46"/>
      <c r="M154" s="221" t="s">
        <v>19</v>
      </c>
      <c r="N154" s="222" t="s">
        <v>44</v>
      </c>
      <c r="O154" s="86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167</v>
      </c>
      <c r="AT154" s="225" t="s">
        <v>163</v>
      </c>
      <c r="AU154" s="225" t="s">
        <v>82</v>
      </c>
      <c r="AY154" s="19" t="s">
        <v>160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80</v>
      </c>
      <c r="BK154" s="226">
        <f>ROUND(I154*H154,2)</f>
        <v>0</v>
      </c>
      <c r="BL154" s="19" t="s">
        <v>167</v>
      </c>
      <c r="BM154" s="225" t="s">
        <v>419</v>
      </c>
    </row>
    <row r="155" s="2" customFormat="1" ht="16.5" customHeight="1">
      <c r="A155" s="40"/>
      <c r="B155" s="41"/>
      <c r="C155" s="214" t="s">
        <v>532</v>
      </c>
      <c r="D155" s="214" t="s">
        <v>163</v>
      </c>
      <c r="E155" s="215" t="s">
        <v>533</v>
      </c>
      <c r="F155" s="216" t="s">
        <v>459</v>
      </c>
      <c r="G155" s="217" t="s">
        <v>396</v>
      </c>
      <c r="H155" s="218">
        <v>1</v>
      </c>
      <c r="I155" s="219"/>
      <c r="J155" s="220">
        <f>ROUND(I155*H155,2)</f>
        <v>0</v>
      </c>
      <c r="K155" s="216" t="s">
        <v>19</v>
      </c>
      <c r="L155" s="46"/>
      <c r="M155" s="221" t="s">
        <v>19</v>
      </c>
      <c r="N155" s="222" t="s">
        <v>44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167</v>
      </c>
      <c r="AT155" s="225" t="s">
        <v>163</v>
      </c>
      <c r="AU155" s="225" t="s">
        <v>82</v>
      </c>
      <c r="AY155" s="19" t="s">
        <v>160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80</v>
      </c>
      <c r="BK155" s="226">
        <f>ROUND(I155*H155,2)</f>
        <v>0</v>
      </c>
      <c r="BL155" s="19" t="s">
        <v>167</v>
      </c>
      <c r="BM155" s="225" t="s">
        <v>425</v>
      </c>
    </row>
    <row r="156" s="2" customFormat="1" ht="16.5" customHeight="1">
      <c r="A156" s="40"/>
      <c r="B156" s="41"/>
      <c r="C156" s="214" t="s">
        <v>534</v>
      </c>
      <c r="D156" s="214" t="s">
        <v>163</v>
      </c>
      <c r="E156" s="215" t="s">
        <v>535</v>
      </c>
      <c r="F156" s="216" t="s">
        <v>462</v>
      </c>
      <c r="G156" s="217" t="s">
        <v>396</v>
      </c>
      <c r="H156" s="218">
        <v>1</v>
      </c>
      <c r="I156" s="219"/>
      <c r="J156" s="220">
        <f>ROUND(I156*H156,2)</f>
        <v>0</v>
      </c>
      <c r="K156" s="216" t="s">
        <v>19</v>
      </c>
      <c r="L156" s="46"/>
      <c r="M156" s="221" t="s">
        <v>19</v>
      </c>
      <c r="N156" s="222" t="s">
        <v>44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167</v>
      </c>
      <c r="AT156" s="225" t="s">
        <v>163</v>
      </c>
      <c r="AU156" s="225" t="s">
        <v>82</v>
      </c>
      <c r="AY156" s="19" t="s">
        <v>160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80</v>
      </c>
      <c r="BK156" s="226">
        <f>ROUND(I156*H156,2)</f>
        <v>0</v>
      </c>
      <c r="BL156" s="19" t="s">
        <v>167</v>
      </c>
      <c r="BM156" s="225" t="s">
        <v>431</v>
      </c>
    </row>
    <row r="157" s="2" customFormat="1" ht="16.5" customHeight="1">
      <c r="A157" s="40"/>
      <c r="B157" s="41"/>
      <c r="C157" s="214" t="s">
        <v>536</v>
      </c>
      <c r="D157" s="214" t="s">
        <v>163</v>
      </c>
      <c r="E157" s="215" t="s">
        <v>537</v>
      </c>
      <c r="F157" s="216" t="s">
        <v>465</v>
      </c>
      <c r="G157" s="217" t="s">
        <v>396</v>
      </c>
      <c r="H157" s="218">
        <v>1</v>
      </c>
      <c r="I157" s="219"/>
      <c r="J157" s="220">
        <f>ROUND(I157*H157,2)</f>
        <v>0</v>
      </c>
      <c r="K157" s="216" t="s">
        <v>19</v>
      </c>
      <c r="L157" s="46"/>
      <c r="M157" s="221" t="s">
        <v>19</v>
      </c>
      <c r="N157" s="222" t="s">
        <v>44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167</v>
      </c>
      <c r="AT157" s="225" t="s">
        <v>163</v>
      </c>
      <c r="AU157" s="225" t="s">
        <v>82</v>
      </c>
      <c r="AY157" s="19" t="s">
        <v>160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80</v>
      </c>
      <c r="BK157" s="226">
        <f>ROUND(I157*H157,2)</f>
        <v>0</v>
      </c>
      <c r="BL157" s="19" t="s">
        <v>167</v>
      </c>
      <c r="BM157" s="225" t="s">
        <v>436</v>
      </c>
    </row>
    <row r="158" s="2" customFormat="1" ht="16.5" customHeight="1">
      <c r="A158" s="40"/>
      <c r="B158" s="41"/>
      <c r="C158" s="214" t="s">
        <v>538</v>
      </c>
      <c r="D158" s="214" t="s">
        <v>163</v>
      </c>
      <c r="E158" s="215" t="s">
        <v>539</v>
      </c>
      <c r="F158" s="216" t="s">
        <v>468</v>
      </c>
      <c r="G158" s="217" t="s">
        <v>396</v>
      </c>
      <c r="H158" s="218">
        <v>1</v>
      </c>
      <c r="I158" s="219"/>
      <c r="J158" s="220">
        <f>ROUND(I158*H158,2)</f>
        <v>0</v>
      </c>
      <c r="K158" s="216" t="s">
        <v>19</v>
      </c>
      <c r="L158" s="46"/>
      <c r="M158" s="221" t="s">
        <v>19</v>
      </c>
      <c r="N158" s="222" t="s">
        <v>44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167</v>
      </c>
      <c r="AT158" s="225" t="s">
        <v>163</v>
      </c>
      <c r="AU158" s="225" t="s">
        <v>82</v>
      </c>
      <c r="AY158" s="19" t="s">
        <v>160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80</v>
      </c>
      <c r="BK158" s="226">
        <f>ROUND(I158*H158,2)</f>
        <v>0</v>
      </c>
      <c r="BL158" s="19" t="s">
        <v>167</v>
      </c>
      <c r="BM158" s="225" t="s">
        <v>442</v>
      </c>
    </row>
    <row r="159" s="2" customFormat="1" ht="16.5" customHeight="1">
      <c r="A159" s="40"/>
      <c r="B159" s="41"/>
      <c r="C159" s="214" t="s">
        <v>540</v>
      </c>
      <c r="D159" s="214" t="s">
        <v>163</v>
      </c>
      <c r="E159" s="215" t="s">
        <v>541</v>
      </c>
      <c r="F159" s="216" t="s">
        <v>459</v>
      </c>
      <c r="G159" s="217" t="s">
        <v>396</v>
      </c>
      <c r="H159" s="218">
        <v>1</v>
      </c>
      <c r="I159" s="219"/>
      <c r="J159" s="220">
        <f>ROUND(I159*H159,2)</f>
        <v>0</v>
      </c>
      <c r="K159" s="216" t="s">
        <v>19</v>
      </c>
      <c r="L159" s="46"/>
      <c r="M159" s="221" t="s">
        <v>19</v>
      </c>
      <c r="N159" s="222" t="s">
        <v>44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167</v>
      </c>
      <c r="AT159" s="225" t="s">
        <v>163</v>
      </c>
      <c r="AU159" s="225" t="s">
        <v>82</v>
      </c>
      <c r="AY159" s="19" t="s">
        <v>160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80</v>
      </c>
      <c r="BK159" s="226">
        <f>ROUND(I159*H159,2)</f>
        <v>0</v>
      </c>
      <c r="BL159" s="19" t="s">
        <v>167</v>
      </c>
      <c r="BM159" s="225" t="s">
        <v>448</v>
      </c>
    </row>
    <row r="160" s="2" customFormat="1" ht="16.5" customHeight="1">
      <c r="A160" s="40"/>
      <c r="B160" s="41"/>
      <c r="C160" s="214" t="s">
        <v>542</v>
      </c>
      <c r="D160" s="214" t="s">
        <v>163</v>
      </c>
      <c r="E160" s="215" t="s">
        <v>543</v>
      </c>
      <c r="F160" s="216" t="s">
        <v>462</v>
      </c>
      <c r="G160" s="217" t="s">
        <v>396</v>
      </c>
      <c r="H160" s="218">
        <v>1</v>
      </c>
      <c r="I160" s="219"/>
      <c r="J160" s="220">
        <f>ROUND(I160*H160,2)</f>
        <v>0</v>
      </c>
      <c r="K160" s="216" t="s">
        <v>19</v>
      </c>
      <c r="L160" s="46"/>
      <c r="M160" s="221" t="s">
        <v>19</v>
      </c>
      <c r="N160" s="222" t="s">
        <v>44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167</v>
      </c>
      <c r="AT160" s="225" t="s">
        <v>163</v>
      </c>
      <c r="AU160" s="225" t="s">
        <v>82</v>
      </c>
      <c r="AY160" s="19" t="s">
        <v>160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80</v>
      </c>
      <c r="BK160" s="226">
        <f>ROUND(I160*H160,2)</f>
        <v>0</v>
      </c>
      <c r="BL160" s="19" t="s">
        <v>167</v>
      </c>
      <c r="BM160" s="225" t="s">
        <v>454</v>
      </c>
    </row>
    <row r="161" s="2" customFormat="1" ht="16.5" customHeight="1">
      <c r="A161" s="40"/>
      <c r="B161" s="41"/>
      <c r="C161" s="214" t="s">
        <v>544</v>
      </c>
      <c r="D161" s="214" t="s">
        <v>163</v>
      </c>
      <c r="E161" s="215" t="s">
        <v>545</v>
      </c>
      <c r="F161" s="216" t="s">
        <v>465</v>
      </c>
      <c r="G161" s="217" t="s">
        <v>396</v>
      </c>
      <c r="H161" s="218">
        <v>1</v>
      </c>
      <c r="I161" s="219"/>
      <c r="J161" s="220">
        <f>ROUND(I161*H161,2)</f>
        <v>0</v>
      </c>
      <c r="K161" s="216" t="s">
        <v>19</v>
      </c>
      <c r="L161" s="46"/>
      <c r="M161" s="221" t="s">
        <v>19</v>
      </c>
      <c r="N161" s="222" t="s">
        <v>44</v>
      </c>
      <c r="O161" s="86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167</v>
      </c>
      <c r="AT161" s="225" t="s">
        <v>163</v>
      </c>
      <c r="AU161" s="225" t="s">
        <v>82</v>
      </c>
      <c r="AY161" s="19" t="s">
        <v>160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80</v>
      </c>
      <c r="BK161" s="226">
        <f>ROUND(I161*H161,2)</f>
        <v>0</v>
      </c>
      <c r="BL161" s="19" t="s">
        <v>167</v>
      </c>
      <c r="BM161" s="225" t="s">
        <v>460</v>
      </c>
    </row>
    <row r="162" s="2" customFormat="1" ht="16.5" customHeight="1">
      <c r="A162" s="40"/>
      <c r="B162" s="41"/>
      <c r="C162" s="214" t="s">
        <v>546</v>
      </c>
      <c r="D162" s="214" t="s">
        <v>163</v>
      </c>
      <c r="E162" s="215" t="s">
        <v>547</v>
      </c>
      <c r="F162" s="216" t="s">
        <v>468</v>
      </c>
      <c r="G162" s="217" t="s">
        <v>396</v>
      </c>
      <c r="H162" s="218">
        <v>1</v>
      </c>
      <c r="I162" s="219"/>
      <c r="J162" s="220">
        <f>ROUND(I162*H162,2)</f>
        <v>0</v>
      </c>
      <c r="K162" s="216" t="s">
        <v>19</v>
      </c>
      <c r="L162" s="46"/>
      <c r="M162" s="221" t="s">
        <v>19</v>
      </c>
      <c r="N162" s="222" t="s">
        <v>44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167</v>
      </c>
      <c r="AT162" s="225" t="s">
        <v>163</v>
      </c>
      <c r="AU162" s="225" t="s">
        <v>82</v>
      </c>
      <c r="AY162" s="19" t="s">
        <v>160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80</v>
      </c>
      <c r="BK162" s="226">
        <f>ROUND(I162*H162,2)</f>
        <v>0</v>
      </c>
      <c r="BL162" s="19" t="s">
        <v>167</v>
      </c>
      <c r="BM162" s="225" t="s">
        <v>466</v>
      </c>
    </row>
    <row r="163" s="2" customFormat="1" ht="16.5" customHeight="1">
      <c r="A163" s="40"/>
      <c r="B163" s="41"/>
      <c r="C163" s="214" t="s">
        <v>548</v>
      </c>
      <c r="D163" s="214" t="s">
        <v>163</v>
      </c>
      <c r="E163" s="215" t="s">
        <v>549</v>
      </c>
      <c r="F163" s="216" t="s">
        <v>550</v>
      </c>
      <c r="G163" s="217" t="s">
        <v>396</v>
      </c>
      <c r="H163" s="218">
        <v>1</v>
      </c>
      <c r="I163" s="219"/>
      <c r="J163" s="220">
        <f>ROUND(I163*H163,2)</f>
        <v>0</v>
      </c>
      <c r="K163" s="216" t="s">
        <v>19</v>
      </c>
      <c r="L163" s="46"/>
      <c r="M163" s="221" t="s">
        <v>19</v>
      </c>
      <c r="N163" s="222" t="s">
        <v>44</v>
      </c>
      <c r="O163" s="86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167</v>
      </c>
      <c r="AT163" s="225" t="s">
        <v>163</v>
      </c>
      <c r="AU163" s="225" t="s">
        <v>82</v>
      </c>
      <c r="AY163" s="19" t="s">
        <v>160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80</v>
      </c>
      <c r="BK163" s="226">
        <f>ROUND(I163*H163,2)</f>
        <v>0</v>
      </c>
      <c r="BL163" s="19" t="s">
        <v>167</v>
      </c>
      <c r="BM163" s="225" t="s">
        <v>472</v>
      </c>
    </row>
    <row r="164" s="2" customFormat="1" ht="16.5" customHeight="1">
      <c r="A164" s="40"/>
      <c r="B164" s="41"/>
      <c r="C164" s="214" t="s">
        <v>551</v>
      </c>
      <c r="D164" s="214" t="s">
        <v>163</v>
      </c>
      <c r="E164" s="215" t="s">
        <v>552</v>
      </c>
      <c r="F164" s="216" t="s">
        <v>462</v>
      </c>
      <c r="G164" s="217" t="s">
        <v>396</v>
      </c>
      <c r="H164" s="218">
        <v>1</v>
      </c>
      <c r="I164" s="219"/>
      <c r="J164" s="220">
        <f>ROUND(I164*H164,2)</f>
        <v>0</v>
      </c>
      <c r="K164" s="216" t="s">
        <v>19</v>
      </c>
      <c r="L164" s="46"/>
      <c r="M164" s="221" t="s">
        <v>19</v>
      </c>
      <c r="N164" s="222" t="s">
        <v>44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167</v>
      </c>
      <c r="AT164" s="225" t="s">
        <v>163</v>
      </c>
      <c r="AU164" s="225" t="s">
        <v>82</v>
      </c>
      <c r="AY164" s="19" t="s">
        <v>160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80</v>
      </c>
      <c r="BK164" s="226">
        <f>ROUND(I164*H164,2)</f>
        <v>0</v>
      </c>
      <c r="BL164" s="19" t="s">
        <v>167</v>
      </c>
      <c r="BM164" s="225" t="s">
        <v>476</v>
      </c>
    </row>
    <row r="165" s="2" customFormat="1" ht="16.5" customHeight="1">
      <c r="A165" s="40"/>
      <c r="B165" s="41"/>
      <c r="C165" s="214" t="s">
        <v>553</v>
      </c>
      <c r="D165" s="214" t="s">
        <v>163</v>
      </c>
      <c r="E165" s="215" t="s">
        <v>554</v>
      </c>
      <c r="F165" s="216" t="s">
        <v>465</v>
      </c>
      <c r="G165" s="217" t="s">
        <v>396</v>
      </c>
      <c r="H165" s="218">
        <v>1</v>
      </c>
      <c r="I165" s="219"/>
      <c r="J165" s="220">
        <f>ROUND(I165*H165,2)</f>
        <v>0</v>
      </c>
      <c r="K165" s="216" t="s">
        <v>19</v>
      </c>
      <c r="L165" s="46"/>
      <c r="M165" s="221" t="s">
        <v>19</v>
      </c>
      <c r="N165" s="222" t="s">
        <v>44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167</v>
      </c>
      <c r="AT165" s="225" t="s">
        <v>163</v>
      </c>
      <c r="AU165" s="225" t="s">
        <v>82</v>
      </c>
      <c r="AY165" s="19" t="s">
        <v>160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80</v>
      </c>
      <c r="BK165" s="226">
        <f>ROUND(I165*H165,2)</f>
        <v>0</v>
      </c>
      <c r="BL165" s="19" t="s">
        <v>167</v>
      </c>
      <c r="BM165" s="225" t="s">
        <v>481</v>
      </c>
    </row>
    <row r="166" s="2" customFormat="1" ht="16.5" customHeight="1">
      <c r="A166" s="40"/>
      <c r="B166" s="41"/>
      <c r="C166" s="214" t="s">
        <v>555</v>
      </c>
      <c r="D166" s="214" t="s">
        <v>163</v>
      </c>
      <c r="E166" s="215" t="s">
        <v>556</v>
      </c>
      <c r="F166" s="216" t="s">
        <v>468</v>
      </c>
      <c r="G166" s="217" t="s">
        <v>396</v>
      </c>
      <c r="H166" s="218">
        <v>1</v>
      </c>
      <c r="I166" s="219"/>
      <c r="J166" s="220">
        <f>ROUND(I166*H166,2)</f>
        <v>0</v>
      </c>
      <c r="K166" s="216" t="s">
        <v>19</v>
      </c>
      <c r="L166" s="46"/>
      <c r="M166" s="221" t="s">
        <v>19</v>
      </c>
      <c r="N166" s="222" t="s">
        <v>44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167</v>
      </c>
      <c r="AT166" s="225" t="s">
        <v>163</v>
      </c>
      <c r="AU166" s="225" t="s">
        <v>82</v>
      </c>
      <c r="AY166" s="19" t="s">
        <v>160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80</v>
      </c>
      <c r="BK166" s="226">
        <f>ROUND(I166*H166,2)</f>
        <v>0</v>
      </c>
      <c r="BL166" s="19" t="s">
        <v>167</v>
      </c>
      <c r="BM166" s="225" t="s">
        <v>485</v>
      </c>
    </row>
    <row r="167" s="2" customFormat="1" ht="16.5" customHeight="1">
      <c r="A167" s="40"/>
      <c r="B167" s="41"/>
      <c r="C167" s="214" t="s">
        <v>557</v>
      </c>
      <c r="D167" s="214" t="s">
        <v>163</v>
      </c>
      <c r="E167" s="215" t="s">
        <v>558</v>
      </c>
      <c r="F167" s="216" t="s">
        <v>559</v>
      </c>
      <c r="G167" s="217" t="s">
        <v>396</v>
      </c>
      <c r="H167" s="218">
        <v>1</v>
      </c>
      <c r="I167" s="219"/>
      <c r="J167" s="220">
        <f>ROUND(I167*H167,2)</f>
        <v>0</v>
      </c>
      <c r="K167" s="216" t="s">
        <v>19</v>
      </c>
      <c r="L167" s="46"/>
      <c r="M167" s="221" t="s">
        <v>19</v>
      </c>
      <c r="N167" s="222" t="s">
        <v>44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167</v>
      </c>
      <c r="AT167" s="225" t="s">
        <v>163</v>
      </c>
      <c r="AU167" s="225" t="s">
        <v>82</v>
      </c>
      <c r="AY167" s="19" t="s">
        <v>160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80</v>
      </c>
      <c r="BK167" s="226">
        <f>ROUND(I167*H167,2)</f>
        <v>0</v>
      </c>
      <c r="BL167" s="19" t="s">
        <v>167</v>
      </c>
      <c r="BM167" s="225" t="s">
        <v>490</v>
      </c>
    </row>
    <row r="168" s="2" customFormat="1" ht="16.5" customHeight="1">
      <c r="A168" s="40"/>
      <c r="B168" s="41"/>
      <c r="C168" s="214" t="s">
        <v>560</v>
      </c>
      <c r="D168" s="214" t="s">
        <v>163</v>
      </c>
      <c r="E168" s="215" t="s">
        <v>561</v>
      </c>
      <c r="F168" s="216" t="s">
        <v>462</v>
      </c>
      <c r="G168" s="217" t="s">
        <v>396</v>
      </c>
      <c r="H168" s="218">
        <v>3</v>
      </c>
      <c r="I168" s="219"/>
      <c r="J168" s="220">
        <f>ROUND(I168*H168,2)</f>
        <v>0</v>
      </c>
      <c r="K168" s="216" t="s">
        <v>19</v>
      </c>
      <c r="L168" s="46"/>
      <c r="M168" s="221" t="s">
        <v>19</v>
      </c>
      <c r="N168" s="222" t="s">
        <v>44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167</v>
      </c>
      <c r="AT168" s="225" t="s">
        <v>163</v>
      </c>
      <c r="AU168" s="225" t="s">
        <v>82</v>
      </c>
      <c r="AY168" s="19" t="s">
        <v>160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80</v>
      </c>
      <c r="BK168" s="226">
        <f>ROUND(I168*H168,2)</f>
        <v>0</v>
      </c>
      <c r="BL168" s="19" t="s">
        <v>167</v>
      </c>
      <c r="BM168" s="225" t="s">
        <v>496</v>
      </c>
    </row>
    <row r="169" s="2" customFormat="1" ht="16.5" customHeight="1">
      <c r="A169" s="40"/>
      <c r="B169" s="41"/>
      <c r="C169" s="214" t="s">
        <v>562</v>
      </c>
      <c r="D169" s="214" t="s">
        <v>163</v>
      </c>
      <c r="E169" s="215" t="s">
        <v>563</v>
      </c>
      <c r="F169" s="216" t="s">
        <v>465</v>
      </c>
      <c r="G169" s="217" t="s">
        <v>396</v>
      </c>
      <c r="H169" s="218">
        <v>1</v>
      </c>
      <c r="I169" s="219"/>
      <c r="J169" s="220">
        <f>ROUND(I169*H169,2)</f>
        <v>0</v>
      </c>
      <c r="K169" s="216" t="s">
        <v>19</v>
      </c>
      <c r="L169" s="46"/>
      <c r="M169" s="221" t="s">
        <v>19</v>
      </c>
      <c r="N169" s="222" t="s">
        <v>44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167</v>
      </c>
      <c r="AT169" s="225" t="s">
        <v>163</v>
      </c>
      <c r="AU169" s="225" t="s">
        <v>82</v>
      </c>
      <c r="AY169" s="19" t="s">
        <v>160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80</v>
      </c>
      <c r="BK169" s="226">
        <f>ROUND(I169*H169,2)</f>
        <v>0</v>
      </c>
      <c r="BL169" s="19" t="s">
        <v>167</v>
      </c>
      <c r="BM169" s="225" t="s">
        <v>500</v>
      </c>
    </row>
    <row r="170" s="2" customFormat="1" ht="16.5" customHeight="1">
      <c r="A170" s="40"/>
      <c r="B170" s="41"/>
      <c r="C170" s="214" t="s">
        <v>564</v>
      </c>
      <c r="D170" s="214" t="s">
        <v>163</v>
      </c>
      <c r="E170" s="215" t="s">
        <v>565</v>
      </c>
      <c r="F170" s="216" t="s">
        <v>468</v>
      </c>
      <c r="G170" s="217" t="s">
        <v>396</v>
      </c>
      <c r="H170" s="218">
        <v>1</v>
      </c>
      <c r="I170" s="219"/>
      <c r="J170" s="220">
        <f>ROUND(I170*H170,2)</f>
        <v>0</v>
      </c>
      <c r="K170" s="216" t="s">
        <v>19</v>
      </c>
      <c r="L170" s="46"/>
      <c r="M170" s="221" t="s">
        <v>19</v>
      </c>
      <c r="N170" s="222" t="s">
        <v>44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167</v>
      </c>
      <c r="AT170" s="225" t="s">
        <v>163</v>
      </c>
      <c r="AU170" s="225" t="s">
        <v>82</v>
      </c>
      <c r="AY170" s="19" t="s">
        <v>160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80</v>
      </c>
      <c r="BK170" s="226">
        <f>ROUND(I170*H170,2)</f>
        <v>0</v>
      </c>
      <c r="BL170" s="19" t="s">
        <v>167</v>
      </c>
      <c r="BM170" s="225" t="s">
        <v>504</v>
      </c>
    </row>
    <row r="171" s="2" customFormat="1" ht="16.5" customHeight="1">
      <c r="A171" s="40"/>
      <c r="B171" s="41"/>
      <c r="C171" s="214" t="s">
        <v>566</v>
      </c>
      <c r="D171" s="214" t="s">
        <v>163</v>
      </c>
      <c r="E171" s="215" t="s">
        <v>567</v>
      </c>
      <c r="F171" s="216" t="s">
        <v>568</v>
      </c>
      <c r="G171" s="217" t="s">
        <v>396</v>
      </c>
      <c r="H171" s="218">
        <v>1</v>
      </c>
      <c r="I171" s="219"/>
      <c r="J171" s="220">
        <f>ROUND(I171*H171,2)</f>
        <v>0</v>
      </c>
      <c r="K171" s="216" t="s">
        <v>19</v>
      </c>
      <c r="L171" s="46"/>
      <c r="M171" s="221" t="s">
        <v>19</v>
      </c>
      <c r="N171" s="222" t="s">
        <v>44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167</v>
      </c>
      <c r="AT171" s="225" t="s">
        <v>163</v>
      </c>
      <c r="AU171" s="225" t="s">
        <v>82</v>
      </c>
      <c r="AY171" s="19" t="s">
        <v>160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80</v>
      </c>
      <c r="BK171" s="226">
        <f>ROUND(I171*H171,2)</f>
        <v>0</v>
      </c>
      <c r="BL171" s="19" t="s">
        <v>167</v>
      </c>
      <c r="BM171" s="225" t="s">
        <v>510</v>
      </c>
    </row>
    <row r="172" s="2" customFormat="1" ht="16.5" customHeight="1">
      <c r="A172" s="40"/>
      <c r="B172" s="41"/>
      <c r="C172" s="214" t="s">
        <v>569</v>
      </c>
      <c r="D172" s="214" t="s">
        <v>163</v>
      </c>
      <c r="E172" s="215" t="s">
        <v>570</v>
      </c>
      <c r="F172" s="216" t="s">
        <v>571</v>
      </c>
      <c r="G172" s="217" t="s">
        <v>396</v>
      </c>
      <c r="H172" s="218">
        <v>1</v>
      </c>
      <c r="I172" s="219"/>
      <c r="J172" s="220">
        <f>ROUND(I172*H172,2)</f>
        <v>0</v>
      </c>
      <c r="K172" s="216" t="s">
        <v>19</v>
      </c>
      <c r="L172" s="46"/>
      <c r="M172" s="221" t="s">
        <v>19</v>
      </c>
      <c r="N172" s="222" t="s">
        <v>44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167</v>
      </c>
      <c r="AT172" s="225" t="s">
        <v>163</v>
      </c>
      <c r="AU172" s="225" t="s">
        <v>82</v>
      </c>
      <c r="AY172" s="19" t="s">
        <v>160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80</v>
      </c>
      <c r="BK172" s="226">
        <f>ROUND(I172*H172,2)</f>
        <v>0</v>
      </c>
      <c r="BL172" s="19" t="s">
        <v>167</v>
      </c>
      <c r="BM172" s="225" t="s">
        <v>514</v>
      </c>
    </row>
    <row r="173" s="2" customFormat="1" ht="16.5" customHeight="1">
      <c r="A173" s="40"/>
      <c r="B173" s="41"/>
      <c r="C173" s="214" t="s">
        <v>572</v>
      </c>
      <c r="D173" s="214" t="s">
        <v>163</v>
      </c>
      <c r="E173" s="215" t="s">
        <v>573</v>
      </c>
      <c r="F173" s="216" t="s">
        <v>574</v>
      </c>
      <c r="G173" s="217" t="s">
        <v>396</v>
      </c>
      <c r="H173" s="218">
        <v>1</v>
      </c>
      <c r="I173" s="219"/>
      <c r="J173" s="220">
        <f>ROUND(I173*H173,2)</f>
        <v>0</v>
      </c>
      <c r="K173" s="216" t="s">
        <v>19</v>
      </c>
      <c r="L173" s="46"/>
      <c r="M173" s="221" t="s">
        <v>19</v>
      </c>
      <c r="N173" s="222" t="s">
        <v>44</v>
      </c>
      <c r="O173" s="86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167</v>
      </c>
      <c r="AT173" s="225" t="s">
        <v>163</v>
      </c>
      <c r="AU173" s="225" t="s">
        <v>82</v>
      </c>
      <c r="AY173" s="19" t="s">
        <v>160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80</v>
      </c>
      <c r="BK173" s="226">
        <f>ROUND(I173*H173,2)</f>
        <v>0</v>
      </c>
      <c r="BL173" s="19" t="s">
        <v>167</v>
      </c>
      <c r="BM173" s="225" t="s">
        <v>518</v>
      </c>
    </row>
    <row r="174" s="2" customFormat="1" ht="16.5" customHeight="1">
      <c r="A174" s="40"/>
      <c r="B174" s="41"/>
      <c r="C174" s="214" t="s">
        <v>575</v>
      </c>
      <c r="D174" s="214" t="s">
        <v>163</v>
      </c>
      <c r="E174" s="215" t="s">
        <v>576</v>
      </c>
      <c r="F174" s="216" t="s">
        <v>577</v>
      </c>
      <c r="G174" s="217" t="s">
        <v>396</v>
      </c>
      <c r="H174" s="218">
        <v>1</v>
      </c>
      <c r="I174" s="219"/>
      <c r="J174" s="220">
        <f>ROUND(I174*H174,2)</f>
        <v>0</v>
      </c>
      <c r="K174" s="216" t="s">
        <v>19</v>
      </c>
      <c r="L174" s="46"/>
      <c r="M174" s="221" t="s">
        <v>19</v>
      </c>
      <c r="N174" s="222" t="s">
        <v>44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167</v>
      </c>
      <c r="AT174" s="225" t="s">
        <v>163</v>
      </c>
      <c r="AU174" s="225" t="s">
        <v>82</v>
      </c>
      <c r="AY174" s="19" t="s">
        <v>160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80</v>
      </c>
      <c r="BK174" s="226">
        <f>ROUND(I174*H174,2)</f>
        <v>0</v>
      </c>
      <c r="BL174" s="19" t="s">
        <v>167</v>
      </c>
      <c r="BM174" s="225" t="s">
        <v>522</v>
      </c>
    </row>
    <row r="175" s="2" customFormat="1" ht="16.5" customHeight="1">
      <c r="A175" s="40"/>
      <c r="B175" s="41"/>
      <c r="C175" s="214" t="s">
        <v>578</v>
      </c>
      <c r="D175" s="214" t="s">
        <v>163</v>
      </c>
      <c r="E175" s="215" t="s">
        <v>579</v>
      </c>
      <c r="F175" s="216" t="s">
        <v>580</v>
      </c>
      <c r="G175" s="217" t="s">
        <v>396</v>
      </c>
      <c r="H175" s="218">
        <v>1</v>
      </c>
      <c r="I175" s="219"/>
      <c r="J175" s="220">
        <f>ROUND(I175*H175,2)</f>
        <v>0</v>
      </c>
      <c r="K175" s="216" t="s">
        <v>19</v>
      </c>
      <c r="L175" s="46"/>
      <c r="M175" s="221" t="s">
        <v>19</v>
      </c>
      <c r="N175" s="222" t="s">
        <v>44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167</v>
      </c>
      <c r="AT175" s="225" t="s">
        <v>163</v>
      </c>
      <c r="AU175" s="225" t="s">
        <v>82</v>
      </c>
      <c r="AY175" s="19" t="s">
        <v>160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80</v>
      </c>
      <c r="BK175" s="226">
        <f>ROUND(I175*H175,2)</f>
        <v>0</v>
      </c>
      <c r="BL175" s="19" t="s">
        <v>167</v>
      </c>
      <c r="BM175" s="225" t="s">
        <v>526</v>
      </c>
    </row>
    <row r="176" s="2" customFormat="1" ht="16.5" customHeight="1">
      <c r="A176" s="40"/>
      <c r="B176" s="41"/>
      <c r="C176" s="214" t="s">
        <v>581</v>
      </c>
      <c r="D176" s="214" t="s">
        <v>163</v>
      </c>
      <c r="E176" s="215" t="s">
        <v>582</v>
      </c>
      <c r="F176" s="216" t="s">
        <v>583</v>
      </c>
      <c r="G176" s="217" t="s">
        <v>396</v>
      </c>
      <c r="H176" s="218">
        <v>1</v>
      </c>
      <c r="I176" s="219"/>
      <c r="J176" s="220">
        <f>ROUND(I176*H176,2)</f>
        <v>0</v>
      </c>
      <c r="K176" s="216" t="s">
        <v>19</v>
      </c>
      <c r="L176" s="46"/>
      <c r="M176" s="221" t="s">
        <v>19</v>
      </c>
      <c r="N176" s="222" t="s">
        <v>44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167</v>
      </c>
      <c r="AT176" s="225" t="s">
        <v>163</v>
      </c>
      <c r="AU176" s="225" t="s">
        <v>82</v>
      </c>
      <c r="AY176" s="19" t="s">
        <v>160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80</v>
      </c>
      <c r="BK176" s="226">
        <f>ROUND(I176*H176,2)</f>
        <v>0</v>
      </c>
      <c r="BL176" s="19" t="s">
        <v>167</v>
      </c>
      <c r="BM176" s="225" t="s">
        <v>530</v>
      </c>
    </row>
    <row r="177" s="2" customFormat="1" ht="16.5" customHeight="1">
      <c r="A177" s="40"/>
      <c r="B177" s="41"/>
      <c r="C177" s="214" t="s">
        <v>584</v>
      </c>
      <c r="D177" s="214" t="s">
        <v>163</v>
      </c>
      <c r="E177" s="215" t="s">
        <v>585</v>
      </c>
      <c r="F177" s="216" t="s">
        <v>586</v>
      </c>
      <c r="G177" s="217" t="s">
        <v>225</v>
      </c>
      <c r="H177" s="218">
        <v>1</v>
      </c>
      <c r="I177" s="219"/>
      <c r="J177" s="220">
        <f>ROUND(I177*H177,2)</f>
        <v>0</v>
      </c>
      <c r="K177" s="216" t="s">
        <v>19</v>
      </c>
      <c r="L177" s="46"/>
      <c r="M177" s="221" t="s">
        <v>19</v>
      </c>
      <c r="N177" s="222" t="s">
        <v>44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167</v>
      </c>
      <c r="AT177" s="225" t="s">
        <v>163</v>
      </c>
      <c r="AU177" s="225" t="s">
        <v>82</v>
      </c>
      <c r="AY177" s="19" t="s">
        <v>160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80</v>
      </c>
      <c r="BK177" s="226">
        <f>ROUND(I177*H177,2)</f>
        <v>0</v>
      </c>
      <c r="BL177" s="19" t="s">
        <v>167</v>
      </c>
      <c r="BM177" s="225" t="s">
        <v>534</v>
      </c>
    </row>
    <row r="178" s="2" customFormat="1" ht="16.5" customHeight="1">
      <c r="A178" s="40"/>
      <c r="B178" s="41"/>
      <c r="C178" s="214" t="s">
        <v>587</v>
      </c>
      <c r="D178" s="214" t="s">
        <v>163</v>
      </c>
      <c r="E178" s="215" t="s">
        <v>588</v>
      </c>
      <c r="F178" s="216" t="s">
        <v>427</v>
      </c>
      <c r="G178" s="217" t="s">
        <v>396</v>
      </c>
      <c r="H178" s="218">
        <v>3</v>
      </c>
      <c r="I178" s="219"/>
      <c r="J178" s="220">
        <f>ROUND(I178*H178,2)</f>
        <v>0</v>
      </c>
      <c r="K178" s="216" t="s">
        <v>19</v>
      </c>
      <c r="L178" s="46"/>
      <c r="M178" s="221" t="s">
        <v>19</v>
      </c>
      <c r="N178" s="222" t="s">
        <v>44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167</v>
      </c>
      <c r="AT178" s="225" t="s">
        <v>163</v>
      </c>
      <c r="AU178" s="225" t="s">
        <v>82</v>
      </c>
      <c r="AY178" s="19" t="s">
        <v>160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80</v>
      </c>
      <c r="BK178" s="226">
        <f>ROUND(I178*H178,2)</f>
        <v>0</v>
      </c>
      <c r="BL178" s="19" t="s">
        <v>167</v>
      </c>
      <c r="BM178" s="225" t="s">
        <v>538</v>
      </c>
    </row>
    <row r="179" s="2" customFormat="1" ht="16.5" customHeight="1">
      <c r="A179" s="40"/>
      <c r="B179" s="41"/>
      <c r="C179" s="214" t="s">
        <v>589</v>
      </c>
      <c r="D179" s="214" t="s">
        <v>163</v>
      </c>
      <c r="E179" s="215" t="s">
        <v>590</v>
      </c>
      <c r="F179" s="216" t="s">
        <v>435</v>
      </c>
      <c r="G179" s="217" t="s">
        <v>396</v>
      </c>
      <c r="H179" s="218">
        <v>1</v>
      </c>
      <c r="I179" s="219"/>
      <c r="J179" s="220">
        <f>ROUND(I179*H179,2)</f>
        <v>0</v>
      </c>
      <c r="K179" s="216" t="s">
        <v>19</v>
      </c>
      <c r="L179" s="46"/>
      <c r="M179" s="221" t="s">
        <v>19</v>
      </c>
      <c r="N179" s="222" t="s">
        <v>44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167</v>
      </c>
      <c r="AT179" s="225" t="s">
        <v>163</v>
      </c>
      <c r="AU179" s="225" t="s">
        <v>82</v>
      </c>
      <c r="AY179" s="19" t="s">
        <v>160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80</v>
      </c>
      <c r="BK179" s="226">
        <f>ROUND(I179*H179,2)</f>
        <v>0</v>
      </c>
      <c r="BL179" s="19" t="s">
        <v>167</v>
      </c>
      <c r="BM179" s="225" t="s">
        <v>542</v>
      </c>
    </row>
    <row r="180" s="2" customFormat="1" ht="16.5" customHeight="1">
      <c r="A180" s="40"/>
      <c r="B180" s="41"/>
      <c r="C180" s="214" t="s">
        <v>591</v>
      </c>
      <c r="D180" s="214" t="s">
        <v>163</v>
      </c>
      <c r="E180" s="215" t="s">
        <v>592</v>
      </c>
      <c r="F180" s="216" t="s">
        <v>593</v>
      </c>
      <c r="G180" s="217" t="s">
        <v>396</v>
      </c>
      <c r="H180" s="218">
        <v>1</v>
      </c>
      <c r="I180" s="219"/>
      <c r="J180" s="220">
        <f>ROUND(I180*H180,2)</f>
        <v>0</v>
      </c>
      <c r="K180" s="216" t="s">
        <v>19</v>
      </c>
      <c r="L180" s="46"/>
      <c r="M180" s="221" t="s">
        <v>19</v>
      </c>
      <c r="N180" s="222" t="s">
        <v>44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167</v>
      </c>
      <c r="AT180" s="225" t="s">
        <v>163</v>
      </c>
      <c r="AU180" s="225" t="s">
        <v>82</v>
      </c>
      <c r="AY180" s="19" t="s">
        <v>160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80</v>
      </c>
      <c r="BK180" s="226">
        <f>ROUND(I180*H180,2)</f>
        <v>0</v>
      </c>
      <c r="BL180" s="19" t="s">
        <v>167</v>
      </c>
      <c r="BM180" s="225" t="s">
        <v>546</v>
      </c>
    </row>
    <row r="181" s="2" customFormat="1" ht="16.5" customHeight="1">
      <c r="A181" s="40"/>
      <c r="B181" s="41"/>
      <c r="C181" s="214" t="s">
        <v>594</v>
      </c>
      <c r="D181" s="214" t="s">
        <v>163</v>
      </c>
      <c r="E181" s="215" t="s">
        <v>595</v>
      </c>
      <c r="F181" s="216" t="s">
        <v>596</v>
      </c>
      <c r="G181" s="217" t="s">
        <v>396</v>
      </c>
      <c r="H181" s="218">
        <v>3</v>
      </c>
      <c r="I181" s="219"/>
      <c r="J181" s="220">
        <f>ROUND(I181*H181,2)</f>
        <v>0</v>
      </c>
      <c r="K181" s="216" t="s">
        <v>19</v>
      </c>
      <c r="L181" s="46"/>
      <c r="M181" s="221" t="s">
        <v>19</v>
      </c>
      <c r="N181" s="222" t="s">
        <v>44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167</v>
      </c>
      <c r="AT181" s="225" t="s">
        <v>163</v>
      </c>
      <c r="AU181" s="225" t="s">
        <v>82</v>
      </c>
      <c r="AY181" s="19" t="s">
        <v>160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80</v>
      </c>
      <c r="BK181" s="226">
        <f>ROUND(I181*H181,2)</f>
        <v>0</v>
      </c>
      <c r="BL181" s="19" t="s">
        <v>167</v>
      </c>
      <c r="BM181" s="225" t="s">
        <v>551</v>
      </c>
    </row>
    <row r="182" s="2" customFormat="1" ht="16.5" customHeight="1">
      <c r="A182" s="40"/>
      <c r="B182" s="41"/>
      <c r="C182" s="214" t="s">
        <v>597</v>
      </c>
      <c r="D182" s="214" t="s">
        <v>163</v>
      </c>
      <c r="E182" s="215" t="s">
        <v>598</v>
      </c>
      <c r="F182" s="216" t="s">
        <v>599</v>
      </c>
      <c r="G182" s="217" t="s">
        <v>396</v>
      </c>
      <c r="H182" s="218">
        <v>1</v>
      </c>
      <c r="I182" s="219"/>
      <c r="J182" s="220">
        <f>ROUND(I182*H182,2)</f>
        <v>0</v>
      </c>
      <c r="K182" s="216" t="s">
        <v>19</v>
      </c>
      <c r="L182" s="46"/>
      <c r="M182" s="221" t="s">
        <v>19</v>
      </c>
      <c r="N182" s="222" t="s">
        <v>44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167</v>
      </c>
      <c r="AT182" s="225" t="s">
        <v>163</v>
      </c>
      <c r="AU182" s="225" t="s">
        <v>82</v>
      </c>
      <c r="AY182" s="19" t="s">
        <v>160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80</v>
      </c>
      <c r="BK182" s="226">
        <f>ROUND(I182*H182,2)</f>
        <v>0</v>
      </c>
      <c r="BL182" s="19" t="s">
        <v>167</v>
      </c>
      <c r="BM182" s="225" t="s">
        <v>555</v>
      </c>
    </row>
    <row r="183" s="2" customFormat="1" ht="16.5" customHeight="1">
      <c r="A183" s="40"/>
      <c r="B183" s="41"/>
      <c r="C183" s="214" t="s">
        <v>600</v>
      </c>
      <c r="D183" s="214" t="s">
        <v>163</v>
      </c>
      <c r="E183" s="215" t="s">
        <v>601</v>
      </c>
      <c r="F183" s="216" t="s">
        <v>602</v>
      </c>
      <c r="G183" s="217" t="s">
        <v>396</v>
      </c>
      <c r="H183" s="218">
        <v>1</v>
      </c>
      <c r="I183" s="219"/>
      <c r="J183" s="220">
        <f>ROUND(I183*H183,2)</f>
        <v>0</v>
      </c>
      <c r="K183" s="216" t="s">
        <v>19</v>
      </c>
      <c r="L183" s="46"/>
      <c r="M183" s="221" t="s">
        <v>19</v>
      </c>
      <c r="N183" s="222" t="s">
        <v>44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167</v>
      </c>
      <c r="AT183" s="225" t="s">
        <v>163</v>
      </c>
      <c r="AU183" s="225" t="s">
        <v>82</v>
      </c>
      <c r="AY183" s="19" t="s">
        <v>160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80</v>
      </c>
      <c r="BK183" s="226">
        <f>ROUND(I183*H183,2)</f>
        <v>0</v>
      </c>
      <c r="BL183" s="19" t="s">
        <v>167</v>
      </c>
      <c r="BM183" s="225" t="s">
        <v>560</v>
      </c>
    </row>
    <row r="184" s="2" customFormat="1" ht="33" customHeight="1">
      <c r="A184" s="40"/>
      <c r="B184" s="41"/>
      <c r="C184" s="214" t="s">
        <v>603</v>
      </c>
      <c r="D184" s="214" t="s">
        <v>163</v>
      </c>
      <c r="E184" s="215" t="s">
        <v>604</v>
      </c>
      <c r="F184" s="216" t="s">
        <v>605</v>
      </c>
      <c r="G184" s="217" t="s">
        <v>396</v>
      </c>
      <c r="H184" s="218">
        <v>1</v>
      </c>
      <c r="I184" s="219"/>
      <c r="J184" s="220">
        <f>ROUND(I184*H184,2)</f>
        <v>0</v>
      </c>
      <c r="K184" s="216" t="s">
        <v>19</v>
      </c>
      <c r="L184" s="46"/>
      <c r="M184" s="221" t="s">
        <v>19</v>
      </c>
      <c r="N184" s="222" t="s">
        <v>44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167</v>
      </c>
      <c r="AT184" s="225" t="s">
        <v>163</v>
      </c>
      <c r="AU184" s="225" t="s">
        <v>82</v>
      </c>
      <c r="AY184" s="19" t="s">
        <v>160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80</v>
      </c>
      <c r="BK184" s="226">
        <f>ROUND(I184*H184,2)</f>
        <v>0</v>
      </c>
      <c r="BL184" s="19" t="s">
        <v>167</v>
      </c>
      <c r="BM184" s="225" t="s">
        <v>564</v>
      </c>
    </row>
    <row r="185" s="2" customFormat="1" ht="16.5" customHeight="1">
      <c r="A185" s="40"/>
      <c r="B185" s="41"/>
      <c r="C185" s="214" t="s">
        <v>606</v>
      </c>
      <c r="D185" s="214" t="s">
        <v>163</v>
      </c>
      <c r="E185" s="215" t="s">
        <v>607</v>
      </c>
      <c r="F185" s="216" t="s">
        <v>608</v>
      </c>
      <c r="G185" s="217" t="s">
        <v>396</v>
      </c>
      <c r="H185" s="218">
        <v>1</v>
      </c>
      <c r="I185" s="219"/>
      <c r="J185" s="220">
        <f>ROUND(I185*H185,2)</f>
        <v>0</v>
      </c>
      <c r="K185" s="216" t="s">
        <v>19</v>
      </c>
      <c r="L185" s="46"/>
      <c r="M185" s="221" t="s">
        <v>19</v>
      </c>
      <c r="N185" s="222" t="s">
        <v>44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167</v>
      </c>
      <c r="AT185" s="225" t="s">
        <v>163</v>
      </c>
      <c r="AU185" s="225" t="s">
        <v>82</v>
      </c>
      <c r="AY185" s="19" t="s">
        <v>160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80</v>
      </c>
      <c r="BK185" s="226">
        <f>ROUND(I185*H185,2)</f>
        <v>0</v>
      </c>
      <c r="BL185" s="19" t="s">
        <v>167</v>
      </c>
      <c r="BM185" s="225" t="s">
        <v>569</v>
      </c>
    </row>
    <row r="186" s="2" customFormat="1" ht="16.5" customHeight="1">
      <c r="A186" s="40"/>
      <c r="B186" s="41"/>
      <c r="C186" s="214" t="s">
        <v>609</v>
      </c>
      <c r="D186" s="214" t="s">
        <v>163</v>
      </c>
      <c r="E186" s="215" t="s">
        <v>610</v>
      </c>
      <c r="F186" s="216" t="s">
        <v>568</v>
      </c>
      <c r="G186" s="217" t="s">
        <v>396</v>
      </c>
      <c r="H186" s="218">
        <v>1</v>
      </c>
      <c r="I186" s="219"/>
      <c r="J186" s="220">
        <f>ROUND(I186*H186,2)</f>
        <v>0</v>
      </c>
      <c r="K186" s="216" t="s">
        <v>19</v>
      </c>
      <c r="L186" s="46"/>
      <c r="M186" s="221" t="s">
        <v>19</v>
      </c>
      <c r="N186" s="222" t="s">
        <v>44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167</v>
      </c>
      <c r="AT186" s="225" t="s">
        <v>163</v>
      </c>
      <c r="AU186" s="225" t="s">
        <v>82</v>
      </c>
      <c r="AY186" s="19" t="s">
        <v>160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80</v>
      </c>
      <c r="BK186" s="226">
        <f>ROUND(I186*H186,2)</f>
        <v>0</v>
      </c>
      <c r="BL186" s="19" t="s">
        <v>167</v>
      </c>
      <c r="BM186" s="225" t="s">
        <v>575</v>
      </c>
    </row>
    <row r="187" s="2" customFormat="1" ht="16.5" customHeight="1">
      <c r="A187" s="40"/>
      <c r="B187" s="41"/>
      <c r="C187" s="214" t="s">
        <v>611</v>
      </c>
      <c r="D187" s="214" t="s">
        <v>163</v>
      </c>
      <c r="E187" s="215" t="s">
        <v>612</v>
      </c>
      <c r="F187" s="216" t="s">
        <v>613</v>
      </c>
      <c r="G187" s="217" t="s">
        <v>396</v>
      </c>
      <c r="H187" s="218">
        <v>1</v>
      </c>
      <c r="I187" s="219"/>
      <c r="J187" s="220">
        <f>ROUND(I187*H187,2)</f>
        <v>0</v>
      </c>
      <c r="K187" s="216" t="s">
        <v>19</v>
      </c>
      <c r="L187" s="46"/>
      <c r="M187" s="221" t="s">
        <v>19</v>
      </c>
      <c r="N187" s="222" t="s">
        <v>44</v>
      </c>
      <c r="O187" s="86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167</v>
      </c>
      <c r="AT187" s="225" t="s">
        <v>163</v>
      </c>
      <c r="AU187" s="225" t="s">
        <v>82</v>
      </c>
      <c r="AY187" s="19" t="s">
        <v>160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80</v>
      </c>
      <c r="BK187" s="226">
        <f>ROUND(I187*H187,2)</f>
        <v>0</v>
      </c>
      <c r="BL187" s="19" t="s">
        <v>167</v>
      </c>
      <c r="BM187" s="225" t="s">
        <v>581</v>
      </c>
    </row>
    <row r="188" s="2" customFormat="1" ht="16.5" customHeight="1">
      <c r="A188" s="40"/>
      <c r="B188" s="41"/>
      <c r="C188" s="214" t="s">
        <v>614</v>
      </c>
      <c r="D188" s="214" t="s">
        <v>163</v>
      </c>
      <c r="E188" s="215" t="s">
        <v>615</v>
      </c>
      <c r="F188" s="216" t="s">
        <v>616</v>
      </c>
      <c r="G188" s="217" t="s">
        <v>396</v>
      </c>
      <c r="H188" s="218">
        <v>1</v>
      </c>
      <c r="I188" s="219"/>
      <c r="J188" s="220">
        <f>ROUND(I188*H188,2)</f>
        <v>0</v>
      </c>
      <c r="K188" s="216" t="s">
        <v>19</v>
      </c>
      <c r="L188" s="46"/>
      <c r="M188" s="221" t="s">
        <v>19</v>
      </c>
      <c r="N188" s="222" t="s">
        <v>44</v>
      </c>
      <c r="O188" s="86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167</v>
      </c>
      <c r="AT188" s="225" t="s">
        <v>163</v>
      </c>
      <c r="AU188" s="225" t="s">
        <v>82</v>
      </c>
      <c r="AY188" s="19" t="s">
        <v>160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80</v>
      </c>
      <c r="BK188" s="226">
        <f>ROUND(I188*H188,2)</f>
        <v>0</v>
      </c>
      <c r="BL188" s="19" t="s">
        <v>167</v>
      </c>
      <c r="BM188" s="225" t="s">
        <v>587</v>
      </c>
    </row>
    <row r="189" s="2" customFormat="1" ht="16.5" customHeight="1">
      <c r="A189" s="40"/>
      <c r="B189" s="41"/>
      <c r="C189" s="214" t="s">
        <v>617</v>
      </c>
      <c r="D189" s="214" t="s">
        <v>163</v>
      </c>
      <c r="E189" s="215" t="s">
        <v>618</v>
      </c>
      <c r="F189" s="216" t="s">
        <v>619</v>
      </c>
      <c r="G189" s="217" t="s">
        <v>396</v>
      </c>
      <c r="H189" s="218">
        <v>1</v>
      </c>
      <c r="I189" s="219"/>
      <c r="J189" s="220">
        <f>ROUND(I189*H189,2)</f>
        <v>0</v>
      </c>
      <c r="K189" s="216" t="s">
        <v>19</v>
      </c>
      <c r="L189" s="46"/>
      <c r="M189" s="221" t="s">
        <v>19</v>
      </c>
      <c r="N189" s="222" t="s">
        <v>44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167</v>
      </c>
      <c r="AT189" s="225" t="s">
        <v>163</v>
      </c>
      <c r="AU189" s="225" t="s">
        <v>82</v>
      </c>
      <c r="AY189" s="19" t="s">
        <v>160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80</v>
      </c>
      <c r="BK189" s="226">
        <f>ROUND(I189*H189,2)</f>
        <v>0</v>
      </c>
      <c r="BL189" s="19" t="s">
        <v>167</v>
      </c>
      <c r="BM189" s="225" t="s">
        <v>591</v>
      </c>
    </row>
    <row r="190" s="2" customFormat="1" ht="16.5" customHeight="1">
      <c r="A190" s="40"/>
      <c r="B190" s="41"/>
      <c r="C190" s="214" t="s">
        <v>620</v>
      </c>
      <c r="D190" s="214" t="s">
        <v>163</v>
      </c>
      <c r="E190" s="215" t="s">
        <v>621</v>
      </c>
      <c r="F190" s="216" t="s">
        <v>462</v>
      </c>
      <c r="G190" s="217" t="s">
        <v>396</v>
      </c>
      <c r="H190" s="218">
        <v>3</v>
      </c>
      <c r="I190" s="219"/>
      <c r="J190" s="220">
        <f>ROUND(I190*H190,2)</f>
        <v>0</v>
      </c>
      <c r="K190" s="216" t="s">
        <v>19</v>
      </c>
      <c r="L190" s="46"/>
      <c r="M190" s="221" t="s">
        <v>19</v>
      </c>
      <c r="N190" s="222" t="s">
        <v>44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167</v>
      </c>
      <c r="AT190" s="225" t="s">
        <v>163</v>
      </c>
      <c r="AU190" s="225" t="s">
        <v>82</v>
      </c>
      <c r="AY190" s="19" t="s">
        <v>160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80</v>
      </c>
      <c r="BK190" s="226">
        <f>ROUND(I190*H190,2)</f>
        <v>0</v>
      </c>
      <c r="BL190" s="19" t="s">
        <v>167</v>
      </c>
      <c r="BM190" s="225" t="s">
        <v>597</v>
      </c>
    </row>
    <row r="191" s="2" customFormat="1" ht="16.5" customHeight="1">
      <c r="A191" s="40"/>
      <c r="B191" s="41"/>
      <c r="C191" s="214" t="s">
        <v>622</v>
      </c>
      <c r="D191" s="214" t="s">
        <v>163</v>
      </c>
      <c r="E191" s="215" t="s">
        <v>623</v>
      </c>
      <c r="F191" s="216" t="s">
        <v>468</v>
      </c>
      <c r="G191" s="217" t="s">
        <v>396</v>
      </c>
      <c r="H191" s="218">
        <v>1</v>
      </c>
      <c r="I191" s="219"/>
      <c r="J191" s="220">
        <f>ROUND(I191*H191,2)</f>
        <v>0</v>
      </c>
      <c r="K191" s="216" t="s">
        <v>19</v>
      </c>
      <c r="L191" s="46"/>
      <c r="M191" s="221" t="s">
        <v>19</v>
      </c>
      <c r="N191" s="222" t="s">
        <v>44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167</v>
      </c>
      <c r="AT191" s="225" t="s">
        <v>163</v>
      </c>
      <c r="AU191" s="225" t="s">
        <v>82</v>
      </c>
      <c r="AY191" s="19" t="s">
        <v>160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80</v>
      </c>
      <c r="BK191" s="226">
        <f>ROUND(I191*H191,2)</f>
        <v>0</v>
      </c>
      <c r="BL191" s="19" t="s">
        <v>167</v>
      </c>
      <c r="BM191" s="225" t="s">
        <v>603</v>
      </c>
    </row>
    <row r="192" s="2" customFormat="1" ht="16.5" customHeight="1">
      <c r="A192" s="40"/>
      <c r="B192" s="41"/>
      <c r="C192" s="214" t="s">
        <v>624</v>
      </c>
      <c r="D192" s="214" t="s">
        <v>163</v>
      </c>
      <c r="E192" s="215" t="s">
        <v>625</v>
      </c>
      <c r="F192" s="216" t="s">
        <v>586</v>
      </c>
      <c r="G192" s="217" t="s">
        <v>225</v>
      </c>
      <c r="H192" s="218">
        <v>1</v>
      </c>
      <c r="I192" s="219"/>
      <c r="J192" s="220">
        <f>ROUND(I192*H192,2)</f>
        <v>0</v>
      </c>
      <c r="K192" s="216" t="s">
        <v>19</v>
      </c>
      <c r="L192" s="46"/>
      <c r="M192" s="221" t="s">
        <v>19</v>
      </c>
      <c r="N192" s="222" t="s">
        <v>44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167</v>
      </c>
      <c r="AT192" s="225" t="s">
        <v>163</v>
      </c>
      <c r="AU192" s="225" t="s">
        <v>82</v>
      </c>
      <c r="AY192" s="19" t="s">
        <v>160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80</v>
      </c>
      <c r="BK192" s="226">
        <f>ROUND(I192*H192,2)</f>
        <v>0</v>
      </c>
      <c r="BL192" s="19" t="s">
        <v>167</v>
      </c>
      <c r="BM192" s="225" t="s">
        <v>609</v>
      </c>
    </row>
    <row r="193" s="2" customFormat="1" ht="16.5" customHeight="1">
      <c r="A193" s="40"/>
      <c r="B193" s="41"/>
      <c r="C193" s="214" t="s">
        <v>626</v>
      </c>
      <c r="D193" s="214" t="s">
        <v>163</v>
      </c>
      <c r="E193" s="215" t="s">
        <v>627</v>
      </c>
      <c r="F193" s="216" t="s">
        <v>427</v>
      </c>
      <c r="G193" s="217" t="s">
        <v>396</v>
      </c>
      <c r="H193" s="218">
        <v>3</v>
      </c>
      <c r="I193" s="219"/>
      <c r="J193" s="220">
        <f>ROUND(I193*H193,2)</f>
        <v>0</v>
      </c>
      <c r="K193" s="216" t="s">
        <v>19</v>
      </c>
      <c r="L193" s="46"/>
      <c r="M193" s="221" t="s">
        <v>19</v>
      </c>
      <c r="N193" s="222" t="s">
        <v>44</v>
      </c>
      <c r="O193" s="86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167</v>
      </c>
      <c r="AT193" s="225" t="s">
        <v>163</v>
      </c>
      <c r="AU193" s="225" t="s">
        <v>82</v>
      </c>
      <c r="AY193" s="19" t="s">
        <v>160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80</v>
      </c>
      <c r="BK193" s="226">
        <f>ROUND(I193*H193,2)</f>
        <v>0</v>
      </c>
      <c r="BL193" s="19" t="s">
        <v>167</v>
      </c>
      <c r="BM193" s="225" t="s">
        <v>614</v>
      </c>
    </row>
    <row r="194" s="2" customFormat="1" ht="16.5" customHeight="1">
      <c r="A194" s="40"/>
      <c r="B194" s="41"/>
      <c r="C194" s="214" t="s">
        <v>628</v>
      </c>
      <c r="D194" s="214" t="s">
        <v>163</v>
      </c>
      <c r="E194" s="215" t="s">
        <v>629</v>
      </c>
      <c r="F194" s="216" t="s">
        <v>435</v>
      </c>
      <c r="G194" s="217" t="s">
        <v>396</v>
      </c>
      <c r="H194" s="218">
        <v>1</v>
      </c>
      <c r="I194" s="219"/>
      <c r="J194" s="220">
        <f>ROUND(I194*H194,2)</f>
        <v>0</v>
      </c>
      <c r="K194" s="216" t="s">
        <v>19</v>
      </c>
      <c r="L194" s="46"/>
      <c r="M194" s="221" t="s">
        <v>19</v>
      </c>
      <c r="N194" s="222" t="s">
        <v>44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167</v>
      </c>
      <c r="AT194" s="225" t="s">
        <v>163</v>
      </c>
      <c r="AU194" s="225" t="s">
        <v>82</v>
      </c>
      <c r="AY194" s="19" t="s">
        <v>160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80</v>
      </c>
      <c r="BK194" s="226">
        <f>ROUND(I194*H194,2)</f>
        <v>0</v>
      </c>
      <c r="BL194" s="19" t="s">
        <v>167</v>
      </c>
      <c r="BM194" s="225" t="s">
        <v>620</v>
      </c>
    </row>
    <row r="195" s="2" customFormat="1" ht="16.5" customHeight="1">
      <c r="A195" s="40"/>
      <c r="B195" s="41"/>
      <c r="C195" s="214" t="s">
        <v>630</v>
      </c>
      <c r="D195" s="214" t="s">
        <v>163</v>
      </c>
      <c r="E195" s="215" t="s">
        <v>631</v>
      </c>
      <c r="F195" s="216" t="s">
        <v>593</v>
      </c>
      <c r="G195" s="217" t="s">
        <v>396</v>
      </c>
      <c r="H195" s="218">
        <v>1</v>
      </c>
      <c r="I195" s="219"/>
      <c r="J195" s="220">
        <f>ROUND(I195*H195,2)</f>
        <v>0</v>
      </c>
      <c r="K195" s="216" t="s">
        <v>19</v>
      </c>
      <c r="L195" s="46"/>
      <c r="M195" s="221" t="s">
        <v>19</v>
      </c>
      <c r="N195" s="222" t="s">
        <v>44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167</v>
      </c>
      <c r="AT195" s="225" t="s">
        <v>163</v>
      </c>
      <c r="AU195" s="225" t="s">
        <v>82</v>
      </c>
      <c r="AY195" s="19" t="s">
        <v>160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80</v>
      </c>
      <c r="BK195" s="226">
        <f>ROUND(I195*H195,2)</f>
        <v>0</v>
      </c>
      <c r="BL195" s="19" t="s">
        <v>167</v>
      </c>
      <c r="BM195" s="225" t="s">
        <v>624</v>
      </c>
    </row>
    <row r="196" s="2" customFormat="1" ht="16.5" customHeight="1">
      <c r="A196" s="40"/>
      <c r="B196" s="41"/>
      <c r="C196" s="214" t="s">
        <v>632</v>
      </c>
      <c r="D196" s="214" t="s">
        <v>163</v>
      </c>
      <c r="E196" s="215" t="s">
        <v>633</v>
      </c>
      <c r="F196" s="216" t="s">
        <v>596</v>
      </c>
      <c r="G196" s="217" t="s">
        <v>396</v>
      </c>
      <c r="H196" s="218">
        <v>3</v>
      </c>
      <c r="I196" s="219"/>
      <c r="J196" s="220">
        <f>ROUND(I196*H196,2)</f>
        <v>0</v>
      </c>
      <c r="K196" s="216" t="s">
        <v>19</v>
      </c>
      <c r="L196" s="46"/>
      <c r="M196" s="221" t="s">
        <v>19</v>
      </c>
      <c r="N196" s="222" t="s">
        <v>44</v>
      </c>
      <c r="O196" s="86"/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167</v>
      </c>
      <c r="AT196" s="225" t="s">
        <v>163</v>
      </c>
      <c r="AU196" s="225" t="s">
        <v>82</v>
      </c>
      <c r="AY196" s="19" t="s">
        <v>160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80</v>
      </c>
      <c r="BK196" s="226">
        <f>ROUND(I196*H196,2)</f>
        <v>0</v>
      </c>
      <c r="BL196" s="19" t="s">
        <v>167</v>
      </c>
      <c r="BM196" s="225" t="s">
        <v>628</v>
      </c>
    </row>
    <row r="197" s="2" customFormat="1" ht="16.5" customHeight="1">
      <c r="A197" s="40"/>
      <c r="B197" s="41"/>
      <c r="C197" s="214" t="s">
        <v>634</v>
      </c>
      <c r="D197" s="214" t="s">
        <v>163</v>
      </c>
      <c r="E197" s="215" t="s">
        <v>635</v>
      </c>
      <c r="F197" s="216" t="s">
        <v>599</v>
      </c>
      <c r="G197" s="217" t="s">
        <v>396</v>
      </c>
      <c r="H197" s="218">
        <v>1</v>
      </c>
      <c r="I197" s="219"/>
      <c r="J197" s="220">
        <f>ROUND(I197*H197,2)</f>
        <v>0</v>
      </c>
      <c r="K197" s="216" t="s">
        <v>19</v>
      </c>
      <c r="L197" s="46"/>
      <c r="M197" s="221" t="s">
        <v>19</v>
      </c>
      <c r="N197" s="222" t="s">
        <v>44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167</v>
      </c>
      <c r="AT197" s="225" t="s">
        <v>163</v>
      </c>
      <c r="AU197" s="225" t="s">
        <v>82</v>
      </c>
      <c r="AY197" s="19" t="s">
        <v>160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80</v>
      </c>
      <c r="BK197" s="226">
        <f>ROUND(I197*H197,2)</f>
        <v>0</v>
      </c>
      <c r="BL197" s="19" t="s">
        <v>167</v>
      </c>
      <c r="BM197" s="225" t="s">
        <v>632</v>
      </c>
    </row>
    <row r="198" s="2" customFormat="1" ht="16.5" customHeight="1">
      <c r="A198" s="40"/>
      <c r="B198" s="41"/>
      <c r="C198" s="214" t="s">
        <v>636</v>
      </c>
      <c r="D198" s="214" t="s">
        <v>163</v>
      </c>
      <c r="E198" s="215" t="s">
        <v>637</v>
      </c>
      <c r="F198" s="216" t="s">
        <v>602</v>
      </c>
      <c r="G198" s="217" t="s">
        <v>396</v>
      </c>
      <c r="H198" s="218">
        <v>1</v>
      </c>
      <c r="I198" s="219"/>
      <c r="J198" s="220">
        <f>ROUND(I198*H198,2)</f>
        <v>0</v>
      </c>
      <c r="K198" s="216" t="s">
        <v>19</v>
      </c>
      <c r="L198" s="46"/>
      <c r="M198" s="221" t="s">
        <v>19</v>
      </c>
      <c r="N198" s="222" t="s">
        <v>44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167</v>
      </c>
      <c r="AT198" s="225" t="s">
        <v>163</v>
      </c>
      <c r="AU198" s="225" t="s">
        <v>82</v>
      </c>
      <c r="AY198" s="19" t="s">
        <v>160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80</v>
      </c>
      <c r="BK198" s="226">
        <f>ROUND(I198*H198,2)</f>
        <v>0</v>
      </c>
      <c r="BL198" s="19" t="s">
        <v>167</v>
      </c>
      <c r="BM198" s="225" t="s">
        <v>636</v>
      </c>
    </row>
    <row r="199" s="2" customFormat="1" ht="33" customHeight="1">
      <c r="A199" s="40"/>
      <c r="B199" s="41"/>
      <c r="C199" s="214" t="s">
        <v>638</v>
      </c>
      <c r="D199" s="214" t="s">
        <v>163</v>
      </c>
      <c r="E199" s="215" t="s">
        <v>639</v>
      </c>
      <c r="F199" s="216" t="s">
        <v>605</v>
      </c>
      <c r="G199" s="217" t="s">
        <v>396</v>
      </c>
      <c r="H199" s="218">
        <v>1</v>
      </c>
      <c r="I199" s="219"/>
      <c r="J199" s="220">
        <f>ROUND(I199*H199,2)</f>
        <v>0</v>
      </c>
      <c r="K199" s="216" t="s">
        <v>19</v>
      </c>
      <c r="L199" s="46"/>
      <c r="M199" s="221" t="s">
        <v>19</v>
      </c>
      <c r="N199" s="222" t="s">
        <v>44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167</v>
      </c>
      <c r="AT199" s="225" t="s">
        <v>163</v>
      </c>
      <c r="AU199" s="225" t="s">
        <v>82</v>
      </c>
      <c r="AY199" s="19" t="s">
        <v>160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80</v>
      </c>
      <c r="BK199" s="226">
        <f>ROUND(I199*H199,2)</f>
        <v>0</v>
      </c>
      <c r="BL199" s="19" t="s">
        <v>167</v>
      </c>
      <c r="BM199" s="225" t="s">
        <v>640</v>
      </c>
    </row>
    <row r="200" s="2" customFormat="1" ht="16.5" customHeight="1">
      <c r="A200" s="40"/>
      <c r="B200" s="41"/>
      <c r="C200" s="214" t="s">
        <v>640</v>
      </c>
      <c r="D200" s="214" t="s">
        <v>163</v>
      </c>
      <c r="E200" s="215" t="s">
        <v>641</v>
      </c>
      <c r="F200" s="216" t="s">
        <v>608</v>
      </c>
      <c r="G200" s="217" t="s">
        <v>396</v>
      </c>
      <c r="H200" s="218">
        <v>1</v>
      </c>
      <c r="I200" s="219"/>
      <c r="J200" s="220">
        <f>ROUND(I200*H200,2)</f>
        <v>0</v>
      </c>
      <c r="K200" s="216" t="s">
        <v>19</v>
      </c>
      <c r="L200" s="46"/>
      <c r="M200" s="221" t="s">
        <v>19</v>
      </c>
      <c r="N200" s="222" t="s">
        <v>44</v>
      </c>
      <c r="O200" s="86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167</v>
      </c>
      <c r="AT200" s="225" t="s">
        <v>163</v>
      </c>
      <c r="AU200" s="225" t="s">
        <v>82</v>
      </c>
      <c r="AY200" s="19" t="s">
        <v>160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80</v>
      </c>
      <c r="BK200" s="226">
        <f>ROUND(I200*H200,2)</f>
        <v>0</v>
      </c>
      <c r="BL200" s="19" t="s">
        <v>167</v>
      </c>
      <c r="BM200" s="225" t="s">
        <v>642</v>
      </c>
    </row>
    <row r="201" s="2" customFormat="1" ht="16.5" customHeight="1">
      <c r="A201" s="40"/>
      <c r="B201" s="41"/>
      <c r="C201" s="214" t="s">
        <v>643</v>
      </c>
      <c r="D201" s="214" t="s">
        <v>163</v>
      </c>
      <c r="E201" s="215" t="s">
        <v>644</v>
      </c>
      <c r="F201" s="216" t="s">
        <v>568</v>
      </c>
      <c r="G201" s="217" t="s">
        <v>396</v>
      </c>
      <c r="H201" s="218">
        <v>1</v>
      </c>
      <c r="I201" s="219"/>
      <c r="J201" s="220">
        <f>ROUND(I201*H201,2)</f>
        <v>0</v>
      </c>
      <c r="K201" s="216" t="s">
        <v>19</v>
      </c>
      <c r="L201" s="46"/>
      <c r="M201" s="221" t="s">
        <v>19</v>
      </c>
      <c r="N201" s="222" t="s">
        <v>44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167</v>
      </c>
      <c r="AT201" s="225" t="s">
        <v>163</v>
      </c>
      <c r="AU201" s="225" t="s">
        <v>82</v>
      </c>
      <c r="AY201" s="19" t="s">
        <v>160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80</v>
      </c>
      <c r="BK201" s="226">
        <f>ROUND(I201*H201,2)</f>
        <v>0</v>
      </c>
      <c r="BL201" s="19" t="s">
        <v>167</v>
      </c>
      <c r="BM201" s="225" t="s">
        <v>645</v>
      </c>
    </row>
    <row r="202" s="2" customFormat="1" ht="16.5" customHeight="1">
      <c r="A202" s="40"/>
      <c r="B202" s="41"/>
      <c r="C202" s="214" t="s">
        <v>642</v>
      </c>
      <c r="D202" s="214" t="s">
        <v>163</v>
      </c>
      <c r="E202" s="215" t="s">
        <v>646</v>
      </c>
      <c r="F202" s="216" t="s">
        <v>613</v>
      </c>
      <c r="G202" s="217" t="s">
        <v>396</v>
      </c>
      <c r="H202" s="218">
        <v>1</v>
      </c>
      <c r="I202" s="219"/>
      <c r="J202" s="220">
        <f>ROUND(I202*H202,2)</f>
        <v>0</v>
      </c>
      <c r="K202" s="216" t="s">
        <v>19</v>
      </c>
      <c r="L202" s="46"/>
      <c r="M202" s="221" t="s">
        <v>19</v>
      </c>
      <c r="N202" s="222" t="s">
        <v>44</v>
      </c>
      <c r="O202" s="86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167</v>
      </c>
      <c r="AT202" s="225" t="s">
        <v>163</v>
      </c>
      <c r="AU202" s="225" t="s">
        <v>82</v>
      </c>
      <c r="AY202" s="19" t="s">
        <v>160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80</v>
      </c>
      <c r="BK202" s="226">
        <f>ROUND(I202*H202,2)</f>
        <v>0</v>
      </c>
      <c r="BL202" s="19" t="s">
        <v>167</v>
      </c>
      <c r="BM202" s="225" t="s">
        <v>647</v>
      </c>
    </row>
    <row r="203" s="2" customFormat="1" ht="16.5" customHeight="1">
      <c r="A203" s="40"/>
      <c r="B203" s="41"/>
      <c r="C203" s="214" t="s">
        <v>648</v>
      </c>
      <c r="D203" s="214" t="s">
        <v>163</v>
      </c>
      <c r="E203" s="215" t="s">
        <v>649</v>
      </c>
      <c r="F203" s="216" t="s">
        <v>616</v>
      </c>
      <c r="G203" s="217" t="s">
        <v>396</v>
      </c>
      <c r="H203" s="218">
        <v>1</v>
      </c>
      <c r="I203" s="219"/>
      <c r="J203" s="220">
        <f>ROUND(I203*H203,2)</f>
        <v>0</v>
      </c>
      <c r="K203" s="216" t="s">
        <v>19</v>
      </c>
      <c r="L203" s="46"/>
      <c r="M203" s="221" t="s">
        <v>19</v>
      </c>
      <c r="N203" s="222" t="s">
        <v>44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167</v>
      </c>
      <c r="AT203" s="225" t="s">
        <v>163</v>
      </c>
      <c r="AU203" s="225" t="s">
        <v>82</v>
      </c>
      <c r="AY203" s="19" t="s">
        <v>160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80</v>
      </c>
      <c r="BK203" s="226">
        <f>ROUND(I203*H203,2)</f>
        <v>0</v>
      </c>
      <c r="BL203" s="19" t="s">
        <v>167</v>
      </c>
      <c r="BM203" s="225" t="s">
        <v>650</v>
      </c>
    </row>
    <row r="204" s="2" customFormat="1" ht="16.5" customHeight="1">
      <c r="A204" s="40"/>
      <c r="B204" s="41"/>
      <c r="C204" s="214" t="s">
        <v>645</v>
      </c>
      <c r="D204" s="214" t="s">
        <v>163</v>
      </c>
      <c r="E204" s="215" t="s">
        <v>651</v>
      </c>
      <c r="F204" s="216" t="s">
        <v>619</v>
      </c>
      <c r="G204" s="217" t="s">
        <v>396</v>
      </c>
      <c r="H204" s="218">
        <v>1</v>
      </c>
      <c r="I204" s="219"/>
      <c r="J204" s="220">
        <f>ROUND(I204*H204,2)</f>
        <v>0</v>
      </c>
      <c r="K204" s="216" t="s">
        <v>19</v>
      </c>
      <c r="L204" s="46"/>
      <c r="M204" s="221" t="s">
        <v>19</v>
      </c>
      <c r="N204" s="222" t="s">
        <v>44</v>
      </c>
      <c r="O204" s="86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167</v>
      </c>
      <c r="AT204" s="225" t="s">
        <v>163</v>
      </c>
      <c r="AU204" s="225" t="s">
        <v>82</v>
      </c>
      <c r="AY204" s="19" t="s">
        <v>160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80</v>
      </c>
      <c r="BK204" s="226">
        <f>ROUND(I204*H204,2)</f>
        <v>0</v>
      </c>
      <c r="BL204" s="19" t="s">
        <v>167</v>
      </c>
      <c r="BM204" s="225" t="s">
        <v>652</v>
      </c>
    </row>
    <row r="205" s="2" customFormat="1" ht="16.5" customHeight="1">
      <c r="A205" s="40"/>
      <c r="B205" s="41"/>
      <c r="C205" s="214" t="s">
        <v>653</v>
      </c>
      <c r="D205" s="214" t="s">
        <v>163</v>
      </c>
      <c r="E205" s="215" t="s">
        <v>654</v>
      </c>
      <c r="F205" s="216" t="s">
        <v>462</v>
      </c>
      <c r="G205" s="217" t="s">
        <v>396</v>
      </c>
      <c r="H205" s="218">
        <v>3</v>
      </c>
      <c r="I205" s="219"/>
      <c r="J205" s="220">
        <f>ROUND(I205*H205,2)</f>
        <v>0</v>
      </c>
      <c r="K205" s="216" t="s">
        <v>19</v>
      </c>
      <c r="L205" s="46"/>
      <c r="M205" s="221" t="s">
        <v>19</v>
      </c>
      <c r="N205" s="222" t="s">
        <v>44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167</v>
      </c>
      <c r="AT205" s="225" t="s">
        <v>163</v>
      </c>
      <c r="AU205" s="225" t="s">
        <v>82</v>
      </c>
      <c r="AY205" s="19" t="s">
        <v>160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80</v>
      </c>
      <c r="BK205" s="226">
        <f>ROUND(I205*H205,2)</f>
        <v>0</v>
      </c>
      <c r="BL205" s="19" t="s">
        <v>167</v>
      </c>
      <c r="BM205" s="225" t="s">
        <v>655</v>
      </c>
    </row>
    <row r="206" s="2" customFormat="1" ht="16.5" customHeight="1">
      <c r="A206" s="40"/>
      <c r="B206" s="41"/>
      <c r="C206" s="214" t="s">
        <v>647</v>
      </c>
      <c r="D206" s="214" t="s">
        <v>163</v>
      </c>
      <c r="E206" s="215" t="s">
        <v>656</v>
      </c>
      <c r="F206" s="216" t="s">
        <v>468</v>
      </c>
      <c r="G206" s="217" t="s">
        <v>396</v>
      </c>
      <c r="H206" s="218">
        <v>1</v>
      </c>
      <c r="I206" s="219"/>
      <c r="J206" s="220">
        <f>ROUND(I206*H206,2)</f>
        <v>0</v>
      </c>
      <c r="K206" s="216" t="s">
        <v>19</v>
      </c>
      <c r="L206" s="46"/>
      <c r="M206" s="221" t="s">
        <v>19</v>
      </c>
      <c r="N206" s="222" t="s">
        <v>44</v>
      </c>
      <c r="O206" s="86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167</v>
      </c>
      <c r="AT206" s="225" t="s">
        <v>163</v>
      </c>
      <c r="AU206" s="225" t="s">
        <v>82</v>
      </c>
      <c r="AY206" s="19" t="s">
        <v>160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80</v>
      </c>
      <c r="BK206" s="226">
        <f>ROUND(I206*H206,2)</f>
        <v>0</v>
      </c>
      <c r="BL206" s="19" t="s">
        <v>167</v>
      </c>
      <c r="BM206" s="225" t="s">
        <v>657</v>
      </c>
    </row>
    <row r="207" s="2" customFormat="1" ht="16.5" customHeight="1">
      <c r="A207" s="40"/>
      <c r="B207" s="41"/>
      <c r="C207" s="214" t="s">
        <v>658</v>
      </c>
      <c r="D207" s="214" t="s">
        <v>163</v>
      </c>
      <c r="E207" s="215" t="s">
        <v>659</v>
      </c>
      <c r="F207" s="216" t="s">
        <v>616</v>
      </c>
      <c r="G207" s="217" t="s">
        <v>396</v>
      </c>
      <c r="H207" s="218">
        <v>1</v>
      </c>
      <c r="I207" s="219"/>
      <c r="J207" s="220">
        <f>ROUND(I207*H207,2)</f>
        <v>0</v>
      </c>
      <c r="K207" s="216" t="s">
        <v>19</v>
      </c>
      <c r="L207" s="46"/>
      <c r="M207" s="221" t="s">
        <v>19</v>
      </c>
      <c r="N207" s="222" t="s">
        <v>44</v>
      </c>
      <c r="O207" s="86"/>
      <c r="P207" s="223">
        <f>O207*H207</f>
        <v>0</v>
      </c>
      <c r="Q207" s="223">
        <v>0</v>
      </c>
      <c r="R207" s="223">
        <f>Q207*H207</f>
        <v>0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167</v>
      </c>
      <c r="AT207" s="225" t="s">
        <v>163</v>
      </c>
      <c r="AU207" s="225" t="s">
        <v>82</v>
      </c>
      <c r="AY207" s="19" t="s">
        <v>160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80</v>
      </c>
      <c r="BK207" s="226">
        <f>ROUND(I207*H207,2)</f>
        <v>0</v>
      </c>
      <c r="BL207" s="19" t="s">
        <v>167</v>
      </c>
      <c r="BM207" s="225" t="s">
        <v>660</v>
      </c>
    </row>
    <row r="208" s="2" customFormat="1" ht="16.5" customHeight="1">
      <c r="A208" s="40"/>
      <c r="B208" s="41"/>
      <c r="C208" s="214" t="s">
        <v>650</v>
      </c>
      <c r="D208" s="214" t="s">
        <v>163</v>
      </c>
      <c r="E208" s="215" t="s">
        <v>661</v>
      </c>
      <c r="F208" s="216" t="s">
        <v>462</v>
      </c>
      <c r="G208" s="217" t="s">
        <v>396</v>
      </c>
      <c r="H208" s="218">
        <v>3</v>
      </c>
      <c r="I208" s="219"/>
      <c r="J208" s="220">
        <f>ROUND(I208*H208,2)</f>
        <v>0</v>
      </c>
      <c r="K208" s="216" t="s">
        <v>19</v>
      </c>
      <c r="L208" s="46"/>
      <c r="M208" s="221" t="s">
        <v>19</v>
      </c>
      <c r="N208" s="222" t="s">
        <v>44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167</v>
      </c>
      <c r="AT208" s="225" t="s">
        <v>163</v>
      </c>
      <c r="AU208" s="225" t="s">
        <v>82</v>
      </c>
      <c r="AY208" s="19" t="s">
        <v>160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80</v>
      </c>
      <c r="BK208" s="226">
        <f>ROUND(I208*H208,2)</f>
        <v>0</v>
      </c>
      <c r="BL208" s="19" t="s">
        <v>167</v>
      </c>
      <c r="BM208" s="225" t="s">
        <v>662</v>
      </c>
    </row>
    <row r="209" s="2" customFormat="1" ht="16.5" customHeight="1">
      <c r="A209" s="40"/>
      <c r="B209" s="41"/>
      <c r="C209" s="214" t="s">
        <v>663</v>
      </c>
      <c r="D209" s="214" t="s">
        <v>163</v>
      </c>
      <c r="E209" s="215" t="s">
        <v>664</v>
      </c>
      <c r="F209" s="216" t="s">
        <v>468</v>
      </c>
      <c r="G209" s="217" t="s">
        <v>396</v>
      </c>
      <c r="H209" s="218">
        <v>1</v>
      </c>
      <c r="I209" s="219"/>
      <c r="J209" s="220">
        <f>ROUND(I209*H209,2)</f>
        <v>0</v>
      </c>
      <c r="K209" s="216" t="s">
        <v>19</v>
      </c>
      <c r="L209" s="46"/>
      <c r="M209" s="221" t="s">
        <v>19</v>
      </c>
      <c r="N209" s="222" t="s">
        <v>44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167</v>
      </c>
      <c r="AT209" s="225" t="s">
        <v>163</v>
      </c>
      <c r="AU209" s="225" t="s">
        <v>82</v>
      </c>
      <c r="AY209" s="19" t="s">
        <v>160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80</v>
      </c>
      <c r="BK209" s="226">
        <f>ROUND(I209*H209,2)</f>
        <v>0</v>
      </c>
      <c r="BL209" s="19" t="s">
        <v>167</v>
      </c>
      <c r="BM209" s="225" t="s">
        <v>665</v>
      </c>
    </row>
    <row r="210" s="2" customFormat="1" ht="16.5" customHeight="1">
      <c r="A210" s="40"/>
      <c r="B210" s="41"/>
      <c r="C210" s="214" t="s">
        <v>652</v>
      </c>
      <c r="D210" s="214" t="s">
        <v>163</v>
      </c>
      <c r="E210" s="215" t="s">
        <v>666</v>
      </c>
      <c r="F210" s="216" t="s">
        <v>667</v>
      </c>
      <c r="G210" s="217" t="s">
        <v>396</v>
      </c>
      <c r="H210" s="218">
        <v>1</v>
      </c>
      <c r="I210" s="219"/>
      <c r="J210" s="220">
        <f>ROUND(I210*H210,2)</f>
        <v>0</v>
      </c>
      <c r="K210" s="216" t="s">
        <v>19</v>
      </c>
      <c r="L210" s="46"/>
      <c r="M210" s="221" t="s">
        <v>19</v>
      </c>
      <c r="N210" s="222" t="s">
        <v>44</v>
      </c>
      <c r="O210" s="86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167</v>
      </c>
      <c r="AT210" s="225" t="s">
        <v>163</v>
      </c>
      <c r="AU210" s="225" t="s">
        <v>82</v>
      </c>
      <c r="AY210" s="19" t="s">
        <v>160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80</v>
      </c>
      <c r="BK210" s="226">
        <f>ROUND(I210*H210,2)</f>
        <v>0</v>
      </c>
      <c r="BL210" s="19" t="s">
        <v>167</v>
      </c>
      <c r="BM210" s="225" t="s">
        <v>668</v>
      </c>
    </row>
    <row r="211" s="2" customFormat="1" ht="16.5" customHeight="1">
      <c r="A211" s="40"/>
      <c r="B211" s="41"/>
      <c r="C211" s="214" t="s">
        <v>669</v>
      </c>
      <c r="D211" s="214" t="s">
        <v>163</v>
      </c>
      <c r="E211" s="215" t="s">
        <v>670</v>
      </c>
      <c r="F211" s="216" t="s">
        <v>671</v>
      </c>
      <c r="G211" s="217" t="s">
        <v>225</v>
      </c>
      <c r="H211" s="218">
        <v>1</v>
      </c>
      <c r="I211" s="219"/>
      <c r="J211" s="220">
        <f>ROUND(I211*H211,2)</f>
        <v>0</v>
      </c>
      <c r="K211" s="216" t="s">
        <v>19</v>
      </c>
      <c r="L211" s="46"/>
      <c r="M211" s="221" t="s">
        <v>19</v>
      </c>
      <c r="N211" s="222" t="s">
        <v>44</v>
      </c>
      <c r="O211" s="86"/>
      <c r="P211" s="223">
        <f>O211*H211</f>
        <v>0</v>
      </c>
      <c r="Q211" s="223">
        <v>0</v>
      </c>
      <c r="R211" s="223">
        <f>Q211*H211</f>
        <v>0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167</v>
      </c>
      <c r="AT211" s="225" t="s">
        <v>163</v>
      </c>
      <c r="AU211" s="225" t="s">
        <v>82</v>
      </c>
      <c r="AY211" s="19" t="s">
        <v>160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80</v>
      </c>
      <c r="BK211" s="226">
        <f>ROUND(I211*H211,2)</f>
        <v>0</v>
      </c>
      <c r="BL211" s="19" t="s">
        <v>167</v>
      </c>
      <c r="BM211" s="225" t="s">
        <v>672</v>
      </c>
    </row>
    <row r="212" s="2" customFormat="1" ht="16.5" customHeight="1">
      <c r="A212" s="40"/>
      <c r="B212" s="41"/>
      <c r="C212" s="214" t="s">
        <v>655</v>
      </c>
      <c r="D212" s="214" t="s">
        <v>163</v>
      </c>
      <c r="E212" s="215" t="s">
        <v>673</v>
      </c>
      <c r="F212" s="216" t="s">
        <v>674</v>
      </c>
      <c r="G212" s="217" t="s">
        <v>225</v>
      </c>
      <c r="H212" s="218">
        <v>1</v>
      </c>
      <c r="I212" s="219"/>
      <c r="J212" s="220">
        <f>ROUND(I212*H212,2)</f>
        <v>0</v>
      </c>
      <c r="K212" s="216" t="s">
        <v>19</v>
      </c>
      <c r="L212" s="46"/>
      <c r="M212" s="221" t="s">
        <v>19</v>
      </c>
      <c r="N212" s="222" t="s">
        <v>44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167</v>
      </c>
      <c r="AT212" s="225" t="s">
        <v>163</v>
      </c>
      <c r="AU212" s="225" t="s">
        <v>82</v>
      </c>
      <c r="AY212" s="19" t="s">
        <v>160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80</v>
      </c>
      <c r="BK212" s="226">
        <f>ROUND(I212*H212,2)</f>
        <v>0</v>
      </c>
      <c r="BL212" s="19" t="s">
        <v>167</v>
      </c>
      <c r="BM212" s="225" t="s">
        <v>675</v>
      </c>
    </row>
    <row r="213" s="2" customFormat="1" ht="16.5" customHeight="1">
      <c r="A213" s="40"/>
      <c r="B213" s="41"/>
      <c r="C213" s="214" t="s">
        <v>676</v>
      </c>
      <c r="D213" s="214" t="s">
        <v>163</v>
      </c>
      <c r="E213" s="215" t="s">
        <v>677</v>
      </c>
      <c r="F213" s="216" t="s">
        <v>678</v>
      </c>
      <c r="G213" s="217" t="s">
        <v>396</v>
      </c>
      <c r="H213" s="218">
        <v>1</v>
      </c>
      <c r="I213" s="219"/>
      <c r="J213" s="220">
        <f>ROUND(I213*H213,2)</f>
        <v>0</v>
      </c>
      <c r="K213" s="216" t="s">
        <v>19</v>
      </c>
      <c r="L213" s="46"/>
      <c r="M213" s="221" t="s">
        <v>19</v>
      </c>
      <c r="N213" s="222" t="s">
        <v>44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167</v>
      </c>
      <c r="AT213" s="225" t="s">
        <v>163</v>
      </c>
      <c r="AU213" s="225" t="s">
        <v>82</v>
      </c>
      <c r="AY213" s="19" t="s">
        <v>160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80</v>
      </c>
      <c r="BK213" s="226">
        <f>ROUND(I213*H213,2)</f>
        <v>0</v>
      </c>
      <c r="BL213" s="19" t="s">
        <v>167</v>
      </c>
      <c r="BM213" s="225" t="s">
        <v>679</v>
      </c>
    </row>
    <row r="214" s="2" customFormat="1" ht="16.5" customHeight="1">
      <c r="A214" s="40"/>
      <c r="B214" s="41"/>
      <c r="C214" s="214" t="s">
        <v>657</v>
      </c>
      <c r="D214" s="214" t="s">
        <v>163</v>
      </c>
      <c r="E214" s="215" t="s">
        <v>680</v>
      </c>
      <c r="F214" s="216" t="s">
        <v>681</v>
      </c>
      <c r="G214" s="217" t="s">
        <v>225</v>
      </c>
      <c r="H214" s="218">
        <v>1</v>
      </c>
      <c r="I214" s="219"/>
      <c r="J214" s="220">
        <f>ROUND(I214*H214,2)</f>
        <v>0</v>
      </c>
      <c r="K214" s="216" t="s">
        <v>19</v>
      </c>
      <c r="L214" s="46"/>
      <c r="M214" s="221" t="s">
        <v>19</v>
      </c>
      <c r="N214" s="222" t="s">
        <v>44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167</v>
      </c>
      <c r="AT214" s="225" t="s">
        <v>163</v>
      </c>
      <c r="AU214" s="225" t="s">
        <v>82</v>
      </c>
      <c r="AY214" s="19" t="s">
        <v>160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80</v>
      </c>
      <c r="BK214" s="226">
        <f>ROUND(I214*H214,2)</f>
        <v>0</v>
      </c>
      <c r="BL214" s="19" t="s">
        <v>167</v>
      </c>
      <c r="BM214" s="225" t="s">
        <v>682</v>
      </c>
    </row>
    <row r="215" s="12" customFormat="1" ht="22.8" customHeight="1">
      <c r="A215" s="12"/>
      <c r="B215" s="198"/>
      <c r="C215" s="199"/>
      <c r="D215" s="200" t="s">
        <v>72</v>
      </c>
      <c r="E215" s="212" t="s">
        <v>683</v>
      </c>
      <c r="F215" s="212" t="s">
        <v>684</v>
      </c>
      <c r="G215" s="199"/>
      <c r="H215" s="199"/>
      <c r="I215" s="202"/>
      <c r="J215" s="213">
        <f>BK215</f>
        <v>0</v>
      </c>
      <c r="K215" s="199"/>
      <c r="L215" s="204"/>
      <c r="M215" s="205"/>
      <c r="N215" s="206"/>
      <c r="O215" s="206"/>
      <c r="P215" s="207">
        <f>SUM(P216:P284)</f>
        <v>0</v>
      </c>
      <c r="Q215" s="206"/>
      <c r="R215" s="207">
        <f>SUM(R216:R284)</f>
        <v>0</v>
      </c>
      <c r="S215" s="206"/>
      <c r="T215" s="208">
        <f>SUM(T216:T284)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9" t="s">
        <v>80</v>
      </c>
      <c r="AT215" s="210" t="s">
        <v>72</v>
      </c>
      <c r="AU215" s="210" t="s">
        <v>80</v>
      </c>
      <c r="AY215" s="209" t="s">
        <v>160</v>
      </c>
      <c r="BK215" s="211">
        <f>SUM(BK216:BK284)</f>
        <v>0</v>
      </c>
    </row>
    <row r="216" s="2" customFormat="1" ht="24.15" customHeight="1">
      <c r="A216" s="40"/>
      <c r="B216" s="41"/>
      <c r="C216" s="214" t="s">
        <v>636</v>
      </c>
      <c r="D216" s="214" t="s">
        <v>163</v>
      </c>
      <c r="E216" s="215" t="s">
        <v>685</v>
      </c>
      <c r="F216" s="216" t="s">
        <v>686</v>
      </c>
      <c r="G216" s="217" t="s">
        <v>396</v>
      </c>
      <c r="H216" s="218">
        <v>1</v>
      </c>
      <c r="I216" s="219"/>
      <c r="J216" s="220">
        <f>ROUND(I216*H216,2)</f>
        <v>0</v>
      </c>
      <c r="K216" s="216" t="s">
        <v>19</v>
      </c>
      <c r="L216" s="46"/>
      <c r="M216" s="221" t="s">
        <v>19</v>
      </c>
      <c r="N216" s="222" t="s">
        <v>44</v>
      </c>
      <c r="O216" s="86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167</v>
      </c>
      <c r="AT216" s="225" t="s">
        <v>163</v>
      </c>
      <c r="AU216" s="225" t="s">
        <v>82</v>
      </c>
      <c r="AY216" s="19" t="s">
        <v>160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80</v>
      </c>
      <c r="BK216" s="226">
        <f>ROUND(I216*H216,2)</f>
        <v>0</v>
      </c>
      <c r="BL216" s="19" t="s">
        <v>167</v>
      </c>
      <c r="BM216" s="225" t="s">
        <v>687</v>
      </c>
    </row>
    <row r="217" s="2" customFormat="1" ht="16.5" customHeight="1">
      <c r="A217" s="40"/>
      <c r="B217" s="41"/>
      <c r="C217" s="214" t="s">
        <v>638</v>
      </c>
      <c r="D217" s="214" t="s">
        <v>163</v>
      </c>
      <c r="E217" s="215" t="s">
        <v>688</v>
      </c>
      <c r="F217" s="216" t="s">
        <v>667</v>
      </c>
      <c r="G217" s="217" t="s">
        <v>396</v>
      </c>
      <c r="H217" s="218">
        <v>1</v>
      </c>
      <c r="I217" s="219"/>
      <c r="J217" s="220">
        <f>ROUND(I217*H217,2)</f>
        <v>0</v>
      </c>
      <c r="K217" s="216" t="s">
        <v>19</v>
      </c>
      <c r="L217" s="46"/>
      <c r="M217" s="221" t="s">
        <v>19</v>
      </c>
      <c r="N217" s="222" t="s">
        <v>44</v>
      </c>
      <c r="O217" s="86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167</v>
      </c>
      <c r="AT217" s="225" t="s">
        <v>163</v>
      </c>
      <c r="AU217" s="225" t="s">
        <v>82</v>
      </c>
      <c r="AY217" s="19" t="s">
        <v>160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80</v>
      </c>
      <c r="BK217" s="226">
        <f>ROUND(I217*H217,2)</f>
        <v>0</v>
      </c>
      <c r="BL217" s="19" t="s">
        <v>167</v>
      </c>
      <c r="BM217" s="225" t="s">
        <v>689</v>
      </c>
    </row>
    <row r="218" s="2" customFormat="1" ht="16.5" customHeight="1">
      <c r="A218" s="40"/>
      <c r="B218" s="41"/>
      <c r="C218" s="214" t="s">
        <v>640</v>
      </c>
      <c r="D218" s="214" t="s">
        <v>163</v>
      </c>
      <c r="E218" s="215" t="s">
        <v>690</v>
      </c>
      <c r="F218" s="216" t="s">
        <v>691</v>
      </c>
      <c r="G218" s="217" t="s">
        <v>396</v>
      </c>
      <c r="H218" s="218">
        <v>1</v>
      </c>
      <c r="I218" s="219"/>
      <c r="J218" s="220">
        <f>ROUND(I218*H218,2)</f>
        <v>0</v>
      </c>
      <c r="K218" s="216" t="s">
        <v>19</v>
      </c>
      <c r="L218" s="46"/>
      <c r="M218" s="221" t="s">
        <v>19</v>
      </c>
      <c r="N218" s="222" t="s">
        <v>44</v>
      </c>
      <c r="O218" s="86"/>
      <c r="P218" s="223">
        <f>O218*H218</f>
        <v>0</v>
      </c>
      <c r="Q218" s="223">
        <v>0</v>
      </c>
      <c r="R218" s="223">
        <f>Q218*H218</f>
        <v>0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167</v>
      </c>
      <c r="AT218" s="225" t="s">
        <v>163</v>
      </c>
      <c r="AU218" s="225" t="s">
        <v>82</v>
      </c>
      <c r="AY218" s="19" t="s">
        <v>160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80</v>
      </c>
      <c r="BK218" s="226">
        <f>ROUND(I218*H218,2)</f>
        <v>0</v>
      </c>
      <c r="BL218" s="19" t="s">
        <v>167</v>
      </c>
      <c r="BM218" s="225" t="s">
        <v>692</v>
      </c>
    </row>
    <row r="219" s="2" customFormat="1" ht="16.5" customHeight="1">
      <c r="A219" s="40"/>
      <c r="B219" s="41"/>
      <c r="C219" s="214" t="s">
        <v>643</v>
      </c>
      <c r="D219" s="214" t="s">
        <v>163</v>
      </c>
      <c r="E219" s="215" t="s">
        <v>693</v>
      </c>
      <c r="F219" s="216" t="s">
        <v>694</v>
      </c>
      <c r="G219" s="217" t="s">
        <v>396</v>
      </c>
      <c r="H219" s="218">
        <v>2</v>
      </c>
      <c r="I219" s="219"/>
      <c r="J219" s="220">
        <f>ROUND(I219*H219,2)</f>
        <v>0</v>
      </c>
      <c r="K219" s="216" t="s">
        <v>19</v>
      </c>
      <c r="L219" s="46"/>
      <c r="M219" s="221" t="s">
        <v>19</v>
      </c>
      <c r="N219" s="222" t="s">
        <v>44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167</v>
      </c>
      <c r="AT219" s="225" t="s">
        <v>163</v>
      </c>
      <c r="AU219" s="225" t="s">
        <v>82</v>
      </c>
      <c r="AY219" s="19" t="s">
        <v>160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80</v>
      </c>
      <c r="BK219" s="226">
        <f>ROUND(I219*H219,2)</f>
        <v>0</v>
      </c>
      <c r="BL219" s="19" t="s">
        <v>167</v>
      </c>
      <c r="BM219" s="225" t="s">
        <v>695</v>
      </c>
    </row>
    <row r="220" s="2" customFormat="1" ht="16.5" customHeight="1">
      <c r="A220" s="40"/>
      <c r="B220" s="41"/>
      <c r="C220" s="214" t="s">
        <v>642</v>
      </c>
      <c r="D220" s="214" t="s">
        <v>163</v>
      </c>
      <c r="E220" s="215" t="s">
        <v>696</v>
      </c>
      <c r="F220" s="216" t="s">
        <v>697</v>
      </c>
      <c r="G220" s="217" t="s">
        <v>396</v>
      </c>
      <c r="H220" s="218">
        <v>1</v>
      </c>
      <c r="I220" s="219"/>
      <c r="J220" s="220">
        <f>ROUND(I220*H220,2)</f>
        <v>0</v>
      </c>
      <c r="K220" s="216" t="s">
        <v>19</v>
      </c>
      <c r="L220" s="46"/>
      <c r="M220" s="221" t="s">
        <v>19</v>
      </c>
      <c r="N220" s="222" t="s">
        <v>44</v>
      </c>
      <c r="O220" s="86"/>
      <c r="P220" s="223">
        <f>O220*H220</f>
        <v>0</v>
      </c>
      <c r="Q220" s="223">
        <v>0</v>
      </c>
      <c r="R220" s="223">
        <f>Q220*H220</f>
        <v>0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167</v>
      </c>
      <c r="AT220" s="225" t="s">
        <v>163</v>
      </c>
      <c r="AU220" s="225" t="s">
        <v>82</v>
      </c>
      <c r="AY220" s="19" t="s">
        <v>160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80</v>
      </c>
      <c r="BK220" s="226">
        <f>ROUND(I220*H220,2)</f>
        <v>0</v>
      </c>
      <c r="BL220" s="19" t="s">
        <v>167</v>
      </c>
      <c r="BM220" s="225" t="s">
        <v>698</v>
      </c>
    </row>
    <row r="221" s="2" customFormat="1" ht="16.5" customHeight="1">
      <c r="A221" s="40"/>
      <c r="B221" s="41"/>
      <c r="C221" s="214" t="s">
        <v>648</v>
      </c>
      <c r="D221" s="214" t="s">
        <v>163</v>
      </c>
      <c r="E221" s="215" t="s">
        <v>699</v>
      </c>
      <c r="F221" s="216" t="s">
        <v>700</v>
      </c>
      <c r="G221" s="217" t="s">
        <v>396</v>
      </c>
      <c r="H221" s="218">
        <v>1</v>
      </c>
      <c r="I221" s="219"/>
      <c r="J221" s="220">
        <f>ROUND(I221*H221,2)</f>
        <v>0</v>
      </c>
      <c r="K221" s="216" t="s">
        <v>19</v>
      </c>
      <c r="L221" s="46"/>
      <c r="M221" s="221" t="s">
        <v>19</v>
      </c>
      <c r="N221" s="222" t="s">
        <v>44</v>
      </c>
      <c r="O221" s="86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167</v>
      </c>
      <c r="AT221" s="225" t="s">
        <v>163</v>
      </c>
      <c r="AU221" s="225" t="s">
        <v>82</v>
      </c>
      <c r="AY221" s="19" t="s">
        <v>160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80</v>
      </c>
      <c r="BK221" s="226">
        <f>ROUND(I221*H221,2)</f>
        <v>0</v>
      </c>
      <c r="BL221" s="19" t="s">
        <v>167</v>
      </c>
      <c r="BM221" s="225" t="s">
        <v>701</v>
      </c>
    </row>
    <row r="222" s="2" customFormat="1" ht="16.5" customHeight="1">
      <c r="A222" s="40"/>
      <c r="B222" s="41"/>
      <c r="C222" s="214" t="s">
        <v>645</v>
      </c>
      <c r="D222" s="214" t="s">
        <v>163</v>
      </c>
      <c r="E222" s="215" t="s">
        <v>702</v>
      </c>
      <c r="F222" s="216" t="s">
        <v>462</v>
      </c>
      <c r="G222" s="217" t="s">
        <v>396</v>
      </c>
      <c r="H222" s="218">
        <v>1</v>
      </c>
      <c r="I222" s="219"/>
      <c r="J222" s="220">
        <f>ROUND(I222*H222,2)</f>
        <v>0</v>
      </c>
      <c r="K222" s="216" t="s">
        <v>19</v>
      </c>
      <c r="L222" s="46"/>
      <c r="M222" s="221" t="s">
        <v>19</v>
      </c>
      <c r="N222" s="222" t="s">
        <v>44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167</v>
      </c>
      <c r="AT222" s="225" t="s">
        <v>163</v>
      </c>
      <c r="AU222" s="225" t="s">
        <v>82</v>
      </c>
      <c r="AY222" s="19" t="s">
        <v>160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80</v>
      </c>
      <c r="BK222" s="226">
        <f>ROUND(I222*H222,2)</f>
        <v>0</v>
      </c>
      <c r="BL222" s="19" t="s">
        <v>167</v>
      </c>
      <c r="BM222" s="225" t="s">
        <v>703</v>
      </c>
    </row>
    <row r="223" s="2" customFormat="1" ht="16.5" customHeight="1">
      <c r="A223" s="40"/>
      <c r="B223" s="41"/>
      <c r="C223" s="214" t="s">
        <v>653</v>
      </c>
      <c r="D223" s="214" t="s">
        <v>163</v>
      </c>
      <c r="E223" s="215" t="s">
        <v>704</v>
      </c>
      <c r="F223" s="216" t="s">
        <v>465</v>
      </c>
      <c r="G223" s="217" t="s">
        <v>396</v>
      </c>
      <c r="H223" s="218">
        <v>1</v>
      </c>
      <c r="I223" s="219"/>
      <c r="J223" s="220">
        <f>ROUND(I223*H223,2)</f>
        <v>0</v>
      </c>
      <c r="K223" s="216" t="s">
        <v>19</v>
      </c>
      <c r="L223" s="46"/>
      <c r="M223" s="221" t="s">
        <v>19</v>
      </c>
      <c r="N223" s="222" t="s">
        <v>44</v>
      </c>
      <c r="O223" s="86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167</v>
      </c>
      <c r="AT223" s="225" t="s">
        <v>163</v>
      </c>
      <c r="AU223" s="225" t="s">
        <v>82</v>
      </c>
      <c r="AY223" s="19" t="s">
        <v>160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80</v>
      </c>
      <c r="BK223" s="226">
        <f>ROUND(I223*H223,2)</f>
        <v>0</v>
      </c>
      <c r="BL223" s="19" t="s">
        <v>167</v>
      </c>
      <c r="BM223" s="225" t="s">
        <v>705</v>
      </c>
    </row>
    <row r="224" s="2" customFormat="1" ht="16.5" customHeight="1">
      <c r="A224" s="40"/>
      <c r="B224" s="41"/>
      <c r="C224" s="214" t="s">
        <v>647</v>
      </c>
      <c r="D224" s="214" t="s">
        <v>163</v>
      </c>
      <c r="E224" s="215" t="s">
        <v>656</v>
      </c>
      <c r="F224" s="216" t="s">
        <v>468</v>
      </c>
      <c r="G224" s="217" t="s">
        <v>396</v>
      </c>
      <c r="H224" s="218">
        <v>1</v>
      </c>
      <c r="I224" s="219"/>
      <c r="J224" s="220">
        <f>ROUND(I224*H224,2)</f>
        <v>0</v>
      </c>
      <c r="K224" s="216" t="s">
        <v>19</v>
      </c>
      <c r="L224" s="46"/>
      <c r="M224" s="221" t="s">
        <v>19</v>
      </c>
      <c r="N224" s="222" t="s">
        <v>44</v>
      </c>
      <c r="O224" s="86"/>
      <c r="P224" s="223">
        <f>O224*H224</f>
        <v>0</v>
      </c>
      <c r="Q224" s="223">
        <v>0</v>
      </c>
      <c r="R224" s="223">
        <f>Q224*H224</f>
        <v>0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167</v>
      </c>
      <c r="AT224" s="225" t="s">
        <v>163</v>
      </c>
      <c r="AU224" s="225" t="s">
        <v>82</v>
      </c>
      <c r="AY224" s="19" t="s">
        <v>160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80</v>
      </c>
      <c r="BK224" s="226">
        <f>ROUND(I224*H224,2)</f>
        <v>0</v>
      </c>
      <c r="BL224" s="19" t="s">
        <v>167</v>
      </c>
      <c r="BM224" s="225" t="s">
        <v>706</v>
      </c>
    </row>
    <row r="225" s="2" customFormat="1" ht="16.5" customHeight="1">
      <c r="A225" s="40"/>
      <c r="B225" s="41"/>
      <c r="C225" s="214" t="s">
        <v>658</v>
      </c>
      <c r="D225" s="214" t="s">
        <v>163</v>
      </c>
      <c r="E225" s="215" t="s">
        <v>707</v>
      </c>
      <c r="F225" s="216" t="s">
        <v>415</v>
      </c>
      <c r="G225" s="217" t="s">
        <v>396</v>
      </c>
      <c r="H225" s="218">
        <v>2</v>
      </c>
      <c r="I225" s="219"/>
      <c r="J225" s="220">
        <f>ROUND(I225*H225,2)</f>
        <v>0</v>
      </c>
      <c r="K225" s="216" t="s">
        <v>19</v>
      </c>
      <c r="L225" s="46"/>
      <c r="M225" s="221" t="s">
        <v>19</v>
      </c>
      <c r="N225" s="222" t="s">
        <v>44</v>
      </c>
      <c r="O225" s="86"/>
      <c r="P225" s="223">
        <f>O225*H225</f>
        <v>0</v>
      </c>
      <c r="Q225" s="223">
        <v>0</v>
      </c>
      <c r="R225" s="223">
        <f>Q225*H225</f>
        <v>0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167</v>
      </c>
      <c r="AT225" s="225" t="s">
        <v>163</v>
      </c>
      <c r="AU225" s="225" t="s">
        <v>82</v>
      </c>
      <c r="AY225" s="19" t="s">
        <v>160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80</v>
      </c>
      <c r="BK225" s="226">
        <f>ROUND(I225*H225,2)</f>
        <v>0</v>
      </c>
      <c r="BL225" s="19" t="s">
        <v>167</v>
      </c>
      <c r="BM225" s="225" t="s">
        <v>708</v>
      </c>
    </row>
    <row r="226" s="2" customFormat="1" ht="16.5" customHeight="1">
      <c r="A226" s="40"/>
      <c r="B226" s="41"/>
      <c r="C226" s="214" t="s">
        <v>650</v>
      </c>
      <c r="D226" s="214" t="s">
        <v>163</v>
      </c>
      <c r="E226" s="215" t="s">
        <v>709</v>
      </c>
      <c r="F226" s="216" t="s">
        <v>710</v>
      </c>
      <c r="G226" s="217" t="s">
        <v>396</v>
      </c>
      <c r="H226" s="218">
        <v>1</v>
      </c>
      <c r="I226" s="219"/>
      <c r="J226" s="220">
        <f>ROUND(I226*H226,2)</f>
        <v>0</v>
      </c>
      <c r="K226" s="216" t="s">
        <v>19</v>
      </c>
      <c r="L226" s="46"/>
      <c r="M226" s="221" t="s">
        <v>19</v>
      </c>
      <c r="N226" s="222" t="s">
        <v>44</v>
      </c>
      <c r="O226" s="86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167</v>
      </c>
      <c r="AT226" s="225" t="s">
        <v>163</v>
      </c>
      <c r="AU226" s="225" t="s">
        <v>82</v>
      </c>
      <c r="AY226" s="19" t="s">
        <v>160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80</v>
      </c>
      <c r="BK226" s="226">
        <f>ROUND(I226*H226,2)</f>
        <v>0</v>
      </c>
      <c r="BL226" s="19" t="s">
        <v>167</v>
      </c>
      <c r="BM226" s="225" t="s">
        <v>711</v>
      </c>
    </row>
    <row r="227" s="2" customFormat="1" ht="16.5" customHeight="1">
      <c r="A227" s="40"/>
      <c r="B227" s="41"/>
      <c r="C227" s="214" t="s">
        <v>663</v>
      </c>
      <c r="D227" s="214" t="s">
        <v>163</v>
      </c>
      <c r="E227" s="215" t="s">
        <v>712</v>
      </c>
      <c r="F227" s="216" t="s">
        <v>568</v>
      </c>
      <c r="G227" s="217" t="s">
        <v>396</v>
      </c>
      <c r="H227" s="218">
        <v>1</v>
      </c>
      <c r="I227" s="219"/>
      <c r="J227" s="220">
        <f>ROUND(I227*H227,2)</f>
        <v>0</v>
      </c>
      <c r="K227" s="216" t="s">
        <v>19</v>
      </c>
      <c r="L227" s="46"/>
      <c r="M227" s="221" t="s">
        <v>19</v>
      </c>
      <c r="N227" s="222" t="s">
        <v>44</v>
      </c>
      <c r="O227" s="86"/>
      <c r="P227" s="223">
        <f>O227*H227</f>
        <v>0</v>
      </c>
      <c r="Q227" s="223">
        <v>0</v>
      </c>
      <c r="R227" s="223">
        <f>Q227*H227</f>
        <v>0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167</v>
      </c>
      <c r="AT227" s="225" t="s">
        <v>163</v>
      </c>
      <c r="AU227" s="225" t="s">
        <v>82</v>
      </c>
      <c r="AY227" s="19" t="s">
        <v>160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80</v>
      </c>
      <c r="BK227" s="226">
        <f>ROUND(I227*H227,2)</f>
        <v>0</v>
      </c>
      <c r="BL227" s="19" t="s">
        <v>167</v>
      </c>
      <c r="BM227" s="225" t="s">
        <v>713</v>
      </c>
    </row>
    <row r="228" s="2" customFormat="1" ht="16.5" customHeight="1">
      <c r="A228" s="40"/>
      <c r="B228" s="41"/>
      <c r="C228" s="214" t="s">
        <v>652</v>
      </c>
      <c r="D228" s="214" t="s">
        <v>163</v>
      </c>
      <c r="E228" s="215" t="s">
        <v>714</v>
      </c>
      <c r="F228" s="216" t="s">
        <v>571</v>
      </c>
      <c r="G228" s="217" t="s">
        <v>396</v>
      </c>
      <c r="H228" s="218">
        <v>1</v>
      </c>
      <c r="I228" s="219"/>
      <c r="J228" s="220">
        <f>ROUND(I228*H228,2)</f>
        <v>0</v>
      </c>
      <c r="K228" s="216" t="s">
        <v>19</v>
      </c>
      <c r="L228" s="46"/>
      <c r="M228" s="221" t="s">
        <v>19</v>
      </c>
      <c r="N228" s="222" t="s">
        <v>44</v>
      </c>
      <c r="O228" s="86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167</v>
      </c>
      <c r="AT228" s="225" t="s">
        <v>163</v>
      </c>
      <c r="AU228" s="225" t="s">
        <v>82</v>
      </c>
      <c r="AY228" s="19" t="s">
        <v>160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80</v>
      </c>
      <c r="BK228" s="226">
        <f>ROUND(I228*H228,2)</f>
        <v>0</v>
      </c>
      <c r="BL228" s="19" t="s">
        <v>167</v>
      </c>
      <c r="BM228" s="225" t="s">
        <v>715</v>
      </c>
    </row>
    <row r="229" s="2" customFormat="1" ht="16.5" customHeight="1">
      <c r="A229" s="40"/>
      <c r="B229" s="41"/>
      <c r="C229" s="214" t="s">
        <v>669</v>
      </c>
      <c r="D229" s="214" t="s">
        <v>163</v>
      </c>
      <c r="E229" s="215" t="s">
        <v>716</v>
      </c>
      <c r="F229" s="216" t="s">
        <v>574</v>
      </c>
      <c r="G229" s="217" t="s">
        <v>396</v>
      </c>
      <c r="H229" s="218">
        <v>1</v>
      </c>
      <c r="I229" s="219"/>
      <c r="J229" s="220">
        <f>ROUND(I229*H229,2)</f>
        <v>0</v>
      </c>
      <c r="K229" s="216" t="s">
        <v>19</v>
      </c>
      <c r="L229" s="46"/>
      <c r="M229" s="221" t="s">
        <v>19</v>
      </c>
      <c r="N229" s="222" t="s">
        <v>44</v>
      </c>
      <c r="O229" s="86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167</v>
      </c>
      <c r="AT229" s="225" t="s">
        <v>163</v>
      </c>
      <c r="AU229" s="225" t="s">
        <v>82</v>
      </c>
      <c r="AY229" s="19" t="s">
        <v>160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80</v>
      </c>
      <c r="BK229" s="226">
        <f>ROUND(I229*H229,2)</f>
        <v>0</v>
      </c>
      <c r="BL229" s="19" t="s">
        <v>167</v>
      </c>
      <c r="BM229" s="225" t="s">
        <v>717</v>
      </c>
    </row>
    <row r="230" s="2" customFormat="1" ht="16.5" customHeight="1">
      <c r="A230" s="40"/>
      <c r="B230" s="41"/>
      <c r="C230" s="214" t="s">
        <v>655</v>
      </c>
      <c r="D230" s="214" t="s">
        <v>163</v>
      </c>
      <c r="E230" s="215" t="s">
        <v>718</v>
      </c>
      <c r="F230" s="216" t="s">
        <v>577</v>
      </c>
      <c r="G230" s="217" t="s">
        <v>396</v>
      </c>
      <c r="H230" s="218">
        <v>1</v>
      </c>
      <c r="I230" s="219"/>
      <c r="J230" s="220">
        <f>ROUND(I230*H230,2)</f>
        <v>0</v>
      </c>
      <c r="K230" s="216" t="s">
        <v>19</v>
      </c>
      <c r="L230" s="46"/>
      <c r="M230" s="221" t="s">
        <v>19</v>
      </c>
      <c r="N230" s="222" t="s">
        <v>44</v>
      </c>
      <c r="O230" s="86"/>
      <c r="P230" s="223">
        <f>O230*H230</f>
        <v>0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5" t="s">
        <v>167</v>
      </c>
      <c r="AT230" s="225" t="s">
        <v>163</v>
      </c>
      <c r="AU230" s="225" t="s">
        <v>82</v>
      </c>
      <c r="AY230" s="19" t="s">
        <v>160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9" t="s">
        <v>80</v>
      </c>
      <c r="BK230" s="226">
        <f>ROUND(I230*H230,2)</f>
        <v>0</v>
      </c>
      <c r="BL230" s="19" t="s">
        <v>167</v>
      </c>
      <c r="BM230" s="225" t="s">
        <v>719</v>
      </c>
    </row>
    <row r="231" s="2" customFormat="1" ht="16.5" customHeight="1">
      <c r="A231" s="40"/>
      <c r="B231" s="41"/>
      <c r="C231" s="214" t="s">
        <v>676</v>
      </c>
      <c r="D231" s="214" t="s">
        <v>163</v>
      </c>
      <c r="E231" s="215" t="s">
        <v>720</v>
      </c>
      <c r="F231" s="216" t="s">
        <v>580</v>
      </c>
      <c r="G231" s="217" t="s">
        <v>396</v>
      </c>
      <c r="H231" s="218">
        <v>1</v>
      </c>
      <c r="I231" s="219"/>
      <c r="J231" s="220">
        <f>ROUND(I231*H231,2)</f>
        <v>0</v>
      </c>
      <c r="K231" s="216" t="s">
        <v>19</v>
      </c>
      <c r="L231" s="46"/>
      <c r="M231" s="221" t="s">
        <v>19</v>
      </c>
      <c r="N231" s="222" t="s">
        <v>44</v>
      </c>
      <c r="O231" s="86"/>
      <c r="P231" s="223">
        <f>O231*H231</f>
        <v>0</v>
      </c>
      <c r="Q231" s="223">
        <v>0</v>
      </c>
      <c r="R231" s="223">
        <f>Q231*H231</f>
        <v>0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167</v>
      </c>
      <c r="AT231" s="225" t="s">
        <v>163</v>
      </c>
      <c r="AU231" s="225" t="s">
        <v>82</v>
      </c>
      <c r="AY231" s="19" t="s">
        <v>160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80</v>
      </c>
      <c r="BK231" s="226">
        <f>ROUND(I231*H231,2)</f>
        <v>0</v>
      </c>
      <c r="BL231" s="19" t="s">
        <v>167</v>
      </c>
      <c r="BM231" s="225" t="s">
        <v>721</v>
      </c>
    </row>
    <row r="232" s="2" customFormat="1" ht="16.5" customHeight="1">
      <c r="A232" s="40"/>
      <c r="B232" s="41"/>
      <c r="C232" s="214" t="s">
        <v>657</v>
      </c>
      <c r="D232" s="214" t="s">
        <v>163</v>
      </c>
      <c r="E232" s="215" t="s">
        <v>722</v>
      </c>
      <c r="F232" s="216" t="s">
        <v>583</v>
      </c>
      <c r="G232" s="217" t="s">
        <v>396</v>
      </c>
      <c r="H232" s="218">
        <v>1</v>
      </c>
      <c r="I232" s="219"/>
      <c r="J232" s="220">
        <f>ROUND(I232*H232,2)</f>
        <v>0</v>
      </c>
      <c r="K232" s="216" t="s">
        <v>19</v>
      </c>
      <c r="L232" s="46"/>
      <c r="M232" s="221" t="s">
        <v>19</v>
      </c>
      <c r="N232" s="222" t="s">
        <v>44</v>
      </c>
      <c r="O232" s="86"/>
      <c r="P232" s="223">
        <f>O232*H232</f>
        <v>0</v>
      </c>
      <c r="Q232" s="223">
        <v>0</v>
      </c>
      <c r="R232" s="223">
        <f>Q232*H232</f>
        <v>0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167</v>
      </c>
      <c r="AT232" s="225" t="s">
        <v>163</v>
      </c>
      <c r="AU232" s="225" t="s">
        <v>82</v>
      </c>
      <c r="AY232" s="19" t="s">
        <v>160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80</v>
      </c>
      <c r="BK232" s="226">
        <f>ROUND(I232*H232,2)</f>
        <v>0</v>
      </c>
      <c r="BL232" s="19" t="s">
        <v>167</v>
      </c>
      <c r="BM232" s="225" t="s">
        <v>723</v>
      </c>
    </row>
    <row r="233" s="2" customFormat="1" ht="16.5" customHeight="1">
      <c r="A233" s="40"/>
      <c r="B233" s="41"/>
      <c r="C233" s="214" t="s">
        <v>724</v>
      </c>
      <c r="D233" s="214" t="s">
        <v>163</v>
      </c>
      <c r="E233" s="215" t="s">
        <v>725</v>
      </c>
      <c r="F233" s="216" t="s">
        <v>726</v>
      </c>
      <c r="G233" s="217" t="s">
        <v>396</v>
      </c>
      <c r="H233" s="218">
        <v>1</v>
      </c>
      <c r="I233" s="219"/>
      <c r="J233" s="220">
        <f>ROUND(I233*H233,2)</f>
        <v>0</v>
      </c>
      <c r="K233" s="216" t="s">
        <v>19</v>
      </c>
      <c r="L233" s="46"/>
      <c r="M233" s="221" t="s">
        <v>19</v>
      </c>
      <c r="N233" s="222" t="s">
        <v>44</v>
      </c>
      <c r="O233" s="86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167</v>
      </c>
      <c r="AT233" s="225" t="s">
        <v>163</v>
      </c>
      <c r="AU233" s="225" t="s">
        <v>82</v>
      </c>
      <c r="AY233" s="19" t="s">
        <v>160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80</v>
      </c>
      <c r="BK233" s="226">
        <f>ROUND(I233*H233,2)</f>
        <v>0</v>
      </c>
      <c r="BL233" s="19" t="s">
        <v>167</v>
      </c>
      <c r="BM233" s="225" t="s">
        <v>727</v>
      </c>
    </row>
    <row r="234" s="2" customFormat="1" ht="16.5" customHeight="1">
      <c r="A234" s="40"/>
      <c r="B234" s="41"/>
      <c r="C234" s="214" t="s">
        <v>660</v>
      </c>
      <c r="D234" s="214" t="s">
        <v>163</v>
      </c>
      <c r="E234" s="215" t="s">
        <v>728</v>
      </c>
      <c r="F234" s="216" t="s">
        <v>729</v>
      </c>
      <c r="G234" s="217" t="s">
        <v>396</v>
      </c>
      <c r="H234" s="218">
        <v>2</v>
      </c>
      <c r="I234" s="219"/>
      <c r="J234" s="220">
        <f>ROUND(I234*H234,2)</f>
        <v>0</v>
      </c>
      <c r="K234" s="216" t="s">
        <v>19</v>
      </c>
      <c r="L234" s="46"/>
      <c r="M234" s="221" t="s">
        <v>19</v>
      </c>
      <c r="N234" s="222" t="s">
        <v>44</v>
      </c>
      <c r="O234" s="86"/>
      <c r="P234" s="223">
        <f>O234*H234</f>
        <v>0</v>
      </c>
      <c r="Q234" s="223">
        <v>0</v>
      </c>
      <c r="R234" s="223">
        <f>Q234*H234</f>
        <v>0</v>
      </c>
      <c r="S234" s="223">
        <v>0</v>
      </c>
      <c r="T234" s="224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5" t="s">
        <v>167</v>
      </c>
      <c r="AT234" s="225" t="s">
        <v>163</v>
      </c>
      <c r="AU234" s="225" t="s">
        <v>82</v>
      </c>
      <c r="AY234" s="19" t="s">
        <v>160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9" t="s">
        <v>80</v>
      </c>
      <c r="BK234" s="226">
        <f>ROUND(I234*H234,2)</f>
        <v>0</v>
      </c>
      <c r="BL234" s="19" t="s">
        <v>167</v>
      </c>
      <c r="BM234" s="225" t="s">
        <v>730</v>
      </c>
    </row>
    <row r="235" s="2" customFormat="1" ht="16.5" customHeight="1">
      <c r="A235" s="40"/>
      <c r="B235" s="41"/>
      <c r="C235" s="214" t="s">
        <v>731</v>
      </c>
      <c r="D235" s="214" t="s">
        <v>163</v>
      </c>
      <c r="E235" s="215" t="s">
        <v>732</v>
      </c>
      <c r="F235" s="216" t="s">
        <v>733</v>
      </c>
      <c r="G235" s="217" t="s">
        <v>396</v>
      </c>
      <c r="H235" s="218">
        <v>1</v>
      </c>
      <c r="I235" s="219"/>
      <c r="J235" s="220">
        <f>ROUND(I235*H235,2)</f>
        <v>0</v>
      </c>
      <c r="K235" s="216" t="s">
        <v>19</v>
      </c>
      <c r="L235" s="46"/>
      <c r="M235" s="221" t="s">
        <v>19</v>
      </c>
      <c r="N235" s="222" t="s">
        <v>44</v>
      </c>
      <c r="O235" s="86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167</v>
      </c>
      <c r="AT235" s="225" t="s">
        <v>163</v>
      </c>
      <c r="AU235" s="225" t="s">
        <v>82</v>
      </c>
      <c r="AY235" s="19" t="s">
        <v>160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80</v>
      </c>
      <c r="BK235" s="226">
        <f>ROUND(I235*H235,2)</f>
        <v>0</v>
      </c>
      <c r="BL235" s="19" t="s">
        <v>167</v>
      </c>
      <c r="BM235" s="225" t="s">
        <v>734</v>
      </c>
    </row>
    <row r="236" s="2" customFormat="1" ht="16.5" customHeight="1">
      <c r="A236" s="40"/>
      <c r="B236" s="41"/>
      <c r="C236" s="214" t="s">
        <v>662</v>
      </c>
      <c r="D236" s="214" t="s">
        <v>163</v>
      </c>
      <c r="E236" s="215" t="s">
        <v>735</v>
      </c>
      <c r="F236" s="216" t="s">
        <v>736</v>
      </c>
      <c r="G236" s="217" t="s">
        <v>396</v>
      </c>
      <c r="H236" s="218">
        <v>1</v>
      </c>
      <c r="I236" s="219"/>
      <c r="J236" s="220">
        <f>ROUND(I236*H236,2)</f>
        <v>0</v>
      </c>
      <c r="K236" s="216" t="s">
        <v>19</v>
      </c>
      <c r="L236" s="46"/>
      <c r="M236" s="221" t="s">
        <v>19</v>
      </c>
      <c r="N236" s="222" t="s">
        <v>44</v>
      </c>
      <c r="O236" s="86"/>
      <c r="P236" s="223">
        <f>O236*H236</f>
        <v>0</v>
      </c>
      <c r="Q236" s="223">
        <v>0</v>
      </c>
      <c r="R236" s="223">
        <f>Q236*H236</f>
        <v>0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167</v>
      </c>
      <c r="AT236" s="225" t="s">
        <v>163</v>
      </c>
      <c r="AU236" s="225" t="s">
        <v>82</v>
      </c>
      <c r="AY236" s="19" t="s">
        <v>160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80</v>
      </c>
      <c r="BK236" s="226">
        <f>ROUND(I236*H236,2)</f>
        <v>0</v>
      </c>
      <c r="BL236" s="19" t="s">
        <v>167</v>
      </c>
      <c r="BM236" s="225" t="s">
        <v>737</v>
      </c>
    </row>
    <row r="237" s="2" customFormat="1" ht="16.5" customHeight="1">
      <c r="A237" s="40"/>
      <c r="B237" s="41"/>
      <c r="C237" s="214" t="s">
        <v>738</v>
      </c>
      <c r="D237" s="214" t="s">
        <v>163</v>
      </c>
      <c r="E237" s="215" t="s">
        <v>739</v>
      </c>
      <c r="F237" s="216" t="s">
        <v>740</v>
      </c>
      <c r="G237" s="217" t="s">
        <v>396</v>
      </c>
      <c r="H237" s="218">
        <v>1</v>
      </c>
      <c r="I237" s="219"/>
      <c r="J237" s="220">
        <f>ROUND(I237*H237,2)</f>
        <v>0</v>
      </c>
      <c r="K237" s="216" t="s">
        <v>19</v>
      </c>
      <c r="L237" s="46"/>
      <c r="M237" s="221" t="s">
        <v>19</v>
      </c>
      <c r="N237" s="222" t="s">
        <v>44</v>
      </c>
      <c r="O237" s="86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167</v>
      </c>
      <c r="AT237" s="225" t="s">
        <v>163</v>
      </c>
      <c r="AU237" s="225" t="s">
        <v>82</v>
      </c>
      <c r="AY237" s="19" t="s">
        <v>160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80</v>
      </c>
      <c r="BK237" s="226">
        <f>ROUND(I237*H237,2)</f>
        <v>0</v>
      </c>
      <c r="BL237" s="19" t="s">
        <v>167</v>
      </c>
      <c r="BM237" s="225" t="s">
        <v>741</v>
      </c>
    </row>
    <row r="238" s="2" customFormat="1" ht="16.5" customHeight="1">
      <c r="A238" s="40"/>
      <c r="B238" s="41"/>
      <c r="C238" s="214" t="s">
        <v>665</v>
      </c>
      <c r="D238" s="214" t="s">
        <v>163</v>
      </c>
      <c r="E238" s="215" t="s">
        <v>742</v>
      </c>
      <c r="F238" s="216" t="s">
        <v>743</v>
      </c>
      <c r="G238" s="217" t="s">
        <v>396</v>
      </c>
      <c r="H238" s="218">
        <v>1</v>
      </c>
      <c r="I238" s="219"/>
      <c r="J238" s="220">
        <f>ROUND(I238*H238,2)</f>
        <v>0</v>
      </c>
      <c r="K238" s="216" t="s">
        <v>19</v>
      </c>
      <c r="L238" s="46"/>
      <c r="M238" s="221" t="s">
        <v>19</v>
      </c>
      <c r="N238" s="222" t="s">
        <v>44</v>
      </c>
      <c r="O238" s="86"/>
      <c r="P238" s="223">
        <f>O238*H238</f>
        <v>0</v>
      </c>
      <c r="Q238" s="223">
        <v>0</v>
      </c>
      <c r="R238" s="223">
        <f>Q238*H238</f>
        <v>0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167</v>
      </c>
      <c r="AT238" s="225" t="s">
        <v>163</v>
      </c>
      <c r="AU238" s="225" t="s">
        <v>82</v>
      </c>
      <c r="AY238" s="19" t="s">
        <v>160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80</v>
      </c>
      <c r="BK238" s="226">
        <f>ROUND(I238*H238,2)</f>
        <v>0</v>
      </c>
      <c r="BL238" s="19" t="s">
        <v>167</v>
      </c>
      <c r="BM238" s="225" t="s">
        <v>744</v>
      </c>
    </row>
    <row r="239" s="2" customFormat="1" ht="16.5" customHeight="1">
      <c r="A239" s="40"/>
      <c r="B239" s="41"/>
      <c r="C239" s="214" t="s">
        <v>745</v>
      </c>
      <c r="D239" s="214" t="s">
        <v>163</v>
      </c>
      <c r="E239" s="215" t="s">
        <v>746</v>
      </c>
      <c r="F239" s="216" t="s">
        <v>733</v>
      </c>
      <c r="G239" s="217" t="s">
        <v>396</v>
      </c>
      <c r="H239" s="218">
        <v>1</v>
      </c>
      <c r="I239" s="219"/>
      <c r="J239" s="220">
        <f>ROUND(I239*H239,2)</f>
        <v>0</v>
      </c>
      <c r="K239" s="216" t="s">
        <v>19</v>
      </c>
      <c r="L239" s="46"/>
      <c r="M239" s="221" t="s">
        <v>19</v>
      </c>
      <c r="N239" s="222" t="s">
        <v>44</v>
      </c>
      <c r="O239" s="86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167</v>
      </c>
      <c r="AT239" s="225" t="s">
        <v>163</v>
      </c>
      <c r="AU239" s="225" t="s">
        <v>82</v>
      </c>
      <c r="AY239" s="19" t="s">
        <v>160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80</v>
      </c>
      <c r="BK239" s="226">
        <f>ROUND(I239*H239,2)</f>
        <v>0</v>
      </c>
      <c r="BL239" s="19" t="s">
        <v>167</v>
      </c>
      <c r="BM239" s="225" t="s">
        <v>747</v>
      </c>
    </row>
    <row r="240" s="2" customFormat="1" ht="16.5" customHeight="1">
      <c r="A240" s="40"/>
      <c r="B240" s="41"/>
      <c r="C240" s="214" t="s">
        <v>668</v>
      </c>
      <c r="D240" s="214" t="s">
        <v>163</v>
      </c>
      <c r="E240" s="215" t="s">
        <v>748</v>
      </c>
      <c r="F240" s="216" t="s">
        <v>749</v>
      </c>
      <c r="G240" s="217" t="s">
        <v>396</v>
      </c>
      <c r="H240" s="218">
        <v>1</v>
      </c>
      <c r="I240" s="219"/>
      <c r="J240" s="220">
        <f>ROUND(I240*H240,2)</f>
        <v>0</v>
      </c>
      <c r="K240" s="216" t="s">
        <v>19</v>
      </c>
      <c r="L240" s="46"/>
      <c r="M240" s="221" t="s">
        <v>19</v>
      </c>
      <c r="N240" s="222" t="s">
        <v>44</v>
      </c>
      <c r="O240" s="86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167</v>
      </c>
      <c r="AT240" s="225" t="s">
        <v>163</v>
      </c>
      <c r="AU240" s="225" t="s">
        <v>82</v>
      </c>
      <c r="AY240" s="19" t="s">
        <v>160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80</v>
      </c>
      <c r="BK240" s="226">
        <f>ROUND(I240*H240,2)</f>
        <v>0</v>
      </c>
      <c r="BL240" s="19" t="s">
        <v>167</v>
      </c>
      <c r="BM240" s="225" t="s">
        <v>750</v>
      </c>
    </row>
    <row r="241" s="2" customFormat="1" ht="16.5" customHeight="1">
      <c r="A241" s="40"/>
      <c r="B241" s="41"/>
      <c r="C241" s="214" t="s">
        <v>751</v>
      </c>
      <c r="D241" s="214" t="s">
        <v>163</v>
      </c>
      <c r="E241" s="215" t="s">
        <v>752</v>
      </c>
      <c r="F241" s="216" t="s">
        <v>753</v>
      </c>
      <c r="G241" s="217" t="s">
        <v>396</v>
      </c>
      <c r="H241" s="218">
        <v>1</v>
      </c>
      <c r="I241" s="219"/>
      <c r="J241" s="220">
        <f>ROUND(I241*H241,2)</f>
        <v>0</v>
      </c>
      <c r="K241" s="216" t="s">
        <v>19</v>
      </c>
      <c r="L241" s="46"/>
      <c r="M241" s="221" t="s">
        <v>19</v>
      </c>
      <c r="N241" s="222" t="s">
        <v>44</v>
      </c>
      <c r="O241" s="86"/>
      <c r="P241" s="223">
        <f>O241*H241</f>
        <v>0</v>
      </c>
      <c r="Q241" s="223">
        <v>0</v>
      </c>
      <c r="R241" s="223">
        <f>Q241*H241</f>
        <v>0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167</v>
      </c>
      <c r="AT241" s="225" t="s">
        <v>163</v>
      </c>
      <c r="AU241" s="225" t="s">
        <v>82</v>
      </c>
      <c r="AY241" s="19" t="s">
        <v>160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80</v>
      </c>
      <c r="BK241" s="226">
        <f>ROUND(I241*H241,2)</f>
        <v>0</v>
      </c>
      <c r="BL241" s="19" t="s">
        <v>167</v>
      </c>
      <c r="BM241" s="225" t="s">
        <v>754</v>
      </c>
    </row>
    <row r="242" s="2" customFormat="1" ht="16.5" customHeight="1">
      <c r="A242" s="40"/>
      <c r="B242" s="41"/>
      <c r="C242" s="214" t="s">
        <v>672</v>
      </c>
      <c r="D242" s="214" t="s">
        <v>163</v>
      </c>
      <c r="E242" s="215" t="s">
        <v>755</v>
      </c>
      <c r="F242" s="216" t="s">
        <v>756</v>
      </c>
      <c r="G242" s="217" t="s">
        <v>396</v>
      </c>
      <c r="H242" s="218">
        <v>4</v>
      </c>
      <c r="I242" s="219"/>
      <c r="J242" s="220">
        <f>ROUND(I242*H242,2)</f>
        <v>0</v>
      </c>
      <c r="K242" s="216" t="s">
        <v>19</v>
      </c>
      <c r="L242" s="46"/>
      <c r="M242" s="221" t="s">
        <v>19</v>
      </c>
      <c r="N242" s="222" t="s">
        <v>44</v>
      </c>
      <c r="O242" s="86"/>
      <c r="P242" s="223">
        <f>O242*H242</f>
        <v>0</v>
      </c>
      <c r="Q242" s="223">
        <v>0</v>
      </c>
      <c r="R242" s="223">
        <f>Q242*H242</f>
        <v>0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167</v>
      </c>
      <c r="AT242" s="225" t="s">
        <v>163</v>
      </c>
      <c r="AU242" s="225" t="s">
        <v>82</v>
      </c>
      <c r="AY242" s="19" t="s">
        <v>160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80</v>
      </c>
      <c r="BK242" s="226">
        <f>ROUND(I242*H242,2)</f>
        <v>0</v>
      </c>
      <c r="BL242" s="19" t="s">
        <v>167</v>
      </c>
      <c r="BM242" s="225" t="s">
        <v>757</v>
      </c>
    </row>
    <row r="243" s="2" customFormat="1" ht="16.5" customHeight="1">
      <c r="A243" s="40"/>
      <c r="B243" s="41"/>
      <c r="C243" s="214" t="s">
        <v>758</v>
      </c>
      <c r="D243" s="214" t="s">
        <v>163</v>
      </c>
      <c r="E243" s="215" t="s">
        <v>759</v>
      </c>
      <c r="F243" s="216" t="s">
        <v>743</v>
      </c>
      <c r="G243" s="217" t="s">
        <v>396</v>
      </c>
      <c r="H243" s="218">
        <v>2</v>
      </c>
      <c r="I243" s="219"/>
      <c r="J243" s="220">
        <f>ROUND(I243*H243,2)</f>
        <v>0</v>
      </c>
      <c r="K243" s="216" t="s">
        <v>19</v>
      </c>
      <c r="L243" s="46"/>
      <c r="M243" s="221" t="s">
        <v>19</v>
      </c>
      <c r="N243" s="222" t="s">
        <v>44</v>
      </c>
      <c r="O243" s="86"/>
      <c r="P243" s="223">
        <f>O243*H243</f>
        <v>0</v>
      </c>
      <c r="Q243" s="223">
        <v>0</v>
      </c>
      <c r="R243" s="223">
        <f>Q243*H243</f>
        <v>0</v>
      </c>
      <c r="S243" s="223">
        <v>0</v>
      </c>
      <c r="T243" s="224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5" t="s">
        <v>167</v>
      </c>
      <c r="AT243" s="225" t="s">
        <v>163</v>
      </c>
      <c r="AU243" s="225" t="s">
        <v>82</v>
      </c>
      <c r="AY243" s="19" t="s">
        <v>160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9" t="s">
        <v>80</v>
      </c>
      <c r="BK243" s="226">
        <f>ROUND(I243*H243,2)</f>
        <v>0</v>
      </c>
      <c r="BL243" s="19" t="s">
        <v>167</v>
      </c>
      <c r="BM243" s="225" t="s">
        <v>760</v>
      </c>
    </row>
    <row r="244" s="2" customFormat="1" ht="16.5" customHeight="1">
      <c r="A244" s="40"/>
      <c r="B244" s="41"/>
      <c r="C244" s="214" t="s">
        <v>675</v>
      </c>
      <c r="D244" s="214" t="s">
        <v>163</v>
      </c>
      <c r="E244" s="215" t="s">
        <v>761</v>
      </c>
      <c r="F244" s="216" t="s">
        <v>462</v>
      </c>
      <c r="G244" s="217" t="s">
        <v>396</v>
      </c>
      <c r="H244" s="218">
        <v>2</v>
      </c>
      <c r="I244" s="219"/>
      <c r="J244" s="220">
        <f>ROUND(I244*H244,2)</f>
        <v>0</v>
      </c>
      <c r="K244" s="216" t="s">
        <v>19</v>
      </c>
      <c r="L244" s="46"/>
      <c r="M244" s="221" t="s">
        <v>19</v>
      </c>
      <c r="N244" s="222" t="s">
        <v>44</v>
      </c>
      <c r="O244" s="86"/>
      <c r="P244" s="223">
        <f>O244*H244</f>
        <v>0</v>
      </c>
      <c r="Q244" s="223">
        <v>0</v>
      </c>
      <c r="R244" s="223">
        <f>Q244*H244</f>
        <v>0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167</v>
      </c>
      <c r="AT244" s="225" t="s">
        <v>163</v>
      </c>
      <c r="AU244" s="225" t="s">
        <v>82</v>
      </c>
      <c r="AY244" s="19" t="s">
        <v>160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80</v>
      </c>
      <c r="BK244" s="226">
        <f>ROUND(I244*H244,2)</f>
        <v>0</v>
      </c>
      <c r="BL244" s="19" t="s">
        <v>167</v>
      </c>
      <c r="BM244" s="225" t="s">
        <v>762</v>
      </c>
    </row>
    <row r="245" s="2" customFormat="1" ht="16.5" customHeight="1">
      <c r="A245" s="40"/>
      <c r="B245" s="41"/>
      <c r="C245" s="214" t="s">
        <v>763</v>
      </c>
      <c r="D245" s="214" t="s">
        <v>163</v>
      </c>
      <c r="E245" s="215" t="s">
        <v>764</v>
      </c>
      <c r="F245" s="216" t="s">
        <v>765</v>
      </c>
      <c r="G245" s="217" t="s">
        <v>396</v>
      </c>
      <c r="H245" s="218">
        <v>1</v>
      </c>
      <c r="I245" s="219"/>
      <c r="J245" s="220">
        <f>ROUND(I245*H245,2)</f>
        <v>0</v>
      </c>
      <c r="K245" s="216" t="s">
        <v>19</v>
      </c>
      <c r="L245" s="46"/>
      <c r="M245" s="221" t="s">
        <v>19</v>
      </c>
      <c r="N245" s="222" t="s">
        <v>44</v>
      </c>
      <c r="O245" s="86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167</v>
      </c>
      <c r="AT245" s="225" t="s">
        <v>163</v>
      </c>
      <c r="AU245" s="225" t="s">
        <v>82</v>
      </c>
      <c r="AY245" s="19" t="s">
        <v>160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80</v>
      </c>
      <c r="BK245" s="226">
        <f>ROUND(I245*H245,2)</f>
        <v>0</v>
      </c>
      <c r="BL245" s="19" t="s">
        <v>167</v>
      </c>
      <c r="BM245" s="225" t="s">
        <v>766</v>
      </c>
    </row>
    <row r="246" s="2" customFormat="1" ht="16.5" customHeight="1">
      <c r="A246" s="40"/>
      <c r="B246" s="41"/>
      <c r="C246" s="214" t="s">
        <v>679</v>
      </c>
      <c r="D246" s="214" t="s">
        <v>163</v>
      </c>
      <c r="E246" s="215" t="s">
        <v>767</v>
      </c>
      <c r="F246" s="216" t="s">
        <v>768</v>
      </c>
      <c r="G246" s="217" t="s">
        <v>396</v>
      </c>
      <c r="H246" s="218">
        <v>5</v>
      </c>
      <c r="I246" s="219"/>
      <c r="J246" s="220">
        <f>ROUND(I246*H246,2)</f>
        <v>0</v>
      </c>
      <c r="K246" s="216" t="s">
        <v>19</v>
      </c>
      <c r="L246" s="46"/>
      <c r="M246" s="221" t="s">
        <v>19</v>
      </c>
      <c r="N246" s="222" t="s">
        <v>44</v>
      </c>
      <c r="O246" s="86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167</v>
      </c>
      <c r="AT246" s="225" t="s">
        <v>163</v>
      </c>
      <c r="AU246" s="225" t="s">
        <v>82</v>
      </c>
      <c r="AY246" s="19" t="s">
        <v>160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80</v>
      </c>
      <c r="BK246" s="226">
        <f>ROUND(I246*H246,2)</f>
        <v>0</v>
      </c>
      <c r="BL246" s="19" t="s">
        <v>167</v>
      </c>
      <c r="BM246" s="225" t="s">
        <v>769</v>
      </c>
    </row>
    <row r="247" s="2" customFormat="1" ht="16.5" customHeight="1">
      <c r="A247" s="40"/>
      <c r="B247" s="41"/>
      <c r="C247" s="214" t="s">
        <v>770</v>
      </c>
      <c r="D247" s="214" t="s">
        <v>163</v>
      </c>
      <c r="E247" s="215" t="s">
        <v>771</v>
      </c>
      <c r="F247" s="216" t="s">
        <v>756</v>
      </c>
      <c r="G247" s="217" t="s">
        <v>396</v>
      </c>
      <c r="H247" s="218">
        <v>30</v>
      </c>
      <c r="I247" s="219"/>
      <c r="J247" s="220">
        <f>ROUND(I247*H247,2)</f>
        <v>0</v>
      </c>
      <c r="K247" s="216" t="s">
        <v>19</v>
      </c>
      <c r="L247" s="46"/>
      <c r="M247" s="221" t="s">
        <v>19</v>
      </c>
      <c r="N247" s="222" t="s">
        <v>44</v>
      </c>
      <c r="O247" s="86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5" t="s">
        <v>167</v>
      </c>
      <c r="AT247" s="225" t="s">
        <v>163</v>
      </c>
      <c r="AU247" s="225" t="s">
        <v>82</v>
      </c>
      <c r="AY247" s="19" t="s">
        <v>160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9" t="s">
        <v>80</v>
      </c>
      <c r="BK247" s="226">
        <f>ROUND(I247*H247,2)</f>
        <v>0</v>
      </c>
      <c r="BL247" s="19" t="s">
        <v>167</v>
      </c>
      <c r="BM247" s="225" t="s">
        <v>772</v>
      </c>
    </row>
    <row r="248" s="2" customFormat="1" ht="33" customHeight="1">
      <c r="A248" s="40"/>
      <c r="B248" s="41"/>
      <c r="C248" s="214" t="s">
        <v>682</v>
      </c>
      <c r="D248" s="214" t="s">
        <v>163</v>
      </c>
      <c r="E248" s="215" t="s">
        <v>773</v>
      </c>
      <c r="F248" s="216" t="s">
        <v>774</v>
      </c>
      <c r="G248" s="217" t="s">
        <v>225</v>
      </c>
      <c r="H248" s="218">
        <v>1</v>
      </c>
      <c r="I248" s="219"/>
      <c r="J248" s="220">
        <f>ROUND(I248*H248,2)</f>
        <v>0</v>
      </c>
      <c r="K248" s="216" t="s">
        <v>19</v>
      </c>
      <c r="L248" s="46"/>
      <c r="M248" s="221" t="s">
        <v>19</v>
      </c>
      <c r="N248" s="222" t="s">
        <v>44</v>
      </c>
      <c r="O248" s="86"/>
      <c r="P248" s="223">
        <f>O248*H248</f>
        <v>0</v>
      </c>
      <c r="Q248" s="223">
        <v>0</v>
      </c>
      <c r="R248" s="223">
        <f>Q248*H248</f>
        <v>0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167</v>
      </c>
      <c r="AT248" s="225" t="s">
        <v>163</v>
      </c>
      <c r="AU248" s="225" t="s">
        <v>82</v>
      </c>
      <c r="AY248" s="19" t="s">
        <v>160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80</v>
      </c>
      <c r="BK248" s="226">
        <f>ROUND(I248*H248,2)</f>
        <v>0</v>
      </c>
      <c r="BL248" s="19" t="s">
        <v>167</v>
      </c>
      <c r="BM248" s="225" t="s">
        <v>775</v>
      </c>
    </row>
    <row r="249" s="2" customFormat="1" ht="24.15" customHeight="1">
      <c r="A249" s="40"/>
      <c r="B249" s="41"/>
      <c r="C249" s="214" t="s">
        <v>776</v>
      </c>
      <c r="D249" s="214" t="s">
        <v>163</v>
      </c>
      <c r="E249" s="215" t="s">
        <v>777</v>
      </c>
      <c r="F249" s="216" t="s">
        <v>778</v>
      </c>
      <c r="G249" s="217" t="s">
        <v>225</v>
      </c>
      <c r="H249" s="218">
        <v>1</v>
      </c>
      <c r="I249" s="219"/>
      <c r="J249" s="220">
        <f>ROUND(I249*H249,2)</f>
        <v>0</v>
      </c>
      <c r="K249" s="216" t="s">
        <v>19</v>
      </c>
      <c r="L249" s="46"/>
      <c r="M249" s="221" t="s">
        <v>19</v>
      </c>
      <c r="N249" s="222" t="s">
        <v>44</v>
      </c>
      <c r="O249" s="86"/>
      <c r="P249" s="223">
        <f>O249*H249</f>
        <v>0</v>
      </c>
      <c r="Q249" s="223">
        <v>0</v>
      </c>
      <c r="R249" s="223">
        <f>Q249*H249</f>
        <v>0</v>
      </c>
      <c r="S249" s="223">
        <v>0</v>
      </c>
      <c r="T249" s="224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5" t="s">
        <v>167</v>
      </c>
      <c r="AT249" s="225" t="s">
        <v>163</v>
      </c>
      <c r="AU249" s="225" t="s">
        <v>82</v>
      </c>
      <c r="AY249" s="19" t="s">
        <v>160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9" t="s">
        <v>80</v>
      </c>
      <c r="BK249" s="226">
        <f>ROUND(I249*H249,2)</f>
        <v>0</v>
      </c>
      <c r="BL249" s="19" t="s">
        <v>167</v>
      </c>
      <c r="BM249" s="225" t="s">
        <v>779</v>
      </c>
    </row>
    <row r="250" s="2" customFormat="1" ht="37.8" customHeight="1">
      <c r="A250" s="40"/>
      <c r="B250" s="41"/>
      <c r="C250" s="214" t="s">
        <v>687</v>
      </c>
      <c r="D250" s="214" t="s">
        <v>163</v>
      </c>
      <c r="E250" s="215" t="s">
        <v>780</v>
      </c>
      <c r="F250" s="216" t="s">
        <v>781</v>
      </c>
      <c r="G250" s="217" t="s">
        <v>225</v>
      </c>
      <c r="H250" s="218">
        <v>1</v>
      </c>
      <c r="I250" s="219"/>
      <c r="J250" s="220">
        <f>ROUND(I250*H250,2)</f>
        <v>0</v>
      </c>
      <c r="K250" s="216" t="s">
        <v>19</v>
      </c>
      <c r="L250" s="46"/>
      <c r="M250" s="221" t="s">
        <v>19</v>
      </c>
      <c r="N250" s="222" t="s">
        <v>44</v>
      </c>
      <c r="O250" s="86"/>
      <c r="P250" s="223">
        <f>O250*H250</f>
        <v>0</v>
      </c>
      <c r="Q250" s="223">
        <v>0</v>
      </c>
      <c r="R250" s="223">
        <f>Q250*H250</f>
        <v>0</v>
      </c>
      <c r="S250" s="223">
        <v>0</v>
      </c>
      <c r="T250" s="224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167</v>
      </c>
      <c r="AT250" s="225" t="s">
        <v>163</v>
      </c>
      <c r="AU250" s="225" t="s">
        <v>82</v>
      </c>
      <c r="AY250" s="19" t="s">
        <v>160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80</v>
      </c>
      <c r="BK250" s="226">
        <f>ROUND(I250*H250,2)</f>
        <v>0</v>
      </c>
      <c r="BL250" s="19" t="s">
        <v>167</v>
      </c>
      <c r="BM250" s="225" t="s">
        <v>782</v>
      </c>
    </row>
    <row r="251" s="2" customFormat="1" ht="24.15" customHeight="1">
      <c r="A251" s="40"/>
      <c r="B251" s="41"/>
      <c r="C251" s="214" t="s">
        <v>783</v>
      </c>
      <c r="D251" s="214" t="s">
        <v>163</v>
      </c>
      <c r="E251" s="215" t="s">
        <v>784</v>
      </c>
      <c r="F251" s="216" t="s">
        <v>785</v>
      </c>
      <c r="G251" s="217" t="s">
        <v>396</v>
      </c>
      <c r="H251" s="218">
        <v>1</v>
      </c>
      <c r="I251" s="219"/>
      <c r="J251" s="220">
        <f>ROUND(I251*H251,2)</f>
        <v>0</v>
      </c>
      <c r="K251" s="216" t="s">
        <v>19</v>
      </c>
      <c r="L251" s="46"/>
      <c r="M251" s="221" t="s">
        <v>19</v>
      </c>
      <c r="N251" s="222" t="s">
        <v>44</v>
      </c>
      <c r="O251" s="86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167</v>
      </c>
      <c r="AT251" s="225" t="s">
        <v>163</v>
      </c>
      <c r="AU251" s="225" t="s">
        <v>82</v>
      </c>
      <c r="AY251" s="19" t="s">
        <v>160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80</v>
      </c>
      <c r="BK251" s="226">
        <f>ROUND(I251*H251,2)</f>
        <v>0</v>
      </c>
      <c r="BL251" s="19" t="s">
        <v>167</v>
      </c>
      <c r="BM251" s="225" t="s">
        <v>786</v>
      </c>
    </row>
    <row r="252" s="2" customFormat="1" ht="16.5" customHeight="1">
      <c r="A252" s="40"/>
      <c r="B252" s="41"/>
      <c r="C252" s="214" t="s">
        <v>689</v>
      </c>
      <c r="D252" s="214" t="s">
        <v>163</v>
      </c>
      <c r="E252" s="215" t="s">
        <v>787</v>
      </c>
      <c r="F252" s="216" t="s">
        <v>788</v>
      </c>
      <c r="G252" s="217" t="s">
        <v>225</v>
      </c>
      <c r="H252" s="218">
        <v>1</v>
      </c>
      <c r="I252" s="219"/>
      <c r="J252" s="220">
        <f>ROUND(I252*H252,2)</f>
        <v>0</v>
      </c>
      <c r="K252" s="216" t="s">
        <v>19</v>
      </c>
      <c r="L252" s="46"/>
      <c r="M252" s="221" t="s">
        <v>19</v>
      </c>
      <c r="N252" s="222" t="s">
        <v>44</v>
      </c>
      <c r="O252" s="86"/>
      <c r="P252" s="223">
        <f>O252*H252</f>
        <v>0</v>
      </c>
      <c r="Q252" s="223">
        <v>0</v>
      </c>
      <c r="R252" s="223">
        <f>Q252*H252</f>
        <v>0</v>
      </c>
      <c r="S252" s="223">
        <v>0</v>
      </c>
      <c r="T252" s="224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5" t="s">
        <v>167</v>
      </c>
      <c r="AT252" s="225" t="s">
        <v>163</v>
      </c>
      <c r="AU252" s="225" t="s">
        <v>82</v>
      </c>
      <c r="AY252" s="19" t="s">
        <v>160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9" t="s">
        <v>80</v>
      </c>
      <c r="BK252" s="226">
        <f>ROUND(I252*H252,2)</f>
        <v>0</v>
      </c>
      <c r="BL252" s="19" t="s">
        <v>167</v>
      </c>
      <c r="BM252" s="225" t="s">
        <v>789</v>
      </c>
    </row>
    <row r="253" s="2" customFormat="1" ht="16.5" customHeight="1">
      <c r="A253" s="40"/>
      <c r="B253" s="41"/>
      <c r="C253" s="214" t="s">
        <v>790</v>
      </c>
      <c r="D253" s="214" t="s">
        <v>163</v>
      </c>
      <c r="E253" s="215" t="s">
        <v>791</v>
      </c>
      <c r="F253" s="216" t="s">
        <v>792</v>
      </c>
      <c r="G253" s="217" t="s">
        <v>396</v>
      </c>
      <c r="H253" s="218">
        <v>1</v>
      </c>
      <c r="I253" s="219"/>
      <c r="J253" s="220">
        <f>ROUND(I253*H253,2)</f>
        <v>0</v>
      </c>
      <c r="K253" s="216" t="s">
        <v>19</v>
      </c>
      <c r="L253" s="46"/>
      <c r="M253" s="221" t="s">
        <v>19</v>
      </c>
      <c r="N253" s="222" t="s">
        <v>44</v>
      </c>
      <c r="O253" s="86"/>
      <c r="P253" s="223">
        <f>O253*H253</f>
        <v>0</v>
      </c>
      <c r="Q253" s="223">
        <v>0</v>
      </c>
      <c r="R253" s="223">
        <f>Q253*H253</f>
        <v>0</v>
      </c>
      <c r="S253" s="223">
        <v>0</v>
      </c>
      <c r="T253" s="224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5" t="s">
        <v>167</v>
      </c>
      <c r="AT253" s="225" t="s">
        <v>163</v>
      </c>
      <c r="AU253" s="225" t="s">
        <v>82</v>
      </c>
      <c r="AY253" s="19" t="s">
        <v>160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9" t="s">
        <v>80</v>
      </c>
      <c r="BK253" s="226">
        <f>ROUND(I253*H253,2)</f>
        <v>0</v>
      </c>
      <c r="BL253" s="19" t="s">
        <v>167</v>
      </c>
      <c r="BM253" s="225" t="s">
        <v>793</v>
      </c>
    </row>
    <row r="254" s="2" customFormat="1" ht="16.5" customHeight="1">
      <c r="A254" s="40"/>
      <c r="B254" s="41"/>
      <c r="C254" s="214" t="s">
        <v>692</v>
      </c>
      <c r="D254" s="214" t="s">
        <v>163</v>
      </c>
      <c r="E254" s="215" t="s">
        <v>794</v>
      </c>
      <c r="F254" s="216" t="s">
        <v>795</v>
      </c>
      <c r="G254" s="217" t="s">
        <v>396</v>
      </c>
      <c r="H254" s="218">
        <v>3</v>
      </c>
      <c r="I254" s="219"/>
      <c r="J254" s="220">
        <f>ROUND(I254*H254,2)</f>
        <v>0</v>
      </c>
      <c r="K254" s="216" t="s">
        <v>19</v>
      </c>
      <c r="L254" s="46"/>
      <c r="M254" s="221" t="s">
        <v>19</v>
      </c>
      <c r="N254" s="222" t="s">
        <v>44</v>
      </c>
      <c r="O254" s="86"/>
      <c r="P254" s="223">
        <f>O254*H254</f>
        <v>0</v>
      </c>
      <c r="Q254" s="223">
        <v>0</v>
      </c>
      <c r="R254" s="223">
        <f>Q254*H254</f>
        <v>0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167</v>
      </c>
      <c r="AT254" s="225" t="s">
        <v>163</v>
      </c>
      <c r="AU254" s="225" t="s">
        <v>82</v>
      </c>
      <c r="AY254" s="19" t="s">
        <v>160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80</v>
      </c>
      <c r="BK254" s="226">
        <f>ROUND(I254*H254,2)</f>
        <v>0</v>
      </c>
      <c r="BL254" s="19" t="s">
        <v>167</v>
      </c>
      <c r="BM254" s="225" t="s">
        <v>796</v>
      </c>
    </row>
    <row r="255" s="2" customFormat="1" ht="16.5" customHeight="1">
      <c r="A255" s="40"/>
      <c r="B255" s="41"/>
      <c r="C255" s="214" t="s">
        <v>797</v>
      </c>
      <c r="D255" s="214" t="s">
        <v>163</v>
      </c>
      <c r="E255" s="215" t="s">
        <v>798</v>
      </c>
      <c r="F255" s="216" t="s">
        <v>799</v>
      </c>
      <c r="G255" s="217" t="s">
        <v>396</v>
      </c>
      <c r="H255" s="218">
        <v>1</v>
      </c>
      <c r="I255" s="219"/>
      <c r="J255" s="220">
        <f>ROUND(I255*H255,2)</f>
        <v>0</v>
      </c>
      <c r="K255" s="216" t="s">
        <v>19</v>
      </c>
      <c r="L255" s="46"/>
      <c r="M255" s="221" t="s">
        <v>19</v>
      </c>
      <c r="N255" s="222" t="s">
        <v>44</v>
      </c>
      <c r="O255" s="86"/>
      <c r="P255" s="223">
        <f>O255*H255</f>
        <v>0</v>
      </c>
      <c r="Q255" s="223">
        <v>0</v>
      </c>
      <c r="R255" s="223">
        <f>Q255*H255</f>
        <v>0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167</v>
      </c>
      <c r="AT255" s="225" t="s">
        <v>163</v>
      </c>
      <c r="AU255" s="225" t="s">
        <v>82</v>
      </c>
      <c r="AY255" s="19" t="s">
        <v>160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80</v>
      </c>
      <c r="BK255" s="226">
        <f>ROUND(I255*H255,2)</f>
        <v>0</v>
      </c>
      <c r="BL255" s="19" t="s">
        <v>167</v>
      </c>
      <c r="BM255" s="225" t="s">
        <v>800</v>
      </c>
    </row>
    <row r="256" s="2" customFormat="1" ht="16.5" customHeight="1">
      <c r="A256" s="40"/>
      <c r="B256" s="41"/>
      <c r="C256" s="214" t="s">
        <v>695</v>
      </c>
      <c r="D256" s="214" t="s">
        <v>163</v>
      </c>
      <c r="E256" s="215" t="s">
        <v>801</v>
      </c>
      <c r="F256" s="216" t="s">
        <v>802</v>
      </c>
      <c r="G256" s="217" t="s">
        <v>396</v>
      </c>
      <c r="H256" s="218">
        <v>3</v>
      </c>
      <c r="I256" s="219"/>
      <c r="J256" s="220">
        <f>ROUND(I256*H256,2)</f>
        <v>0</v>
      </c>
      <c r="K256" s="216" t="s">
        <v>19</v>
      </c>
      <c r="L256" s="46"/>
      <c r="M256" s="221" t="s">
        <v>19</v>
      </c>
      <c r="N256" s="222" t="s">
        <v>44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167</v>
      </c>
      <c r="AT256" s="225" t="s">
        <v>163</v>
      </c>
      <c r="AU256" s="225" t="s">
        <v>82</v>
      </c>
      <c r="AY256" s="19" t="s">
        <v>160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80</v>
      </c>
      <c r="BK256" s="226">
        <f>ROUND(I256*H256,2)</f>
        <v>0</v>
      </c>
      <c r="BL256" s="19" t="s">
        <v>167</v>
      </c>
      <c r="BM256" s="225" t="s">
        <v>803</v>
      </c>
    </row>
    <row r="257" s="2" customFormat="1" ht="16.5" customHeight="1">
      <c r="A257" s="40"/>
      <c r="B257" s="41"/>
      <c r="C257" s="214" t="s">
        <v>804</v>
      </c>
      <c r="D257" s="214" t="s">
        <v>163</v>
      </c>
      <c r="E257" s="215" t="s">
        <v>805</v>
      </c>
      <c r="F257" s="216" t="s">
        <v>441</v>
      </c>
      <c r="G257" s="217" t="s">
        <v>396</v>
      </c>
      <c r="H257" s="218">
        <v>4</v>
      </c>
      <c r="I257" s="219"/>
      <c r="J257" s="220">
        <f>ROUND(I257*H257,2)</f>
        <v>0</v>
      </c>
      <c r="K257" s="216" t="s">
        <v>19</v>
      </c>
      <c r="L257" s="46"/>
      <c r="M257" s="221" t="s">
        <v>19</v>
      </c>
      <c r="N257" s="222" t="s">
        <v>44</v>
      </c>
      <c r="O257" s="86"/>
      <c r="P257" s="223">
        <f>O257*H257</f>
        <v>0</v>
      </c>
      <c r="Q257" s="223">
        <v>0</v>
      </c>
      <c r="R257" s="223">
        <f>Q257*H257</f>
        <v>0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167</v>
      </c>
      <c r="AT257" s="225" t="s">
        <v>163</v>
      </c>
      <c r="AU257" s="225" t="s">
        <v>82</v>
      </c>
      <c r="AY257" s="19" t="s">
        <v>160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80</v>
      </c>
      <c r="BK257" s="226">
        <f>ROUND(I257*H257,2)</f>
        <v>0</v>
      </c>
      <c r="BL257" s="19" t="s">
        <v>167</v>
      </c>
      <c r="BM257" s="225" t="s">
        <v>806</v>
      </c>
    </row>
    <row r="258" s="2" customFormat="1" ht="16.5" customHeight="1">
      <c r="A258" s="40"/>
      <c r="B258" s="41"/>
      <c r="C258" s="214" t="s">
        <v>698</v>
      </c>
      <c r="D258" s="214" t="s">
        <v>163</v>
      </c>
      <c r="E258" s="215" t="s">
        <v>807</v>
      </c>
      <c r="F258" s="216" t="s">
        <v>444</v>
      </c>
      <c r="G258" s="217" t="s">
        <v>396</v>
      </c>
      <c r="H258" s="218">
        <v>1</v>
      </c>
      <c r="I258" s="219"/>
      <c r="J258" s="220">
        <f>ROUND(I258*H258,2)</f>
        <v>0</v>
      </c>
      <c r="K258" s="216" t="s">
        <v>19</v>
      </c>
      <c r="L258" s="46"/>
      <c r="M258" s="221" t="s">
        <v>19</v>
      </c>
      <c r="N258" s="222" t="s">
        <v>44</v>
      </c>
      <c r="O258" s="86"/>
      <c r="P258" s="223">
        <f>O258*H258</f>
        <v>0</v>
      </c>
      <c r="Q258" s="223">
        <v>0</v>
      </c>
      <c r="R258" s="223">
        <f>Q258*H258</f>
        <v>0</v>
      </c>
      <c r="S258" s="223">
        <v>0</v>
      </c>
      <c r="T258" s="224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5" t="s">
        <v>167</v>
      </c>
      <c r="AT258" s="225" t="s">
        <v>163</v>
      </c>
      <c r="AU258" s="225" t="s">
        <v>82</v>
      </c>
      <c r="AY258" s="19" t="s">
        <v>160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9" t="s">
        <v>80</v>
      </c>
      <c r="BK258" s="226">
        <f>ROUND(I258*H258,2)</f>
        <v>0</v>
      </c>
      <c r="BL258" s="19" t="s">
        <v>167</v>
      </c>
      <c r="BM258" s="225" t="s">
        <v>808</v>
      </c>
    </row>
    <row r="259" s="2" customFormat="1" ht="16.5" customHeight="1">
      <c r="A259" s="40"/>
      <c r="B259" s="41"/>
      <c r="C259" s="214" t="s">
        <v>809</v>
      </c>
      <c r="D259" s="214" t="s">
        <v>163</v>
      </c>
      <c r="E259" s="215" t="s">
        <v>810</v>
      </c>
      <c r="F259" s="216" t="s">
        <v>441</v>
      </c>
      <c r="G259" s="217" t="s">
        <v>396</v>
      </c>
      <c r="H259" s="218">
        <v>14</v>
      </c>
      <c r="I259" s="219"/>
      <c r="J259" s="220">
        <f>ROUND(I259*H259,2)</f>
        <v>0</v>
      </c>
      <c r="K259" s="216" t="s">
        <v>19</v>
      </c>
      <c r="L259" s="46"/>
      <c r="M259" s="221" t="s">
        <v>19</v>
      </c>
      <c r="N259" s="222" t="s">
        <v>44</v>
      </c>
      <c r="O259" s="86"/>
      <c r="P259" s="223">
        <f>O259*H259</f>
        <v>0</v>
      </c>
      <c r="Q259" s="223">
        <v>0</v>
      </c>
      <c r="R259" s="223">
        <f>Q259*H259</f>
        <v>0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167</v>
      </c>
      <c r="AT259" s="225" t="s">
        <v>163</v>
      </c>
      <c r="AU259" s="225" t="s">
        <v>82</v>
      </c>
      <c r="AY259" s="19" t="s">
        <v>160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80</v>
      </c>
      <c r="BK259" s="226">
        <f>ROUND(I259*H259,2)</f>
        <v>0</v>
      </c>
      <c r="BL259" s="19" t="s">
        <v>167</v>
      </c>
      <c r="BM259" s="225" t="s">
        <v>811</v>
      </c>
    </row>
    <row r="260" s="2" customFormat="1" ht="16.5" customHeight="1">
      <c r="A260" s="40"/>
      <c r="B260" s="41"/>
      <c r="C260" s="214" t="s">
        <v>701</v>
      </c>
      <c r="D260" s="214" t="s">
        <v>163</v>
      </c>
      <c r="E260" s="215" t="s">
        <v>812</v>
      </c>
      <c r="F260" s="216" t="s">
        <v>444</v>
      </c>
      <c r="G260" s="217" t="s">
        <v>396</v>
      </c>
      <c r="H260" s="218">
        <v>1</v>
      </c>
      <c r="I260" s="219"/>
      <c r="J260" s="220">
        <f>ROUND(I260*H260,2)</f>
        <v>0</v>
      </c>
      <c r="K260" s="216" t="s">
        <v>19</v>
      </c>
      <c r="L260" s="46"/>
      <c r="M260" s="221" t="s">
        <v>19</v>
      </c>
      <c r="N260" s="222" t="s">
        <v>44</v>
      </c>
      <c r="O260" s="86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167</v>
      </c>
      <c r="AT260" s="225" t="s">
        <v>163</v>
      </c>
      <c r="AU260" s="225" t="s">
        <v>82</v>
      </c>
      <c r="AY260" s="19" t="s">
        <v>160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80</v>
      </c>
      <c r="BK260" s="226">
        <f>ROUND(I260*H260,2)</f>
        <v>0</v>
      </c>
      <c r="BL260" s="19" t="s">
        <v>167</v>
      </c>
      <c r="BM260" s="225" t="s">
        <v>813</v>
      </c>
    </row>
    <row r="261" s="2" customFormat="1" ht="16.5" customHeight="1">
      <c r="A261" s="40"/>
      <c r="B261" s="41"/>
      <c r="C261" s="214" t="s">
        <v>814</v>
      </c>
      <c r="D261" s="214" t="s">
        <v>163</v>
      </c>
      <c r="E261" s="215" t="s">
        <v>815</v>
      </c>
      <c r="F261" s="216" t="s">
        <v>816</v>
      </c>
      <c r="G261" s="217" t="s">
        <v>396</v>
      </c>
      <c r="H261" s="218">
        <v>1</v>
      </c>
      <c r="I261" s="219"/>
      <c r="J261" s="220">
        <f>ROUND(I261*H261,2)</f>
        <v>0</v>
      </c>
      <c r="K261" s="216" t="s">
        <v>19</v>
      </c>
      <c r="L261" s="46"/>
      <c r="M261" s="221" t="s">
        <v>19</v>
      </c>
      <c r="N261" s="222" t="s">
        <v>44</v>
      </c>
      <c r="O261" s="86"/>
      <c r="P261" s="223">
        <f>O261*H261</f>
        <v>0</v>
      </c>
      <c r="Q261" s="223">
        <v>0</v>
      </c>
      <c r="R261" s="223">
        <f>Q261*H261</f>
        <v>0</v>
      </c>
      <c r="S261" s="223">
        <v>0</v>
      </c>
      <c r="T261" s="224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5" t="s">
        <v>167</v>
      </c>
      <c r="AT261" s="225" t="s">
        <v>163</v>
      </c>
      <c r="AU261" s="225" t="s">
        <v>82</v>
      </c>
      <c r="AY261" s="19" t="s">
        <v>160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9" t="s">
        <v>80</v>
      </c>
      <c r="BK261" s="226">
        <f>ROUND(I261*H261,2)</f>
        <v>0</v>
      </c>
      <c r="BL261" s="19" t="s">
        <v>167</v>
      </c>
      <c r="BM261" s="225" t="s">
        <v>817</v>
      </c>
    </row>
    <row r="262" s="2" customFormat="1" ht="16.5" customHeight="1">
      <c r="A262" s="40"/>
      <c r="B262" s="41"/>
      <c r="C262" s="214" t="s">
        <v>703</v>
      </c>
      <c r="D262" s="214" t="s">
        <v>163</v>
      </c>
      <c r="E262" s="215" t="s">
        <v>818</v>
      </c>
      <c r="F262" s="216" t="s">
        <v>819</v>
      </c>
      <c r="G262" s="217" t="s">
        <v>396</v>
      </c>
      <c r="H262" s="218">
        <v>2</v>
      </c>
      <c r="I262" s="219"/>
      <c r="J262" s="220">
        <f>ROUND(I262*H262,2)</f>
        <v>0</v>
      </c>
      <c r="K262" s="216" t="s">
        <v>19</v>
      </c>
      <c r="L262" s="46"/>
      <c r="M262" s="221" t="s">
        <v>19</v>
      </c>
      <c r="N262" s="222" t="s">
        <v>44</v>
      </c>
      <c r="O262" s="86"/>
      <c r="P262" s="223">
        <f>O262*H262</f>
        <v>0</v>
      </c>
      <c r="Q262" s="223">
        <v>0</v>
      </c>
      <c r="R262" s="223">
        <f>Q262*H262</f>
        <v>0</v>
      </c>
      <c r="S262" s="223">
        <v>0</v>
      </c>
      <c r="T262" s="224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5" t="s">
        <v>167</v>
      </c>
      <c r="AT262" s="225" t="s">
        <v>163</v>
      </c>
      <c r="AU262" s="225" t="s">
        <v>82</v>
      </c>
      <c r="AY262" s="19" t="s">
        <v>160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9" t="s">
        <v>80</v>
      </c>
      <c r="BK262" s="226">
        <f>ROUND(I262*H262,2)</f>
        <v>0</v>
      </c>
      <c r="BL262" s="19" t="s">
        <v>167</v>
      </c>
      <c r="BM262" s="225" t="s">
        <v>820</v>
      </c>
    </row>
    <row r="263" s="2" customFormat="1" ht="16.5" customHeight="1">
      <c r="A263" s="40"/>
      <c r="B263" s="41"/>
      <c r="C263" s="214" t="s">
        <v>821</v>
      </c>
      <c r="D263" s="214" t="s">
        <v>163</v>
      </c>
      <c r="E263" s="215" t="s">
        <v>822</v>
      </c>
      <c r="F263" s="216" t="s">
        <v>823</v>
      </c>
      <c r="G263" s="217" t="s">
        <v>396</v>
      </c>
      <c r="H263" s="218">
        <v>4</v>
      </c>
      <c r="I263" s="219"/>
      <c r="J263" s="220">
        <f>ROUND(I263*H263,2)</f>
        <v>0</v>
      </c>
      <c r="K263" s="216" t="s">
        <v>19</v>
      </c>
      <c r="L263" s="46"/>
      <c r="M263" s="221" t="s">
        <v>19</v>
      </c>
      <c r="N263" s="222" t="s">
        <v>44</v>
      </c>
      <c r="O263" s="86"/>
      <c r="P263" s="223">
        <f>O263*H263</f>
        <v>0</v>
      </c>
      <c r="Q263" s="223">
        <v>0</v>
      </c>
      <c r="R263" s="223">
        <f>Q263*H263</f>
        <v>0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167</v>
      </c>
      <c r="AT263" s="225" t="s">
        <v>163</v>
      </c>
      <c r="AU263" s="225" t="s">
        <v>82</v>
      </c>
      <c r="AY263" s="19" t="s">
        <v>160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80</v>
      </c>
      <c r="BK263" s="226">
        <f>ROUND(I263*H263,2)</f>
        <v>0</v>
      </c>
      <c r="BL263" s="19" t="s">
        <v>167</v>
      </c>
      <c r="BM263" s="225" t="s">
        <v>824</v>
      </c>
    </row>
    <row r="264" s="2" customFormat="1" ht="16.5" customHeight="1">
      <c r="A264" s="40"/>
      <c r="B264" s="41"/>
      <c r="C264" s="214" t="s">
        <v>705</v>
      </c>
      <c r="D264" s="214" t="s">
        <v>163</v>
      </c>
      <c r="E264" s="215" t="s">
        <v>825</v>
      </c>
      <c r="F264" s="216" t="s">
        <v>826</v>
      </c>
      <c r="G264" s="217" t="s">
        <v>396</v>
      </c>
      <c r="H264" s="218">
        <v>1</v>
      </c>
      <c r="I264" s="219"/>
      <c r="J264" s="220">
        <f>ROUND(I264*H264,2)</f>
        <v>0</v>
      </c>
      <c r="K264" s="216" t="s">
        <v>19</v>
      </c>
      <c r="L264" s="46"/>
      <c r="M264" s="221" t="s">
        <v>19</v>
      </c>
      <c r="N264" s="222" t="s">
        <v>44</v>
      </c>
      <c r="O264" s="86"/>
      <c r="P264" s="223">
        <f>O264*H264</f>
        <v>0</v>
      </c>
      <c r="Q264" s="223">
        <v>0</v>
      </c>
      <c r="R264" s="223">
        <f>Q264*H264</f>
        <v>0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167</v>
      </c>
      <c r="AT264" s="225" t="s">
        <v>163</v>
      </c>
      <c r="AU264" s="225" t="s">
        <v>82</v>
      </c>
      <c r="AY264" s="19" t="s">
        <v>160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80</v>
      </c>
      <c r="BK264" s="226">
        <f>ROUND(I264*H264,2)</f>
        <v>0</v>
      </c>
      <c r="BL264" s="19" t="s">
        <v>167</v>
      </c>
      <c r="BM264" s="225" t="s">
        <v>827</v>
      </c>
    </row>
    <row r="265" s="2" customFormat="1" ht="16.5" customHeight="1">
      <c r="A265" s="40"/>
      <c r="B265" s="41"/>
      <c r="C265" s="214" t="s">
        <v>828</v>
      </c>
      <c r="D265" s="214" t="s">
        <v>163</v>
      </c>
      <c r="E265" s="215" t="s">
        <v>829</v>
      </c>
      <c r="F265" s="216" t="s">
        <v>819</v>
      </c>
      <c r="G265" s="217" t="s">
        <v>396</v>
      </c>
      <c r="H265" s="218">
        <v>1</v>
      </c>
      <c r="I265" s="219"/>
      <c r="J265" s="220">
        <f>ROUND(I265*H265,2)</f>
        <v>0</v>
      </c>
      <c r="K265" s="216" t="s">
        <v>19</v>
      </c>
      <c r="L265" s="46"/>
      <c r="M265" s="221" t="s">
        <v>19</v>
      </c>
      <c r="N265" s="222" t="s">
        <v>44</v>
      </c>
      <c r="O265" s="86"/>
      <c r="P265" s="223">
        <f>O265*H265</f>
        <v>0</v>
      </c>
      <c r="Q265" s="223">
        <v>0</v>
      </c>
      <c r="R265" s="223">
        <f>Q265*H265</f>
        <v>0</v>
      </c>
      <c r="S265" s="223">
        <v>0</v>
      </c>
      <c r="T265" s="224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5" t="s">
        <v>167</v>
      </c>
      <c r="AT265" s="225" t="s">
        <v>163</v>
      </c>
      <c r="AU265" s="225" t="s">
        <v>82</v>
      </c>
      <c r="AY265" s="19" t="s">
        <v>160</v>
      </c>
      <c r="BE265" s="226">
        <f>IF(N265="základní",J265,0)</f>
        <v>0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9" t="s">
        <v>80</v>
      </c>
      <c r="BK265" s="226">
        <f>ROUND(I265*H265,2)</f>
        <v>0</v>
      </c>
      <c r="BL265" s="19" t="s">
        <v>167</v>
      </c>
      <c r="BM265" s="225" t="s">
        <v>830</v>
      </c>
    </row>
    <row r="266" s="2" customFormat="1" ht="16.5" customHeight="1">
      <c r="A266" s="40"/>
      <c r="B266" s="41"/>
      <c r="C266" s="214" t="s">
        <v>706</v>
      </c>
      <c r="D266" s="214" t="s">
        <v>163</v>
      </c>
      <c r="E266" s="215" t="s">
        <v>831</v>
      </c>
      <c r="F266" s="216" t="s">
        <v>819</v>
      </c>
      <c r="G266" s="217" t="s">
        <v>396</v>
      </c>
      <c r="H266" s="218">
        <v>3</v>
      </c>
      <c r="I266" s="219"/>
      <c r="J266" s="220">
        <f>ROUND(I266*H266,2)</f>
        <v>0</v>
      </c>
      <c r="K266" s="216" t="s">
        <v>19</v>
      </c>
      <c r="L266" s="46"/>
      <c r="M266" s="221" t="s">
        <v>19</v>
      </c>
      <c r="N266" s="222" t="s">
        <v>44</v>
      </c>
      <c r="O266" s="86"/>
      <c r="P266" s="223">
        <f>O266*H266</f>
        <v>0</v>
      </c>
      <c r="Q266" s="223">
        <v>0</v>
      </c>
      <c r="R266" s="223">
        <f>Q266*H266</f>
        <v>0</v>
      </c>
      <c r="S266" s="223">
        <v>0</v>
      </c>
      <c r="T266" s="22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5" t="s">
        <v>167</v>
      </c>
      <c r="AT266" s="225" t="s">
        <v>163</v>
      </c>
      <c r="AU266" s="225" t="s">
        <v>82</v>
      </c>
      <c r="AY266" s="19" t="s">
        <v>160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9" t="s">
        <v>80</v>
      </c>
      <c r="BK266" s="226">
        <f>ROUND(I266*H266,2)</f>
        <v>0</v>
      </c>
      <c r="BL266" s="19" t="s">
        <v>167</v>
      </c>
      <c r="BM266" s="225" t="s">
        <v>832</v>
      </c>
    </row>
    <row r="267" s="2" customFormat="1" ht="16.5" customHeight="1">
      <c r="A267" s="40"/>
      <c r="B267" s="41"/>
      <c r="C267" s="214" t="s">
        <v>833</v>
      </c>
      <c r="D267" s="214" t="s">
        <v>163</v>
      </c>
      <c r="E267" s="215" t="s">
        <v>834</v>
      </c>
      <c r="F267" s="216" t="s">
        <v>756</v>
      </c>
      <c r="G267" s="217" t="s">
        <v>396</v>
      </c>
      <c r="H267" s="218">
        <v>1</v>
      </c>
      <c r="I267" s="219"/>
      <c r="J267" s="220">
        <f>ROUND(I267*H267,2)</f>
        <v>0</v>
      </c>
      <c r="K267" s="216" t="s">
        <v>19</v>
      </c>
      <c r="L267" s="46"/>
      <c r="M267" s="221" t="s">
        <v>19</v>
      </c>
      <c r="N267" s="222" t="s">
        <v>44</v>
      </c>
      <c r="O267" s="86"/>
      <c r="P267" s="223">
        <f>O267*H267</f>
        <v>0</v>
      </c>
      <c r="Q267" s="223">
        <v>0</v>
      </c>
      <c r="R267" s="223">
        <f>Q267*H267</f>
        <v>0</v>
      </c>
      <c r="S267" s="223">
        <v>0</v>
      </c>
      <c r="T267" s="224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5" t="s">
        <v>167</v>
      </c>
      <c r="AT267" s="225" t="s">
        <v>163</v>
      </c>
      <c r="AU267" s="225" t="s">
        <v>82</v>
      </c>
      <c r="AY267" s="19" t="s">
        <v>160</v>
      </c>
      <c r="BE267" s="226">
        <f>IF(N267="základní",J267,0)</f>
        <v>0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9" t="s">
        <v>80</v>
      </c>
      <c r="BK267" s="226">
        <f>ROUND(I267*H267,2)</f>
        <v>0</v>
      </c>
      <c r="BL267" s="19" t="s">
        <v>167</v>
      </c>
      <c r="BM267" s="225" t="s">
        <v>835</v>
      </c>
    </row>
    <row r="268" s="2" customFormat="1" ht="16.5" customHeight="1">
      <c r="A268" s="40"/>
      <c r="B268" s="41"/>
      <c r="C268" s="214" t="s">
        <v>708</v>
      </c>
      <c r="D268" s="214" t="s">
        <v>163</v>
      </c>
      <c r="E268" s="215" t="s">
        <v>836</v>
      </c>
      <c r="F268" s="216" t="s">
        <v>756</v>
      </c>
      <c r="G268" s="217" t="s">
        <v>396</v>
      </c>
      <c r="H268" s="218">
        <v>1</v>
      </c>
      <c r="I268" s="219"/>
      <c r="J268" s="220">
        <f>ROUND(I268*H268,2)</f>
        <v>0</v>
      </c>
      <c r="K268" s="216" t="s">
        <v>19</v>
      </c>
      <c r="L268" s="46"/>
      <c r="M268" s="221" t="s">
        <v>19</v>
      </c>
      <c r="N268" s="222" t="s">
        <v>44</v>
      </c>
      <c r="O268" s="86"/>
      <c r="P268" s="223">
        <f>O268*H268</f>
        <v>0</v>
      </c>
      <c r="Q268" s="223">
        <v>0</v>
      </c>
      <c r="R268" s="223">
        <f>Q268*H268</f>
        <v>0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167</v>
      </c>
      <c r="AT268" s="225" t="s">
        <v>163</v>
      </c>
      <c r="AU268" s="225" t="s">
        <v>82</v>
      </c>
      <c r="AY268" s="19" t="s">
        <v>160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80</v>
      </c>
      <c r="BK268" s="226">
        <f>ROUND(I268*H268,2)</f>
        <v>0</v>
      </c>
      <c r="BL268" s="19" t="s">
        <v>167</v>
      </c>
      <c r="BM268" s="225" t="s">
        <v>837</v>
      </c>
    </row>
    <row r="269" s="2" customFormat="1" ht="16.5" customHeight="1">
      <c r="A269" s="40"/>
      <c r="B269" s="41"/>
      <c r="C269" s="214" t="s">
        <v>838</v>
      </c>
      <c r="D269" s="214" t="s">
        <v>163</v>
      </c>
      <c r="E269" s="215" t="s">
        <v>839</v>
      </c>
      <c r="F269" s="216" t="s">
        <v>819</v>
      </c>
      <c r="G269" s="217" t="s">
        <v>396</v>
      </c>
      <c r="H269" s="218">
        <v>1</v>
      </c>
      <c r="I269" s="219"/>
      <c r="J269" s="220">
        <f>ROUND(I269*H269,2)</f>
        <v>0</v>
      </c>
      <c r="K269" s="216" t="s">
        <v>19</v>
      </c>
      <c r="L269" s="46"/>
      <c r="M269" s="221" t="s">
        <v>19</v>
      </c>
      <c r="N269" s="222" t="s">
        <v>44</v>
      </c>
      <c r="O269" s="86"/>
      <c r="P269" s="223">
        <f>O269*H269</f>
        <v>0</v>
      </c>
      <c r="Q269" s="223">
        <v>0</v>
      </c>
      <c r="R269" s="223">
        <f>Q269*H269</f>
        <v>0</v>
      </c>
      <c r="S269" s="223">
        <v>0</v>
      </c>
      <c r="T269" s="224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5" t="s">
        <v>167</v>
      </c>
      <c r="AT269" s="225" t="s">
        <v>163</v>
      </c>
      <c r="AU269" s="225" t="s">
        <v>82</v>
      </c>
      <c r="AY269" s="19" t="s">
        <v>160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9" t="s">
        <v>80</v>
      </c>
      <c r="BK269" s="226">
        <f>ROUND(I269*H269,2)</f>
        <v>0</v>
      </c>
      <c r="BL269" s="19" t="s">
        <v>167</v>
      </c>
      <c r="BM269" s="225" t="s">
        <v>840</v>
      </c>
    </row>
    <row r="270" s="2" customFormat="1" ht="16.5" customHeight="1">
      <c r="A270" s="40"/>
      <c r="B270" s="41"/>
      <c r="C270" s="214" t="s">
        <v>711</v>
      </c>
      <c r="D270" s="214" t="s">
        <v>163</v>
      </c>
      <c r="E270" s="215" t="s">
        <v>841</v>
      </c>
      <c r="F270" s="216" t="s">
        <v>842</v>
      </c>
      <c r="G270" s="217" t="s">
        <v>396</v>
      </c>
      <c r="H270" s="218">
        <v>1</v>
      </c>
      <c r="I270" s="219"/>
      <c r="J270" s="220">
        <f>ROUND(I270*H270,2)</f>
        <v>0</v>
      </c>
      <c r="K270" s="216" t="s">
        <v>19</v>
      </c>
      <c r="L270" s="46"/>
      <c r="M270" s="221" t="s">
        <v>19</v>
      </c>
      <c r="N270" s="222" t="s">
        <v>44</v>
      </c>
      <c r="O270" s="86"/>
      <c r="P270" s="223">
        <f>O270*H270</f>
        <v>0</v>
      </c>
      <c r="Q270" s="223">
        <v>0</v>
      </c>
      <c r="R270" s="223">
        <f>Q270*H270</f>
        <v>0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167</v>
      </c>
      <c r="AT270" s="225" t="s">
        <v>163</v>
      </c>
      <c r="AU270" s="225" t="s">
        <v>82</v>
      </c>
      <c r="AY270" s="19" t="s">
        <v>160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80</v>
      </c>
      <c r="BK270" s="226">
        <f>ROUND(I270*H270,2)</f>
        <v>0</v>
      </c>
      <c r="BL270" s="19" t="s">
        <v>167</v>
      </c>
      <c r="BM270" s="225" t="s">
        <v>843</v>
      </c>
    </row>
    <row r="271" s="2" customFormat="1" ht="16.5" customHeight="1">
      <c r="A271" s="40"/>
      <c r="B271" s="41"/>
      <c r="C271" s="214" t="s">
        <v>844</v>
      </c>
      <c r="D271" s="214" t="s">
        <v>163</v>
      </c>
      <c r="E271" s="215" t="s">
        <v>845</v>
      </c>
      <c r="F271" s="216" t="s">
        <v>756</v>
      </c>
      <c r="G271" s="217" t="s">
        <v>396</v>
      </c>
      <c r="H271" s="218">
        <v>1</v>
      </c>
      <c r="I271" s="219"/>
      <c r="J271" s="220">
        <f>ROUND(I271*H271,2)</f>
        <v>0</v>
      </c>
      <c r="K271" s="216" t="s">
        <v>19</v>
      </c>
      <c r="L271" s="46"/>
      <c r="M271" s="221" t="s">
        <v>19</v>
      </c>
      <c r="N271" s="222" t="s">
        <v>44</v>
      </c>
      <c r="O271" s="86"/>
      <c r="P271" s="223">
        <f>O271*H271</f>
        <v>0</v>
      </c>
      <c r="Q271" s="223">
        <v>0</v>
      </c>
      <c r="R271" s="223">
        <f>Q271*H271</f>
        <v>0</v>
      </c>
      <c r="S271" s="223">
        <v>0</v>
      </c>
      <c r="T271" s="224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5" t="s">
        <v>167</v>
      </c>
      <c r="AT271" s="225" t="s">
        <v>163</v>
      </c>
      <c r="AU271" s="225" t="s">
        <v>82</v>
      </c>
      <c r="AY271" s="19" t="s">
        <v>160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9" t="s">
        <v>80</v>
      </c>
      <c r="BK271" s="226">
        <f>ROUND(I271*H271,2)</f>
        <v>0</v>
      </c>
      <c r="BL271" s="19" t="s">
        <v>167</v>
      </c>
      <c r="BM271" s="225" t="s">
        <v>846</v>
      </c>
    </row>
    <row r="272" s="2" customFormat="1" ht="16.5" customHeight="1">
      <c r="A272" s="40"/>
      <c r="B272" s="41"/>
      <c r="C272" s="214" t="s">
        <v>713</v>
      </c>
      <c r="D272" s="214" t="s">
        <v>163</v>
      </c>
      <c r="E272" s="215" t="s">
        <v>847</v>
      </c>
      <c r="F272" s="216" t="s">
        <v>819</v>
      </c>
      <c r="G272" s="217" t="s">
        <v>396</v>
      </c>
      <c r="H272" s="218">
        <v>1</v>
      </c>
      <c r="I272" s="219"/>
      <c r="J272" s="220">
        <f>ROUND(I272*H272,2)</f>
        <v>0</v>
      </c>
      <c r="K272" s="216" t="s">
        <v>19</v>
      </c>
      <c r="L272" s="46"/>
      <c r="M272" s="221" t="s">
        <v>19</v>
      </c>
      <c r="N272" s="222" t="s">
        <v>44</v>
      </c>
      <c r="O272" s="86"/>
      <c r="P272" s="223">
        <f>O272*H272</f>
        <v>0</v>
      </c>
      <c r="Q272" s="223">
        <v>0</v>
      </c>
      <c r="R272" s="223">
        <f>Q272*H272</f>
        <v>0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167</v>
      </c>
      <c r="AT272" s="225" t="s">
        <v>163</v>
      </c>
      <c r="AU272" s="225" t="s">
        <v>82</v>
      </c>
      <c r="AY272" s="19" t="s">
        <v>160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80</v>
      </c>
      <c r="BK272" s="226">
        <f>ROUND(I272*H272,2)</f>
        <v>0</v>
      </c>
      <c r="BL272" s="19" t="s">
        <v>167</v>
      </c>
      <c r="BM272" s="225" t="s">
        <v>848</v>
      </c>
    </row>
    <row r="273" s="2" customFormat="1" ht="16.5" customHeight="1">
      <c r="A273" s="40"/>
      <c r="B273" s="41"/>
      <c r="C273" s="214" t="s">
        <v>849</v>
      </c>
      <c r="D273" s="214" t="s">
        <v>163</v>
      </c>
      <c r="E273" s="215" t="s">
        <v>850</v>
      </c>
      <c r="F273" s="216" t="s">
        <v>842</v>
      </c>
      <c r="G273" s="217" t="s">
        <v>396</v>
      </c>
      <c r="H273" s="218">
        <v>1</v>
      </c>
      <c r="I273" s="219"/>
      <c r="J273" s="220">
        <f>ROUND(I273*H273,2)</f>
        <v>0</v>
      </c>
      <c r="K273" s="216" t="s">
        <v>19</v>
      </c>
      <c r="L273" s="46"/>
      <c r="M273" s="221" t="s">
        <v>19</v>
      </c>
      <c r="N273" s="222" t="s">
        <v>44</v>
      </c>
      <c r="O273" s="86"/>
      <c r="P273" s="223">
        <f>O273*H273</f>
        <v>0</v>
      </c>
      <c r="Q273" s="223">
        <v>0</v>
      </c>
      <c r="R273" s="223">
        <f>Q273*H273</f>
        <v>0</v>
      </c>
      <c r="S273" s="223">
        <v>0</v>
      </c>
      <c r="T273" s="224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5" t="s">
        <v>167</v>
      </c>
      <c r="AT273" s="225" t="s">
        <v>163</v>
      </c>
      <c r="AU273" s="225" t="s">
        <v>82</v>
      </c>
      <c r="AY273" s="19" t="s">
        <v>160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9" t="s">
        <v>80</v>
      </c>
      <c r="BK273" s="226">
        <f>ROUND(I273*H273,2)</f>
        <v>0</v>
      </c>
      <c r="BL273" s="19" t="s">
        <v>167</v>
      </c>
      <c r="BM273" s="225" t="s">
        <v>851</v>
      </c>
    </row>
    <row r="274" s="2" customFormat="1" ht="16.5" customHeight="1">
      <c r="A274" s="40"/>
      <c r="B274" s="41"/>
      <c r="C274" s="214" t="s">
        <v>715</v>
      </c>
      <c r="D274" s="214" t="s">
        <v>163</v>
      </c>
      <c r="E274" s="215" t="s">
        <v>852</v>
      </c>
      <c r="F274" s="216" t="s">
        <v>756</v>
      </c>
      <c r="G274" s="217" t="s">
        <v>396</v>
      </c>
      <c r="H274" s="218">
        <v>1</v>
      </c>
      <c r="I274" s="219"/>
      <c r="J274" s="220">
        <f>ROUND(I274*H274,2)</f>
        <v>0</v>
      </c>
      <c r="K274" s="216" t="s">
        <v>19</v>
      </c>
      <c r="L274" s="46"/>
      <c r="M274" s="221" t="s">
        <v>19</v>
      </c>
      <c r="N274" s="222" t="s">
        <v>44</v>
      </c>
      <c r="O274" s="86"/>
      <c r="P274" s="223">
        <f>O274*H274</f>
        <v>0</v>
      </c>
      <c r="Q274" s="223">
        <v>0</v>
      </c>
      <c r="R274" s="223">
        <f>Q274*H274</f>
        <v>0</v>
      </c>
      <c r="S274" s="223">
        <v>0</v>
      </c>
      <c r="T274" s="224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5" t="s">
        <v>167</v>
      </c>
      <c r="AT274" s="225" t="s">
        <v>163</v>
      </c>
      <c r="AU274" s="225" t="s">
        <v>82</v>
      </c>
      <c r="AY274" s="19" t="s">
        <v>160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9" t="s">
        <v>80</v>
      </c>
      <c r="BK274" s="226">
        <f>ROUND(I274*H274,2)</f>
        <v>0</v>
      </c>
      <c r="BL274" s="19" t="s">
        <v>167</v>
      </c>
      <c r="BM274" s="225" t="s">
        <v>853</v>
      </c>
    </row>
    <row r="275" s="2" customFormat="1" ht="16.5" customHeight="1">
      <c r="A275" s="40"/>
      <c r="B275" s="41"/>
      <c r="C275" s="214" t="s">
        <v>854</v>
      </c>
      <c r="D275" s="214" t="s">
        <v>163</v>
      </c>
      <c r="E275" s="215" t="s">
        <v>855</v>
      </c>
      <c r="F275" s="216" t="s">
        <v>819</v>
      </c>
      <c r="G275" s="217" t="s">
        <v>396</v>
      </c>
      <c r="H275" s="218">
        <v>1</v>
      </c>
      <c r="I275" s="219"/>
      <c r="J275" s="220">
        <f>ROUND(I275*H275,2)</f>
        <v>0</v>
      </c>
      <c r="K275" s="216" t="s">
        <v>19</v>
      </c>
      <c r="L275" s="46"/>
      <c r="M275" s="221" t="s">
        <v>19</v>
      </c>
      <c r="N275" s="222" t="s">
        <v>44</v>
      </c>
      <c r="O275" s="86"/>
      <c r="P275" s="223">
        <f>O275*H275</f>
        <v>0</v>
      </c>
      <c r="Q275" s="223">
        <v>0</v>
      </c>
      <c r="R275" s="223">
        <f>Q275*H275</f>
        <v>0</v>
      </c>
      <c r="S275" s="223">
        <v>0</v>
      </c>
      <c r="T275" s="224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25" t="s">
        <v>167</v>
      </c>
      <c r="AT275" s="225" t="s">
        <v>163</v>
      </c>
      <c r="AU275" s="225" t="s">
        <v>82</v>
      </c>
      <c r="AY275" s="19" t="s">
        <v>160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9" t="s">
        <v>80</v>
      </c>
      <c r="BK275" s="226">
        <f>ROUND(I275*H275,2)</f>
        <v>0</v>
      </c>
      <c r="BL275" s="19" t="s">
        <v>167</v>
      </c>
      <c r="BM275" s="225" t="s">
        <v>856</v>
      </c>
    </row>
    <row r="276" s="2" customFormat="1" ht="16.5" customHeight="1">
      <c r="A276" s="40"/>
      <c r="B276" s="41"/>
      <c r="C276" s="214" t="s">
        <v>717</v>
      </c>
      <c r="D276" s="214" t="s">
        <v>163</v>
      </c>
      <c r="E276" s="215" t="s">
        <v>857</v>
      </c>
      <c r="F276" s="216" t="s">
        <v>842</v>
      </c>
      <c r="G276" s="217" t="s">
        <v>396</v>
      </c>
      <c r="H276" s="218">
        <v>1</v>
      </c>
      <c r="I276" s="219"/>
      <c r="J276" s="220">
        <f>ROUND(I276*H276,2)</f>
        <v>0</v>
      </c>
      <c r="K276" s="216" t="s">
        <v>19</v>
      </c>
      <c r="L276" s="46"/>
      <c r="M276" s="221" t="s">
        <v>19</v>
      </c>
      <c r="N276" s="222" t="s">
        <v>44</v>
      </c>
      <c r="O276" s="86"/>
      <c r="P276" s="223">
        <f>O276*H276</f>
        <v>0</v>
      </c>
      <c r="Q276" s="223">
        <v>0</v>
      </c>
      <c r="R276" s="223">
        <f>Q276*H276</f>
        <v>0</v>
      </c>
      <c r="S276" s="223">
        <v>0</v>
      </c>
      <c r="T276" s="224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5" t="s">
        <v>167</v>
      </c>
      <c r="AT276" s="225" t="s">
        <v>163</v>
      </c>
      <c r="AU276" s="225" t="s">
        <v>82</v>
      </c>
      <c r="AY276" s="19" t="s">
        <v>160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9" t="s">
        <v>80</v>
      </c>
      <c r="BK276" s="226">
        <f>ROUND(I276*H276,2)</f>
        <v>0</v>
      </c>
      <c r="BL276" s="19" t="s">
        <v>167</v>
      </c>
      <c r="BM276" s="225" t="s">
        <v>858</v>
      </c>
    </row>
    <row r="277" s="2" customFormat="1" ht="16.5" customHeight="1">
      <c r="A277" s="40"/>
      <c r="B277" s="41"/>
      <c r="C277" s="214" t="s">
        <v>859</v>
      </c>
      <c r="D277" s="214" t="s">
        <v>163</v>
      </c>
      <c r="E277" s="215" t="s">
        <v>860</v>
      </c>
      <c r="F277" s="216" t="s">
        <v>756</v>
      </c>
      <c r="G277" s="217" t="s">
        <v>396</v>
      </c>
      <c r="H277" s="218">
        <v>1</v>
      </c>
      <c r="I277" s="219"/>
      <c r="J277" s="220">
        <f>ROUND(I277*H277,2)</f>
        <v>0</v>
      </c>
      <c r="K277" s="216" t="s">
        <v>19</v>
      </c>
      <c r="L277" s="46"/>
      <c r="M277" s="221" t="s">
        <v>19</v>
      </c>
      <c r="N277" s="222" t="s">
        <v>44</v>
      </c>
      <c r="O277" s="86"/>
      <c r="P277" s="223">
        <f>O277*H277</f>
        <v>0</v>
      </c>
      <c r="Q277" s="223">
        <v>0</v>
      </c>
      <c r="R277" s="223">
        <f>Q277*H277</f>
        <v>0</v>
      </c>
      <c r="S277" s="223">
        <v>0</v>
      </c>
      <c r="T277" s="224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5" t="s">
        <v>167</v>
      </c>
      <c r="AT277" s="225" t="s">
        <v>163</v>
      </c>
      <c r="AU277" s="225" t="s">
        <v>82</v>
      </c>
      <c r="AY277" s="19" t="s">
        <v>160</v>
      </c>
      <c r="BE277" s="226">
        <f>IF(N277="základní",J277,0)</f>
        <v>0</v>
      </c>
      <c r="BF277" s="226">
        <f>IF(N277="snížená",J277,0)</f>
        <v>0</v>
      </c>
      <c r="BG277" s="226">
        <f>IF(N277="zákl. přenesená",J277,0)</f>
        <v>0</v>
      </c>
      <c r="BH277" s="226">
        <f>IF(N277="sníž. přenesená",J277,0)</f>
        <v>0</v>
      </c>
      <c r="BI277" s="226">
        <f>IF(N277="nulová",J277,0)</f>
        <v>0</v>
      </c>
      <c r="BJ277" s="19" t="s">
        <v>80</v>
      </c>
      <c r="BK277" s="226">
        <f>ROUND(I277*H277,2)</f>
        <v>0</v>
      </c>
      <c r="BL277" s="19" t="s">
        <v>167</v>
      </c>
      <c r="BM277" s="225" t="s">
        <v>861</v>
      </c>
    </row>
    <row r="278" s="2" customFormat="1" ht="16.5" customHeight="1">
      <c r="A278" s="40"/>
      <c r="B278" s="41"/>
      <c r="C278" s="214" t="s">
        <v>719</v>
      </c>
      <c r="D278" s="214" t="s">
        <v>163</v>
      </c>
      <c r="E278" s="215" t="s">
        <v>862</v>
      </c>
      <c r="F278" s="216" t="s">
        <v>819</v>
      </c>
      <c r="G278" s="217" t="s">
        <v>396</v>
      </c>
      <c r="H278" s="218">
        <v>1</v>
      </c>
      <c r="I278" s="219"/>
      <c r="J278" s="220">
        <f>ROUND(I278*H278,2)</f>
        <v>0</v>
      </c>
      <c r="K278" s="216" t="s">
        <v>19</v>
      </c>
      <c r="L278" s="46"/>
      <c r="M278" s="221" t="s">
        <v>19</v>
      </c>
      <c r="N278" s="222" t="s">
        <v>44</v>
      </c>
      <c r="O278" s="86"/>
      <c r="P278" s="223">
        <f>O278*H278</f>
        <v>0</v>
      </c>
      <c r="Q278" s="223">
        <v>0</v>
      </c>
      <c r="R278" s="223">
        <f>Q278*H278</f>
        <v>0</v>
      </c>
      <c r="S278" s="223">
        <v>0</v>
      </c>
      <c r="T278" s="22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5" t="s">
        <v>167</v>
      </c>
      <c r="AT278" s="225" t="s">
        <v>163</v>
      </c>
      <c r="AU278" s="225" t="s">
        <v>82</v>
      </c>
      <c r="AY278" s="19" t="s">
        <v>160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9" t="s">
        <v>80</v>
      </c>
      <c r="BK278" s="226">
        <f>ROUND(I278*H278,2)</f>
        <v>0</v>
      </c>
      <c r="BL278" s="19" t="s">
        <v>167</v>
      </c>
      <c r="BM278" s="225" t="s">
        <v>863</v>
      </c>
    </row>
    <row r="279" s="2" customFormat="1" ht="16.5" customHeight="1">
      <c r="A279" s="40"/>
      <c r="B279" s="41"/>
      <c r="C279" s="214" t="s">
        <v>864</v>
      </c>
      <c r="D279" s="214" t="s">
        <v>163</v>
      </c>
      <c r="E279" s="215" t="s">
        <v>865</v>
      </c>
      <c r="F279" s="216" t="s">
        <v>756</v>
      </c>
      <c r="G279" s="217" t="s">
        <v>396</v>
      </c>
      <c r="H279" s="218">
        <v>1</v>
      </c>
      <c r="I279" s="219"/>
      <c r="J279" s="220">
        <f>ROUND(I279*H279,2)</f>
        <v>0</v>
      </c>
      <c r="K279" s="216" t="s">
        <v>19</v>
      </c>
      <c r="L279" s="46"/>
      <c r="M279" s="221" t="s">
        <v>19</v>
      </c>
      <c r="N279" s="222" t="s">
        <v>44</v>
      </c>
      <c r="O279" s="86"/>
      <c r="P279" s="223">
        <f>O279*H279</f>
        <v>0</v>
      </c>
      <c r="Q279" s="223">
        <v>0</v>
      </c>
      <c r="R279" s="223">
        <f>Q279*H279</f>
        <v>0</v>
      </c>
      <c r="S279" s="223">
        <v>0</v>
      </c>
      <c r="T279" s="22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5" t="s">
        <v>167</v>
      </c>
      <c r="AT279" s="225" t="s">
        <v>163</v>
      </c>
      <c r="AU279" s="225" t="s">
        <v>82</v>
      </c>
      <c r="AY279" s="19" t="s">
        <v>160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9" t="s">
        <v>80</v>
      </c>
      <c r="BK279" s="226">
        <f>ROUND(I279*H279,2)</f>
        <v>0</v>
      </c>
      <c r="BL279" s="19" t="s">
        <v>167</v>
      </c>
      <c r="BM279" s="225" t="s">
        <v>866</v>
      </c>
    </row>
    <row r="280" s="2" customFormat="1" ht="16.5" customHeight="1">
      <c r="A280" s="40"/>
      <c r="B280" s="41"/>
      <c r="C280" s="214" t="s">
        <v>721</v>
      </c>
      <c r="D280" s="214" t="s">
        <v>163</v>
      </c>
      <c r="E280" s="215" t="s">
        <v>867</v>
      </c>
      <c r="F280" s="216" t="s">
        <v>819</v>
      </c>
      <c r="G280" s="217" t="s">
        <v>396</v>
      </c>
      <c r="H280" s="218">
        <v>1</v>
      </c>
      <c r="I280" s="219"/>
      <c r="J280" s="220">
        <f>ROUND(I280*H280,2)</f>
        <v>0</v>
      </c>
      <c r="K280" s="216" t="s">
        <v>19</v>
      </c>
      <c r="L280" s="46"/>
      <c r="M280" s="221" t="s">
        <v>19</v>
      </c>
      <c r="N280" s="222" t="s">
        <v>44</v>
      </c>
      <c r="O280" s="86"/>
      <c r="P280" s="223">
        <f>O280*H280</f>
        <v>0</v>
      </c>
      <c r="Q280" s="223">
        <v>0</v>
      </c>
      <c r="R280" s="223">
        <f>Q280*H280</f>
        <v>0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167</v>
      </c>
      <c r="AT280" s="225" t="s">
        <v>163</v>
      </c>
      <c r="AU280" s="225" t="s">
        <v>82</v>
      </c>
      <c r="AY280" s="19" t="s">
        <v>160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80</v>
      </c>
      <c r="BK280" s="226">
        <f>ROUND(I280*H280,2)</f>
        <v>0</v>
      </c>
      <c r="BL280" s="19" t="s">
        <v>167</v>
      </c>
      <c r="BM280" s="225" t="s">
        <v>868</v>
      </c>
    </row>
    <row r="281" s="2" customFormat="1" ht="16.5" customHeight="1">
      <c r="A281" s="40"/>
      <c r="B281" s="41"/>
      <c r="C281" s="214" t="s">
        <v>869</v>
      </c>
      <c r="D281" s="214" t="s">
        <v>163</v>
      </c>
      <c r="E281" s="215" t="s">
        <v>870</v>
      </c>
      <c r="F281" s="216" t="s">
        <v>871</v>
      </c>
      <c r="G281" s="217" t="s">
        <v>396</v>
      </c>
      <c r="H281" s="218">
        <v>16</v>
      </c>
      <c r="I281" s="219"/>
      <c r="J281" s="220">
        <f>ROUND(I281*H281,2)</f>
        <v>0</v>
      </c>
      <c r="K281" s="216" t="s">
        <v>19</v>
      </c>
      <c r="L281" s="46"/>
      <c r="M281" s="221" t="s">
        <v>19</v>
      </c>
      <c r="N281" s="222" t="s">
        <v>44</v>
      </c>
      <c r="O281" s="86"/>
      <c r="P281" s="223">
        <f>O281*H281</f>
        <v>0</v>
      </c>
      <c r="Q281" s="223">
        <v>0</v>
      </c>
      <c r="R281" s="223">
        <f>Q281*H281</f>
        <v>0</v>
      </c>
      <c r="S281" s="223">
        <v>0</v>
      </c>
      <c r="T281" s="224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25" t="s">
        <v>167</v>
      </c>
      <c r="AT281" s="225" t="s">
        <v>163</v>
      </c>
      <c r="AU281" s="225" t="s">
        <v>82</v>
      </c>
      <c r="AY281" s="19" t="s">
        <v>160</v>
      </c>
      <c r="BE281" s="226">
        <f>IF(N281="základní",J281,0)</f>
        <v>0</v>
      </c>
      <c r="BF281" s="226">
        <f>IF(N281="snížená",J281,0)</f>
        <v>0</v>
      </c>
      <c r="BG281" s="226">
        <f>IF(N281="zákl. přenesená",J281,0)</f>
        <v>0</v>
      </c>
      <c r="BH281" s="226">
        <f>IF(N281="sníž. přenesená",J281,0)</f>
        <v>0</v>
      </c>
      <c r="BI281" s="226">
        <f>IF(N281="nulová",J281,0)</f>
        <v>0</v>
      </c>
      <c r="BJ281" s="19" t="s">
        <v>80</v>
      </c>
      <c r="BK281" s="226">
        <f>ROUND(I281*H281,2)</f>
        <v>0</v>
      </c>
      <c r="BL281" s="19" t="s">
        <v>167</v>
      </c>
      <c r="BM281" s="225" t="s">
        <v>872</v>
      </c>
    </row>
    <row r="282" s="2" customFormat="1" ht="16.5" customHeight="1">
      <c r="A282" s="40"/>
      <c r="B282" s="41"/>
      <c r="C282" s="214" t="s">
        <v>723</v>
      </c>
      <c r="D282" s="214" t="s">
        <v>163</v>
      </c>
      <c r="E282" s="215" t="s">
        <v>873</v>
      </c>
      <c r="F282" s="216" t="s">
        <v>874</v>
      </c>
      <c r="G282" s="217" t="s">
        <v>225</v>
      </c>
      <c r="H282" s="218">
        <v>1</v>
      </c>
      <c r="I282" s="219"/>
      <c r="J282" s="220">
        <f>ROUND(I282*H282,2)</f>
        <v>0</v>
      </c>
      <c r="K282" s="216" t="s">
        <v>19</v>
      </c>
      <c r="L282" s="46"/>
      <c r="M282" s="221" t="s">
        <v>19</v>
      </c>
      <c r="N282" s="222" t="s">
        <v>44</v>
      </c>
      <c r="O282" s="86"/>
      <c r="P282" s="223">
        <f>O282*H282</f>
        <v>0</v>
      </c>
      <c r="Q282" s="223">
        <v>0</v>
      </c>
      <c r="R282" s="223">
        <f>Q282*H282</f>
        <v>0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167</v>
      </c>
      <c r="AT282" s="225" t="s">
        <v>163</v>
      </c>
      <c r="AU282" s="225" t="s">
        <v>82</v>
      </c>
      <c r="AY282" s="19" t="s">
        <v>160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80</v>
      </c>
      <c r="BK282" s="226">
        <f>ROUND(I282*H282,2)</f>
        <v>0</v>
      </c>
      <c r="BL282" s="19" t="s">
        <v>167</v>
      </c>
      <c r="BM282" s="225" t="s">
        <v>875</v>
      </c>
    </row>
    <row r="283" s="2" customFormat="1" ht="16.5" customHeight="1">
      <c r="A283" s="40"/>
      <c r="B283" s="41"/>
      <c r="C283" s="214" t="s">
        <v>876</v>
      </c>
      <c r="D283" s="214" t="s">
        <v>163</v>
      </c>
      <c r="E283" s="215" t="s">
        <v>877</v>
      </c>
      <c r="F283" s="216" t="s">
        <v>674</v>
      </c>
      <c r="G283" s="217" t="s">
        <v>225</v>
      </c>
      <c r="H283" s="218">
        <v>1</v>
      </c>
      <c r="I283" s="219"/>
      <c r="J283" s="220">
        <f>ROUND(I283*H283,2)</f>
        <v>0</v>
      </c>
      <c r="K283" s="216" t="s">
        <v>19</v>
      </c>
      <c r="L283" s="46"/>
      <c r="M283" s="221" t="s">
        <v>19</v>
      </c>
      <c r="N283" s="222" t="s">
        <v>44</v>
      </c>
      <c r="O283" s="86"/>
      <c r="P283" s="223">
        <f>O283*H283</f>
        <v>0</v>
      </c>
      <c r="Q283" s="223">
        <v>0</v>
      </c>
      <c r="R283" s="223">
        <f>Q283*H283</f>
        <v>0</v>
      </c>
      <c r="S283" s="223">
        <v>0</v>
      </c>
      <c r="T283" s="224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25" t="s">
        <v>167</v>
      </c>
      <c r="AT283" s="225" t="s">
        <v>163</v>
      </c>
      <c r="AU283" s="225" t="s">
        <v>82</v>
      </c>
      <c r="AY283" s="19" t="s">
        <v>160</v>
      </c>
      <c r="BE283" s="226">
        <f>IF(N283="základní",J283,0)</f>
        <v>0</v>
      </c>
      <c r="BF283" s="226">
        <f>IF(N283="snížená",J283,0)</f>
        <v>0</v>
      </c>
      <c r="BG283" s="226">
        <f>IF(N283="zákl. přenesená",J283,0)</f>
        <v>0</v>
      </c>
      <c r="BH283" s="226">
        <f>IF(N283="sníž. přenesená",J283,0)</f>
        <v>0</v>
      </c>
      <c r="BI283" s="226">
        <f>IF(N283="nulová",J283,0)</f>
        <v>0</v>
      </c>
      <c r="BJ283" s="19" t="s">
        <v>80</v>
      </c>
      <c r="BK283" s="226">
        <f>ROUND(I283*H283,2)</f>
        <v>0</v>
      </c>
      <c r="BL283" s="19" t="s">
        <v>167</v>
      </c>
      <c r="BM283" s="225" t="s">
        <v>878</v>
      </c>
    </row>
    <row r="284" s="2" customFormat="1" ht="16.5" customHeight="1">
      <c r="A284" s="40"/>
      <c r="B284" s="41"/>
      <c r="C284" s="214" t="s">
        <v>727</v>
      </c>
      <c r="D284" s="214" t="s">
        <v>163</v>
      </c>
      <c r="E284" s="215" t="s">
        <v>879</v>
      </c>
      <c r="F284" s="216" t="s">
        <v>880</v>
      </c>
      <c r="G284" s="217" t="s">
        <v>396</v>
      </c>
      <c r="H284" s="218">
        <v>4</v>
      </c>
      <c r="I284" s="219"/>
      <c r="J284" s="220">
        <f>ROUND(I284*H284,2)</f>
        <v>0</v>
      </c>
      <c r="K284" s="216" t="s">
        <v>19</v>
      </c>
      <c r="L284" s="46"/>
      <c r="M284" s="221" t="s">
        <v>19</v>
      </c>
      <c r="N284" s="222" t="s">
        <v>44</v>
      </c>
      <c r="O284" s="86"/>
      <c r="P284" s="223">
        <f>O284*H284</f>
        <v>0</v>
      </c>
      <c r="Q284" s="223">
        <v>0</v>
      </c>
      <c r="R284" s="223">
        <f>Q284*H284</f>
        <v>0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167</v>
      </c>
      <c r="AT284" s="225" t="s">
        <v>163</v>
      </c>
      <c r="AU284" s="225" t="s">
        <v>82</v>
      </c>
      <c r="AY284" s="19" t="s">
        <v>160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80</v>
      </c>
      <c r="BK284" s="226">
        <f>ROUND(I284*H284,2)</f>
        <v>0</v>
      </c>
      <c r="BL284" s="19" t="s">
        <v>167</v>
      </c>
      <c r="BM284" s="225" t="s">
        <v>881</v>
      </c>
    </row>
    <row r="285" s="12" customFormat="1" ht="22.8" customHeight="1">
      <c r="A285" s="12"/>
      <c r="B285" s="198"/>
      <c r="C285" s="199"/>
      <c r="D285" s="200" t="s">
        <v>72</v>
      </c>
      <c r="E285" s="212" t="s">
        <v>882</v>
      </c>
      <c r="F285" s="212" t="s">
        <v>883</v>
      </c>
      <c r="G285" s="199"/>
      <c r="H285" s="199"/>
      <c r="I285" s="202"/>
      <c r="J285" s="213">
        <f>BK285</f>
        <v>0</v>
      </c>
      <c r="K285" s="199"/>
      <c r="L285" s="204"/>
      <c r="M285" s="205"/>
      <c r="N285" s="206"/>
      <c r="O285" s="206"/>
      <c r="P285" s="207">
        <f>SUM(P286:P291)</f>
        <v>0</v>
      </c>
      <c r="Q285" s="206"/>
      <c r="R285" s="207">
        <f>SUM(R286:R291)</f>
        <v>0</v>
      </c>
      <c r="S285" s="206"/>
      <c r="T285" s="208">
        <f>SUM(T286:T291)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9" t="s">
        <v>80</v>
      </c>
      <c r="AT285" s="210" t="s">
        <v>72</v>
      </c>
      <c r="AU285" s="210" t="s">
        <v>80</v>
      </c>
      <c r="AY285" s="209" t="s">
        <v>160</v>
      </c>
      <c r="BK285" s="211">
        <f>SUM(BK286:BK291)</f>
        <v>0</v>
      </c>
    </row>
    <row r="286" s="2" customFormat="1" ht="16.5" customHeight="1">
      <c r="A286" s="40"/>
      <c r="B286" s="41"/>
      <c r="C286" s="214" t="s">
        <v>779</v>
      </c>
      <c r="D286" s="214" t="s">
        <v>163</v>
      </c>
      <c r="E286" s="215" t="s">
        <v>884</v>
      </c>
      <c r="F286" s="216" t="s">
        <v>885</v>
      </c>
      <c r="G286" s="217" t="s">
        <v>396</v>
      </c>
      <c r="H286" s="218">
        <v>1</v>
      </c>
      <c r="I286" s="219"/>
      <c r="J286" s="220">
        <f>ROUND(I286*H286,2)</f>
        <v>0</v>
      </c>
      <c r="K286" s="216" t="s">
        <v>19</v>
      </c>
      <c r="L286" s="46"/>
      <c r="M286" s="221" t="s">
        <v>19</v>
      </c>
      <c r="N286" s="222" t="s">
        <v>44</v>
      </c>
      <c r="O286" s="86"/>
      <c r="P286" s="223">
        <f>O286*H286</f>
        <v>0</v>
      </c>
      <c r="Q286" s="223">
        <v>0</v>
      </c>
      <c r="R286" s="223">
        <f>Q286*H286</f>
        <v>0</v>
      </c>
      <c r="S286" s="223">
        <v>0</v>
      </c>
      <c r="T286" s="224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5" t="s">
        <v>167</v>
      </c>
      <c r="AT286" s="225" t="s">
        <v>163</v>
      </c>
      <c r="AU286" s="225" t="s">
        <v>82</v>
      </c>
      <c r="AY286" s="19" t="s">
        <v>160</v>
      </c>
      <c r="BE286" s="226">
        <f>IF(N286="základní",J286,0)</f>
        <v>0</v>
      </c>
      <c r="BF286" s="226">
        <f>IF(N286="snížená",J286,0)</f>
        <v>0</v>
      </c>
      <c r="BG286" s="226">
        <f>IF(N286="zákl. přenesená",J286,0)</f>
        <v>0</v>
      </c>
      <c r="BH286" s="226">
        <f>IF(N286="sníž. přenesená",J286,0)</f>
        <v>0</v>
      </c>
      <c r="BI286" s="226">
        <f>IF(N286="nulová",J286,0)</f>
        <v>0</v>
      </c>
      <c r="BJ286" s="19" t="s">
        <v>80</v>
      </c>
      <c r="BK286" s="226">
        <f>ROUND(I286*H286,2)</f>
        <v>0</v>
      </c>
      <c r="BL286" s="19" t="s">
        <v>167</v>
      </c>
      <c r="BM286" s="225" t="s">
        <v>886</v>
      </c>
    </row>
    <row r="287" s="2" customFormat="1" ht="16.5" customHeight="1">
      <c r="A287" s="40"/>
      <c r="B287" s="41"/>
      <c r="C287" s="214" t="s">
        <v>887</v>
      </c>
      <c r="D287" s="214" t="s">
        <v>163</v>
      </c>
      <c r="E287" s="215" t="s">
        <v>888</v>
      </c>
      <c r="F287" s="216" t="s">
        <v>889</v>
      </c>
      <c r="G287" s="217" t="s">
        <v>396</v>
      </c>
      <c r="H287" s="218">
        <v>3</v>
      </c>
      <c r="I287" s="219"/>
      <c r="J287" s="220">
        <f>ROUND(I287*H287,2)</f>
        <v>0</v>
      </c>
      <c r="K287" s="216" t="s">
        <v>19</v>
      </c>
      <c r="L287" s="46"/>
      <c r="M287" s="221" t="s">
        <v>19</v>
      </c>
      <c r="N287" s="222" t="s">
        <v>44</v>
      </c>
      <c r="O287" s="86"/>
      <c r="P287" s="223">
        <f>O287*H287</f>
        <v>0</v>
      </c>
      <c r="Q287" s="223">
        <v>0</v>
      </c>
      <c r="R287" s="223">
        <f>Q287*H287</f>
        <v>0</v>
      </c>
      <c r="S287" s="223">
        <v>0</v>
      </c>
      <c r="T287" s="22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5" t="s">
        <v>167</v>
      </c>
      <c r="AT287" s="225" t="s">
        <v>163</v>
      </c>
      <c r="AU287" s="225" t="s">
        <v>82</v>
      </c>
      <c r="AY287" s="19" t="s">
        <v>160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9" t="s">
        <v>80</v>
      </c>
      <c r="BK287" s="226">
        <f>ROUND(I287*H287,2)</f>
        <v>0</v>
      </c>
      <c r="BL287" s="19" t="s">
        <v>167</v>
      </c>
      <c r="BM287" s="225" t="s">
        <v>890</v>
      </c>
    </row>
    <row r="288" s="2" customFormat="1" ht="24.15" customHeight="1">
      <c r="A288" s="40"/>
      <c r="B288" s="41"/>
      <c r="C288" s="214" t="s">
        <v>782</v>
      </c>
      <c r="D288" s="214" t="s">
        <v>163</v>
      </c>
      <c r="E288" s="215" t="s">
        <v>891</v>
      </c>
      <c r="F288" s="216" t="s">
        <v>892</v>
      </c>
      <c r="G288" s="217" t="s">
        <v>396</v>
      </c>
      <c r="H288" s="218">
        <v>1</v>
      </c>
      <c r="I288" s="219"/>
      <c r="J288" s="220">
        <f>ROUND(I288*H288,2)</f>
        <v>0</v>
      </c>
      <c r="K288" s="216" t="s">
        <v>19</v>
      </c>
      <c r="L288" s="46"/>
      <c r="M288" s="221" t="s">
        <v>19</v>
      </c>
      <c r="N288" s="222" t="s">
        <v>44</v>
      </c>
      <c r="O288" s="86"/>
      <c r="P288" s="223">
        <f>O288*H288</f>
        <v>0</v>
      </c>
      <c r="Q288" s="223">
        <v>0</v>
      </c>
      <c r="R288" s="223">
        <f>Q288*H288</f>
        <v>0</v>
      </c>
      <c r="S288" s="223">
        <v>0</v>
      </c>
      <c r="T288" s="224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25" t="s">
        <v>167</v>
      </c>
      <c r="AT288" s="225" t="s">
        <v>163</v>
      </c>
      <c r="AU288" s="225" t="s">
        <v>82</v>
      </c>
      <c r="AY288" s="19" t="s">
        <v>160</v>
      </c>
      <c r="BE288" s="226">
        <f>IF(N288="základní",J288,0)</f>
        <v>0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19" t="s">
        <v>80</v>
      </c>
      <c r="BK288" s="226">
        <f>ROUND(I288*H288,2)</f>
        <v>0</v>
      </c>
      <c r="BL288" s="19" t="s">
        <v>167</v>
      </c>
      <c r="BM288" s="225" t="s">
        <v>893</v>
      </c>
    </row>
    <row r="289" s="2" customFormat="1" ht="24.15" customHeight="1">
      <c r="A289" s="40"/>
      <c r="B289" s="41"/>
      <c r="C289" s="214" t="s">
        <v>894</v>
      </c>
      <c r="D289" s="214" t="s">
        <v>163</v>
      </c>
      <c r="E289" s="215" t="s">
        <v>895</v>
      </c>
      <c r="F289" s="216" t="s">
        <v>896</v>
      </c>
      <c r="G289" s="217" t="s">
        <v>396</v>
      </c>
      <c r="H289" s="218">
        <v>1</v>
      </c>
      <c r="I289" s="219"/>
      <c r="J289" s="220">
        <f>ROUND(I289*H289,2)</f>
        <v>0</v>
      </c>
      <c r="K289" s="216" t="s">
        <v>19</v>
      </c>
      <c r="L289" s="46"/>
      <c r="M289" s="221" t="s">
        <v>19</v>
      </c>
      <c r="N289" s="222" t="s">
        <v>44</v>
      </c>
      <c r="O289" s="86"/>
      <c r="P289" s="223">
        <f>O289*H289</f>
        <v>0</v>
      </c>
      <c r="Q289" s="223">
        <v>0</v>
      </c>
      <c r="R289" s="223">
        <f>Q289*H289</f>
        <v>0</v>
      </c>
      <c r="S289" s="223">
        <v>0</v>
      </c>
      <c r="T289" s="224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5" t="s">
        <v>167</v>
      </c>
      <c r="AT289" s="225" t="s">
        <v>163</v>
      </c>
      <c r="AU289" s="225" t="s">
        <v>82</v>
      </c>
      <c r="AY289" s="19" t="s">
        <v>160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9" t="s">
        <v>80</v>
      </c>
      <c r="BK289" s="226">
        <f>ROUND(I289*H289,2)</f>
        <v>0</v>
      </c>
      <c r="BL289" s="19" t="s">
        <v>167</v>
      </c>
      <c r="BM289" s="225" t="s">
        <v>897</v>
      </c>
    </row>
    <row r="290" s="2" customFormat="1" ht="24.15" customHeight="1">
      <c r="A290" s="40"/>
      <c r="B290" s="41"/>
      <c r="C290" s="214" t="s">
        <v>786</v>
      </c>
      <c r="D290" s="214" t="s">
        <v>163</v>
      </c>
      <c r="E290" s="215" t="s">
        <v>898</v>
      </c>
      <c r="F290" s="216" t="s">
        <v>899</v>
      </c>
      <c r="G290" s="217" t="s">
        <v>396</v>
      </c>
      <c r="H290" s="218">
        <v>1</v>
      </c>
      <c r="I290" s="219"/>
      <c r="J290" s="220">
        <f>ROUND(I290*H290,2)</f>
        <v>0</v>
      </c>
      <c r="K290" s="216" t="s">
        <v>19</v>
      </c>
      <c r="L290" s="46"/>
      <c r="M290" s="221" t="s">
        <v>19</v>
      </c>
      <c r="N290" s="222" t="s">
        <v>44</v>
      </c>
      <c r="O290" s="86"/>
      <c r="P290" s="223">
        <f>O290*H290</f>
        <v>0</v>
      </c>
      <c r="Q290" s="223">
        <v>0</v>
      </c>
      <c r="R290" s="223">
        <f>Q290*H290</f>
        <v>0</v>
      </c>
      <c r="S290" s="223">
        <v>0</v>
      </c>
      <c r="T290" s="224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5" t="s">
        <v>167</v>
      </c>
      <c r="AT290" s="225" t="s">
        <v>163</v>
      </c>
      <c r="AU290" s="225" t="s">
        <v>82</v>
      </c>
      <c r="AY290" s="19" t="s">
        <v>160</v>
      </c>
      <c r="BE290" s="226">
        <f>IF(N290="základní",J290,0)</f>
        <v>0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9" t="s">
        <v>80</v>
      </c>
      <c r="BK290" s="226">
        <f>ROUND(I290*H290,2)</f>
        <v>0</v>
      </c>
      <c r="BL290" s="19" t="s">
        <v>167</v>
      </c>
      <c r="BM290" s="225" t="s">
        <v>900</v>
      </c>
    </row>
    <row r="291" s="2" customFormat="1" ht="37.8" customHeight="1">
      <c r="A291" s="40"/>
      <c r="B291" s="41"/>
      <c r="C291" s="214" t="s">
        <v>901</v>
      </c>
      <c r="D291" s="214" t="s">
        <v>163</v>
      </c>
      <c r="E291" s="215" t="s">
        <v>902</v>
      </c>
      <c r="F291" s="216" t="s">
        <v>903</v>
      </c>
      <c r="G291" s="217" t="s">
        <v>396</v>
      </c>
      <c r="H291" s="218">
        <v>2</v>
      </c>
      <c r="I291" s="219"/>
      <c r="J291" s="220">
        <f>ROUND(I291*H291,2)</f>
        <v>0</v>
      </c>
      <c r="K291" s="216" t="s">
        <v>19</v>
      </c>
      <c r="L291" s="46"/>
      <c r="M291" s="221" t="s">
        <v>19</v>
      </c>
      <c r="N291" s="222" t="s">
        <v>44</v>
      </c>
      <c r="O291" s="86"/>
      <c r="P291" s="223">
        <f>O291*H291</f>
        <v>0</v>
      </c>
      <c r="Q291" s="223">
        <v>0</v>
      </c>
      <c r="R291" s="223">
        <f>Q291*H291</f>
        <v>0</v>
      </c>
      <c r="S291" s="223">
        <v>0</v>
      </c>
      <c r="T291" s="224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25" t="s">
        <v>167</v>
      </c>
      <c r="AT291" s="225" t="s">
        <v>163</v>
      </c>
      <c r="AU291" s="225" t="s">
        <v>82</v>
      </c>
      <c r="AY291" s="19" t="s">
        <v>160</v>
      </c>
      <c r="BE291" s="226">
        <f>IF(N291="základní",J291,0)</f>
        <v>0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9" t="s">
        <v>80</v>
      </c>
      <c r="BK291" s="226">
        <f>ROUND(I291*H291,2)</f>
        <v>0</v>
      </c>
      <c r="BL291" s="19" t="s">
        <v>167</v>
      </c>
      <c r="BM291" s="225" t="s">
        <v>904</v>
      </c>
    </row>
    <row r="292" s="12" customFormat="1" ht="22.8" customHeight="1">
      <c r="A292" s="12"/>
      <c r="B292" s="198"/>
      <c r="C292" s="199"/>
      <c r="D292" s="200" t="s">
        <v>72</v>
      </c>
      <c r="E292" s="212" t="s">
        <v>905</v>
      </c>
      <c r="F292" s="212" t="s">
        <v>906</v>
      </c>
      <c r="G292" s="199"/>
      <c r="H292" s="199"/>
      <c r="I292" s="202"/>
      <c r="J292" s="213">
        <f>BK292</f>
        <v>0</v>
      </c>
      <c r="K292" s="199"/>
      <c r="L292" s="204"/>
      <c r="M292" s="205"/>
      <c r="N292" s="206"/>
      <c r="O292" s="206"/>
      <c r="P292" s="207">
        <f>SUM(P293:P297)</f>
        <v>0</v>
      </c>
      <c r="Q292" s="206"/>
      <c r="R292" s="207">
        <f>SUM(R293:R297)</f>
        <v>0</v>
      </c>
      <c r="S292" s="206"/>
      <c r="T292" s="208">
        <f>SUM(T293:T297)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9" t="s">
        <v>80</v>
      </c>
      <c r="AT292" s="210" t="s">
        <v>72</v>
      </c>
      <c r="AU292" s="210" t="s">
        <v>80</v>
      </c>
      <c r="AY292" s="209" t="s">
        <v>160</v>
      </c>
      <c r="BK292" s="211">
        <f>SUM(BK293:BK297)</f>
        <v>0</v>
      </c>
    </row>
    <row r="293" s="2" customFormat="1" ht="16.5" customHeight="1">
      <c r="A293" s="40"/>
      <c r="B293" s="41"/>
      <c r="C293" s="214" t="s">
        <v>907</v>
      </c>
      <c r="D293" s="214" t="s">
        <v>163</v>
      </c>
      <c r="E293" s="215" t="s">
        <v>908</v>
      </c>
      <c r="F293" s="216" t="s">
        <v>909</v>
      </c>
      <c r="G293" s="217" t="s">
        <v>225</v>
      </c>
      <c r="H293" s="218">
        <v>1</v>
      </c>
      <c r="I293" s="219"/>
      <c r="J293" s="220">
        <f>ROUND(I293*H293,2)</f>
        <v>0</v>
      </c>
      <c r="K293" s="216" t="s">
        <v>19</v>
      </c>
      <c r="L293" s="46"/>
      <c r="M293" s="221" t="s">
        <v>19</v>
      </c>
      <c r="N293" s="222" t="s">
        <v>44</v>
      </c>
      <c r="O293" s="86"/>
      <c r="P293" s="223">
        <f>O293*H293</f>
        <v>0</v>
      </c>
      <c r="Q293" s="223">
        <v>0</v>
      </c>
      <c r="R293" s="223">
        <f>Q293*H293</f>
        <v>0</v>
      </c>
      <c r="S293" s="223">
        <v>0</v>
      </c>
      <c r="T293" s="224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25" t="s">
        <v>167</v>
      </c>
      <c r="AT293" s="225" t="s">
        <v>163</v>
      </c>
      <c r="AU293" s="225" t="s">
        <v>82</v>
      </c>
      <c r="AY293" s="19" t="s">
        <v>160</v>
      </c>
      <c r="BE293" s="226">
        <f>IF(N293="základní",J293,0)</f>
        <v>0</v>
      </c>
      <c r="BF293" s="226">
        <f>IF(N293="snížená",J293,0)</f>
        <v>0</v>
      </c>
      <c r="BG293" s="226">
        <f>IF(N293="zákl. přenesená",J293,0)</f>
        <v>0</v>
      </c>
      <c r="BH293" s="226">
        <f>IF(N293="sníž. přenesená",J293,0)</f>
        <v>0</v>
      </c>
      <c r="BI293" s="226">
        <f>IF(N293="nulová",J293,0)</f>
        <v>0</v>
      </c>
      <c r="BJ293" s="19" t="s">
        <v>80</v>
      </c>
      <c r="BK293" s="226">
        <f>ROUND(I293*H293,2)</f>
        <v>0</v>
      </c>
      <c r="BL293" s="19" t="s">
        <v>167</v>
      </c>
      <c r="BM293" s="225" t="s">
        <v>910</v>
      </c>
    </row>
    <row r="294" s="2" customFormat="1" ht="16.5" customHeight="1">
      <c r="A294" s="40"/>
      <c r="B294" s="41"/>
      <c r="C294" s="214" t="s">
        <v>911</v>
      </c>
      <c r="D294" s="214" t="s">
        <v>163</v>
      </c>
      <c r="E294" s="215" t="s">
        <v>912</v>
      </c>
      <c r="F294" s="216" t="s">
        <v>913</v>
      </c>
      <c r="G294" s="217" t="s">
        <v>225</v>
      </c>
      <c r="H294" s="218">
        <v>1</v>
      </c>
      <c r="I294" s="219"/>
      <c r="J294" s="220">
        <f>ROUND(I294*H294,2)</f>
        <v>0</v>
      </c>
      <c r="K294" s="216" t="s">
        <v>19</v>
      </c>
      <c r="L294" s="46"/>
      <c r="M294" s="221" t="s">
        <v>19</v>
      </c>
      <c r="N294" s="222" t="s">
        <v>44</v>
      </c>
      <c r="O294" s="86"/>
      <c r="P294" s="223">
        <f>O294*H294</f>
        <v>0</v>
      </c>
      <c r="Q294" s="223">
        <v>0</v>
      </c>
      <c r="R294" s="223">
        <f>Q294*H294</f>
        <v>0</v>
      </c>
      <c r="S294" s="223">
        <v>0</v>
      </c>
      <c r="T294" s="224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5" t="s">
        <v>167</v>
      </c>
      <c r="AT294" s="225" t="s">
        <v>163</v>
      </c>
      <c r="AU294" s="225" t="s">
        <v>82</v>
      </c>
      <c r="AY294" s="19" t="s">
        <v>160</v>
      </c>
      <c r="BE294" s="226">
        <f>IF(N294="základní",J294,0)</f>
        <v>0</v>
      </c>
      <c r="BF294" s="226">
        <f>IF(N294="snížená",J294,0)</f>
        <v>0</v>
      </c>
      <c r="BG294" s="226">
        <f>IF(N294="zákl. přenesená",J294,0)</f>
        <v>0</v>
      </c>
      <c r="BH294" s="226">
        <f>IF(N294="sníž. přenesená",J294,0)</f>
        <v>0</v>
      </c>
      <c r="BI294" s="226">
        <f>IF(N294="nulová",J294,0)</f>
        <v>0</v>
      </c>
      <c r="BJ294" s="19" t="s">
        <v>80</v>
      </c>
      <c r="BK294" s="226">
        <f>ROUND(I294*H294,2)</f>
        <v>0</v>
      </c>
      <c r="BL294" s="19" t="s">
        <v>167</v>
      </c>
      <c r="BM294" s="225" t="s">
        <v>914</v>
      </c>
    </row>
    <row r="295" s="2" customFormat="1" ht="16.5" customHeight="1">
      <c r="A295" s="40"/>
      <c r="B295" s="41"/>
      <c r="C295" s="214" t="s">
        <v>915</v>
      </c>
      <c r="D295" s="214" t="s">
        <v>163</v>
      </c>
      <c r="E295" s="215" t="s">
        <v>916</v>
      </c>
      <c r="F295" s="216" t="s">
        <v>917</v>
      </c>
      <c r="G295" s="217" t="s">
        <v>225</v>
      </c>
      <c r="H295" s="218">
        <v>1</v>
      </c>
      <c r="I295" s="219"/>
      <c r="J295" s="220">
        <f>ROUND(I295*H295,2)</f>
        <v>0</v>
      </c>
      <c r="K295" s="216" t="s">
        <v>19</v>
      </c>
      <c r="L295" s="46"/>
      <c r="M295" s="221" t="s">
        <v>19</v>
      </c>
      <c r="N295" s="222" t="s">
        <v>44</v>
      </c>
      <c r="O295" s="86"/>
      <c r="P295" s="223">
        <f>O295*H295</f>
        <v>0</v>
      </c>
      <c r="Q295" s="223">
        <v>0</v>
      </c>
      <c r="R295" s="223">
        <f>Q295*H295</f>
        <v>0</v>
      </c>
      <c r="S295" s="223">
        <v>0</v>
      </c>
      <c r="T295" s="22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5" t="s">
        <v>167</v>
      </c>
      <c r="AT295" s="225" t="s">
        <v>163</v>
      </c>
      <c r="AU295" s="225" t="s">
        <v>82</v>
      </c>
      <c r="AY295" s="19" t="s">
        <v>160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9" t="s">
        <v>80</v>
      </c>
      <c r="BK295" s="226">
        <f>ROUND(I295*H295,2)</f>
        <v>0</v>
      </c>
      <c r="BL295" s="19" t="s">
        <v>167</v>
      </c>
      <c r="BM295" s="225" t="s">
        <v>918</v>
      </c>
    </row>
    <row r="296" s="2" customFormat="1" ht="16.5" customHeight="1">
      <c r="A296" s="40"/>
      <c r="B296" s="41"/>
      <c r="C296" s="214" t="s">
        <v>919</v>
      </c>
      <c r="D296" s="214" t="s">
        <v>163</v>
      </c>
      <c r="E296" s="215" t="s">
        <v>920</v>
      </c>
      <c r="F296" s="216" t="s">
        <v>921</v>
      </c>
      <c r="G296" s="217" t="s">
        <v>225</v>
      </c>
      <c r="H296" s="218">
        <v>1</v>
      </c>
      <c r="I296" s="219"/>
      <c r="J296" s="220">
        <f>ROUND(I296*H296,2)</f>
        <v>0</v>
      </c>
      <c r="K296" s="216" t="s">
        <v>19</v>
      </c>
      <c r="L296" s="46"/>
      <c r="M296" s="221" t="s">
        <v>19</v>
      </c>
      <c r="N296" s="222" t="s">
        <v>44</v>
      </c>
      <c r="O296" s="86"/>
      <c r="P296" s="223">
        <f>O296*H296</f>
        <v>0</v>
      </c>
      <c r="Q296" s="223">
        <v>0</v>
      </c>
      <c r="R296" s="223">
        <f>Q296*H296</f>
        <v>0</v>
      </c>
      <c r="S296" s="223">
        <v>0</v>
      </c>
      <c r="T296" s="224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25" t="s">
        <v>167</v>
      </c>
      <c r="AT296" s="225" t="s">
        <v>163</v>
      </c>
      <c r="AU296" s="225" t="s">
        <v>82</v>
      </c>
      <c r="AY296" s="19" t="s">
        <v>160</v>
      </c>
      <c r="BE296" s="226">
        <f>IF(N296="základní",J296,0)</f>
        <v>0</v>
      </c>
      <c r="BF296" s="226">
        <f>IF(N296="snížená",J296,0)</f>
        <v>0</v>
      </c>
      <c r="BG296" s="226">
        <f>IF(N296="zákl. přenesená",J296,0)</f>
        <v>0</v>
      </c>
      <c r="BH296" s="226">
        <f>IF(N296="sníž. přenesená",J296,0)</f>
        <v>0</v>
      </c>
      <c r="BI296" s="226">
        <f>IF(N296="nulová",J296,0)</f>
        <v>0</v>
      </c>
      <c r="BJ296" s="19" t="s">
        <v>80</v>
      </c>
      <c r="BK296" s="226">
        <f>ROUND(I296*H296,2)</f>
        <v>0</v>
      </c>
      <c r="BL296" s="19" t="s">
        <v>167</v>
      </c>
      <c r="BM296" s="225" t="s">
        <v>922</v>
      </c>
    </row>
    <row r="297" s="2" customFormat="1" ht="16.5" customHeight="1">
      <c r="A297" s="40"/>
      <c r="B297" s="41"/>
      <c r="C297" s="214" t="s">
        <v>923</v>
      </c>
      <c r="D297" s="214" t="s">
        <v>163</v>
      </c>
      <c r="E297" s="215" t="s">
        <v>924</v>
      </c>
      <c r="F297" s="216" t="s">
        <v>925</v>
      </c>
      <c r="G297" s="217" t="s">
        <v>225</v>
      </c>
      <c r="H297" s="218">
        <v>1</v>
      </c>
      <c r="I297" s="219"/>
      <c r="J297" s="220">
        <f>ROUND(I297*H297,2)</f>
        <v>0</v>
      </c>
      <c r="K297" s="216" t="s">
        <v>19</v>
      </c>
      <c r="L297" s="46"/>
      <c r="M297" s="221" t="s">
        <v>19</v>
      </c>
      <c r="N297" s="222" t="s">
        <v>44</v>
      </c>
      <c r="O297" s="86"/>
      <c r="P297" s="223">
        <f>O297*H297</f>
        <v>0</v>
      </c>
      <c r="Q297" s="223">
        <v>0</v>
      </c>
      <c r="R297" s="223">
        <f>Q297*H297</f>
        <v>0</v>
      </c>
      <c r="S297" s="223">
        <v>0</v>
      </c>
      <c r="T297" s="224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5" t="s">
        <v>167</v>
      </c>
      <c r="AT297" s="225" t="s">
        <v>163</v>
      </c>
      <c r="AU297" s="225" t="s">
        <v>82</v>
      </c>
      <c r="AY297" s="19" t="s">
        <v>160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9" t="s">
        <v>80</v>
      </c>
      <c r="BK297" s="226">
        <f>ROUND(I297*H297,2)</f>
        <v>0</v>
      </c>
      <c r="BL297" s="19" t="s">
        <v>167</v>
      </c>
      <c r="BM297" s="225" t="s">
        <v>926</v>
      </c>
    </row>
    <row r="298" s="12" customFormat="1" ht="22.8" customHeight="1">
      <c r="A298" s="12"/>
      <c r="B298" s="198"/>
      <c r="C298" s="199"/>
      <c r="D298" s="200" t="s">
        <v>72</v>
      </c>
      <c r="E298" s="212" t="s">
        <v>927</v>
      </c>
      <c r="F298" s="212" t="s">
        <v>928</v>
      </c>
      <c r="G298" s="199"/>
      <c r="H298" s="199"/>
      <c r="I298" s="202"/>
      <c r="J298" s="213">
        <f>BK298</f>
        <v>0</v>
      </c>
      <c r="K298" s="199"/>
      <c r="L298" s="204"/>
      <c r="M298" s="205"/>
      <c r="N298" s="206"/>
      <c r="O298" s="206"/>
      <c r="P298" s="207">
        <f>SUM(P299:P333)</f>
        <v>0</v>
      </c>
      <c r="Q298" s="206"/>
      <c r="R298" s="207">
        <f>SUM(R299:R333)</f>
        <v>0</v>
      </c>
      <c r="S298" s="206"/>
      <c r="T298" s="208">
        <f>SUM(T299:T333)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9" t="s">
        <v>80</v>
      </c>
      <c r="AT298" s="210" t="s">
        <v>72</v>
      </c>
      <c r="AU298" s="210" t="s">
        <v>80</v>
      </c>
      <c r="AY298" s="209" t="s">
        <v>160</v>
      </c>
      <c r="BK298" s="211">
        <f>SUM(BK299:BK333)</f>
        <v>0</v>
      </c>
    </row>
    <row r="299" s="2" customFormat="1" ht="16.5" customHeight="1">
      <c r="A299" s="40"/>
      <c r="B299" s="41"/>
      <c r="C299" s="214" t="s">
        <v>929</v>
      </c>
      <c r="D299" s="214" t="s">
        <v>163</v>
      </c>
      <c r="E299" s="215" t="s">
        <v>930</v>
      </c>
      <c r="F299" s="216" t="s">
        <v>931</v>
      </c>
      <c r="G299" s="217" t="s">
        <v>166</v>
      </c>
      <c r="H299" s="218">
        <v>35</v>
      </c>
      <c r="I299" s="219"/>
      <c r="J299" s="220">
        <f>ROUND(I299*H299,2)</f>
        <v>0</v>
      </c>
      <c r="K299" s="216" t="s">
        <v>19</v>
      </c>
      <c r="L299" s="46"/>
      <c r="M299" s="221" t="s">
        <v>19</v>
      </c>
      <c r="N299" s="222" t="s">
        <v>44</v>
      </c>
      <c r="O299" s="86"/>
      <c r="P299" s="223">
        <f>O299*H299</f>
        <v>0</v>
      </c>
      <c r="Q299" s="223">
        <v>0</v>
      </c>
      <c r="R299" s="223">
        <f>Q299*H299</f>
        <v>0</v>
      </c>
      <c r="S299" s="223">
        <v>0</v>
      </c>
      <c r="T299" s="224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25" t="s">
        <v>167</v>
      </c>
      <c r="AT299" s="225" t="s">
        <v>163</v>
      </c>
      <c r="AU299" s="225" t="s">
        <v>82</v>
      </c>
      <c r="AY299" s="19" t="s">
        <v>160</v>
      </c>
      <c r="BE299" s="226">
        <f>IF(N299="základní",J299,0)</f>
        <v>0</v>
      </c>
      <c r="BF299" s="226">
        <f>IF(N299="snížená",J299,0)</f>
        <v>0</v>
      </c>
      <c r="BG299" s="226">
        <f>IF(N299="zákl. přenesená",J299,0)</f>
        <v>0</v>
      </c>
      <c r="BH299" s="226">
        <f>IF(N299="sníž. přenesená",J299,0)</f>
        <v>0</v>
      </c>
      <c r="BI299" s="226">
        <f>IF(N299="nulová",J299,0)</f>
        <v>0</v>
      </c>
      <c r="BJ299" s="19" t="s">
        <v>80</v>
      </c>
      <c r="BK299" s="226">
        <f>ROUND(I299*H299,2)</f>
        <v>0</v>
      </c>
      <c r="BL299" s="19" t="s">
        <v>167</v>
      </c>
      <c r="BM299" s="225" t="s">
        <v>932</v>
      </c>
    </row>
    <row r="300" s="2" customFormat="1" ht="16.5" customHeight="1">
      <c r="A300" s="40"/>
      <c r="B300" s="41"/>
      <c r="C300" s="214" t="s">
        <v>933</v>
      </c>
      <c r="D300" s="214" t="s">
        <v>163</v>
      </c>
      <c r="E300" s="215" t="s">
        <v>934</v>
      </c>
      <c r="F300" s="216" t="s">
        <v>931</v>
      </c>
      <c r="G300" s="217" t="s">
        <v>166</v>
      </c>
      <c r="H300" s="218">
        <v>25</v>
      </c>
      <c r="I300" s="219"/>
      <c r="J300" s="220">
        <f>ROUND(I300*H300,2)</f>
        <v>0</v>
      </c>
      <c r="K300" s="216" t="s">
        <v>19</v>
      </c>
      <c r="L300" s="46"/>
      <c r="M300" s="221" t="s">
        <v>19</v>
      </c>
      <c r="N300" s="222" t="s">
        <v>44</v>
      </c>
      <c r="O300" s="86"/>
      <c r="P300" s="223">
        <f>O300*H300</f>
        <v>0</v>
      </c>
      <c r="Q300" s="223">
        <v>0</v>
      </c>
      <c r="R300" s="223">
        <f>Q300*H300</f>
        <v>0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167</v>
      </c>
      <c r="AT300" s="225" t="s">
        <v>163</v>
      </c>
      <c r="AU300" s="225" t="s">
        <v>82</v>
      </c>
      <c r="AY300" s="19" t="s">
        <v>160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80</v>
      </c>
      <c r="BK300" s="226">
        <f>ROUND(I300*H300,2)</f>
        <v>0</v>
      </c>
      <c r="BL300" s="19" t="s">
        <v>167</v>
      </c>
      <c r="BM300" s="225" t="s">
        <v>935</v>
      </c>
    </row>
    <row r="301" s="2" customFormat="1" ht="16.5" customHeight="1">
      <c r="A301" s="40"/>
      <c r="B301" s="41"/>
      <c r="C301" s="214" t="s">
        <v>936</v>
      </c>
      <c r="D301" s="214" t="s">
        <v>163</v>
      </c>
      <c r="E301" s="215" t="s">
        <v>937</v>
      </c>
      <c r="F301" s="216" t="s">
        <v>938</v>
      </c>
      <c r="G301" s="217" t="s">
        <v>166</v>
      </c>
      <c r="H301" s="218">
        <v>10</v>
      </c>
      <c r="I301" s="219"/>
      <c r="J301" s="220">
        <f>ROUND(I301*H301,2)</f>
        <v>0</v>
      </c>
      <c r="K301" s="216" t="s">
        <v>19</v>
      </c>
      <c r="L301" s="46"/>
      <c r="M301" s="221" t="s">
        <v>19</v>
      </c>
      <c r="N301" s="222" t="s">
        <v>44</v>
      </c>
      <c r="O301" s="86"/>
      <c r="P301" s="223">
        <f>O301*H301</f>
        <v>0</v>
      </c>
      <c r="Q301" s="223">
        <v>0</v>
      </c>
      <c r="R301" s="223">
        <f>Q301*H301</f>
        <v>0</v>
      </c>
      <c r="S301" s="223">
        <v>0</v>
      </c>
      <c r="T301" s="224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5" t="s">
        <v>167</v>
      </c>
      <c r="AT301" s="225" t="s">
        <v>163</v>
      </c>
      <c r="AU301" s="225" t="s">
        <v>82</v>
      </c>
      <c r="AY301" s="19" t="s">
        <v>160</v>
      </c>
      <c r="BE301" s="226">
        <f>IF(N301="základní",J301,0)</f>
        <v>0</v>
      </c>
      <c r="BF301" s="226">
        <f>IF(N301="snížená",J301,0)</f>
        <v>0</v>
      </c>
      <c r="BG301" s="226">
        <f>IF(N301="zákl. přenesená",J301,0)</f>
        <v>0</v>
      </c>
      <c r="BH301" s="226">
        <f>IF(N301="sníž. přenesená",J301,0)</f>
        <v>0</v>
      </c>
      <c r="BI301" s="226">
        <f>IF(N301="nulová",J301,0)</f>
        <v>0</v>
      </c>
      <c r="BJ301" s="19" t="s">
        <v>80</v>
      </c>
      <c r="BK301" s="226">
        <f>ROUND(I301*H301,2)</f>
        <v>0</v>
      </c>
      <c r="BL301" s="19" t="s">
        <v>167</v>
      </c>
      <c r="BM301" s="225" t="s">
        <v>939</v>
      </c>
    </row>
    <row r="302" s="2" customFormat="1" ht="16.5" customHeight="1">
      <c r="A302" s="40"/>
      <c r="B302" s="41"/>
      <c r="C302" s="214" t="s">
        <v>940</v>
      </c>
      <c r="D302" s="214" t="s">
        <v>163</v>
      </c>
      <c r="E302" s="215" t="s">
        <v>941</v>
      </c>
      <c r="F302" s="216" t="s">
        <v>942</v>
      </c>
      <c r="G302" s="217" t="s">
        <v>166</v>
      </c>
      <c r="H302" s="218">
        <v>30</v>
      </c>
      <c r="I302" s="219"/>
      <c r="J302" s="220">
        <f>ROUND(I302*H302,2)</f>
        <v>0</v>
      </c>
      <c r="K302" s="216" t="s">
        <v>19</v>
      </c>
      <c r="L302" s="46"/>
      <c r="M302" s="221" t="s">
        <v>19</v>
      </c>
      <c r="N302" s="222" t="s">
        <v>44</v>
      </c>
      <c r="O302" s="86"/>
      <c r="P302" s="223">
        <f>O302*H302</f>
        <v>0</v>
      </c>
      <c r="Q302" s="223">
        <v>0</v>
      </c>
      <c r="R302" s="223">
        <f>Q302*H302</f>
        <v>0</v>
      </c>
      <c r="S302" s="223">
        <v>0</v>
      </c>
      <c r="T302" s="224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25" t="s">
        <v>167</v>
      </c>
      <c r="AT302" s="225" t="s">
        <v>163</v>
      </c>
      <c r="AU302" s="225" t="s">
        <v>82</v>
      </c>
      <c r="AY302" s="19" t="s">
        <v>160</v>
      </c>
      <c r="BE302" s="226">
        <f>IF(N302="základní",J302,0)</f>
        <v>0</v>
      </c>
      <c r="BF302" s="226">
        <f>IF(N302="snížená",J302,0)</f>
        <v>0</v>
      </c>
      <c r="BG302" s="226">
        <f>IF(N302="zákl. přenesená",J302,0)</f>
        <v>0</v>
      </c>
      <c r="BH302" s="226">
        <f>IF(N302="sníž. přenesená",J302,0)</f>
        <v>0</v>
      </c>
      <c r="BI302" s="226">
        <f>IF(N302="nulová",J302,0)</f>
        <v>0</v>
      </c>
      <c r="BJ302" s="19" t="s">
        <v>80</v>
      </c>
      <c r="BK302" s="226">
        <f>ROUND(I302*H302,2)</f>
        <v>0</v>
      </c>
      <c r="BL302" s="19" t="s">
        <v>167</v>
      </c>
      <c r="BM302" s="225" t="s">
        <v>907</v>
      </c>
    </row>
    <row r="303" s="2" customFormat="1" ht="16.5" customHeight="1">
      <c r="A303" s="40"/>
      <c r="B303" s="41"/>
      <c r="C303" s="214" t="s">
        <v>943</v>
      </c>
      <c r="D303" s="214" t="s">
        <v>163</v>
      </c>
      <c r="E303" s="215" t="s">
        <v>944</v>
      </c>
      <c r="F303" s="216" t="s">
        <v>945</v>
      </c>
      <c r="G303" s="217" t="s">
        <v>166</v>
      </c>
      <c r="H303" s="218">
        <v>25</v>
      </c>
      <c r="I303" s="219"/>
      <c r="J303" s="220">
        <f>ROUND(I303*H303,2)</f>
        <v>0</v>
      </c>
      <c r="K303" s="216" t="s">
        <v>19</v>
      </c>
      <c r="L303" s="46"/>
      <c r="M303" s="221" t="s">
        <v>19</v>
      </c>
      <c r="N303" s="222" t="s">
        <v>44</v>
      </c>
      <c r="O303" s="86"/>
      <c r="P303" s="223">
        <f>O303*H303</f>
        <v>0</v>
      </c>
      <c r="Q303" s="223">
        <v>0</v>
      </c>
      <c r="R303" s="223">
        <f>Q303*H303</f>
        <v>0</v>
      </c>
      <c r="S303" s="223">
        <v>0</v>
      </c>
      <c r="T303" s="224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25" t="s">
        <v>167</v>
      </c>
      <c r="AT303" s="225" t="s">
        <v>163</v>
      </c>
      <c r="AU303" s="225" t="s">
        <v>82</v>
      </c>
      <c r="AY303" s="19" t="s">
        <v>160</v>
      </c>
      <c r="BE303" s="226">
        <f>IF(N303="základní",J303,0)</f>
        <v>0</v>
      </c>
      <c r="BF303" s="226">
        <f>IF(N303="snížená",J303,0)</f>
        <v>0</v>
      </c>
      <c r="BG303" s="226">
        <f>IF(N303="zákl. přenesená",J303,0)</f>
        <v>0</v>
      </c>
      <c r="BH303" s="226">
        <f>IF(N303="sníž. přenesená",J303,0)</f>
        <v>0</v>
      </c>
      <c r="BI303" s="226">
        <f>IF(N303="nulová",J303,0)</f>
        <v>0</v>
      </c>
      <c r="BJ303" s="19" t="s">
        <v>80</v>
      </c>
      <c r="BK303" s="226">
        <f>ROUND(I303*H303,2)</f>
        <v>0</v>
      </c>
      <c r="BL303" s="19" t="s">
        <v>167</v>
      </c>
      <c r="BM303" s="225" t="s">
        <v>915</v>
      </c>
    </row>
    <row r="304" s="2" customFormat="1" ht="16.5" customHeight="1">
      <c r="A304" s="40"/>
      <c r="B304" s="41"/>
      <c r="C304" s="214" t="s">
        <v>946</v>
      </c>
      <c r="D304" s="214" t="s">
        <v>163</v>
      </c>
      <c r="E304" s="215" t="s">
        <v>947</v>
      </c>
      <c r="F304" s="216" t="s">
        <v>948</v>
      </c>
      <c r="G304" s="217" t="s">
        <v>166</v>
      </c>
      <c r="H304" s="218">
        <v>45</v>
      </c>
      <c r="I304" s="219"/>
      <c r="J304" s="220">
        <f>ROUND(I304*H304,2)</f>
        <v>0</v>
      </c>
      <c r="K304" s="216" t="s">
        <v>19</v>
      </c>
      <c r="L304" s="46"/>
      <c r="M304" s="221" t="s">
        <v>19</v>
      </c>
      <c r="N304" s="222" t="s">
        <v>44</v>
      </c>
      <c r="O304" s="86"/>
      <c r="P304" s="223">
        <f>O304*H304</f>
        <v>0</v>
      </c>
      <c r="Q304" s="223">
        <v>0</v>
      </c>
      <c r="R304" s="223">
        <f>Q304*H304</f>
        <v>0</v>
      </c>
      <c r="S304" s="223">
        <v>0</v>
      </c>
      <c r="T304" s="224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5" t="s">
        <v>167</v>
      </c>
      <c r="AT304" s="225" t="s">
        <v>163</v>
      </c>
      <c r="AU304" s="225" t="s">
        <v>82</v>
      </c>
      <c r="AY304" s="19" t="s">
        <v>160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9" t="s">
        <v>80</v>
      </c>
      <c r="BK304" s="226">
        <f>ROUND(I304*H304,2)</f>
        <v>0</v>
      </c>
      <c r="BL304" s="19" t="s">
        <v>167</v>
      </c>
      <c r="BM304" s="225" t="s">
        <v>923</v>
      </c>
    </row>
    <row r="305" s="2" customFormat="1" ht="16.5" customHeight="1">
      <c r="A305" s="40"/>
      <c r="B305" s="41"/>
      <c r="C305" s="214" t="s">
        <v>949</v>
      </c>
      <c r="D305" s="214" t="s">
        <v>163</v>
      </c>
      <c r="E305" s="215" t="s">
        <v>950</v>
      </c>
      <c r="F305" s="216" t="s">
        <v>951</v>
      </c>
      <c r="G305" s="217" t="s">
        <v>166</v>
      </c>
      <c r="H305" s="218">
        <v>45</v>
      </c>
      <c r="I305" s="219"/>
      <c r="J305" s="220">
        <f>ROUND(I305*H305,2)</f>
        <v>0</v>
      </c>
      <c r="K305" s="216" t="s">
        <v>19</v>
      </c>
      <c r="L305" s="46"/>
      <c r="M305" s="221" t="s">
        <v>19</v>
      </c>
      <c r="N305" s="222" t="s">
        <v>44</v>
      </c>
      <c r="O305" s="86"/>
      <c r="P305" s="223">
        <f>O305*H305</f>
        <v>0</v>
      </c>
      <c r="Q305" s="223">
        <v>0</v>
      </c>
      <c r="R305" s="223">
        <f>Q305*H305</f>
        <v>0</v>
      </c>
      <c r="S305" s="223">
        <v>0</v>
      </c>
      <c r="T305" s="224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25" t="s">
        <v>167</v>
      </c>
      <c r="AT305" s="225" t="s">
        <v>163</v>
      </c>
      <c r="AU305" s="225" t="s">
        <v>82</v>
      </c>
      <c r="AY305" s="19" t="s">
        <v>160</v>
      </c>
      <c r="BE305" s="226">
        <f>IF(N305="základní",J305,0)</f>
        <v>0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9" t="s">
        <v>80</v>
      </c>
      <c r="BK305" s="226">
        <f>ROUND(I305*H305,2)</f>
        <v>0</v>
      </c>
      <c r="BL305" s="19" t="s">
        <v>167</v>
      </c>
      <c r="BM305" s="225" t="s">
        <v>952</v>
      </c>
    </row>
    <row r="306" s="2" customFormat="1" ht="16.5" customHeight="1">
      <c r="A306" s="40"/>
      <c r="B306" s="41"/>
      <c r="C306" s="214" t="s">
        <v>953</v>
      </c>
      <c r="D306" s="214" t="s">
        <v>163</v>
      </c>
      <c r="E306" s="215" t="s">
        <v>954</v>
      </c>
      <c r="F306" s="216" t="s">
        <v>951</v>
      </c>
      <c r="G306" s="217" t="s">
        <v>166</v>
      </c>
      <c r="H306" s="218">
        <v>10</v>
      </c>
      <c r="I306" s="219"/>
      <c r="J306" s="220">
        <f>ROUND(I306*H306,2)</f>
        <v>0</v>
      </c>
      <c r="K306" s="216" t="s">
        <v>19</v>
      </c>
      <c r="L306" s="46"/>
      <c r="M306" s="221" t="s">
        <v>19</v>
      </c>
      <c r="N306" s="222" t="s">
        <v>44</v>
      </c>
      <c r="O306" s="86"/>
      <c r="P306" s="223">
        <f>O306*H306</f>
        <v>0</v>
      </c>
      <c r="Q306" s="223">
        <v>0</v>
      </c>
      <c r="R306" s="223">
        <f>Q306*H306</f>
        <v>0</v>
      </c>
      <c r="S306" s="223">
        <v>0</v>
      </c>
      <c r="T306" s="224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25" t="s">
        <v>167</v>
      </c>
      <c r="AT306" s="225" t="s">
        <v>163</v>
      </c>
      <c r="AU306" s="225" t="s">
        <v>82</v>
      </c>
      <c r="AY306" s="19" t="s">
        <v>160</v>
      </c>
      <c r="BE306" s="226">
        <f>IF(N306="základní",J306,0)</f>
        <v>0</v>
      </c>
      <c r="BF306" s="226">
        <f>IF(N306="snížená",J306,0)</f>
        <v>0</v>
      </c>
      <c r="BG306" s="226">
        <f>IF(N306="zákl. přenesená",J306,0)</f>
        <v>0</v>
      </c>
      <c r="BH306" s="226">
        <f>IF(N306="sníž. přenesená",J306,0)</f>
        <v>0</v>
      </c>
      <c r="BI306" s="226">
        <f>IF(N306="nulová",J306,0)</f>
        <v>0</v>
      </c>
      <c r="BJ306" s="19" t="s">
        <v>80</v>
      </c>
      <c r="BK306" s="226">
        <f>ROUND(I306*H306,2)</f>
        <v>0</v>
      </c>
      <c r="BL306" s="19" t="s">
        <v>167</v>
      </c>
      <c r="BM306" s="225" t="s">
        <v>955</v>
      </c>
    </row>
    <row r="307" s="2" customFormat="1" ht="16.5" customHeight="1">
      <c r="A307" s="40"/>
      <c r="B307" s="41"/>
      <c r="C307" s="214" t="s">
        <v>956</v>
      </c>
      <c r="D307" s="214" t="s">
        <v>163</v>
      </c>
      <c r="E307" s="215" t="s">
        <v>957</v>
      </c>
      <c r="F307" s="216" t="s">
        <v>958</v>
      </c>
      <c r="G307" s="217" t="s">
        <v>166</v>
      </c>
      <c r="H307" s="218">
        <v>25</v>
      </c>
      <c r="I307" s="219"/>
      <c r="J307" s="220">
        <f>ROUND(I307*H307,2)</f>
        <v>0</v>
      </c>
      <c r="K307" s="216" t="s">
        <v>19</v>
      </c>
      <c r="L307" s="46"/>
      <c r="M307" s="221" t="s">
        <v>19</v>
      </c>
      <c r="N307" s="222" t="s">
        <v>44</v>
      </c>
      <c r="O307" s="86"/>
      <c r="P307" s="223">
        <f>O307*H307</f>
        <v>0</v>
      </c>
      <c r="Q307" s="223">
        <v>0</v>
      </c>
      <c r="R307" s="223">
        <f>Q307*H307</f>
        <v>0</v>
      </c>
      <c r="S307" s="223">
        <v>0</v>
      </c>
      <c r="T307" s="224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25" t="s">
        <v>167</v>
      </c>
      <c r="AT307" s="225" t="s">
        <v>163</v>
      </c>
      <c r="AU307" s="225" t="s">
        <v>82</v>
      </c>
      <c r="AY307" s="19" t="s">
        <v>160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9" t="s">
        <v>80</v>
      </c>
      <c r="BK307" s="226">
        <f>ROUND(I307*H307,2)</f>
        <v>0</v>
      </c>
      <c r="BL307" s="19" t="s">
        <v>167</v>
      </c>
      <c r="BM307" s="225" t="s">
        <v>959</v>
      </c>
    </row>
    <row r="308" s="2" customFormat="1" ht="16.5" customHeight="1">
      <c r="A308" s="40"/>
      <c r="B308" s="41"/>
      <c r="C308" s="214" t="s">
        <v>960</v>
      </c>
      <c r="D308" s="214" t="s">
        <v>163</v>
      </c>
      <c r="E308" s="215" t="s">
        <v>961</v>
      </c>
      <c r="F308" s="216" t="s">
        <v>962</v>
      </c>
      <c r="G308" s="217" t="s">
        <v>166</v>
      </c>
      <c r="H308" s="218">
        <v>50</v>
      </c>
      <c r="I308" s="219"/>
      <c r="J308" s="220">
        <f>ROUND(I308*H308,2)</f>
        <v>0</v>
      </c>
      <c r="K308" s="216" t="s">
        <v>19</v>
      </c>
      <c r="L308" s="46"/>
      <c r="M308" s="221" t="s">
        <v>19</v>
      </c>
      <c r="N308" s="222" t="s">
        <v>44</v>
      </c>
      <c r="O308" s="86"/>
      <c r="P308" s="223">
        <f>O308*H308</f>
        <v>0</v>
      </c>
      <c r="Q308" s="223">
        <v>0</v>
      </c>
      <c r="R308" s="223">
        <f>Q308*H308</f>
        <v>0</v>
      </c>
      <c r="S308" s="223">
        <v>0</v>
      </c>
      <c r="T308" s="224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5" t="s">
        <v>167</v>
      </c>
      <c r="AT308" s="225" t="s">
        <v>163</v>
      </c>
      <c r="AU308" s="225" t="s">
        <v>82</v>
      </c>
      <c r="AY308" s="19" t="s">
        <v>160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9" t="s">
        <v>80</v>
      </c>
      <c r="BK308" s="226">
        <f>ROUND(I308*H308,2)</f>
        <v>0</v>
      </c>
      <c r="BL308" s="19" t="s">
        <v>167</v>
      </c>
      <c r="BM308" s="225" t="s">
        <v>963</v>
      </c>
    </row>
    <row r="309" s="2" customFormat="1" ht="16.5" customHeight="1">
      <c r="A309" s="40"/>
      <c r="B309" s="41"/>
      <c r="C309" s="214" t="s">
        <v>964</v>
      </c>
      <c r="D309" s="214" t="s">
        <v>163</v>
      </c>
      <c r="E309" s="215" t="s">
        <v>965</v>
      </c>
      <c r="F309" s="216" t="s">
        <v>962</v>
      </c>
      <c r="G309" s="217" t="s">
        <v>166</v>
      </c>
      <c r="H309" s="218">
        <v>50</v>
      </c>
      <c r="I309" s="219"/>
      <c r="J309" s="220">
        <f>ROUND(I309*H309,2)</f>
        <v>0</v>
      </c>
      <c r="K309" s="216" t="s">
        <v>19</v>
      </c>
      <c r="L309" s="46"/>
      <c r="M309" s="221" t="s">
        <v>19</v>
      </c>
      <c r="N309" s="222" t="s">
        <v>44</v>
      </c>
      <c r="O309" s="86"/>
      <c r="P309" s="223">
        <f>O309*H309</f>
        <v>0</v>
      </c>
      <c r="Q309" s="223">
        <v>0</v>
      </c>
      <c r="R309" s="223">
        <f>Q309*H309</f>
        <v>0</v>
      </c>
      <c r="S309" s="223">
        <v>0</v>
      </c>
      <c r="T309" s="224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5" t="s">
        <v>167</v>
      </c>
      <c r="AT309" s="225" t="s">
        <v>163</v>
      </c>
      <c r="AU309" s="225" t="s">
        <v>82</v>
      </c>
      <c r="AY309" s="19" t="s">
        <v>160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9" t="s">
        <v>80</v>
      </c>
      <c r="BK309" s="226">
        <f>ROUND(I309*H309,2)</f>
        <v>0</v>
      </c>
      <c r="BL309" s="19" t="s">
        <v>167</v>
      </c>
      <c r="BM309" s="225" t="s">
        <v>966</v>
      </c>
    </row>
    <row r="310" s="2" customFormat="1" ht="16.5" customHeight="1">
      <c r="A310" s="40"/>
      <c r="B310" s="41"/>
      <c r="C310" s="214" t="s">
        <v>967</v>
      </c>
      <c r="D310" s="214" t="s">
        <v>163</v>
      </c>
      <c r="E310" s="215" t="s">
        <v>968</v>
      </c>
      <c r="F310" s="216" t="s">
        <v>942</v>
      </c>
      <c r="G310" s="217" t="s">
        <v>166</v>
      </c>
      <c r="H310" s="218">
        <v>30</v>
      </c>
      <c r="I310" s="219"/>
      <c r="J310" s="220">
        <f>ROUND(I310*H310,2)</f>
        <v>0</v>
      </c>
      <c r="K310" s="216" t="s">
        <v>19</v>
      </c>
      <c r="L310" s="46"/>
      <c r="M310" s="221" t="s">
        <v>19</v>
      </c>
      <c r="N310" s="222" t="s">
        <v>44</v>
      </c>
      <c r="O310" s="86"/>
      <c r="P310" s="223">
        <f>O310*H310</f>
        <v>0</v>
      </c>
      <c r="Q310" s="223">
        <v>0</v>
      </c>
      <c r="R310" s="223">
        <f>Q310*H310</f>
        <v>0</v>
      </c>
      <c r="S310" s="223">
        <v>0</v>
      </c>
      <c r="T310" s="224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25" t="s">
        <v>167</v>
      </c>
      <c r="AT310" s="225" t="s">
        <v>163</v>
      </c>
      <c r="AU310" s="225" t="s">
        <v>82</v>
      </c>
      <c r="AY310" s="19" t="s">
        <v>160</v>
      </c>
      <c r="BE310" s="226">
        <f>IF(N310="základní",J310,0)</f>
        <v>0</v>
      </c>
      <c r="BF310" s="226">
        <f>IF(N310="snížená",J310,0)</f>
        <v>0</v>
      </c>
      <c r="BG310" s="226">
        <f>IF(N310="zákl. přenesená",J310,0)</f>
        <v>0</v>
      </c>
      <c r="BH310" s="226">
        <f>IF(N310="sníž. přenesená",J310,0)</f>
        <v>0</v>
      </c>
      <c r="BI310" s="226">
        <f>IF(N310="nulová",J310,0)</f>
        <v>0</v>
      </c>
      <c r="BJ310" s="19" t="s">
        <v>80</v>
      </c>
      <c r="BK310" s="226">
        <f>ROUND(I310*H310,2)</f>
        <v>0</v>
      </c>
      <c r="BL310" s="19" t="s">
        <v>167</v>
      </c>
      <c r="BM310" s="225" t="s">
        <v>969</v>
      </c>
    </row>
    <row r="311" s="2" customFormat="1" ht="16.5" customHeight="1">
      <c r="A311" s="40"/>
      <c r="B311" s="41"/>
      <c r="C311" s="214" t="s">
        <v>970</v>
      </c>
      <c r="D311" s="214" t="s">
        <v>163</v>
      </c>
      <c r="E311" s="215" t="s">
        <v>971</v>
      </c>
      <c r="F311" s="216" t="s">
        <v>945</v>
      </c>
      <c r="G311" s="217" t="s">
        <v>166</v>
      </c>
      <c r="H311" s="218">
        <v>25</v>
      </c>
      <c r="I311" s="219"/>
      <c r="J311" s="220">
        <f>ROUND(I311*H311,2)</f>
        <v>0</v>
      </c>
      <c r="K311" s="216" t="s">
        <v>19</v>
      </c>
      <c r="L311" s="46"/>
      <c r="M311" s="221" t="s">
        <v>19</v>
      </c>
      <c r="N311" s="222" t="s">
        <v>44</v>
      </c>
      <c r="O311" s="86"/>
      <c r="P311" s="223">
        <f>O311*H311</f>
        <v>0</v>
      </c>
      <c r="Q311" s="223">
        <v>0</v>
      </c>
      <c r="R311" s="223">
        <f>Q311*H311</f>
        <v>0</v>
      </c>
      <c r="S311" s="223">
        <v>0</v>
      </c>
      <c r="T311" s="224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25" t="s">
        <v>167</v>
      </c>
      <c r="AT311" s="225" t="s">
        <v>163</v>
      </c>
      <c r="AU311" s="225" t="s">
        <v>82</v>
      </c>
      <c r="AY311" s="19" t="s">
        <v>160</v>
      </c>
      <c r="BE311" s="226">
        <f>IF(N311="základní",J311,0)</f>
        <v>0</v>
      </c>
      <c r="BF311" s="226">
        <f>IF(N311="snížená",J311,0)</f>
        <v>0</v>
      </c>
      <c r="BG311" s="226">
        <f>IF(N311="zákl. přenesená",J311,0)</f>
        <v>0</v>
      </c>
      <c r="BH311" s="226">
        <f>IF(N311="sníž. přenesená",J311,0)</f>
        <v>0</v>
      </c>
      <c r="BI311" s="226">
        <f>IF(N311="nulová",J311,0)</f>
        <v>0</v>
      </c>
      <c r="BJ311" s="19" t="s">
        <v>80</v>
      </c>
      <c r="BK311" s="226">
        <f>ROUND(I311*H311,2)</f>
        <v>0</v>
      </c>
      <c r="BL311" s="19" t="s">
        <v>167</v>
      </c>
      <c r="BM311" s="225" t="s">
        <v>972</v>
      </c>
    </row>
    <row r="312" s="2" customFormat="1" ht="16.5" customHeight="1">
      <c r="A312" s="40"/>
      <c r="B312" s="41"/>
      <c r="C312" s="214" t="s">
        <v>973</v>
      </c>
      <c r="D312" s="214" t="s">
        <v>163</v>
      </c>
      <c r="E312" s="215" t="s">
        <v>974</v>
      </c>
      <c r="F312" s="216" t="s">
        <v>948</v>
      </c>
      <c r="G312" s="217" t="s">
        <v>166</v>
      </c>
      <c r="H312" s="218">
        <v>45</v>
      </c>
      <c r="I312" s="219"/>
      <c r="J312" s="220">
        <f>ROUND(I312*H312,2)</f>
        <v>0</v>
      </c>
      <c r="K312" s="216" t="s">
        <v>19</v>
      </c>
      <c r="L312" s="46"/>
      <c r="M312" s="221" t="s">
        <v>19</v>
      </c>
      <c r="N312" s="222" t="s">
        <v>44</v>
      </c>
      <c r="O312" s="86"/>
      <c r="P312" s="223">
        <f>O312*H312</f>
        <v>0</v>
      </c>
      <c r="Q312" s="223">
        <v>0</v>
      </c>
      <c r="R312" s="223">
        <f>Q312*H312</f>
        <v>0</v>
      </c>
      <c r="S312" s="223">
        <v>0</v>
      </c>
      <c r="T312" s="224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5" t="s">
        <v>167</v>
      </c>
      <c r="AT312" s="225" t="s">
        <v>163</v>
      </c>
      <c r="AU312" s="225" t="s">
        <v>82</v>
      </c>
      <c r="AY312" s="19" t="s">
        <v>160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9" t="s">
        <v>80</v>
      </c>
      <c r="BK312" s="226">
        <f>ROUND(I312*H312,2)</f>
        <v>0</v>
      </c>
      <c r="BL312" s="19" t="s">
        <v>167</v>
      </c>
      <c r="BM312" s="225" t="s">
        <v>975</v>
      </c>
    </row>
    <row r="313" s="2" customFormat="1" ht="16.5" customHeight="1">
      <c r="A313" s="40"/>
      <c r="B313" s="41"/>
      <c r="C313" s="214" t="s">
        <v>976</v>
      </c>
      <c r="D313" s="214" t="s">
        <v>163</v>
      </c>
      <c r="E313" s="215" t="s">
        <v>977</v>
      </c>
      <c r="F313" s="216" t="s">
        <v>951</v>
      </c>
      <c r="G313" s="217" t="s">
        <v>166</v>
      </c>
      <c r="H313" s="218">
        <v>45</v>
      </c>
      <c r="I313" s="219"/>
      <c r="J313" s="220">
        <f>ROUND(I313*H313,2)</f>
        <v>0</v>
      </c>
      <c r="K313" s="216" t="s">
        <v>19</v>
      </c>
      <c r="L313" s="46"/>
      <c r="M313" s="221" t="s">
        <v>19</v>
      </c>
      <c r="N313" s="222" t="s">
        <v>44</v>
      </c>
      <c r="O313" s="86"/>
      <c r="P313" s="223">
        <f>O313*H313</f>
        <v>0</v>
      </c>
      <c r="Q313" s="223">
        <v>0</v>
      </c>
      <c r="R313" s="223">
        <f>Q313*H313</f>
        <v>0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167</v>
      </c>
      <c r="AT313" s="225" t="s">
        <v>163</v>
      </c>
      <c r="AU313" s="225" t="s">
        <v>82</v>
      </c>
      <c r="AY313" s="19" t="s">
        <v>160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80</v>
      </c>
      <c r="BK313" s="226">
        <f>ROUND(I313*H313,2)</f>
        <v>0</v>
      </c>
      <c r="BL313" s="19" t="s">
        <v>167</v>
      </c>
      <c r="BM313" s="225" t="s">
        <v>978</v>
      </c>
    </row>
    <row r="314" s="2" customFormat="1" ht="16.5" customHeight="1">
      <c r="A314" s="40"/>
      <c r="B314" s="41"/>
      <c r="C314" s="214" t="s">
        <v>979</v>
      </c>
      <c r="D314" s="214" t="s">
        <v>163</v>
      </c>
      <c r="E314" s="215" t="s">
        <v>980</v>
      </c>
      <c r="F314" s="216" t="s">
        <v>951</v>
      </c>
      <c r="G314" s="217" t="s">
        <v>166</v>
      </c>
      <c r="H314" s="218">
        <v>10</v>
      </c>
      <c r="I314" s="219"/>
      <c r="J314" s="220">
        <f>ROUND(I314*H314,2)</f>
        <v>0</v>
      </c>
      <c r="K314" s="216" t="s">
        <v>19</v>
      </c>
      <c r="L314" s="46"/>
      <c r="M314" s="221" t="s">
        <v>19</v>
      </c>
      <c r="N314" s="222" t="s">
        <v>44</v>
      </c>
      <c r="O314" s="86"/>
      <c r="P314" s="223">
        <f>O314*H314</f>
        <v>0</v>
      </c>
      <c r="Q314" s="223">
        <v>0</v>
      </c>
      <c r="R314" s="223">
        <f>Q314*H314</f>
        <v>0</v>
      </c>
      <c r="S314" s="223">
        <v>0</v>
      </c>
      <c r="T314" s="224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25" t="s">
        <v>167</v>
      </c>
      <c r="AT314" s="225" t="s">
        <v>163</v>
      </c>
      <c r="AU314" s="225" t="s">
        <v>82</v>
      </c>
      <c r="AY314" s="19" t="s">
        <v>160</v>
      </c>
      <c r="BE314" s="226">
        <f>IF(N314="základní",J314,0)</f>
        <v>0</v>
      </c>
      <c r="BF314" s="226">
        <f>IF(N314="snížená",J314,0)</f>
        <v>0</v>
      </c>
      <c r="BG314" s="226">
        <f>IF(N314="zákl. přenesená",J314,0)</f>
        <v>0</v>
      </c>
      <c r="BH314" s="226">
        <f>IF(N314="sníž. přenesená",J314,0)</f>
        <v>0</v>
      </c>
      <c r="BI314" s="226">
        <f>IF(N314="nulová",J314,0)</f>
        <v>0</v>
      </c>
      <c r="BJ314" s="19" t="s">
        <v>80</v>
      </c>
      <c r="BK314" s="226">
        <f>ROUND(I314*H314,2)</f>
        <v>0</v>
      </c>
      <c r="BL314" s="19" t="s">
        <v>167</v>
      </c>
      <c r="BM314" s="225" t="s">
        <v>981</v>
      </c>
    </row>
    <row r="315" s="2" customFormat="1" ht="16.5" customHeight="1">
      <c r="A315" s="40"/>
      <c r="B315" s="41"/>
      <c r="C315" s="214" t="s">
        <v>982</v>
      </c>
      <c r="D315" s="214" t="s">
        <v>163</v>
      </c>
      <c r="E315" s="215" t="s">
        <v>983</v>
      </c>
      <c r="F315" s="216" t="s">
        <v>958</v>
      </c>
      <c r="G315" s="217" t="s">
        <v>166</v>
      </c>
      <c r="H315" s="218">
        <v>25</v>
      </c>
      <c r="I315" s="219"/>
      <c r="J315" s="220">
        <f>ROUND(I315*H315,2)</f>
        <v>0</v>
      </c>
      <c r="K315" s="216" t="s">
        <v>19</v>
      </c>
      <c r="L315" s="46"/>
      <c r="M315" s="221" t="s">
        <v>19</v>
      </c>
      <c r="N315" s="222" t="s">
        <v>44</v>
      </c>
      <c r="O315" s="86"/>
      <c r="P315" s="223">
        <f>O315*H315</f>
        <v>0</v>
      </c>
      <c r="Q315" s="223">
        <v>0</v>
      </c>
      <c r="R315" s="223">
        <f>Q315*H315</f>
        <v>0</v>
      </c>
      <c r="S315" s="223">
        <v>0</v>
      </c>
      <c r="T315" s="224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25" t="s">
        <v>167</v>
      </c>
      <c r="AT315" s="225" t="s">
        <v>163</v>
      </c>
      <c r="AU315" s="225" t="s">
        <v>82</v>
      </c>
      <c r="AY315" s="19" t="s">
        <v>160</v>
      </c>
      <c r="BE315" s="226">
        <f>IF(N315="základní",J315,0)</f>
        <v>0</v>
      </c>
      <c r="BF315" s="226">
        <f>IF(N315="snížená",J315,0)</f>
        <v>0</v>
      </c>
      <c r="BG315" s="226">
        <f>IF(N315="zákl. přenesená",J315,0)</f>
        <v>0</v>
      </c>
      <c r="BH315" s="226">
        <f>IF(N315="sníž. přenesená",J315,0)</f>
        <v>0</v>
      </c>
      <c r="BI315" s="226">
        <f>IF(N315="nulová",J315,0)</f>
        <v>0</v>
      </c>
      <c r="BJ315" s="19" t="s">
        <v>80</v>
      </c>
      <c r="BK315" s="226">
        <f>ROUND(I315*H315,2)</f>
        <v>0</v>
      </c>
      <c r="BL315" s="19" t="s">
        <v>167</v>
      </c>
      <c r="BM315" s="225" t="s">
        <v>984</v>
      </c>
    </row>
    <row r="316" s="2" customFormat="1" ht="16.5" customHeight="1">
      <c r="A316" s="40"/>
      <c r="B316" s="41"/>
      <c r="C316" s="214" t="s">
        <v>985</v>
      </c>
      <c r="D316" s="214" t="s">
        <v>163</v>
      </c>
      <c r="E316" s="215" t="s">
        <v>986</v>
      </c>
      <c r="F316" s="216" t="s">
        <v>962</v>
      </c>
      <c r="G316" s="217" t="s">
        <v>166</v>
      </c>
      <c r="H316" s="218">
        <v>50</v>
      </c>
      <c r="I316" s="219"/>
      <c r="J316" s="220">
        <f>ROUND(I316*H316,2)</f>
        <v>0</v>
      </c>
      <c r="K316" s="216" t="s">
        <v>19</v>
      </c>
      <c r="L316" s="46"/>
      <c r="M316" s="221" t="s">
        <v>19</v>
      </c>
      <c r="N316" s="222" t="s">
        <v>44</v>
      </c>
      <c r="O316" s="86"/>
      <c r="P316" s="223">
        <f>O316*H316</f>
        <v>0</v>
      </c>
      <c r="Q316" s="223">
        <v>0</v>
      </c>
      <c r="R316" s="223">
        <f>Q316*H316</f>
        <v>0</v>
      </c>
      <c r="S316" s="223">
        <v>0</v>
      </c>
      <c r="T316" s="224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25" t="s">
        <v>167</v>
      </c>
      <c r="AT316" s="225" t="s">
        <v>163</v>
      </c>
      <c r="AU316" s="225" t="s">
        <v>82</v>
      </c>
      <c r="AY316" s="19" t="s">
        <v>160</v>
      </c>
      <c r="BE316" s="226">
        <f>IF(N316="základní",J316,0)</f>
        <v>0</v>
      </c>
      <c r="BF316" s="226">
        <f>IF(N316="snížená",J316,0)</f>
        <v>0</v>
      </c>
      <c r="BG316" s="226">
        <f>IF(N316="zákl. přenesená",J316,0)</f>
        <v>0</v>
      </c>
      <c r="BH316" s="226">
        <f>IF(N316="sníž. přenesená",J316,0)</f>
        <v>0</v>
      </c>
      <c r="BI316" s="226">
        <f>IF(N316="nulová",J316,0)</f>
        <v>0</v>
      </c>
      <c r="BJ316" s="19" t="s">
        <v>80</v>
      </c>
      <c r="BK316" s="226">
        <f>ROUND(I316*H316,2)</f>
        <v>0</v>
      </c>
      <c r="BL316" s="19" t="s">
        <v>167</v>
      </c>
      <c r="BM316" s="225" t="s">
        <v>987</v>
      </c>
    </row>
    <row r="317" s="2" customFormat="1" ht="16.5" customHeight="1">
      <c r="A317" s="40"/>
      <c r="B317" s="41"/>
      <c r="C317" s="214" t="s">
        <v>988</v>
      </c>
      <c r="D317" s="214" t="s">
        <v>163</v>
      </c>
      <c r="E317" s="215" t="s">
        <v>989</v>
      </c>
      <c r="F317" s="216" t="s">
        <v>962</v>
      </c>
      <c r="G317" s="217" t="s">
        <v>166</v>
      </c>
      <c r="H317" s="218">
        <v>50</v>
      </c>
      <c r="I317" s="219"/>
      <c r="J317" s="220">
        <f>ROUND(I317*H317,2)</f>
        <v>0</v>
      </c>
      <c r="K317" s="216" t="s">
        <v>19</v>
      </c>
      <c r="L317" s="46"/>
      <c r="M317" s="221" t="s">
        <v>19</v>
      </c>
      <c r="N317" s="222" t="s">
        <v>44</v>
      </c>
      <c r="O317" s="86"/>
      <c r="P317" s="223">
        <f>O317*H317</f>
        <v>0</v>
      </c>
      <c r="Q317" s="223">
        <v>0</v>
      </c>
      <c r="R317" s="223">
        <f>Q317*H317</f>
        <v>0</v>
      </c>
      <c r="S317" s="223">
        <v>0</v>
      </c>
      <c r="T317" s="224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25" t="s">
        <v>167</v>
      </c>
      <c r="AT317" s="225" t="s">
        <v>163</v>
      </c>
      <c r="AU317" s="225" t="s">
        <v>82</v>
      </c>
      <c r="AY317" s="19" t="s">
        <v>160</v>
      </c>
      <c r="BE317" s="226">
        <f>IF(N317="základní",J317,0)</f>
        <v>0</v>
      </c>
      <c r="BF317" s="226">
        <f>IF(N317="snížená",J317,0)</f>
        <v>0</v>
      </c>
      <c r="BG317" s="226">
        <f>IF(N317="zákl. přenesená",J317,0)</f>
        <v>0</v>
      </c>
      <c r="BH317" s="226">
        <f>IF(N317="sníž. přenesená",J317,0)</f>
        <v>0</v>
      </c>
      <c r="BI317" s="226">
        <f>IF(N317="nulová",J317,0)</f>
        <v>0</v>
      </c>
      <c r="BJ317" s="19" t="s">
        <v>80</v>
      </c>
      <c r="BK317" s="226">
        <f>ROUND(I317*H317,2)</f>
        <v>0</v>
      </c>
      <c r="BL317" s="19" t="s">
        <v>167</v>
      </c>
      <c r="BM317" s="225" t="s">
        <v>990</v>
      </c>
    </row>
    <row r="318" s="2" customFormat="1" ht="16.5" customHeight="1">
      <c r="A318" s="40"/>
      <c r="B318" s="41"/>
      <c r="C318" s="214" t="s">
        <v>991</v>
      </c>
      <c r="D318" s="214" t="s">
        <v>163</v>
      </c>
      <c r="E318" s="215" t="s">
        <v>992</v>
      </c>
      <c r="F318" s="216" t="s">
        <v>962</v>
      </c>
      <c r="G318" s="217" t="s">
        <v>166</v>
      </c>
      <c r="H318" s="218">
        <v>50</v>
      </c>
      <c r="I318" s="219"/>
      <c r="J318" s="220">
        <f>ROUND(I318*H318,2)</f>
        <v>0</v>
      </c>
      <c r="K318" s="216" t="s">
        <v>19</v>
      </c>
      <c r="L318" s="46"/>
      <c r="M318" s="221" t="s">
        <v>19</v>
      </c>
      <c r="N318" s="222" t="s">
        <v>44</v>
      </c>
      <c r="O318" s="86"/>
      <c r="P318" s="223">
        <f>O318*H318</f>
        <v>0</v>
      </c>
      <c r="Q318" s="223">
        <v>0</v>
      </c>
      <c r="R318" s="223">
        <f>Q318*H318</f>
        <v>0</v>
      </c>
      <c r="S318" s="223">
        <v>0</v>
      </c>
      <c r="T318" s="224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25" t="s">
        <v>167</v>
      </c>
      <c r="AT318" s="225" t="s">
        <v>163</v>
      </c>
      <c r="AU318" s="225" t="s">
        <v>82</v>
      </c>
      <c r="AY318" s="19" t="s">
        <v>160</v>
      </c>
      <c r="BE318" s="226">
        <f>IF(N318="základní",J318,0)</f>
        <v>0</v>
      </c>
      <c r="BF318" s="226">
        <f>IF(N318="snížená",J318,0)</f>
        <v>0</v>
      </c>
      <c r="BG318" s="226">
        <f>IF(N318="zákl. přenesená",J318,0)</f>
        <v>0</v>
      </c>
      <c r="BH318" s="226">
        <f>IF(N318="sníž. přenesená",J318,0)</f>
        <v>0</v>
      </c>
      <c r="BI318" s="226">
        <f>IF(N318="nulová",J318,0)</f>
        <v>0</v>
      </c>
      <c r="BJ318" s="19" t="s">
        <v>80</v>
      </c>
      <c r="BK318" s="226">
        <f>ROUND(I318*H318,2)</f>
        <v>0</v>
      </c>
      <c r="BL318" s="19" t="s">
        <v>167</v>
      </c>
      <c r="BM318" s="225" t="s">
        <v>993</v>
      </c>
    </row>
    <row r="319" s="2" customFormat="1" ht="16.5" customHeight="1">
      <c r="A319" s="40"/>
      <c r="B319" s="41"/>
      <c r="C319" s="214" t="s">
        <v>994</v>
      </c>
      <c r="D319" s="214" t="s">
        <v>163</v>
      </c>
      <c r="E319" s="215" t="s">
        <v>995</v>
      </c>
      <c r="F319" s="216" t="s">
        <v>996</v>
      </c>
      <c r="G319" s="217" t="s">
        <v>166</v>
      </c>
      <c r="H319" s="218">
        <v>10</v>
      </c>
      <c r="I319" s="219"/>
      <c r="J319" s="220">
        <f>ROUND(I319*H319,2)</f>
        <v>0</v>
      </c>
      <c r="K319" s="216" t="s">
        <v>19</v>
      </c>
      <c r="L319" s="46"/>
      <c r="M319" s="221" t="s">
        <v>19</v>
      </c>
      <c r="N319" s="222" t="s">
        <v>44</v>
      </c>
      <c r="O319" s="86"/>
      <c r="P319" s="223">
        <f>O319*H319</f>
        <v>0</v>
      </c>
      <c r="Q319" s="223">
        <v>0</v>
      </c>
      <c r="R319" s="223">
        <f>Q319*H319</f>
        <v>0</v>
      </c>
      <c r="S319" s="223">
        <v>0</v>
      </c>
      <c r="T319" s="224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5" t="s">
        <v>167</v>
      </c>
      <c r="AT319" s="225" t="s">
        <v>163</v>
      </c>
      <c r="AU319" s="225" t="s">
        <v>82</v>
      </c>
      <c r="AY319" s="19" t="s">
        <v>160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9" t="s">
        <v>80</v>
      </c>
      <c r="BK319" s="226">
        <f>ROUND(I319*H319,2)</f>
        <v>0</v>
      </c>
      <c r="BL319" s="19" t="s">
        <v>167</v>
      </c>
      <c r="BM319" s="225" t="s">
        <v>997</v>
      </c>
    </row>
    <row r="320" s="2" customFormat="1" ht="16.5" customHeight="1">
      <c r="A320" s="40"/>
      <c r="B320" s="41"/>
      <c r="C320" s="214" t="s">
        <v>998</v>
      </c>
      <c r="D320" s="214" t="s">
        <v>163</v>
      </c>
      <c r="E320" s="215" t="s">
        <v>999</v>
      </c>
      <c r="F320" s="216" t="s">
        <v>948</v>
      </c>
      <c r="G320" s="217" t="s">
        <v>166</v>
      </c>
      <c r="H320" s="218">
        <v>15</v>
      </c>
      <c r="I320" s="219"/>
      <c r="J320" s="220">
        <f>ROUND(I320*H320,2)</f>
        <v>0</v>
      </c>
      <c r="K320" s="216" t="s">
        <v>19</v>
      </c>
      <c r="L320" s="46"/>
      <c r="M320" s="221" t="s">
        <v>19</v>
      </c>
      <c r="N320" s="222" t="s">
        <v>44</v>
      </c>
      <c r="O320" s="86"/>
      <c r="P320" s="223">
        <f>O320*H320</f>
        <v>0</v>
      </c>
      <c r="Q320" s="223">
        <v>0</v>
      </c>
      <c r="R320" s="223">
        <f>Q320*H320</f>
        <v>0</v>
      </c>
      <c r="S320" s="223">
        <v>0</v>
      </c>
      <c r="T320" s="224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25" t="s">
        <v>167</v>
      </c>
      <c r="AT320" s="225" t="s">
        <v>163</v>
      </c>
      <c r="AU320" s="225" t="s">
        <v>82</v>
      </c>
      <c r="AY320" s="19" t="s">
        <v>160</v>
      </c>
      <c r="BE320" s="226">
        <f>IF(N320="základní",J320,0)</f>
        <v>0</v>
      </c>
      <c r="BF320" s="226">
        <f>IF(N320="snížená",J320,0)</f>
        <v>0</v>
      </c>
      <c r="BG320" s="226">
        <f>IF(N320="zákl. přenesená",J320,0)</f>
        <v>0</v>
      </c>
      <c r="BH320" s="226">
        <f>IF(N320="sníž. přenesená",J320,0)</f>
        <v>0</v>
      </c>
      <c r="BI320" s="226">
        <f>IF(N320="nulová",J320,0)</f>
        <v>0</v>
      </c>
      <c r="BJ320" s="19" t="s">
        <v>80</v>
      </c>
      <c r="BK320" s="226">
        <f>ROUND(I320*H320,2)</f>
        <v>0</v>
      </c>
      <c r="BL320" s="19" t="s">
        <v>167</v>
      </c>
      <c r="BM320" s="225" t="s">
        <v>1000</v>
      </c>
    </row>
    <row r="321" s="2" customFormat="1" ht="16.5" customHeight="1">
      <c r="A321" s="40"/>
      <c r="B321" s="41"/>
      <c r="C321" s="214" t="s">
        <v>1001</v>
      </c>
      <c r="D321" s="214" t="s">
        <v>163</v>
      </c>
      <c r="E321" s="215" t="s">
        <v>1002</v>
      </c>
      <c r="F321" s="216" t="s">
        <v>951</v>
      </c>
      <c r="G321" s="217" t="s">
        <v>166</v>
      </c>
      <c r="H321" s="218">
        <v>15</v>
      </c>
      <c r="I321" s="219"/>
      <c r="J321" s="220">
        <f>ROUND(I321*H321,2)</f>
        <v>0</v>
      </c>
      <c r="K321" s="216" t="s">
        <v>19</v>
      </c>
      <c r="L321" s="46"/>
      <c r="M321" s="221" t="s">
        <v>19</v>
      </c>
      <c r="N321" s="222" t="s">
        <v>44</v>
      </c>
      <c r="O321" s="86"/>
      <c r="P321" s="223">
        <f>O321*H321</f>
        <v>0</v>
      </c>
      <c r="Q321" s="223">
        <v>0</v>
      </c>
      <c r="R321" s="223">
        <f>Q321*H321</f>
        <v>0</v>
      </c>
      <c r="S321" s="223">
        <v>0</v>
      </c>
      <c r="T321" s="224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25" t="s">
        <v>167</v>
      </c>
      <c r="AT321" s="225" t="s">
        <v>163</v>
      </c>
      <c r="AU321" s="225" t="s">
        <v>82</v>
      </c>
      <c r="AY321" s="19" t="s">
        <v>160</v>
      </c>
      <c r="BE321" s="226">
        <f>IF(N321="základní",J321,0)</f>
        <v>0</v>
      </c>
      <c r="BF321" s="226">
        <f>IF(N321="snížená",J321,0)</f>
        <v>0</v>
      </c>
      <c r="BG321" s="226">
        <f>IF(N321="zákl. přenesená",J321,0)</f>
        <v>0</v>
      </c>
      <c r="BH321" s="226">
        <f>IF(N321="sníž. přenesená",J321,0)</f>
        <v>0</v>
      </c>
      <c r="BI321" s="226">
        <f>IF(N321="nulová",J321,0)</f>
        <v>0</v>
      </c>
      <c r="BJ321" s="19" t="s">
        <v>80</v>
      </c>
      <c r="BK321" s="226">
        <f>ROUND(I321*H321,2)</f>
        <v>0</v>
      </c>
      <c r="BL321" s="19" t="s">
        <v>167</v>
      </c>
      <c r="BM321" s="225" t="s">
        <v>1003</v>
      </c>
    </row>
    <row r="322" s="2" customFormat="1" ht="16.5" customHeight="1">
      <c r="A322" s="40"/>
      <c r="B322" s="41"/>
      <c r="C322" s="214" t="s">
        <v>1004</v>
      </c>
      <c r="D322" s="214" t="s">
        <v>163</v>
      </c>
      <c r="E322" s="215" t="s">
        <v>1005</v>
      </c>
      <c r="F322" s="216" t="s">
        <v>938</v>
      </c>
      <c r="G322" s="217" t="s">
        <v>166</v>
      </c>
      <c r="H322" s="218">
        <v>30</v>
      </c>
      <c r="I322" s="219"/>
      <c r="J322" s="220">
        <f>ROUND(I322*H322,2)</f>
        <v>0</v>
      </c>
      <c r="K322" s="216" t="s">
        <v>19</v>
      </c>
      <c r="L322" s="46"/>
      <c r="M322" s="221" t="s">
        <v>19</v>
      </c>
      <c r="N322" s="222" t="s">
        <v>44</v>
      </c>
      <c r="O322" s="86"/>
      <c r="P322" s="223">
        <f>O322*H322</f>
        <v>0</v>
      </c>
      <c r="Q322" s="223">
        <v>0</v>
      </c>
      <c r="R322" s="223">
        <f>Q322*H322</f>
        <v>0</v>
      </c>
      <c r="S322" s="223">
        <v>0</v>
      </c>
      <c r="T322" s="224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25" t="s">
        <v>167</v>
      </c>
      <c r="AT322" s="225" t="s">
        <v>163</v>
      </c>
      <c r="AU322" s="225" t="s">
        <v>82</v>
      </c>
      <c r="AY322" s="19" t="s">
        <v>160</v>
      </c>
      <c r="BE322" s="226">
        <f>IF(N322="základní",J322,0)</f>
        <v>0</v>
      </c>
      <c r="BF322" s="226">
        <f>IF(N322="snížená",J322,0)</f>
        <v>0</v>
      </c>
      <c r="BG322" s="226">
        <f>IF(N322="zákl. přenesená",J322,0)</f>
        <v>0</v>
      </c>
      <c r="BH322" s="226">
        <f>IF(N322="sníž. přenesená",J322,0)</f>
        <v>0</v>
      </c>
      <c r="BI322" s="226">
        <f>IF(N322="nulová",J322,0)</f>
        <v>0</v>
      </c>
      <c r="BJ322" s="19" t="s">
        <v>80</v>
      </c>
      <c r="BK322" s="226">
        <f>ROUND(I322*H322,2)</f>
        <v>0</v>
      </c>
      <c r="BL322" s="19" t="s">
        <v>167</v>
      </c>
      <c r="BM322" s="225" t="s">
        <v>1006</v>
      </c>
    </row>
    <row r="323" s="2" customFormat="1" ht="16.5" customHeight="1">
      <c r="A323" s="40"/>
      <c r="B323" s="41"/>
      <c r="C323" s="214" t="s">
        <v>1007</v>
      </c>
      <c r="D323" s="214" t="s">
        <v>163</v>
      </c>
      <c r="E323" s="215" t="s">
        <v>1008</v>
      </c>
      <c r="F323" s="216" t="s">
        <v>951</v>
      </c>
      <c r="G323" s="217" t="s">
        <v>166</v>
      </c>
      <c r="H323" s="218">
        <v>35</v>
      </c>
      <c r="I323" s="219"/>
      <c r="J323" s="220">
        <f>ROUND(I323*H323,2)</f>
        <v>0</v>
      </c>
      <c r="K323" s="216" t="s">
        <v>19</v>
      </c>
      <c r="L323" s="46"/>
      <c r="M323" s="221" t="s">
        <v>19</v>
      </c>
      <c r="N323" s="222" t="s">
        <v>44</v>
      </c>
      <c r="O323" s="86"/>
      <c r="P323" s="223">
        <f>O323*H323</f>
        <v>0</v>
      </c>
      <c r="Q323" s="223">
        <v>0</v>
      </c>
      <c r="R323" s="223">
        <f>Q323*H323</f>
        <v>0</v>
      </c>
      <c r="S323" s="223">
        <v>0</v>
      </c>
      <c r="T323" s="224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5" t="s">
        <v>167</v>
      </c>
      <c r="AT323" s="225" t="s">
        <v>163</v>
      </c>
      <c r="AU323" s="225" t="s">
        <v>82</v>
      </c>
      <c r="AY323" s="19" t="s">
        <v>160</v>
      </c>
      <c r="BE323" s="226">
        <f>IF(N323="základní",J323,0)</f>
        <v>0</v>
      </c>
      <c r="BF323" s="226">
        <f>IF(N323="snížená",J323,0)</f>
        <v>0</v>
      </c>
      <c r="BG323" s="226">
        <f>IF(N323="zákl. přenesená",J323,0)</f>
        <v>0</v>
      </c>
      <c r="BH323" s="226">
        <f>IF(N323="sníž. přenesená",J323,0)</f>
        <v>0</v>
      </c>
      <c r="BI323" s="226">
        <f>IF(N323="nulová",J323,0)</f>
        <v>0</v>
      </c>
      <c r="BJ323" s="19" t="s">
        <v>80</v>
      </c>
      <c r="BK323" s="226">
        <f>ROUND(I323*H323,2)</f>
        <v>0</v>
      </c>
      <c r="BL323" s="19" t="s">
        <v>167</v>
      </c>
      <c r="BM323" s="225" t="s">
        <v>1009</v>
      </c>
    </row>
    <row r="324" s="2" customFormat="1" ht="16.5" customHeight="1">
      <c r="A324" s="40"/>
      <c r="B324" s="41"/>
      <c r="C324" s="214" t="s">
        <v>1010</v>
      </c>
      <c r="D324" s="214" t="s">
        <v>163</v>
      </c>
      <c r="E324" s="215" t="s">
        <v>1011</v>
      </c>
      <c r="F324" s="216" t="s">
        <v>951</v>
      </c>
      <c r="G324" s="217" t="s">
        <v>166</v>
      </c>
      <c r="H324" s="218">
        <v>35</v>
      </c>
      <c r="I324" s="219"/>
      <c r="J324" s="220">
        <f>ROUND(I324*H324,2)</f>
        <v>0</v>
      </c>
      <c r="K324" s="216" t="s">
        <v>19</v>
      </c>
      <c r="L324" s="46"/>
      <c r="M324" s="221" t="s">
        <v>19</v>
      </c>
      <c r="N324" s="222" t="s">
        <v>44</v>
      </c>
      <c r="O324" s="86"/>
      <c r="P324" s="223">
        <f>O324*H324</f>
        <v>0</v>
      </c>
      <c r="Q324" s="223">
        <v>0</v>
      </c>
      <c r="R324" s="223">
        <f>Q324*H324</f>
        <v>0</v>
      </c>
      <c r="S324" s="223">
        <v>0</v>
      </c>
      <c r="T324" s="22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5" t="s">
        <v>167</v>
      </c>
      <c r="AT324" s="225" t="s">
        <v>163</v>
      </c>
      <c r="AU324" s="225" t="s">
        <v>82</v>
      </c>
      <c r="AY324" s="19" t="s">
        <v>160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9" t="s">
        <v>80</v>
      </c>
      <c r="BK324" s="226">
        <f>ROUND(I324*H324,2)</f>
        <v>0</v>
      </c>
      <c r="BL324" s="19" t="s">
        <v>167</v>
      </c>
      <c r="BM324" s="225" t="s">
        <v>1012</v>
      </c>
    </row>
    <row r="325" s="2" customFormat="1" ht="16.5" customHeight="1">
      <c r="A325" s="40"/>
      <c r="B325" s="41"/>
      <c r="C325" s="214" t="s">
        <v>1013</v>
      </c>
      <c r="D325" s="214" t="s">
        <v>163</v>
      </c>
      <c r="E325" s="215" t="s">
        <v>1014</v>
      </c>
      <c r="F325" s="216" t="s">
        <v>951</v>
      </c>
      <c r="G325" s="217" t="s">
        <v>166</v>
      </c>
      <c r="H325" s="218">
        <v>35</v>
      </c>
      <c r="I325" s="219"/>
      <c r="J325" s="220">
        <f>ROUND(I325*H325,2)</f>
        <v>0</v>
      </c>
      <c r="K325" s="216" t="s">
        <v>19</v>
      </c>
      <c r="L325" s="46"/>
      <c r="M325" s="221" t="s">
        <v>19</v>
      </c>
      <c r="N325" s="222" t="s">
        <v>44</v>
      </c>
      <c r="O325" s="86"/>
      <c r="P325" s="223">
        <f>O325*H325</f>
        <v>0</v>
      </c>
      <c r="Q325" s="223">
        <v>0</v>
      </c>
      <c r="R325" s="223">
        <f>Q325*H325</f>
        <v>0</v>
      </c>
      <c r="S325" s="223">
        <v>0</v>
      </c>
      <c r="T325" s="224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25" t="s">
        <v>167</v>
      </c>
      <c r="AT325" s="225" t="s">
        <v>163</v>
      </c>
      <c r="AU325" s="225" t="s">
        <v>82</v>
      </c>
      <c r="AY325" s="19" t="s">
        <v>160</v>
      </c>
      <c r="BE325" s="226">
        <f>IF(N325="základní",J325,0)</f>
        <v>0</v>
      </c>
      <c r="BF325" s="226">
        <f>IF(N325="snížená",J325,0)</f>
        <v>0</v>
      </c>
      <c r="BG325" s="226">
        <f>IF(N325="zákl. přenesená",J325,0)</f>
        <v>0</v>
      </c>
      <c r="BH325" s="226">
        <f>IF(N325="sníž. přenesená",J325,0)</f>
        <v>0</v>
      </c>
      <c r="BI325" s="226">
        <f>IF(N325="nulová",J325,0)</f>
        <v>0</v>
      </c>
      <c r="BJ325" s="19" t="s">
        <v>80</v>
      </c>
      <c r="BK325" s="226">
        <f>ROUND(I325*H325,2)</f>
        <v>0</v>
      </c>
      <c r="BL325" s="19" t="s">
        <v>167</v>
      </c>
      <c r="BM325" s="225" t="s">
        <v>1015</v>
      </c>
    </row>
    <row r="326" s="2" customFormat="1" ht="16.5" customHeight="1">
      <c r="A326" s="40"/>
      <c r="B326" s="41"/>
      <c r="C326" s="214" t="s">
        <v>1016</v>
      </c>
      <c r="D326" s="214" t="s">
        <v>163</v>
      </c>
      <c r="E326" s="215" t="s">
        <v>1017</v>
      </c>
      <c r="F326" s="216" t="s">
        <v>951</v>
      </c>
      <c r="G326" s="217" t="s">
        <v>166</v>
      </c>
      <c r="H326" s="218">
        <v>35</v>
      </c>
      <c r="I326" s="219"/>
      <c r="J326" s="220">
        <f>ROUND(I326*H326,2)</f>
        <v>0</v>
      </c>
      <c r="K326" s="216" t="s">
        <v>19</v>
      </c>
      <c r="L326" s="46"/>
      <c r="M326" s="221" t="s">
        <v>19</v>
      </c>
      <c r="N326" s="222" t="s">
        <v>44</v>
      </c>
      <c r="O326" s="86"/>
      <c r="P326" s="223">
        <f>O326*H326</f>
        <v>0</v>
      </c>
      <c r="Q326" s="223">
        <v>0</v>
      </c>
      <c r="R326" s="223">
        <f>Q326*H326</f>
        <v>0</v>
      </c>
      <c r="S326" s="223">
        <v>0</v>
      </c>
      <c r="T326" s="224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25" t="s">
        <v>167</v>
      </c>
      <c r="AT326" s="225" t="s">
        <v>163</v>
      </c>
      <c r="AU326" s="225" t="s">
        <v>82</v>
      </c>
      <c r="AY326" s="19" t="s">
        <v>160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9" t="s">
        <v>80</v>
      </c>
      <c r="BK326" s="226">
        <f>ROUND(I326*H326,2)</f>
        <v>0</v>
      </c>
      <c r="BL326" s="19" t="s">
        <v>167</v>
      </c>
      <c r="BM326" s="225" t="s">
        <v>1018</v>
      </c>
    </row>
    <row r="327" s="2" customFormat="1" ht="16.5" customHeight="1">
      <c r="A327" s="40"/>
      <c r="B327" s="41"/>
      <c r="C327" s="214" t="s">
        <v>1019</v>
      </c>
      <c r="D327" s="214" t="s">
        <v>163</v>
      </c>
      <c r="E327" s="215" t="s">
        <v>1020</v>
      </c>
      <c r="F327" s="216" t="s">
        <v>951</v>
      </c>
      <c r="G327" s="217" t="s">
        <v>166</v>
      </c>
      <c r="H327" s="218">
        <v>35</v>
      </c>
      <c r="I327" s="219"/>
      <c r="J327" s="220">
        <f>ROUND(I327*H327,2)</f>
        <v>0</v>
      </c>
      <c r="K327" s="216" t="s">
        <v>19</v>
      </c>
      <c r="L327" s="46"/>
      <c r="M327" s="221" t="s">
        <v>19</v>
      </c>
      <c r="N327" s="222" t="s">
        <v>44</v>
      </c>
      <c r="O327" s="86"/>
      <c r="P327" s="223">
        <f>O327*H327</f>
        <v>0</v>
      </c>
      <c r="Q327" s="223">
        <v>0</v>
      </c>
      <c r="R327" s="223">
        <f>Q327*H327</f>
        <v>0</v>
      </c>
      <c r="S327" s="223">
        <v>0</v>
      </c>
      <c r="T327" s="224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25" t="s">
        <v>167</v>
      </c>
      <c r="AT327" s="225" t="s">
        <v>163</v>
      </c>
      <c r="AU327" s="225" t="s">
        <v>82</v>
      </c>
      <c r="AY327" s="19" t="s">
        <v>160</v>
      </c>
      <c r="BE327" s="226">
        <f>IF(N327="základní",J327,0)</f>
        <v>0</v>
      </c>
      <c r="BF327" s="226">
        <f>IF(N327="snížená",J327,0)</f>
        <v>0</v>
      </c>
      <c r="BG327" s="226">
        <f>IF(N327="zákl. přenesená",J327,0)</f>
        <v>0</v>
      </c>
      <c r="BH327" s="226">
        <f>IF(N327="sníž. přenesená",J327,0)</f>
        <v>0</v>
      </c>
      <c r="BI327" s="226">
        <f>IF(N327="nulová",J327,0)</f>
        <v>0</v>
      </c>
      <c r="BJ327" s="19" t="s">
        <v>80</v>
      </c>
      <c r="BK327" s="226">
        <f>ROUND(I327*H327,2)</f>
        <v>0</v>
      </c>
      <c r="BL327" s="19" t="s">
        <v>167</v>
      </c>
      <c r="BM327" s="225" t="s">
        <v>1021</v>
      </c>
    </row>
    <row r="328" s="2" customFormat="1" ht="16.5" customHeight="1">
      <c r="A328" s="40"/>
      <c r="B328" s="41"/>
      <c r="C328" s="214" t="s">
        <v>1022</v>
      </c>
      <c r="D328" s="214" t="s">
        <v>163</v>
      </c>
      <c r="E328" s="215" t="s">
        <v>1023</v>
      </c>
      <c r="F328" s="216" t="s">
        <v>958</v>
      </c>
      <c r="G328" s="217" t="s">
        <v>166</v>
      </c>
      <c r="H328" s="218">
        <v>25</v>
      </c>
      <c r="I328" s="219"/>
      <c r="J328" s="220">
        <f>ROUND(I328*H328,2)</f>
        <v>0</v>
      </c>
      <c r="K328" s="216" t="s">
        <v>19</v>
      </c>
      <c r="L328" s="46"/>
      <c r="M328" s="221" t="s">
        <v>19</v>
      </c>
      <c r="N328" s="222" t="s">
        <v>44</v>
      </c>
      <c r="O328" s="86"/>
      <c r="P328" s="223">
        <f>O328*H328</f>
        <v>0</v>
      </c>
      <c r="Q328" s="223">
        <v>0</v>
      </c>
      <c r="R328" s="223">
        <f>Q328*H328</f>
        <v>0</v>
      </c>
      <c r="S328" s="223">
        <v>0</v>
      </c>
      <c r="T328" s="224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5" t="s">
        <v>167</v>
      </c>
      <c r="AT328" s="225" t="s">
        <v>163</v>
      </c>
      <c r="AU328" s="225" t="s">
        <v>82</v>
      </c>
      <c r="AY328" s="19" t="s">
        <v>160</v>
      </c>
      <c r="BE328" s="226">
        <f>IF(N328="základní",J328,0)</f>
        <v>0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9" t="s">
        <v>80</v>
      </c>
      <c r="BK328" s="226">
        <f>ROUND(I328*H328,2)</f>
        <v>0</v>
      </c>
      <c r="BL328" s="19" t="s">
        <v>167</v>
      </c>
      <c r="BM328" s="225" t="s">
        <v>1024</v>
      </c>
    </row>
    <row r="329" s="2" customFormat="1" ht="16.5" customHeight="1">
      <c r="A329" s="40"/>
      <c r="B329" s="41"/>
      <c r="C329" s="214" t="s">
        <v>1025</v>
      </c>
      <c r="D329" s="214" t="s">
        <v>163</v>
      </c>
      <c r="E329" s="215" t="s">
        <v>1026</v>
      </c>
      <c r="F329" s="216" t="s">
        <v>942</v>
      </c>
      <c r="G329" s="217" t="s">
        <v>166</v>
      </c>
      <c r="H329" s="218">
        <v>15</v>
      </c>
      <c r="I329" s="219"/>
      <c r="J329" s="220">
        <f>ROUND(I329*H329,2)</f>
        <v>0</v>
      </c>
      <c r="K329" s="216" t="s">
        <v>19</v>
      </c>
      <c r="L329" s="46"/>
      <c r="M329" s="221" t="s">
        <v>19</v>
      </c>
      <c r="N329" s="222" t="s">
        <v>44</v>
      </c>
      <c r="O329" s="86"/>
      <c r="P329" s="223">
        <f>O329*H329</f>
        <v>0</v>
      </c>
      <c r="Q329" s="223">
        <v>0</v>
      </c>
      <c r="R329" s="223">
        <f>Q329*H329</f>
        <v>0</v>
      </c>
      <c r="S329" s="223">
        <v>0</v>
      </c>
      <c r="T329" s="224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25" t="s">
        <v>167</v>
      </c>
      <c r="AT329" s="225" t="s">
        <v>163</v>
      </c>
      <c r="AU329" s="225" t="s">
        <v>82</v>
      </c>
      <c r="AY329" s="19" t="s">
        <v>160</v>
      </c>
      <c r="BE329" s="226">
        <f>IF(N329="základní",J329,0)</f>
        <v>0</v>
      </c>
      <c r="BF329" s="226">
        <f>IF(N329="snížená",J329,0)</f>
        <v>0</v>
      </c>
      <c r="BG329" s="226">
        <f>IF(N329="zákl. přenesená",J329,0)</f>
        <v>0</v>
      </c>
      <c r="BH329" s="226">
        <f>IF(N329="sníž. přenesená",J329,0)</f>
        <v>0</v>
      </c>
      <c r="BI329" s="226">
        <f>IF(N329="nulová",J329,0)</f>
        <v>0</v>
      </c>
      <c r="BJ329" s="19" t="s">
        <v>80</v>
      </c>
      <c r="BK329" s="226">
        <f>ROUND(I329*H329,2)</f>
        <v>0</v>
      </c>
      <c r="BL329" s="19" t="s">
        <v>167</v>
      </c>
      <c r="BM329" s="225" t="s">
        <v>1027</v>
      </c>
    </row>
    <row r="330" s="2" customFormat="1" ht="16.5" customHeight="1">
      <c r="A330" s="40"/>
      <c r="B330" s="41"/>
      <c r="C330" s="214" t="s">
        <v>1028</v>
      </c>
      <c r="D330" s="214" t="s">
        <v>163</v>
      </c>
      <c r="E330" s="215" t="s">
        <v>1029</v>
      </c>
      <c r="F330" s="216" t="s">
        <v>958</v>
      </c>
      <c r="G330" s="217" t="s">
        <v>166</v>
      </c>
      <c r="H330" s="218">
        <v>25</v>
      </c>
      <c r="I330" s="219"/>
      <c r="J330" s="220">
        <f>ROUND(I330*H330,2)</f>
        <v>0</v>
      </c>
      <c r="K330" s="216" t="s">
        <v>19</v>
      </c>
      <c r="L330" s="46"/>
      <c r="M330" s="221" t="s">
        <v>19</v>
      </c>
      <c r="N330" s="222" t="s">
        <v>44</v>
      </c>
      <c r="O330" s="86"/>
      <c r="P330" s="223">
        <f>O330*H330</f>
        <v>0</v>
      </c>
      <c r="Q330" s="223">
        <v>0</v>
      </c>
      <c r="R330" s="223">
        <f>Q330*H330</f>
        <v>0</v>
      </c>
      <c r="S330" s="223">
        <v>0</v>
      </c>
      <c r="T330" s="224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25" t="s">
        <v>167</v>
      </c>
      <c r="AT330" s="225" t="s">
        <v>163</v>
      </c>
      <c r="AU330" s="225" t="s">
        <v>82</v>
      </c>
      <c r="AY330" s="19" t="s">
        <v>160</v>
      </c>
      <c r="BE330" s="226">
        <f>IF(N330="základní",J330,0)</f>
        <v>0</v>
      </c>
      <c r="BF330" s="226">
        <f>IF(N330="snížená",J330,0)</f>
        <v>0</v>
      </c>
      <c r="BG330" s="226">
        <f>IF(N330="zákl. přenesená",J330,0)</f>
        <v>0</v>
      </c>
      <c r="BH330" s="226">
        <f>IF(N330="sníž. přenesená",J330,0)</f>
        <v>0</v>
      </c>
      <c r="BI330" s="226">
        <f>IF(N330="nulová",J330,0)</f>
        <v>0</v>
      </c>
      <c r="BJ330" s="19" t="s">
        <v>80</v>
      </c>
      <c r="BK330" s="226">
        <f>ROUND(I330*H330,2)</f>
        <v>0</v>
      </c>
      <c r="BL330" s="19" t="s">
        <v>167</v>
      </c>
      <c r="BM330" s="225" t="s">
        <v>1030</v>
      </c>
    </row>
    <row r="331" s="2" customFormat="1" ht="16.5" customHeight="1">
      <c r="A331" s="40"/>
      <c r="B331" s="41"/>
      <c r="C331" s="214" t="s">
        <v>1031</v>
      </c>
      <c r="D331" s="214" t="s">
        <v>163</v>
      </c>
      <c r="E331" s="215" t="s">
        <v>1032</v>
      </c>
      <c r="F331" s="216" t="s">
        <v>958</v>
      </c>
      <c r="G331" s="217" t="s">
        <v>166</v>
      </c>
      <c r="H331" s="218">
        <v>25</v>
      </c>
      <c r="I331" s="219"/>
      <c r="J331" s="220">
        <f>ROUND(I331*H331,2)</f>
        <v>0</v>
      </c>
      <c r="K331" s="216" t="s">
        <v>19</v>
      </c>
      <c r="L331" s="46"/>
      <c r="M331" s="221" t="s">
        <v>19</v>
      </c>
      <c r="N331" s="222" t="s">
        <v>44</v>
      </c>
      <c r="O331" s="86"/>
      <c r="P331" s="223">
        <f>O331*H331</f>
        <v>0</v>
      </c>
      <c r="Q331" s="223">
        <v>0</v>
      </c>
      <c r="R331" s="223">
        <f>Q331*H331</f>
        <v>0</v>
      </c>
      <c r="S331" s="223">
        <v>0</v>
      </c>
      <c r="T331" s="224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25" t="s">
        <v>167</v>
      </c>
      <c r="AT331" s="225" t="s">
        <v>163</v>
      </c>
      <c r="AU331" s="225" t="s">
        <v>82</v>
      </c>
      <c r="AY331" s="19" t="s">
        <v>160</v>
      </c>
      <c r="BE331" s="226">
        <f>IF(N331="základní",J331,0)</f>
        <v>0</v>
      </c>
      <c r="BF331" s="226">
        <f>IF(N331="snížená",J331,0)</f>
        <v>0</v>
      </c>
      <c r="BG331" s="226">
        <f>IF(N331="zákl. přenesená",J331,0)</f>
        <v>0</v>
      </c>
      <c r="BH331" s="226">
        <f>IF(N331="sníž. přenesená",J331,0)</f>
        <v>0</v>
      </c>
      <c r="BI331" s="226">
        <f>IF(N331="nulová",J331,0)</f>
        <v>0</v>
      </c>
      <c r="BJ331" s="19" t="s">
        <v>80</v>
      </c>
      <c r="BK331" s="226">
        <f>ROUND(I331*H331,2)</f>
        <v>0</v>
      </c>
      <c r="BL331" s="19" t="s">
        <v>167</v>
      </c>
      <c r="BM331" s="225" t="s">
        <v>1033</v>
      </c>
    </row>
    <row r="332" s="2" customFormat="1" ht="16.5" customHeight="1">
      <c r="A332" s="40"/>
      <c r="B332" s="41"/>
      <c r="C332" s="214" t="s">
        <v>1034</v>
      </c>
      <c r="D332" s="214" t="s">
        <v>163</v>
      </c>
      <c r="E332" s="215" t="s">
        <v>1035</v>
      </c>
      <c r="F332" s="216" t="s">
        <v>1036</v>
      </c>
      <c r="G332" s="217" t="s">
        <v>396</v>
      </c>
      <c r="H332" s="218">
        <v>5</v>
      </c>
      <c r="I332" s="219"/>
      <c r="J332" s="220">
        <f>ROUND(I332*H332,2)</f>
        <v>0</v>
      </c>
      <c r="K332" s="216" t="s">
        <v>19</v>
      </c>
      <c r="L332" s="46"/>
      <c r="M332" s="221" t="s">
        <v>19</v>
      </c>
      <c r="N332" s="222" t="s">
        <v>44</v>
      </c>
      <c r="O332" s="86"/>
      <c r="P332" s="223">
        <f>O332*H332</f>
        <v>0</v>
      </c>
      <c r="Q332" s="223">
        <v>0</v>
      </c>
      <c r="R332" s="223">
        <f>Q332*H332</f>
        <v>0</v>
      </c>
      <c r="S332" s="223">
        <v>0</v>
      </c>
      <c r="T332" s="224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5" t="s">
        <v>167</v>
      </c>
      <c r="AT332" s="225" t="s">
        <v>163</v>
      </c>
      <c r="AU332" s="225" t="s">
        <v>82</v>
      </c>
      <c r="AY332" s="19" t="s">
        <v>160</v>
      </c>
      <c r="BE332" s="226">
        <f>IF(N332="základní",J332,0)</f>
        <v>0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9" t="s">
        <v>80</v>
      </c>
      <c r="BK332" s="226">
        <f>ROUND(I332*H332,2)</f>
        <v>0</v>
      </c>
      <c r="BL332" s="19" t="s">
        <v>167</v>
      </c>
      <c r="BM332" s="225" t="s">
        <v>1037</v>
      </c>
    </row>
    <row r="333" s="2" customFormat="1" ht="16.5" customHeight="1">
      <c r="A333" s="40"/>
      <c r="B333" s="41"/>
      <c r="C333" s="214" t="s">
        <v>1038</v>
      </c>
      <c r="D333" s="214" t="s">
        <v>163</v>
      </c>
      <c r="E333" s="215" t="s">
        <v>1039</v>
      </c>
      <c r="F333" s="216" t="s">
        <v>1040</v>
      </c>
      <c r="G333" s="217" t="s">
        <v>396</v>
      </c>
      <c r="H333" s="218">
        <v>6</v>
      </c>
      <c r="I333" s="219"/>
      <c r="J333" s="220">
        <f>ROUND(I333*H333,2)</f>
        <v>0</v>
      </c>
      <c r="K333" s="216" t="s">
        <v>19</v>
      </c>
      <c r="L333" s="46"/>
      <c r="M333" s="221" t="s">
        <v>19</v>
      </c>
      <c r="N333" s="222" t="s">
        <v>44</v>
      </c>
      <c r="O333" s="86"/>
      <c r="P333" s="223">
        <f>O333*H333</f>
        <v>0</v>
      </c>
      <c r="Q333" s="223">
        <v>0</v>
      </c>
      <c r="R333" s="223">
        <f>Q333*H333</f>
        <v>0</v>
      </c>
      <c r="S333" s="223">
        <v>0</v>
      </c>
      <c r="T333" s="224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25" t="s">
        <v>167</v>
      </c>
      <c r="AT333" s="225" t="s">
        <v>163</v>
      </c>
      <c r="AU333" s="225" t="s">
        <v>82</v>
      </c>
      <c r="AY333" s="19" t="s">
        <v>160</v>
      </c>
      <c r="BE333" s="226">
        <f>IF(N333="základní",J333,0)</f>
        <v>0</v>
      </c>
      <c r="BF333" s="226">
        <f>IF(N333="snížená",J333,0)</f>
        <v>0</v>
      </c>
      <c r="BG333" s="226">
        <f>IF(N333="zákl. přenesená",J333,0)</f>
        <v>0</v>
      </c>
      <c r="BH333" s="226">
        <f>IF(N333="sníž. přenesená",J333,0)</f>
        <v>0</v>
      </c>
      <c r="BI333" s="226">
        <f>IF(N333="nulová",J333,0)</f>
        <v>0</v>
      </c>
      <c r="BJ333" s="19" t="s">
        <v>80</v>
      </c>
      <c r="BK333" s="226">
        <f>ROUND(I333*H333,2)</f>
        <v>0</v>
      </c>
      <c r="BL333" s="19" t="s">
        <v>167</v>
      </c>
      <c r="BM333" s="225" t="s">
        <v>1041</v>
      </c>
    </row>
    <row r="334" s="12" customFormat="1" ht="22.8" customHeight="1">
      <c r="A334" s="12"/>
      <c r="B334" s="198"/>
      <c r="C334" s="199"/>
      <c r="D334" s="200" t="s">
        <v>72</v>
      </c>
      <c r="E334" s="212" t="s">
        <v>1042</v>
      </c>
      <c r="F334" s="212" t="s">
        <v>1043</v>
      </c>
      <c r="G334" s="199"/>
      <c r="H334" s="199"/>
      <c r="I334" s="202"/>
      <c r="J334" s="213">
        <f>BK334</f>
        <v>0</v>
      </c>
      <c r="K334" s="199"/>
      <c r="L334" s="204"/>
      <c r="M334" s="205"/>
      <c r="N334" s="206"/>
      <c r="O334" s="206"/>
      <c r="P334" s="207">
        <f>SUM(P335:P348)</f>
        <v>0</v>
      </c>
      <c r="Q334" s="206"/>
      <c r="R334" s="207">
        <f>SUM(R335:R348)</f>
        <v>0</v>
      </c>
      <c r="S334" s="206"/>
      <c r="T334" s="208">
        <f>SUM(T335:T348)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09" t="s">
        <v>80</v>
      </c>
      <c r="AT334" s="210" t="s">
        <v>72</v>
      </c>
      <c r="AU334" s="210" t="s">
        <v>80</v>
      </c>
      <c r="AY334" s="209" t="s">
        <v>160</v>
      </c>
      <c r="BK334" s="211">
        <f>SUM(BK335:BK348)</f>
        <v>0</v>
      </c>
    </row>
    <row r="335" s="2" customFormat="1" ht="16.5" customHeight="1">
      <c r="A335" s="40"/>
      <c r="B335" s="41"/>
      <c r="C335" s="214" t="s">
        <v>1044</v>
      </c>
      <c r="D335" s="214" t="s">
        <v>163</v>
      </c>
      <c r="E335" s="215" t="s">
        <v>1045</v>
      </c>
      <c r="F335" s="216" t="s">
        <v>1046</v>
      </c>
      <c r="G335" s="217" t="s">
        <v>225</v>
      </c>
      <c r="H335" s="218">
        <v>1</v>
      </c>
      <c r="I335" s="219"/>
      <c r="J335" s="220">
        <f>ROUND(I335*H335,2)</f>
        <v>0</v>
      </c>
      <c r="K335" s="216" t="s">
        <v>19</v>
      </c>
      <c r="L335" s="46"/>
      <c r="M335" s="221" t="s">
        <v>19</v>
      </c>
      <c r="N335" s="222" t="s">
        <v>44</v>
      </c>
      <c r="O335" s="86"/>
      <c r="P335" s="223">
        <f>O335*H335</f>
        <v>0</v>
      </c>
      <c r="Q335" s="223">
        <v>0</v>
      </c>
      <c r="R335" s="223">
        <f>Q335*H335</f>
        <v>0</v>
      </c>
      <c r="S335" s="223">
        <v>0</v>
      </c>
      <c r="T335" s="224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5" t="s">
        <v>167</v>
      </c>
      <c r="AT335" s="225" t="s">
        <v>163</v>
      </c>
      <c r="AU335" s="225" t="s">
        <v>82</v>
      </c>
      <c r="AY335" s="19" t="s">
        <v>160</v>
      </c>
      <c r="BE335" s="226">
        <f>IF(N335="základní",J335,0)</f>
        <v>0</v>
      </c>
      <c r="BF335" s="226">
        <f>IF(N335="snížená",J335,0)</f>
        <v>0</v>
      </c>
      <c r="BG335" s="226">
        <f>IF(N335="zákl. přenesená",J335,0)</f>
        <v>0</v>
      </c>
      <c r="BH335" s="226">
        <f>IF(N335="sníž. přenesená",J335,0)</f>
        <v>0</v>
      </c>
      <c r="BI335" s="226">
        <f>IF(N335="nulová",J335,0)</f>
        <v>0</v>
      </c>
      <c r="BJ335" s="19" t="s">
        <v>80</v>
      </c>
      <c r="BK335" s="226">
        <f>ROUND(I335*H335,2)</f>
        <v>0</v>
      </c>
      <c r="BL335" s="19" t="s">
        <v>167</v>
      </c>
      <c r="BM335" s="225" t="s">
        <v>1047</v>
      </c>
    </row>
    <row r="336" s="2" customFormat="1" ht="16.5" customHeight="1">
      <c r="A336" s="40"/>
      <c r="B336" s="41"/>
      <c r="C336" s="214" t="s">
        <v>1048</v>
      </c>
      <c r="D336" s="214" t="s">
        <v>163</v>
      </c>
      <c r="E336" s="215" t="s">
        <v>1049</v>
      </c>
      <c r="F336" s="216" t="s">
        <v>1050</v>
      </c>
      <c r="G336" s="217" t="s">
        <v>225</v>
      </c>
      <c r="H336" s="218">
        <v>1</v>
      </c>
      <c r="I336" s="219"/>
      <c r="J336" s="220">
        <f>ROUND(I336*H336,2)</f>
        <v>0</v>
      </c>
      <c r="K336" s="216" t="s">
        <v>19</v>
      </c>
      <c r="L336" s="46"/>
      <c r="M336" s="221" t="s">
        <v>19</v>
      </c>
      <c r="N336" s="222" t="s">
        <v>44</v>
      </c>
      <c r="O336" s="86"/>
      <c r="P336" s="223">
        <f>O336*H336</f>
        <v>0</v>
      </c>
      <c r="Q336" s="223">
        <v>0</v>
      </c>
      <c r="R336" s="223">
        <f>Q336*H336</f>
        <v>0</v>
      </c>
      <c r="S336" s="223">
        <v>0</v>
      </c>
      <c r="T336" s="224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5" t="s">
        <v>167</v>
      </c>
      <c r="AT336" s="225" t="s">
        <v>163</v>
      </c>
      <c r="AU336" s="225" t="s">
        <v>82</v>
      </c>
      <c r="AY336" s="19" t="s">
        <v>160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9" t="s">
        <v>80</v>
      </c>
      <c r="BK336" s="226">
        <f>ROUND(I336*H336,2)</f>
        <v>0</v>
      </c>
      <c r="BL336" s="19" t="s">
        <v>167</v>
      </c>
      <c r="BM336" s="225" t="s">
        <v>1051</v>
      </c>
    </row>
    <row r="337" s="2" customFormat="1" ht="16.5" customHeight="1">
      <c r="A337" s="40"/>
      <c r="B337" s="41"/>
      <c r="C337" s="214" t="s">
        <v>1052</v>
      </c>
      <c r="D337" s="214" t="s">
        <v>163</v>
      </c>
      <c r="E337" s="215" t="s">
        <v>1053</v>
      </c>
      <c r="F337" s="216" t="s">
        <v>1054</v>
      </c>
      <c r="G337" s="217" t="s">
        <v>225</v>
      </c>
      <c r="H337" s="218">
        <v>1</v>
      </c>
      <c r="I337" s="219"/>
      <c r="J337" s="220">
        <f>ROUND(I337*H337,2)</f>
        <v>0</v>
      </c>
      <c r="K337" s="216" t="s">
        <v>19</v>
      </c>
      <c r="L337" s="46"/>
      <c r="M337" s="221" t="s">
        <v>19</v>
      </c>
      <c r="N337" s="222" t="s">
        <v>44</v>
      </c>
      <c r="O337" s="86"/>
      <c r="P337" s="223">
        <f>O337*H337</f>
        <v>0</v>
      </c>
      <c r="Q337" s="223">
        <v>0</v>
      </c>
      <c r="R337" s="223">
        <f>Q337*H337</f>
        <v>0</v>
      </c>
      <c r="S337" s="223">
        <v>0</v>
      </c>
      <c r="T337" s="224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25" t="s">
        <v>167</v>
      </c>
      <c r="AT337" s="225" t="s">
        <v>163</v>
      </c>
      <c r="AU337" s="225" t="s">
        <v>82</v>
      </c>
      <c r="AY337" s="19" t="s">
        <v>160</v>
      </c>
      <c r="BE337" s="226">
        <f>IF(N337="základní",J337,0)</f>
        <v>0</v>
      </c>
      <c r="BF337" s="226">
        <f>IF(N337="snížená",J337,0)</f>
        <v>0</v>
      </c>
      <c r="BG337" s="226">
        <f>IF(N337="zákl. přenesená",J337,0)</f>
        <v>0</v>
      </c>
      <c r="BH337" s="226">
        <f>IF(N337="sníž. přenesená",J337,0)</f>
        <v>0</v>
      </c>
      <c r="BI337" s="226">
        <f>IF(N337="nulová",J337,0)</f>
        <v>0</v>
      </c>
      <c r="BJ337" s="19" t="s">
        <v>80</v>
      </c>
      <c r="BK337" s="226">
        <f>ROUND(I337*H337,2)</f>
        <v>0</v>
      </c>
      <c r="BL337" s="19" t="s">
        <v>167</v>
      </c>
      <c r="BM337" s="225" t="s">
        <v>1055</v>
      </c>
    </row>
    <row r="338" s="2" customFormat="1" ht="16.5" customHeight="1">
      <c r="A338" s="40"/>
      <c r="B338" s="41"/>
      <c r="C338" s="214" t="s">
        <v>1056</v>
      </c>
      <c r="D338" s="214" t="s">
        <v>163</v>
      </c>
      <c r="E338" s="215" t="s">
        <v>1057</v>
      </c>
      <c r="F338" s="216" t="s">
        <v>1058</v>
      </c>
      <c r="G338" s="217" t="s">
        <v>225</v>
      </c>
      <c r="H338" s="218">
        <v>1</v>
      </c>
      <c r="I338" s="219"/>
      <c r="J338" s="220">
        <f>ROUND(I338*H338,2)</f>
        <v>0</v>
      </c>
      <c r="K338" s="216" t="s">
        <v>19</v>
      </c>
      <c r="L338" s="46"/>
      <c r="M338" s="221" t="s">
        <v>19</v>
      </c>
      <c r="N338" s="222" t="s">
        <v>44</v>
      </c>
      <c r="O338" s="86"/>
      <c r="P338" s="223">
        <f>O338*H338</f>
        <v>0</v>
      </c>
      <c r="Q338" s="223">
        <v>0</v>
      </c>
      <c r="R338" s="223">
        <f>Q338*H338</f>
        <v>0</v>
      </c>
      <c r="S338" s="223">
        <v>0</v>
      </c>
      <c r="T338" s="224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25" t="s">
        <v>167</v>
      </c>
      <c r="AT338" s="225" t="s">
        <v>163</v>
      </c>
      <c r="AU338" s="225" t="s">
        <v>82</v>
      </c>
      <c r="AY338" s="19" t="s">
        <v>160</v>
      </c>
      <c r="BE338" s="226">
        <f>IF(N338="základní",J338,0)</f>
        <v>0</v>
      </c>
      <c r="BF338" s="226">
        <f>IF(N338="snížená",J338,0)</f>
        <v>0</v>
      </c>
      <c r="BG338" s="226">
        <f>IF(N338="zákl. přenesená",J338,0)</f>
        <v>0</v>
      </c>
      <c r="BH338" s="226">
        <f>IF(N338="sníž. přenesená",J338,0)</f>
        <v>0</v>
      </c>
      <c r="BI338" s="226">
        <f>IF(N338="nulová",J338,0)</f>
        <v>0</v>
      </c>
      <c r="BJ338" s="19" t="s">
        <v>80</v>
      </c>
      <c r="BK338" s="226">
        <f>ROUND(I338*H338,2)</f>
        <v>0</v>
      </c>
      <c r="BL338" s="19" t="s">
        <v>167</v>
      </c>
      <c r="BM338" s="225" t="s">
        <v>1059</v>
      </c>
    </row>
    <row r="339" s="2" customFormat="1" ht="16.5" customHeight="1">
      <c r="A339" s="40"/>
      <c r="B339" s="41"/>
      <c r="C339" s="214" t="s">
        <v>1060</v>
      </c>
      <c r="D339" s="214" t="s">
        <v>163</v>
      </c>
      <c r="E339" s="215" t="s">
        <v>1061</v>
      </c>
      <c r="F339" s="216" t="s">
        <v>1062</v>
      </c>
      <c r="G339" s="217" t="s">
        <v>225</v>
      </c>
      <c r="H339" s="218">
        <v>1</v>
      </c>
      <c r="I339" s="219"/>
      <c r="J339" s="220">
        <f>ROUND(I339*H339,2)</f>
        <v>0</v>
      </c>
      <c r="K339" s="216" t="s">
        <v>19</v>
      </c>
      <c r="L339" s="46"/>
      <c r="M339" s="221" t="s">
        <v>19</v>
      </c>
      <c r="N339" s="222" t="s">
        <v>44</v>
      </c>
      <c r="O339" s="86"/>
      <c r="P339" s="223">
        <f>O339*H339</f>
        <v>0</v>
      </c>
      <c r="Q339" s="223">
        <v>0</v>
      </c>
      <c r="R339" s="223">
        <f>Q339*H339</f>
        <v>0</v>
      </c>
      <c r="S339" s="223">
        <v>0</v>
      </c>
      <c r="T339" s="224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5" t="s">
        <v>167</v>
      </c>
      <c r="AT339" s="225" t="s">
        <v>163</v>
      </c>
      <c r="AU339" s="225" t="s">
        <v>82</v>
      </c>
      <c r="AY339" s="19" t="s">
        <v>160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9" t="s">
        <v>80</v>
      </c>
      <c r="BK339" s="226">
        <f>ROUND(I339*H339,2)</f>
        <v>0</v>
      </c>
      <c r="BL339" s="19" t="s">
        <v>167</v>
      </c>
      <c r="BM339" s="225" t="s">
        <v>1063</v>
      </c>
    </row>
    <row r="340" s="2" customFormat="1" ht="16.5" customHeight="1">
      <c r="A340" s="40"/>
      <c r="B340" s="41"/>
      <c r="C340" s="214" t="s">
        <v>1064</v>
      </c>
      <c r="D340" s="214" t="s">
        <v>163</v>
      </c>
      <c r="E340" s="215" t="s">
        <v>1065</v>
      </c>
      <c r="F340" s="216" t="s">
        <v>1066</v>
      </c>
      <c r="G340" s="217" t="s">
        <v>225</v>
      </c>
      <c r="H340" s="218">
        <v>1</v>
      </c>
      <c r="I340" s="219"/>
      <c r="J340" s="220">
        <f>ROUND(I340*H340,2)</f>
        <v>0</v>
      </c>
      <c r="K340" s="216" t="s">
        <v>19</v>
      </c>
      <c r="L340" s="46"/>
      <c r="M340" s="221" t="s">
        <v>19</v>
      </c>
      <c r="N340" s="222" t="s">
        <v>44</v>
      </c>
      <c r="O340" s="86"/>
      <c r="P340" s="223">
        <f>O340*H340</f>
        <v>0</v>
      </c>
      <c r="Q340" s="223">
        <v>0</v>
      </c>
      <c r="R340" s="223">
        <f>Q340*H340</f>
        <v>0</v>
      </c>
      <c r="S340" s="223">
        <v>0</v>
      </c>
      <c r="T340" s="224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5" t="s">
        <v>167</v>
      </c>
      <c r="AT340" s="225" t="s">
        <v>163</v>
      </c>
      <c r="AU340" s="225" t="s">
        <v>82</v>
      </c>
      <c r="AY340" s="19" t="s">
        <v>160</v>
      </c>
      <c r="BE340" s="226">
        <f>IF(N340="základní",J340,0)</f>
        <v>0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9" t="s">
        <v>80</v>
      </c>
      <c r="BK340" s="226">
        <f>ROUND(I340*H340,2)</f>
        <v>0</v>
      </c>
      <c r="BL340" s="19" t="s">
        <v>167</v>
      </c>
      <c r="BM340" s="225" t="s">
        <v>1067</v>
      </c>
    </row>
    <row r="341" s="2" customFormat="1" ht="16.5" customHeight="1">
      <c r="A341" s="40"/>
      <c r="B341" s="41"/>
      <c r="C341" s="214" t="s">
        <v>1068</v>
      </c>
      <c r="D341" s="214" t="s">
        <v>163</v>
      </c>
      <c r="E341" s="215" t="s">
        <v>1069</v>
      </c>
      <c r="F341" s="216" t="s">
        <v>1070</v>
      </c>
      <c r="G341" s="217" t="s">
        <v>225</v>
      </c>
      <c r="H341" s="218">
        <v>1</v>
      </c>
      <c r="I341" s="219"/>
      <c r="J341" s="220">
        <f>ROUND(I341*H341,2)</f>
        <v>0</v>
      </c>
      <c r="K341" s="216" t="s">
        <v>19</v>
      </c>
      <c r="L341" s="46"/>
      <c r="M341" s="221" t="s">
        <v>19</v>
      </c>
      <c r="N341" s="222" t="s">
        <v>44</v>
      </c>
      <c r="O341" s="86"/>
      <c r="P341" s="223">
        <f>O341*H341</f>
        <v>0</v>
      </c>
      <c r="Q341" s="223">
        <v>0</v>
      </c>
      <c r="R341" s="223">
        <f>Q341*H341</f>
        <v>0</v>
      </c>
      <c r="S341" s="223">
        <v>0</v>
      </c>
      <c r="T341" s="224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25" t="s">
        <v>167</v>
      </c>
      <c r="AT341" s="225" t="s">
        <v>163</v>
      </c>
      <c r="AU341" s="225" t="s">
        <v>82</v>
      </c>
      <c r="AY341" s="19" t="s">
        <v>160</v>
      </c>
      <c r="BE341" s="226">
        <f>IF(N341="základní",J341,0)</f>
        <v>0</v>
      </c>
      <c r="BF341" s="226">
        <f>IF(N341="snížená",J341,0)</f>
        <v>0</v>
      </c>
      <c r="BG341" s="226">
        <f>IF(N341="zákl. přenesená",J341,0)</f>
        <v>0</v>
      </c>
      <c r="BH341" s="226">
        <f>IF(N341="sníž. přenesená",J341,0)</f>
        <v>0</v>
      </c>
      <c r="BI341" s="226">
        <f>IF(N341="nulová",J341,0)</f>
        <v>0</v>
      </c>
      <c r="BJ341" s="19" t="s">
        <v>80</v>
      </c>
      <c r="BK341" s="226">
        <f>ROUND(I341*H341,2)</f>
        <v>0</v>
      </c>
      <c r="BL341" s="19" t="s">
        <v>167</v>
      </c>
      <c r="BM341" s="225" t="s">
        <v>1071</v>
      </c>
    </row>
    <row r="342" s="2" customFormat="1" ht="16.5" customHeight="1">
      <c r="A342" s="40"/>
      <c r="B342" s="41"/>
      <c r="C342" s="214" t="s">
        <v>1072</v>
      </c>
      <c r="D342" s="214" t="s">
        <v>163</v>
      </c>
      <c r="E342" s="215" t="s">
        <v>1073</v>
      </c>
      <c r="F342" s="216" t="s">
        <v>1074</v>
      </c>
      <c r="G342" s="217" t="s">
        <v>225</v>
      </c>
      <c r="H342" s="218">
        <v>1</v>
      </c>
      <c r="I342" s="219"/>
      <c r="J342" s="220">
        <f>ROUND(I342*H342,2)</f>
        <v>0</v>
      </c>
      <c r="K342" s="216" t="s">
        <v>19</v>
      </c>
      <c r="L342" s="46"/>
      <c r="M342" s="221" t="s">
        <v>19</v>
      </c>
      <c r="N342" s="222" t="s">
        <v>44</v>
      </c>
      <c r="O342" s="86"/>
      <c r="P342" s="223">
        <f>O342*H342</f>
        <v>0</v>
      </c>
      <c r="Q342" s="223">
        <v>0</v>
      </c>
      <c r="R342" s="223">
        <f>Q342*H342</f>
        <v>0</v>
      </c>
      <c r="S342" s="223">
        <v>0</v>
      </c>
      <c r="T342" s="224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25" t="s">
        <v>167</v>
      </c>
      <c r="AT342" s="225" t="s">
        <v>163</v>
      </c>
      <c r="AU342" s="225" t="s">
        <v>82</v>
      </c>
      <c r="AY342" s="19" t="s">
        <v>160</v>
      </c>
      <c r="BE342" s="226">
        <f>IF(N342="základní",J342,0)</f>
        <v>0</v>
      </c>
      <c r="BF342" s="226">
        <f>IF(N342="snížená",J342,0)</f>
        <v>0</v>
      </c>
      <c r="BG342" s="226">
        <f>IF(N342="zákl. přenesená",J342,0)</f>
        <v>0</v>
      </c>
      <c r="BH342" s="226">
        <f>IF(N342="sníž. přenesená",J342,0)</f>
        <v>0</v>
      </c>
      <c r="BI342" s="226">
        <f>IF(N342="nulová",J342,0)</f>
        <v>0</v>
      </c>
      <c r="BJ342" s="19" t="s">
        <v>80</v>
      </c>
      <c r="BK342" s="226">
        <f>ROUND(I342*H342,2)</f>
        <v>0</v>
      </c>
      <c r="BL342" s="19" t="s">
        <v>167</v>
      </c>
      <c r="BM342" s="225" t="s">
        <v>1075</v>
      </c>
    </row>
    <row r="343" s="2" customFormat="1" ht="16.5" customHeight="1">
      <c r="A343" s="40"/>
      <c r="B343" s="41"/>
      <c r="C343" s="214" t="s">
        <v>1076</v>
      </c>
      <c r="D343" s="214" t="s">
        <v>163</v>
      </c>
      <c r="E343" s="215" t="s">
        <v>1077</v>
      </c>
      <c r="F343" s="216" t="s">
        <v>1078</v>
      </c>
      <c r="G343" s="217" t="s">
        <v>225</v>
      </c>
      <c r="H343" s="218">
        <v>1</v>
      </c>
      <c r="I343" s="219"/>
      <c r="J343" s="220">
        <f>ROUND(I343*H343,2)</f>
        <v>0</v>
      </c>
      <c r="K343" s="216" t="s">
        <v>19</v>
      </c>
      <c r="L343" s="46"/>
      <c r="M343" s="221" t="s">
        <v>19</v>
      </c>
      <c r="N343" s="222" t="s">
        <v>44</v>
      </c>
      <c r="O343" s="86"/>
      <c r="P343" s="223">
        <f>O343*H343</f>
        <v>0</v>
      </c>
      <c r="Q343" s="223">
        <v>0</v>
      </c>
      <c r="R343" s="223">
        <f>Q343*H343</f>
        <v>0</v>
      </c>
      <c r="S343" s="223">
        <v>0</v>
      </c>
      <c r="T343" s="224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25" t="s">
        <v>167</v>
      </c>
      <c r="AT343" s="225" t="s">
        <v>163</v>
      </c>
      <c r="AU343" s="225" t="s">
        <v>82</v>
      </c>
      <c r="AY343" s="19" t="s">
        <v>160</v>
      </c>
      <c r="BE343" s="226">
        <f>IF(N343="základní",J343,0)</f>
        <v>0</v>
      </c>
      <c r="BF343" s="226">
        <f>IF(N343="snížená",J343,0)</f>
        <v>0</v>
      </c>
      <c r="BG343" s="226">
        <f>IF(N343="zákl. přenesená",J343,0)</f>
        <v>0</v>
      </c>
      <c r="BH343" s="226">
        <f>IF(N343="sníž. přenesená",J343,0)</f>
        <v>0</v>
      </c>
      <c r="BI343" s="226">
        <f>IF(N343="nulová",J343,0)</f>
        <v>0</v>
      </c>
      <c r="BJ343" s="19" t="s">
        <v>80</v>
      </c>
      <c r="BK343" s="226">
        <f>ROUND(I343*H343,2)</f>
        <v>0</v>
      </c>
      <c r="BL343" s="19" t="s">
        <v>167</v>
      </c>
      <c r="BM343" s="225" t="s">
        <v>1079</v>
      </c>
    </row>
    <row r="344" s="2" customFormat="1" ht="16.5" customHeight="1">
      <c r="A344" s="40"/>
      <c r="B344" s="41"/>
      <c r="C344" s="214" t="s">
        <v>1080</v>
      </c>
      <c r="D344" s="214" t="s">
        <v>163</v>
      </c>
      <c r="E344" s="215" t="s">
        <v>1081</v>
      </c>
      <c r="F344" s="216" t="s">
        <v>1082</v>
      </c>
      <c r="G344" s="217" t="s">
        <v>225</v>
      </c>
      <c r="H344" s="218">
        <v>1</v>
      </c>
      <c r="I344" s="219"/>
      <c r="J344" s="220">
        <f>ROUND(I344*H344,2)</f>
        <v>0</v>
      </c>
      <c r="K344" s="216" t="s">
        <v>19</v>
      </c>
      <c r="L344" s="46"/>
      <c r="M344" s="221" t="s">
        <v>19</v>
      </c>
      <c r="N344" s="222" t="s">
        <v>44</v>
      </c>
      <c r="O344" s="86"/>
      <c r="P344" s="223">
        <f>O344*H344</f>
        <v>0</v>
      </c>
      <c r="Q344" s="223">
        <v>0</v>
      </c>
      <c r="R344" s="223">
        <f>Q344*H344</f>
        <v>0</v>
      </c>
      <c r="S344" s="223">
        <v>0</v>
      </c>
      <c r="T344" s="224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5" t="s">
        <v>167</v>
      </c>
      <c r="AT344" s="225" t="s">
        <v>163</v>
      </c>
      <c r="AU344" s="225" t="s">
        <v>82</v>
      </c>
      <c r="AY344" s="19" t="s">
        <v>160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9" t="s">
        <v>80</v>
      </c>
      <c r="BK344" s="226">
        <f>ROUND(I344*H344,2)</f>
        <v>0</v>
      </c>
      <c r="BL344" s="19" t="s">
        <v>167</v>
      </c>
      <c r="BM344" s="225" t="s">
        <v>1083</v>
      </c>
    </row>
    <row r="345" s="2" customFormat="1" ht="16.5" customHeight="1">
      <c r="A345" s="40"/>
      <c r="B345" s="41"/>
      <c r="C345" s="214" t="s">
        <v>1084</v>
      </c>
      <c r="D345" s="214" t="s">
        <v>163</v>
      </c>
      <c r="E345" s="215" t="s">
        <v>1085</v>
      </c>
      <c r="F345" s="216" t="s">
        <v>1086</v>
      </c>
      <c r="G345" s="217" t="s">
        <v>225</v>
      </c>
      <c r="H345" s="218">
        <v>3</v>
      </c>
      <c r="I345" s="219"/>
      <c r="J345" s="220">
        <f>ROUND(I345*H345,2)</f>
        <v>0</v>
      </c>
      <c r="K345" s="216" t="s">
        <v>19</v>
      </c>
      <c r="L345" s="46"/>
      <c r="M345" s="221" t="s">
        <v>19</v>
      </c>
      <c r="N345" s="222" t="s">
        <v>44</v>
      </c>
      <c r="O345" s="86"/>
      <c r="P345" s="223">
        <f>O345*H345</f>
        <v>0</v>
      </c>
      <c r="Q345" s="223">
        <v>0</v>
      </c>
      <c r="R345" s="223">
        <f>Q345*H345</f>
        <v>0</v>
      </c>
      <c r="S345" s="223">
        <v>0</v>
      </c>
      <c r="T345" s="224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25" t="s">
        <v>167</v>
      </c>
      <c r="AT345" s="225" t="s">
        <v>163</v>
      </c>
      <c r="AU345" s="225" t="s">
        <v>82</v>
      </c>
      <c r="AY345" s="19" t="s">
        <v>160</v>
      </c>
      <c r="BE345" s="226">
        <f>IF(N345="základní",J345,0)</f>
        <v>0</v>
      </c>
      <c r="BF345" s="226">
        <f>IF(N345="snížená",J345,0)</f>
        <v>0</v>
      </c>
      <c r="BG345" s="226">
        <f>IF(N345="zákl. přenesená",J345,0)</f>
        <v>0</v>
      </c>
      <c r="BH345" s="226">
        <f>IF(N345="sníž. přenesená",J345,0)</f>
        <v>0</v>
      </c>
      <c r="BI345" s="226">
        <f>IF(N345="nulová",J345,0)</f>
        <v>0</v>
      </c>
      <c r="BJ345" s="19" t="s">
        <v>80</v>
      </c>
      <c r="BK345" s="226">
        <f>ROUND(I345*H345,2)</f>
        <v>0</v>
      </c>
      <c r="BL345" s="19" t="s">
        <v>167</v>
      </c>
      <c r="BM345" s="225" t="s">
        <v>1087</v>
      </c>
    </row>
    <row r="346" s="2" customFormat="1" ht="16.5" customHeight="1">
      <c r="A346" s="40"/>
      <c r="B346" s="41"/>
      <c r="C346" s="214" t="s">
        <v>1088</v>
      </c>
      <c r="D346" s="214" t="s">
        <v>163</v>
      </c>
      <c r="E346" s="215" t="s">
        <v>1089</v>
      </c>
      <c r="F346" s="216" t="s">
        <v>1090</v>
      </c>
      <c r="G346" s="217" t="s">
        <v>225</v>
      </c>
      <c r="H346" s="218">
        <v>1</v>
      </c>
      <c r="I346" s="219"/>
      <c r="J346" s="220">
        <f>ROUND(I346*H346,2)</f>
        <v>0</v>
      </c>
      <c r="K346" s="216" t="s">
        <v>19</v>
      </c>
      <c r="L346" s="46"/>
      <c r="M346" s="221" t="s">
        <v>19</v>
      </c>
      <c r="N346" s="222" t="s">
        <v>44</v>
      </c>
      <c r="O346" s="86"/>
      <c r="P346" s="223">
        <f>O346*H346</f>
        <v>0</v>
      </c>
      <c r="Q346" s="223">
        <v>0</v>
      </c>
      <c r="R346" s="223">
        <f>Q346*H346</f>
        <v>0</v>
      </c>
      <c r="S346" s="223">
        <v>0</v>
      </c>
      <c r="T346" s="224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25" t="s">
        <v>167</v>
      </c>
      <c r="AT346" s="225" t="s">
        <v>163</v>
      </c>
      <c r="AU346" s="225" t="s">
        <v>82</v>
      </c>
      <c r="AY346" s="19" t="s">
        <v>160</v>
      </c>
      <c r="BE346" s="226">
        <f>IF(N346="základní",J346,0)</f>
        <v>0</v>
      </c>
      <c r="BF346" s="226">
        <f>IF(N346="snížená",J346,0)</f>
        <v>0</v>
      </c>
      <c r="BG346" s="226">
        <f>IF(N346="zákl. přenesená",J346,0)</f>
        <v>0</v>
      </c>
      <c r="BH346" s="226">
        <f>IF(N346="sníž. přenesená",J346,0)</f>
        <v>0</v>
      </c>
      <c r="BI346" s="226">
        <f>IF(N346="nulová",J346,0)</f>
        <v>0</v>
      </c>
      <c r="BJ346" s="19" t="s">
        <v>80</v>
      </c>
      <c r="BK346" s="226">
        <f>ROUND(I346*H346,2)</f>
        <v>0</v>
      </c>
      <c r="BL346" s="19" t="s">
        <v>167</v>
      </c>
      <c r="BM346" s="225" t="s">
        <v>1091</v>
      </c>
    </row>
    <row r="347" s="2" customFormat="1" ht="16.5" customHeight="1">
      <c r="A347" s="40"/>
      <c r="B347" s="41"/>
      <c r="C347" s="214" t="s">
        <v>1092</v>
      </c>
      <c r="D347" s="214" t="s">
        <v>163</v>
      </c>
      <c r="E347" s="215" t="s">
        <v>1093</v>
      </c>
      <c r="F347" s="216" t="s">
        <v>1094</v>
      </c>
      <c r="G347" s="217" t="s">
        <v>225</v>
      </c>
      <c r="H347" s="218">
        <v>1</v>
      </c>
      <c r="I347" s="219"/>
      <c r="J347" s="220">
        <f>ROUND(I347*H347,2)</f>
        <v>0</v>
      </c>
      <c r="K347" s="216" t="s">
        <v>19</v>
      </c>
      <c r="L347" s="46"/>
      <c r="M347" s="221" t="s">
        <v>19</v>
      </c>
      <c r="N347" s="222" t="s">
        <v>44</v>
      </c>
      <c r="O347" s="86"/>
      <c r="P347" s="223">
        <f>O347*H347</f>
        <v>0</v>
      </c>
      <c r="Q347" s="223">
        <v>0</v>
      </c>
      <c r="R347" s="223">
        <f>Q347*H347</f>
        <v>0</v>
      </c>
      <c r="S347" s="223">
        <v>0</v>
      </c>
      <c r="T347" s="224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25" t="s">
        <v>167</v>
      </c>
      <c r="AT347" s="225" t="s">
        <v>163</v>
      </c>
      <c r="AU347" s="225" t="s">
        <v>82</v>
      </c>
      <c r="AY347" s="19" t="s">
        <v>160</v>
      </c>
      <c r="BE347" s="226">
        <f>IF(N347="základní",J347,0)</f>
        <v>0</v>
      </c>
      <c r="BF347" s="226">
        <f>IF(N347="snížená",J347,0)</f>
        <v>0</v>
      </c>
      <c r="BG347" s="226">
        <f>IF(N347="zákl. přenesená",J347,0)</f>
        <v>0</v>
      </c>
      <c r="BH347" s="226">
        <f>IF(N347="sníž. přenesená",J347,0)</f>
        <v>0</v>
      </c>
      <c r="BI347" s="226">
        <f>IF(N347="nulová",J347,0)</f>
        <v>0</v>
      </c>
      <c r="BJ347" s="19" t="s">
        <v>80</v>
      </c>
      <c r="BK347" s="226">
        <f>ROUND(I347*H347,2)</f>
        <v>0</v>
      </c>
      <c r="BL347" s="19" t="s">
        <v>167</v>
      </c>
      <c r="BM347" s="225" t="s">
        <v>1095</v>
      </c>
    </row>
    <row r="348" s="2" customFormat="1" ht="16.5" customHeight="1">
      <c r="A348" s="40"/>
      <c r="B348" s="41"/>
      <c r="C348" s="214" t="s">
        <v>1096</v>
      </c>
      <c r="D348" s="214" t="s">
        <v>163</v>
      </c>
      <c r="E348" s="215" t="s">
        <v>1097</v>
      </c>
      <c r="F348" s="216" t="s">
        <v>1098</v>
      </c>
      <c r="G348" s="217" t="s">
        <v>225</v>
      </c>
      <c r="H348" s="218">
        <v>1</v>
      </c>
      <c r="I348" s="219"/>
      <c r="J348" s="220">
        <f>ROUND(I348*H348,2)</f>
        <v>0</v>
      </c>
      <c r="K348" s="216" t="s">
        <v>19</v>
      </c>
      <c r="L348" s="46"/>
      <c r="M348" s="221" t="s">
        <v>19</v>
      </c>
      <c r="N348" s="222" t="s">
        <v>44</v>
      </c>
      <c r="O348" s="86"/>
      <c r="P348" s="223">
        <f>O348*H348</f>
        <v>0</v>
      </c>
      <c r="Q348" s="223">
        <v>0</v>
      </c>
      <c r="R348" s="223">
        <f>Q348*H348</f>
        <v>0</v>
      </c>
      <c r="S348" s="223">
        <v>0</v>
      </c>
      <c r="T348" s="224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25" t="s">
        <v>167</v>
      </c>
      <c r="AT348" s="225" t="s">
        <v>163</v>
      </c>
      <c r="AU348" s="225" t="s">
        <v>82</v>
      </c>
      <c r="AY348" s="19" t="s">
        <v>160</v>
      </c>
      <c r="BE348" s="226">
        <f>IF(N348="základní",J348,0)</f>
        <v>0</v>
      </c>
      <c r="BF348" s="226">
        <f>IF(N348="snížená",J348,0)</f>
        <v>0</v>
      </c>
      <c r="BG348" s="226">
        <f>IF(N348="zákl. přenesená",J348,0)</f>
        <v>0</v>
      </c>
      <c r="BH348" s="226">
        <f>IF(N348="sníž. přenesená",J348,0)</f>
        <v>0</v>
      </c>
      <c r="BI348" s="226">
        <f>IF(N348="nulová",J348,0)</f>
        <v>0</v>
      </c>
      <c r="BJ348" s="19" t="s">
        <v>80</v>
      </c>
      <c r="BK348" s="226">
        <f>ROUND(I348*H348,2)</f>
        <v>0</v>
      </c>
      <c r="BL348" s="19" t="s">
        <v>167</v>
      </c>
      <c r="BM348" s="225" t="s">
        <v>1099</v>
      </c>
    </row>
    <row r="349" s="12" customFormat="1" ht="22.8" customHeight="1">
      <c r="A349" s="12"/>
      <c r="B349" s="198"/>
      <c r="C349" s="199"/>
      <c r="D349" s="200" t="s">
        <v>72</v>
      </c>
      <c r="E349" s="212" t="s">
        <v>1100</v>
      </c>
      <c r="F349" s="212" t="s">
        <v>1101</v>
      </c>
      <c r="G349" s="199"/>
      <c r="H349" s="199"/>
      <c r="I349" s="202"/>
      <c r="J349" s="213">
        <f>BK349</f>
        <v>0</v>
      </c>
      <c r="K349" s="199"/>
      <c r="L349" s="204"/>
      <c r="M349" s="205"/>
      <c r="N349" s="206"/>
      <c r="O349" s="206"/>
      <c r="P349" s="207">
        <f>SUM(P350:P358)</f>
        <v>0</v>
      </c>
      <c r="Q349" s="206"/>
      <c r="R349" s="207">
        <f>SUM(R350:R358)</f>
        <v>0</v>
      </c>
      <c r="S349" s="206"/>
      <c r="T349" s="208">
        <f>SUM(T350:T358)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9" t="s">
        <v>80</v>
      </c>
      <c r="AT349" s="210" t="s">
        <v>72</v>
      </c>
      <c r="AU349" s="210" t="s">
        <v>80</v>
      </c>
      <c r="AY349" s="209" t="s">
        <v>160</v>
      </c>
      <c r="BK349" s="211">
        <f>SUM(BK350:BK358)</f>
        <v>0</v>
      </c>
    </row>
    <row r="350" s="2" customFormat="1" ht="16.5" customHeight="1">
      <c r="A350" s="40"/>
      <c r="B350" s="41"/>
      <c r="C350" s="214" t="s">
        <v>1102</v>
      </c>
      <c r="D350" s="214" t="s">
        <v>163</v>
      </c>
      <c r="E350" s="215" t="s">
        <v>1103</v>
      </c>
      <c r="F350" s="216" t="s">
        <v>1104</v>
      </c>
      <c r="G350" s="217" t="s">
        <v>1105</v>
      </c>
      <c r="H350" s="218">
        <v>1</v>
      </c>
      <c r="I350" s="219"/>
      <c r="J350" s="220">
        <f>ROUND(I350*H350,2)</f>
        <v>0</v>
      </c>
      <c r="K350" s="216" t="s">
        <v>19</v>
      </c>
      <c r="L350" s="46"/>
      <c r="M350" s="221" t="s">
        <v>19</v>
      </c>
      <c r="N350" s="222" t="s">
        <v>44</v>
      </c>
      <c r="O350" s="86"/>
      <c r="P350" s="223">
        <f>O350*H350</f>
        <v>0</v>
      </c>
      <c r="Q350" s="223">
        <v>0</v>
      </c>
      <c r="R350" s="223">
        <f>Q350*H350</f>
        <v>0</v>
      </c>
      <c r="S350" s="223">
        <v>0</v>
      </c>
      <c r="T350" s="224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25" t="s">
        <v>167</v>
      </c>
      <c r="AT350" s="225" t="s">
        <v>163</v>
      </c>
      <c r="AU350" s="225" t="s">
        <v>82</v>
      </c>
      <c r="AY350" s="19" t="s">
        <v>160</v>
      </c>
      <c r="BE350" s="226">
        <f>IF(N350="základní",J350,0)</f>
        <v>0</v>
      </c>
      <c r="BF350" s="226">
        <f>IF(N350="snížená",J350,0)</f>
        <v>0</v>
      </c>
      <c r="BG350" s="226">
        <f>IF(N350="zákl. přenesená",J350,0)</f>
        <v>0</v>
      </c>
      <c r="BH350" s="226">
        <f>IF(N350="sníž. přenesená",J350,0)</f>
        <v>0</v>
      </c>
      <c r="BI350" s="226">
        <f>IF(N350="nulová",J350,0)</f>
        <v>0</v>
      </c>
      <c r="BJ350" s="19" t="s">
        <v>80</v>
      </c>
      <c r="BK350" s="226">
        <f>ROUND(I350*H350,2)</f>
        <v>0</v>
      </c>
      <c r="BL350" s="19" t="s">
        <v>167</v>
      </c>
      <c r="BM350" s="225" t="s">
        <v>1106</v>
      </c>
    </row>
    <row r="351" s="2" customFormat="1" ht="16.5" customHeight="1">
      <c r="A351" s="40"/>
      <c r="B351" s="41"/>
      <c r="C351" s="214" t="s">
        <v>1107</v>
      </c>
      <c r="D351" s="214" t="s">
        <v>163</v>
      </c>
      <c r="E351" s="215" t="s">
        <v>1108</v>
      </c>
      <c r="F351" s="216" t="s">
        <v>1109</v>
      </c>
      <c r="G351" s="217" t="s">
        <v>1105</v>
      </c>
      <c r="H351" s="218">
        <v>1</v>
      </c>
      <c r="I351" s="219"/>
      <c r="J351" s="220">
        <f>ROUND(I351*H351,2)</f>
        <v>0</v>
      </c>
      <c r="K351" s="216" t="s">
        <v>19</v>
      </c>
      <c r="L351" s="46"/>
      <c r="M351" s="221" t="s">
        <v>19</v>
      </c>
      <c r="N351" s="222" t="s">
        <v>44</v>
      </c>
      <c r="O351" s="86"/>
      <c r="P351" s="223">
        <f>O351*H351</f>
        <v>0</v>
      </c>
      <c r="Q351" s="223">
        <v>0</v>
      </c>
      <c r="R351" s="223">
        <f>Q351*H351</f>
        <v>0</v>
      </c>
      <c r="S351" s="223">
        <v>0</v>
      </c>
      <c r="T351" s="224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25" t="s">
        <v>167</v>
      </c>
      <c r="AT351" s="225" t="s">
        <v>163</v>
      </c>
      <c r="AU351" s="225" t="s">
        <v>82</v>
      </c>
      <c r="AY351" s="19" t="s">
        <v>160</v>
      </c>
      <c r="BE351" s="226">
        <f>IF(N351="základní",J351,0)</f>
        <v>0</v>
      </c>
      <c r="BF351" s="226">
        <f>IF(N351="snížená",J351,0)</f>
        <v>0</v>
      </c>
      <c r="BG351" s="226">
        <f>IF(N351="zákl. přenesená",J351,0)</f>
        <v>0</v>
      </c>
      <c r="BH351" s="226">
        <f>IF(N351="sníž. přenesená",J351,0)</f>
        <v>0</v>
      </c>
      <c r="BI351" s="226">
        <f>IF(N351="nulová",J351,0)</f>
        <v>0</v>
      </c>
      <c r="BJ351" s="19" t="s">
        <v>80</v>
      </c>
      <c r="BK351" s="226">
        <f>ROUND(I351*H351,2)</f>
        <v>0</v>
      </c>
      <c r="BL351" s="19" t="s">
        <v>167</v>
      </c>
      <c r="BM351" s="225" t="s">
        <v>1110</v>
      </c>
    </row>
    <row r="352" s="2" customFormat="1" ht="16.5" customHeight="1">
      <c r="A352" s="40"/>
      <c r="B352" s="41"/>
      <c r="C352" s="214" t="s">
        <v>1111</v>
      </c>
      <c r="D352" s="214" t="s">
        <v>163</v>
      </c>
      <c r="E352" s="215" t="s">
        <v>1112</v>
      </c>
      <c r="F352" s="216" t="s">
        <v>1113</v>
      </c>
      <c r="G352" s="217" t="s">
        <v>1105</v>
      </c>
      <c r="H352" s="218">
        <v>1</v>
      </c>
      <c r="I352" s="219"/>
      <c r="J352" s="220">
        <f>ROUND(I352*H352,2)</f>
        <v>0</v>
      </c>
      <c r="K352" s="216" t="s">
        <v>19</v>
      </c>
      <c r="L352" s="46"/>
      <c r="M352" s="221" t="s">
        <v>19</v>
      </c>
      <c r="N352" s="222" t="s">
        <v>44</v>
      </c>
      <c r="O352" s="86"/>
      <c r="P352" s="223">
        <f>O352*H352</f>
        <v>0</v>
      </c>
      <c r="Q352" s="223">
        <v>0</v>
      </c>
      <c r="R352" s="223">
        <f>Q352*H352</f>
        <v>0</v>
      </c>
      <c r="S352" s="223">
        <v>0</v>
      </c>
      <c r="T352" s="224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25" t="s">
        <v>167</v>
      </c>
      <c r="AT352" s="225" t="s">
        <v>163</v>
      </c>
      <c r="AU352" s="225" t="s">
        <v>82</v>
      </c>
      <c r="AY352" s="19" t="s">
        <v>160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9" t="s">
        <v>80</v>
      </c>
      <c r="BK352" s="226">
        <f>ROUND(I352*H352,2)</f>
        <v>0</v>
      </c>
      <c r="BL352" s="19" t="s">
        <v>167</v>
      </c>
      <c r="BM352" s="225" t="s">
        <v>1114</v>
      </c>
    </row>
    <row r="353" s="2" customFormat="1" ht="16.5" customHeight="1">
      <c r="A353" s="40"/>
      <c r="B353" s="41"/>
      <c r="C353" s="214" t="s">
        <v>1115</v>
      </c>
      <c r="D353" s="214" t="s">
        <v>163</v>
      </c>
      <c r="E353" s="215" t="s">
        <v>1116</v>
      </c>
      <c r="F353" s="216" t="s">
        <v>1117</v>
      </c>
      <c r="G353" s="217" t="s">
        <v>1105</v>
      </c>
      <c r="H353" s="218">
        <v>1</v>
      </c>
      <c r="I353" s="219"/>
      <c r="J353" s="220">
        <f>ROUND(I353*H353,2)</f>
        <v>0</v>
      </c>
      <c r="K353" s="216" t="s">
        <v>19</v>
      </c>
      <c r="L353" s="46"/>
      <c r="M353" s="221" t="s">
        <v>19</v>
      </c>
      <c r="N353" s="222" t="s">
        <v>44</v>
      </c>
      <c r="O353" s="86"/>
      <c r="P353" s="223">
        <f>O353*H353</f>
        <v>0</v>
      </c>
      <c r="Q353" s="223">
        <v>0</v>
      </c>
      <c r="R353" s="223">
        <f>Q353*H353</f>
        <v>0</v>
      </c>
      <c r="S353" s="223">
        <v>0</v>
      </c>
      <c r="T353" s="224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25" t="s">
        <v>167</v>
      </c>
      <c r="AT353" s="225" t="s">
        <v>163</v>
      </c>
      <c r="AU353" s="225" t="s">
        <v>82</v>
      </c>
      <c r="AY353" s="19" t="s">
        <v>160</v>
      </c>
      <c r="BE353" s="226">
        <f>IF(N353="základní",J353,0)</f>
        <v>0</v>
      </c>
      <c r="BF353" s="226">
        <f>IF(N353="snížená",J353,0)</f>
        <v>0</v>
      </c>
      <c r="BG353" s="226">
        <f>IF(N353="zákl. přenesená",J353,0)</f>
        <v>0</v>
      </c>
      <c r="BH353" s="226">
        <f>IF(N353="sníž. přenesená",J353,0)</f>
        <v>0</v>
      </c>
      <c r="BI353" s="226">
        <f>IF(N353="nulová",J353,0)</f>
        <v>0</v>
      </c>
      <c r="BJ353" s="19" t="s">
        <v>80</v>
      </c>
      <c r="BK353" s="226">
        <f>ROUND(I353*H353,2)</f>
        <v>0</v>
      </c>
      <c r="BL353" s="19" t="s">
        <v>167</v>
      </c>
      <c r="BM353" s="225" t="s">
        <v>1118</v>
      </c>
    </row>
    <row r="354" s="2" customFormat="1" ht="16.5" customHeight="1">
      <c r="A354" s="40"/>
      <c r="B354" s="41"/>
      <c r="C354" s="214" t="s">
        <v>1119</v>
      </c>
      <c r="D354" s="214" t="s">
        <v>163</v>
      </c>
      <c r="E354" s="215" t="s">
        <v>1120</v>
      </c>
      <c r="F354" s="216" t="s">
        <v>1121</v>
      </c>
      <c r="G354" s="217" t="s">
        <v>1105</v>
      </c>
      <c r="H354" s="218">
        <v>1</v>
      </c>
      <c r="I354" s="219"/>
      <c r="J354" s="220">
        <f>ROUND(I354*H354,2)</f>
        <v>0</v>
      </c>
      <c r="K354" s="216" t="s">
        <v>19</v>
      </c>
      <c r="L354" s="46"/>
      <c r="M354" s="221" t="s">
        <v>19</v>
      </c>
      <c r="N354" s="222" t="s">
        <v>44</v>
      </c>
      <c r="O354" s="86"/>
      <c r="P354" s="223">
        <f>O354*H354</f>
        <v>0</v>
      </c>
      <c r="Q354" s="223">
        <v>0</v>
      </c>
      <c r="R354" s="223">
        <f>Q354*H354</f>
        <v>0</v>
      </c>
      <c r="S354" s="223">
        <v>0</v>
      </c>
      <c r="T354" s="224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25" t="s">
        <v>167</v>
      </c>
      <c r="AT354" s="225" t="s">
        <v>163</v>
      </c>
      <c r="AU354" s="225" t="s">
        <v>82</v>
      </c>
      <c r="AY354" s="19" t="s">
        <v>160</v>
      </c>
      <c r="BE354" s="226">
        <f>IF(N354="základní",J354,0)</f>
        <v>0</v>
      </c>
      <c r="BF354" s="226">
        <f>IF(N354="snížená",J354,0)</f>
        <v>0</v>
      </c>
      <c r="BG354" s="226">
        <f>IF(N354="zákl. přenesená",J354,0)</f>
        <v>0</v>
      </c>
      <c r="BH354" s="226">
        <f>IF(N354="sníž. přenesená",J354,0)</f>
        <v>0</v>
      </c>
      <c r="BI354" s="226">
        <f>IF(N354="nulová",J354,0)</f>
        <v>0</v>
      </c>
      <c r="BJ354" s="19" t="s">
        <v>80</v>
      </c>
      <c r="BK354" s="226">
        <f>ROUND(I354*H354,2)</f>
        <v>0</v>
      </c>
      <c r="BL354" s="19" t="s">
        <v>167</v>
      </c>
      <c r="BM354" s="225" t="s">
        <v>929</v>
      </c>
    </row>
    <row r="355" s="2" customFormat="1" ht="16.5" customHeight="1">
      <c r="A355" s="40"/>
      <c r="B355" s="41"/>
      <c r="C355" s="214" t="s">
        <v>1122</v>
      </c>
      <c r="D355" s="214" t="s">
        <v>163</v>
      </c>
      <c r="E355" s="215" t="s">
        <v>1123</v>
      </c>
      <c r="F355" s="216" t="s">
        <v>1124</v>
      </c>
      <c r="G355" s="217" t="s">
        <v>1105</v>
      </c>
      <c r="H355" s="218">
        <v>1</v>
      </c>
      <c r="I355" s="219"/>
      <c r="J355" s="220">
        <f>ROUND(I355*H355,2)</f>
        <v>0</v>
      </c>
      <c r="K355" s="216" t="s">
        <v>19</v>
      </c>
      <c r="L355" s="46"/>
      <c r="M355" s="221" t="s">
        <v>19</v>
      </c>
      <c r="N355" s="222" t="s">
        <v>44</v>
      </c>
      <c r="O355" s="86"/>
      <c r="P355" s="223">
        <f>O355*H355</f>
        <v>0</v>
      </c>
      <c r="Q355" s="223">
        <v>0</v>
      </c>
      <c r="R355" s="223">
        <f>Q355*H355</f>
        <v>0</v>
      </c>
      <c r="S355" s="223">
        <v>0</v>
      </c>
      <c r="T355" s="224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25" t="s">
        <v>167</v>
      </c>
      <c r="AT355" s="225" t="s">
        <v>163</v>
      </c>
      <c r="AU355" s="225" t="s">
        <v>82</v>
      </c>
      <c r="AY355" s="19" t="s">
        <v>160</v>
      </c>
      <c r="BE355" s="226">
        <f>IF(N355="základní",J355,0)</f>
        <v>0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9" t="s">
        <v>80</v>
      </c>
      <c r="BK355" s="226">
        <f>ROUND(I355*H355,2)</f>
        <v>0</v>
      </c>
      <c r="BL355" s="19" t="s">
        <v>167</v>
      </c>
      <c r="BM355" s="225" t="s">
        <v>936</v>
      </c>
    </row>
    <row r="356" s="2" customFormat="1" ht="16.5" customHeight="1">
      <c r="A356" s="40"/>
      <c r="B356" s="41"/>
      <c r="C356" s="214" t="s">
        <v>1125</v>
      </c>
      <c r="D356" s="214" t="s">
        <v>163</v>
      </c>
      <c r="E356" s="215" t="s">
        <v>1126</v>
      </c>
      <c r="F356" s="216" t="s">
        <v>1127</v>
      </c>
      <c r="G356" s="217" t="s">
        <v>225</v>
      </c>
      <c r="H356" s="218">
        <v>3</v>
      </c>
      <c r="I356" s="219"/>
      <c r="J356" s="220">
        <f>ROUND(I356*H356,2)</f>
        <v>0</v>
      </c>
      <c r="K356" s="216" t="s">
        <v>19</v>
      </c>
      <c r="L356" s="46"/>
      <c r="M356" s="221" t="s">
        <v>19</v>
      </c>
      <c r="N356" s="222" t="s">
        <v>44</v>
      </c>
      <c r="O356" s="86"/>
      <c r="P356" s="223">
        <f>O356*H356</f>
        <v>0</v>
      </c>
      <c r="Q356" s="223">
        <v>0</v>
      </c>
      <c r="R356" s="223">
        <f>Q356*H356</f>
        <v>0</v>
      </c>
      <c r="S356" s="223">
        <v>0</v>
      </c>
      <c r="T356" s="224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25" t="s">
        <v>167</v>
      </c>
      <c r="AT356" s="225" t="s">
        <v>163</v>
      </c>
      <c r="AU356" s="225" t="s">
        <v>82</v>
      </c>
      <c r="AY356" s="19" t="s">
        <v>160</v>
      </c>
      <c r="BE356" s="226">
        <f>IF(N356="základní",J356,0)</f>
        <v>0</v>
      </c>
      <c r="BF356" s="226">
        <f>IF(N356="snížená",J356,0)</f>
        <v>0</v>
      </c>
      <c r="BG356" s="226">
        <f>IF(N356="zákl. přenesená",J356,0)</f>
        <v>0</v>
      </c>
      <c r="BH356" s="226">
        <f>IF(N356="sníž. přenesená",J356,0)</f>
        <v>0</v>
      </c>
      <c r="BI356" s="226">
        <f>IF(N356="nulová",J356,0)</f>
        <v>0</v>
      </c>
      <c r="BJ356" s="19" t="s">
        <v>80</v>
      </c>
      <c r="BK356" s="226">
        <f>ROUND(I356*H356,2)</f>
        <v>0</v>
      </c>
      <c r="BL356" s="19" t="s">
        <v>167</v>
      </c>
      <c r="BM356" s="225" t="s">
        <v>943</v>
      </c>
    </row>
    <row r="357" s="2" customFormat="1" ht="16.5" customHeight="1">
      <c r="A357" s="40"/>
      <c r="B357" s="41"/>
      <c r="C357" s="214" t="s">
        <v>1128</v>
      </c>
      <c r="D357" s="214" t="s">
        <v>163</v>
      </c>
      <c r="E357" s="215" t="s">
        <v>1129</v>
      </c>
      <c r="F357" s="216" t="s">
        <v>1130</v>
      </c>
      <c r="G357" s="217" t="s">
        <v>225</v>
      </c>
      <c r="H357" s="218">
        <v>1</v>
      </c>
      <c r="I357" s="219"/>
      <c r="J357" s="220">
        <f>ROUND(I357*H357,2)</f>
        <v>0</v>
      </c>
      <c r="K357" s="216" t="s">
        <v>19</v>
      </c>
      <c r="L357" s="46"/>
      <c r="M357" s="221" t="s">
        <v>19</v>
      </c>
      <c r="N357" s="222" t="s">
        <v>44</v>
      </c>
      <c r="O357" s="86"/>
      <c r="P357" s="223">
        <f>O357*H357</f>
        <v>0</v>
      </c>
      <c r="Q357" s="223">
        <v>0</v>
      </c>
      <c r="R357" s="223">
        <f>Q357*H357</f>
        <v>0</v>
      </c>
      <c r="S357" s="223">
        <v>0</v>
      </c>
      <c r="T357" s="224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25" t="s">
        <v>167</v>
      </c>
      <c r="AT357" s="225" t="s">
        <v>163</v>
      </c>
      <c r="AU357" s="225" t="s">
        <v>82</v>
      </c>
      <c r="AY357" s="19" t="s">
        <v>160</v>
      </c>
      <c r="BE357" s="226">
        <f>IF(N357="základní",J357,0)</f>
        <v>0</v>
      </c>
      <c r="BF357" s="226">
        <f>IF(N357="snížená",J357,0)</f>
        <v>0</v>
      </c>
      <c r="BG357" s="226">
        <f>IF(N357="zákl. přenesená",J357,0)</f>
        <v>0</v>
      </c>
      <c r="BH357" s="226">
        <f>IF(N357="sníž. přenesená",J357,0)</f>
        <v>0</v>
      </c>
      <c r="BI357" s="226">
        <f>IF(N357="nulová",J357,0)</f>
        <v>0</v>
      </c>
      <c r="BJ357" s="19" t="s">
        <v>80</v>
      </c>
      <c r="BK357" s="226">
        <f>ROUND(I357*H357,2)</f>
        <v>0</v>
      </c>
      <c r="BL357" s="19" t="s">
        <v>167</v>
      </c>
      <c r="BM357" s="225" t="s">
        <v>949</v>
      </c>
    </row>
    <row r="358" s="2" customFormat="1" ht="16.5" customHeight="1">
      <c r="A358" s="40"/>
      <c r="B358" s="41"/>
      <c r="C358" s="214" t="s">
        <v>1131</v>
      </c>
      <c r="D358" s="214" t="s">
        <v>163</v>
      </c>
      <c r="E358" s="215" t="s">
        <v>1132</v>
      </c>
      <c r="F358" s="216" t="s">
        <v>1133</v>
      </c>
      <c r="G358" s="217" t="s">
        <v>1105</v>
      </c>
      <c r="H358" s="218">
        <v>1</v>
      </c>
      <c r="I358" s="219"/>
      <c r="J358" s="220">
        <f>ROUND(I358*H358,2)</f>
        <v>0</v>
      </c>
      <c r="K358" s="216" t="s">
        <v>19</v>
      </c>
      <c r="L358" s="46"/>
      <c r="M358" s="221" t="s">
        <v>19</v>
      </c>
      <c r="N358" s="222" t="s">
        <v>44</v>
      </c>
      <c r="O358" s="86"/>
      <c r="P358" s="223">
        <f>O358*H358</f>
        <v>0</v>
      </c>
      <c r="Q358" s="223">
        <v>0</v>
      </c>
      <c r="R358" s="223">
        <f>Q358*H358</f>
        <v>0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167</v>
      </c>
      <c r="AT358" s="225" t="s">
        <v>163</v>
      </c>
      <c r="AU358" s="225" t="s">
        <v>82</v>
      </c>
      <c r="AY358" s="19" t="s">
        <v>160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80</v>
      </c>
      <c r="BK358" s="226">
        <f>ROUND(I358*H358,2)</f>
        <v>0</v>
      </c>
      <c r="BL358" s="19" t="s">
        <v>167</v>
      </c>
      <c r="BM358" s="225" t="s">
        <v>956</v>
      </c>
    </row>
    <row r="359" s="12" customFormat="1" ht="22.8" customHeight="1">
      <c r="A359" s="12"/>
      <c r="B359" s="198"/>
      <c r="C359" s="199"/>
      <c r="D359" s="200" t="s">
        <v>72</v>
      </c>
      <c r="E359" s="212" t="s">
        <v>1134</v>
      </c>
      <c r="F359" s="212" t="s">
        <v>1135</v>
      </c>
      <c r="G359" s="199"/>
      <c r="H359" s="199"/>
      <c r="I359" s="202"/>
      <c r="J359" s="213">
        <f>BK359</f>
        <v>0</v>
      </c>
      <c r="K359" s="199"/>
      <c r="L359" s="204"/>
      <c r="M359" s="205"/>
      <c r="N359" s="206"/>
      <c r="O359" s="206"/>
      <c r="P359" s="207">
        <f>SUM(P360:P361)</f>
        <v>0</v>
      </c>
      <c r="Q359" s="206"/>
      <c r="R359" s="207">
        <f>SUM(R360:R361)</f>
        <v>0</v>
      </c>
      <c r="S359" s="206"/>
      <c r="T359" s="208">
        <f>SUM(T360:T361)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09" t="s">
        <v>80</v>
      </c>
      <c r="AT359" s="210" t="s">
        <v>72</v>
      </c>
      <c r="AU359" s="210" t="s">
        <v>80</v>
      </c>
      <c r="AY359" s="209" t="s">
        <v>160</v>
      </c>
      <c r="BK359" s="211">
        <f>SUM(BK360:BK361)</f>
        <v>0</v>
      </c>
    </row>
    <row r="360" s="2" customFormat="1" ht="33" customHeight="1">
      <c r="A360" s="40"/>
      <c r="B360" s="41"/>
      <c r="C360" s="214" t="s">
        <v>1136</v>
      </c>
      <c r="D360" s="214" t="s">
        <v>163</v>
      </c>
      <c r="E360" s="215" t="s">
        <v>1137</v>
      </c>
      <c r="F360" s="216" t="s">
        <v>774</v>
      </c>
      <c r="G360" s="217" t="s">
        <v>225</v>
      </c>
      <c r="H360" s="218">
        <v>1</v>
      </c>
      <c r="I360" s="219"/>
      <c r="J360" s="220">
        <f>ROUND(I360*H360,2)</f>
        <v>0</v>
      </c>
      <c r="K360" s="216" t="s">
        <v>19</v>
      </c>
      <c r="L360" s="46"/>
      <c r="M360" s="221" t="s">
        <v>19</v>
      </c>
      <c r="N360" s="222" t="s">
        <v>44</v>
      </c>
      <c r="O360" s="86"/>
      <c r="P360" s="223">
        <f>O360*H360</f>
        <v>0</v>
      </c>
      <c r="Q360" s="223">
        <v>0</v>
      </c>
      <c r="R360" s="223">
        <f>Q360*H360</f>
        <v>0</v>
      </c>
      <c r="S360" s="223">
        <v>0</v>
      </c>
      <c r="T360" s="224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25" t="s">
        <v>167</v>
      </c>
      <c r="AT360" s="225" t="s">
        <v>163</v>
      </c>
      <c r="AU360" s="225" t="s">
        <v>82</v>
      </c>
      <c r="AY360" s="19" t="s">
        <v>160</v>
      </c>
      <c r="BE360" s="226">
        <f>IF(N360="základní",J360,0)</f>
        <v>0</v>
      </c>
      <c r="BF360" s="226">
        <f>IF(N360="snížená",J360,0)</f>
        <v>0</v>
      </c>
      <c r="BG360" s="226">
        <f>IF(N360="zákl. přenesená",J360,0)</f>
        <v>0</v>
      </c>
      <c r="BH360" s="226">
        <f>IF(N360="sníž. přenesená",J360,0)</f>
        <v>0</v>
      </c>
      <c r="BI360" s="226">
        <f>IF(N360="nulová",J360,0)</f>
        <v>0</v>
      </c>
      <c r="BJ360" s="19" t="s">
        <v>80</v>
      </c>
      <c r="BK360" s="226">
        <f>ROUND(I360*H360,2)</f>
        <v>0</v>
      </c>
      <c r="BL360" s="19" t="s">
        <v>167</v>
      </c>
      <c r="BM360" s="225" t="s">
        <v>964</v>
      </c>
    </row>
    <row r="361" s="2" customFormat="1" ht="16.5" customHeight="1">
      <c r="A361" s="40"/>
      <c r="B361" s="41"/>
      <c r="C361" s="214" t="s">
        <v>1138</v>
      </c>
      <c r="D361" s="214" t="s">
        <v>163</v>
      </c>
      <c r="E361" s="215" t="s">
        <v>1139</v>
      </c>
      <c r="F361" s="216" t="s">
        <v>1140</v>
      </c>
      <c r="G361" s="217" t="s">
        <v>1105</v>
      </c>
      <c r="H361" s="218">
        <v>1</v>
      </c>
      <c r="I361" s="219"/>
      <c r="J361" s="220">
        <f>ROUND(I361*H361,2)</f>
        <v>0</v>
      </c>
      <c r="K361" s="216" t="s">
        <v>19</v>
      </c>
      <c r="L361" s="46"/>
      <c r="M361" s="221" t="s">
        <v>19</v>
      </c>
      <c r="N361" s="222" t="s">
        <v>44</v>
      </c>
      <c r="O361" s="86"/>
      <c r="P361" s="223">
        <f>O361*H361</f>
        <v>0</v>
      </c>
      <c r="Q361" s="223">
        <v>0</v>
      </c>
      <c r="R361" s="223">
        <f>Q361*H361</f>
        <v>0</v>
      </c>
      <c r="S361" s="223">
        <v>0</v>
      </c>
      <c r="T361" s="224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5" t="s">
        <v>167</v>
      </c>
      <c r="AT361" s="225" t="s">
        <v>163</v>
      </c>
      <c r="AU361" s="225" t="s">
        <v>82</v>
      </c>
      <c r="AY361" s="19" t="s">
        <v>160</v>
      </c>
      <c r="BE361" s="226">
        <f>IF(N361="základní",J361,0)</f>
        <v>0</v>
      </c>
      <c r="BF361" s="226">
        <f>IF(N361="snížená",J361,0)</f>
        <v>0</v>
      </c>
      <c r="BG361" s="226">
        <f>IF(N361="zákl. přenesená",J361,0)</f>
        <v>0</v>
      </c>
      <c r="BH361" s="226">
        <f>IF(N361="sníž. přenesená",J361,0)</f>
        <v>0</v>
      </c>
      <c r="BI361" s="226">
        <f>IF(N361="nulová",J361,0)</f>
        <v>0</v>
      </c>
      <c r="BJ361" s="19" t="s">
        <v>80</v>
      </c>
      <c r="BK361" s="226">
        <f>ROUND(I361*H361,2)</f>
        <v>0</v>
      </c>
      <c r="BL361" s="19" t="s">
        <v>167</v>
      </c>
      <c r="BM361" s="225" t="s">
        <v>970</v>
      </c>
    </row>
    <row r="362" s="12" customFormat="1" ht="22.8" customHeight="1">
      <c r="A362" s="12"/>
      <c r="B362" s="198"/>
      <c r="C362" s="199"/>
      <c r="D362" s="200" t="s">
        <v>72</v>
      </c>
      <c r="E362" s="212" t="s">
        <v>1141</v>
      </c>
      <c r="F362" s="212" t="s">
        <v>1142</v>
      </c>
      <c r="G362" s="199"/>
      <c r="H362" s="199"/>
      <c r="I362" s="202"/>
      <c r="J362" s="213">
        <f>BK362</f>
        <v>0</v>
      </c>
      <c r="K362" s="199"/>
      <c r="L362" s="204"/>
      <c r="M362" s="205"/>
      <c r="N362" s="206"/>
      <c r="O362" s="206"/>
      <c r="P362" s="207">
        <f>SUM(P363:P404)</f>
        <v>0</v>
      </c>
      <c r="Q362" s="206"/>
      <c r="R362" s="207">
        <f>SUM(R363:R404)</f>
        <v>0</v>
      </c>
      <c r="S362" s="206"/>
      <c r="T362" s="208">
        <f>SUM(T363:T404)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09" t="s">
        <v>80</v>
      </c>
      <c r="AT362" s="210" t="s">
        <v>72</v>
      </c>
      <c r="AU362" s="210" t="s">
        <v>80</v>
      </c>
      <c r="AY362" s="209" t="s">
        <v>160</v>
      </c>
      <c r="BK362" s="211">
        <f>SUM(BK363:BK404)</f>
        <v>0</v>
      </c>
    </row>
    <row r="363" s="2" customFormat="1" ht="24.15" customHeight="1">
      <c r="A363" s="40"/>
      <c r="B363" s="41"/>
      <c r="C363" s="214" t="s">
        <v>1143</v>
      </c>
      <c r="D363" s="214" t="s">
        <v>163</v>
      </c>
      <c r="E363" s="215" t="s">
        <v>1144</v>
      </c>
      <c r="F363" s="216" t="s">
        <v>1145</v>
      </c>
      <c r="G363" s="217" t="s">
        <v>225</v>
      </c>
      <c r="H363" s="218">
        <v>1</v>
      </c>
      <c r="I363" s="219"/>
      <c r="J363" s="220">
        <f>ROUND(I363*H363,2)</f>
        <v>0</v>
      </c>
      <c r="K363" s="216" t="s">
        <v>19</v>
      </c>
      <c r="L363" s="46"/>
      <c r="M363" s="221" t="s">
        <v>19</v>
      </c>
      <c r="N363" s="222" t="s">
        <v>44</v>
      </c>
      <c r="O363" s="86"/>
      <c r="P363" s="223">
        <f>O363*H363</f>
        <v>0</v>
      </c>
      <c r="Q363" s="223">
        <v>0</v>
      </c>
      <c r="R363" s="223">
        <f>Q363*H363</f>
        <v>0</v>
      </c>
      <c r="S363" s="223">
        <v>0</v>
      </c>
      <c r="T363" s="224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25" t="s">
        <v>167</v>
      </c>
      <c r="AT363" s="225" t="s">
        <v>163</v>
      </c>
      <c r="AU363" s="225" t="s">
        <v>82</v>
      </c>
      <c r="AY363" s="19" t="s">
        <v>160</v>
      </c>
      <c r="BE363" s="226">
        <f>IF(N363="základní",J363,0)</f>
        <v>0</v>
      </c>
      <c r="BF363" s="226">
        <f>IF(N363="snížená",J363,0)</f>
        <v>0</v>
      </c>
      <c r="BG363" s="226">
        <f>IF(N363="zákl. přenesená",J363,0)</f>
        <v>0</v>
      </c>
      <c r="BH363" s="226">
        <f>IF(N363="sníž. přenesená",J363,0)</f>
        <v>0</v>
      </c>
      <c r="BI363" s="226">
        <f>IF(N363="nulová",J363,0)</f>
        <v>0</v>
      </c>
      <c r="BJ363" s="19" t="s">
        <v>80</v>
      </c>
      <c r="BK363" s="226">
        <f>ROUND(I363*H363,2)</f>
        <v>0</v>
      </c>
      <c r="BL363" s="19" t="s">
        <v>167</v>
      </c>
      <c r="BM363" s="225" t="s">
        <v>976</v>
      </c>
    </row>
    <row r="364" s="2" customFormat="1" ht="16.5" customHeight="1">
      <c r="A364" s="40"/>
      <c r="B364" s="41"/>
      <c r="C364" s="214" t="s">
        <v>1146</v>
      </c>
      <c r="D364" s="214" t="s">
        <v>163</v>
      </c>
      <c r="E364" s="215" t="s">
        <v>1147</v>
      </c>
      <c r="F364" s="216" t="s">
        <v>1148</v>
      </c>
      <c r="G364" s="217" t="s">
        <v>396</v>
      </c>
      <c r="H364" s="218">
        <v>1</v>
      </c>
      <c r="I364" s="219"/>
      <c r="J364" s="220">
        <f>ROUND(I364*H364,2)</f>
        <v>0</v>
      </c>
      <c r="K364" s="216" t="s">
        <v>19</v>
      </c>
      <c r="L364" s="46"/>
      <c r="M364" s="221" t="s">
        <v>19</v>
      </c>
      <c r="N364" s="222" t="s">
        <v>44</v>
      </c>
      <c r="O364" s="86"/>
      <c r="P364" s="223">
        <f>O364*H364</f>
        <v>0</v>
      </c>
      <c r="Q364" s="223">
        <v>0</v>
      </c>
      <c r="R364" s="223">
        <f>Q364*H364</f>
        <v>0</v>
      </c>
      <c r="S364" s="223">
        <v>0</v>
      </c>
      <c r="T364" s="224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25" t="s">
        <v>167</v>
      </c>
      <c r="AT364" s="225" t="s">
        <v>163</v>
      </c>
      <c r="AU364" s="225" t="s">
        <v>82</v>
      </c>
      <c r="AY364" s="19" t="s">
        <v>160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9" t="s">
        <v>80</v>
      </c>
      <c r="BK364" s="226">
        <f>ROUND(I364*H364,2)</f>
        <v>0</v>
      </c>
      <c r="BL364" s="19" t="s">
        <v>167</v>
      </c>
      <c r="BM364" s="225" t="s">
        <v>982</v>
      </c>
    </row>
    <row r="365" s="2" customFormat="1" ht="16.5" customHeight="1">
      <c r="A365" s="40"/>
      <c r="B365" s="41"/>
      <c r="C365" s="214" t="s">
        <v>1149</v>
      </c>
      <c r="D365" s="214" t="s">
        <v>163</v>
      </c>
      <c r="E365" s="215" t="s">
        <v>1150</v>
      </c>
      <c r="F365" s="216" t="s">
        <v>395</v>
      </c>
      <c r="G365" s="217" t="s">
        <v>396</v>
      </c>
      <c r="H365" s="218">
        <v>3</v>
      </c>
      <c r="I365" s="219"/>
      <c r="J365" s="220">
        <f>ROUND(I365*H365,2)</f>
        <v>0</v>
      </c>
      <c r="K365" s="216" t="s">
        <v>19</v>
      </c>
      <c r="L365" s="46"/>
      <c r="M365" s="221" t="s">
        <v>19</v>
      </c>
      <c r="N365" s="222" t="s">
        <v>44</v>
      </c>
      <c r="O365" s="86"/>
      <c r="P365" s="223">
        <f>O365*H365</f>
        <v>0</v>
      </c>
      <c r="Q365" s="223">
        <v>0</v>
      </c>
      <c r="R365" s="223">
        <f>Q365*H365</f>
        <v>0</v>
      </c>
      <c r="S365" s="223">
        <v>0</v>
      </c>
      <c r="T365" s="224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25" t="s">
        <v>167</v>
      </c>
      <c r="AT365" s="225" t="s">
        <v>163</v>
      </c>
      <c r="AU365" s="225" t="s">
        <v>82</v>
      </c>
      <c r="AY365" s="19" t="s">
        <v>160</v>
      </c>
      <c r="BE365" s="226">
        <f>IF(N365="základní",J365,0)</f>
        <v>0</v>
      </c>
      <c r="BF365" s="226">
        <f>IF(N365="snížená",J365,0)</f>
        <v>0</v>
      </c>
      <c r="BG365" s="226">
        <f>IF(N365="zákl. přenesená",J365,0)</f>
        <v>0</v>
      </c>
      <c r="BH365" s="226">
        <f>IF(N365="sníž. přenesená",J365,0)</f>
        <v>0</v>
      </c>
      <c r="BI365" s="226">
        <f>IF(N365="nulová",J365,0)</f>
        <v>0</v>
      </c>
      <c r="BJ365" s="19" t="s">
        <v>80</v>
      </c>
      <c r="BK365" s="226">
        <f>ROUND(I365*H365,2)</f>
        <v>0</v>
      </c>
      <c r="BL365" s="19" t="s">
        <v>167</v>
      </c>
      <c r="BM365" s="225" t="s">
        <v>988</v>
      </c>
    </row>
    <row r="366" s="2" customFormat="1" ht="16.5" customHeight="1">
      <c r="A366" s="40"/>
      <c r="B366" s="41"/>
      <c r="C366" s="214" t="s">
        <v>1151</v>
      </c>
      <c r="D366" s="214" t="s">
        <v>163</v>
      </c>
      <c r="E366" s="215" t="s">
        <v>1152</v>
      </c>
      <c r="F366" s="216" t="s">
        <v>399</v>
      </c>
      <c r="G366" s="217" t="s">
        <v>396</v>
      </c>
      <c r="H366" s="218">
        <v>1</v>
      </c>
      <c r="I366" s="219"/>
      <c r="J366" s="220">
        <f>ROUND(I366*H366,2)</f>
        <v>0</v>
      </c>
      <c r="K366" s="216" t="s">
        <v>19</v>
      </c>
      <c r="L366" s="46"/>
      <c r="M366" s="221" t="s">
        <v>19</v>
      </c>
      <c r="N366" s="222" t="s">
        <v>44</v>
      </c>
      <c r="O366" s="86"/>
      <c r="P366" s="223">
        <f>O366*H366</f>
        <v>0</v>
      </c>
      <c r="Q366" s="223">
        <v>0</v>
      </c>
      <c r="R366" s="223">
        <f>Q366*H366</f>
        <v>0</v>
      </c>
      <c r="S366" s="223">
        <v>0</v>
      </c>
      <c r="T366" s="224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25" t="s">
        <v>167</v>
      </c>
      <c r="AT366" s="225" t="s">
        <v>163</v>
      </c>
      <c r="AU366" s="225" t="s">
        <v>82</v>
      </c>
      <c r="AY366" s="19" t="s">
        <v>160</v>
      </c>
      <c r="BE366" s="226">
        <f>IF(N366="základní",J366,0)</f>
        <v>0</v>
      </c>
      <c r="BF366" s="226">
        <f>IF(N366="snížená",J366,0)</f>
        <v>0</v>
      </c>
      <c r="BG366" s="226">
        <f>IF(N366="zákl. přenesená",J366,0)</f>
        <v>0</v>
      </c>
      <c r="BH366" s="226">
        <f>IF(N366="sníž. přenesená",J366,0)</f>
        <v>0</v>
      </c>
      <c r="BI366" s="226">
        <f>IF(N366="nulová",J366,0)</f>
        <v>0</v>
      </c>
      <c r="BJ366" s="19" t="s">
        <v>80</v>
      </c>
      <c r="BK366" s="226">
        <f>ROUND(I366*H366,2)</f>
        <v>0</v>
      </c>
      <c r="BL366" s="19" t="s">
        <v>167</v>
      </c>
      <c r="BM366" s="225" t="s">
        <v>994</v>
      </c>
    </row>
    <row r="367" s="2" customFormat="1" ht="16.5" customHeight="1">
      <c r="A367" s="40"/>
      <c r="B367" s="41"/>
      <c r="C367" s="214" t="s">
        <v>1153</v>
      </c>
      <c r="D367" s="214" t="s">
        <v>163</v>
      </c>
      <c r="E367" s="215" t="s">
        <v>1154</v>
      </c>
      <c r="F367" s="216" t="s">
        <v>401</v>
      </c>
      <c r="G367" s="217" t="s">
        <v>396</v>
      </c>
      <c r="H367" s="218">
        <v>1</v>
      </c>
      <c r="I367" s="219"/>
      <c r="J367" s="220">
        <f>ROUND(I367*H367,2)</f>
        <v>0</v>
      </c>
      <c r="K367" s="216" t="s">
        <v>19</v>
      </c>
      <c r="L367" s="46"/>
      <c r="M367" s="221" t="s">
        <v>19</v>
      </c>
      <c r="N367" s="222" t="s">
        <v>44</v>
      </c>
      <c r="O367" s="86"/>
      <c r="P367" s="223">
        <f>O367*H367</f>
        <v>0</v>
      </c>
      <c r="Q367" s="223">
        <v>0</v>
      </c>
      <c r="R367" s="223">
        <f>Q367*H367</f>
        <v>0</v>
      </c>
      <c r="S367" s="223">
        <v>0</v>
      </c>
      <c r="T367" s="224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25" t="s">
        <v>167</v>
      </c>
      <c r="AT367" s="225" t="s">
        <v>163</v>
      </c>
      <c r="AU367" s="225" t="s">
        <v>82</v>
      </c>
      <c r="AY367" s="19" t="s">
        <v>160</v>
      </c>
      <c r="BE367" s="226">
        <f>IF(N367="základní",J367,0)</f>
        <v>0</v>
      </c>
      <c r="BF367" s="226">
        <f>IF(N367="snížená",J367,0)</f>
        <v>0</v>
      </c>
      <c r="BG367" s="226">
        <f>IF(N367="zákl. přenesená",J367,0)</f>
        <v>0</v>
      </c>
      <c r="BH367" s="226">
        <f>IF(N367="sníž. přenesená",J367,0)</f>
        <v>0</v>
      </c>
      <c r="BI367" s="226">
        <f>IF(N367="nulová",J367,0)</f>
        <v>0</v>
      </c>
      <c r="BJ367" s="19" t="s">
        <v>80</v>
      </c>
      <c r="BK367" s="226">
        <f>ROUND(I367*H367,2)</f>
        <v>0</v>
      </c>
      <c r="BL367" s="19" t="s">
        <v>167</v>
      </c>
      <c r="BM367" s="225" t="s">
        <v>1001</v>
      </c>
    </row>
    <row r="368" s="2" customFormat="1" ht="16.5" customHeight="1">
      <c r="A368" s="40"/>
      <c r="B368" s="41"/>
      <c r="C368" s="214" t="s">
        <v>1155</v>
      </c>
      <c r="D368" s="214" t="s">
        <v>163</v>
      </c>
      <c r="E368" s="215" t="s">
        <v>1156</v>
      </c>
      <c r="F368" s="216" t="s">
        <v>1157</v>
      </c>
      <c r="G368" s="217" t="s">
        <v>396</v>
      </c>
      <c r="H368" s="218">
        <v>1</v>
      </c>
      <c r="I368" s="219"/>
      <c r="J368" s="220">
        <f>ROUND(I368*H368,2)</f>
        <v>0</v>
      </c>
      <c r="K368" s="216" t="s">
        <v>19</v>
      </c>
      <c r="L368" s="46"/>
      <c r="M368" s="221" t="s">
        <v>19</v>
      </c>
      <c r="N368" s="222" t="s">
        <v>44</v>
      </c>
      <c r="O368" s="86"/>
      <c r="P368" s="223">
        <f>O368*H368</f>
        <v>0</v>
      </c>
      <c r="Q368" s="223">
        <v>0</v>
      </c>
      <c r="R368" s="223">
        <f>Q368*H368</f>
        <v>0</v>
      </c>
      <c r="S368" s="223">
        <v>0</v>
      </c>
      <c r="T368" s="224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25" t="s">
        <v>167</v>
      </c>
      <c r="AT368" s="225" t="s">
        <v>163</v>
      </c>
      <c r="AU368" s="225" t="s">
        <v>82</v>
      </c>
      <c r="AY368" s="19" t="s">
        <v>160</v>
      </c>
      <c r="BE368" s="226">
        <f>IF(N368="základní",J368,0)</f>
        <v>0</v>
      </c>
      <c r="BF368" s="226">
        <f>IF(N368="snížená",J368,0)</f>
        <v>0</v>
      </c>
      <c r="BG368" s="226">
        <f>IF(N368="zákl. přenesená",J368,0)</f>
        <v>0</v>
      </c>
      <c r="BH368" s="226">
        <f>IF(N368="sníž. přenesená",J368,0)</f>
        <v>0</v>
      </c>
      <c r="BI368" s="226">
        <f>IF(N368="nulová",J368,0)</f>
        <v>0</v>
      </c>
      <c r="BJ368" s="19" t="s">
        <v>80</v>
      </c>
      <c r="BK368" s="226">
        <f>ROUND(I368*H368,2)</f>
        <v>0</v>
      </c>
      <c r="BL368" s="19" t="s">
        <v>167</v>
      </c>
      <c r="BM368" s="225" t="s">
        <v>1007</v>
      </c>
    </row>
    <row r="369" s="2" customFormat="1" ht="16.5" customHeight="1">
      <c r="A369" s="40"/>
      <c r="B369" s="41"/>
      <c r="C369" s="214" t="s">
        <v>1158</v>
      </c>
      <c r="D369" s="214" t="s">
        <v>163</v>
      </c>
      <c r="E369" s="215" t="s">
        <v>1159</v>
      </c>
      <c r="F369" s="216" t="s">
        <v>462</v>
      </c>
      <c r="G369" s="217" t="s">
        <v>396</v>
      </c>
      <c r="H369" s="218">
        <v>3</v>
      </c>
      <c r="I369" s="219"/>
      <c r="J369" s="220">
        <f>ROUND(I369*H369,2)</f>
        <v>0</v>
      </c>
      <c r="K369" s="216" t="s">
        <v>19</v>
      </c>
      <c r="L369" s="46"/>
      <c r="M369" s="221" t="s">
        <v>19</v>
      </c>
      <c r="N369" s="222" t="s">
        <v>44</v>
      </c>
      <c r="O369" s="86"/>
      <c r="P369" s="223">
        <f>O369*H369</f>
        <v>0</v>
      </c>
      <c r="Q369" s="223">
        <v>0</v>
      </c>
      <c r="R369" s="223">
        <f>Q369*H369</f>
        <v>0</v>
      </c>
      <c r="S369" s="223">
        <v>0</v>
      </c>
      <c r="T369" s="224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25" t="s">
        <v>167</v>
      </c>
      <c r="AT369" s="225" t="s">
        <v>163</v>
      </c>
      <c r="AU369" s="225" t="s">
        <v>82</v>
      </c>
      <c r="AY369" s="19" t="s">
        <v>160</v>
      </c>
      <c r="BE369" s="226">
        <f>IF(N369="základní",J369,0)</f>
        <v>0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19" t="s">
        <v>80</v>
      </c>
      <c r="BK369" s="226">
        <f>ROUND(I369*H369,2)</f>
        <v>0</v>
      </c>
      <c r="BL369" s="19" t="s">
        <v>167</v>
      </c>
      <c r="BM369" s="225" t="s">
        <v>1013</v>
      </c>
    </row>
    <row r="370" s="2" customFormat="1" ht="16.5" customHeight="1">
      <c r="A370" s="40"/>
      <c r="B370" s="41"/>
      <c r="C370" s="214" t="s">
        <v>1160</v>
      </c>
      <c r="D370" s="214" t="s">
        <v>163</v>
      </c>
      <c r="E370" s="215" t="s">
        <v>1161</v>
      </c>
      <c r="F370" s="216" t="s">
        <v>465</v>
      </c>
      <c r="G370" s="217" t="s">
        <v>396</v>
      </c>
      <c r="H370" s="218">
        <v>1</v>
      </c>
      <c r="I370" s="219"/>
      <c r="J370" s="220">
        <f>ROUND(I370*H370,2)</f>
        <v>0</v>
      </c>
      <c r="K370" s="216" t="s">
        <v>19</v>
      </c>
      <c r="L370" s="46"/>
      <c r="M370" s="221" t="s">
        <v>19</v>
      </c>
      <c r="N370" s="222" t="s">
        <v>44</v>
      </c>
      <c r="O370" s="86"/>
      <c r="P370" s="223">
        <f>O370*H370</f>
        <v>0</v>
      </c>
      <c r="Q370" s="223">
        <v>0</v>
      </c>
      <c r="R370" s="223">
        <f>Q370*H370</f>
        <v>0</v>
      </c>
      <c r="S370" s="223">
        <v>0</v>
      </c>
      <c r="T370" s="224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25" t="s">
        <v>167</v>
      </c>
      <c r="AT370" s="225" t="s">
        <v>163</v>
      </c>
      <c r="AU370" s="225" t="s">
        <v>82</v>
      </c>
      <c r="AY370" s="19" t="s">
        <v>160</v>
      </c>
      <c r="BE370" s="226">
        <f>IF(N370="základní",J370,0)</f>
        <v>0</v>
      </c>
      <c r="BF370" s="226">
        <f>IF(N370="snížená",J370,0)</f>
        <v>0</v>
      </c>
      <c r="BG370" s="226">
        <f>IF(N370="zákl. přenesená",J370,0)</f>
        <v>0</v>
      </c>
      <c r="BH370" s="226">
        <f>IF(N370="sníž. přenesená",J370,0)</f>
        <v>0</v>
      </c>
      <c r="BI370" s="226">
        <f>IF(N370="nulová",J370,0)</f>
        <v>0</v>
      </c>
      <c r="BJ370" s="19" t="s">
        <v>80</v>
      </c>
      <c r="BK370" s="226">
        <f>ROUND(I370*H370,2)</f>
        <v>0</v>
      </c>
      <c r="BL370" s="19" t="s">
        <v>167</v>
      </c>
      <c r="BM370" s="225" t="s">
        <v>1019</v>
      </c>
    </row>
    <row r="371" s="2" customFormat="1" ht="16.5" customHeight="1">
      <c r="A371" s="40"/>
      <c r="B371" s="41"/>
      <c r="C371" s="214" t="s">
        <v>1162</v>
      </c>
      <c r="D371" s="214" t="s">
        <v>163</v>
      </c>
      <c r="E371" s="215" t="s">
        <v>1163</v>
      </c>
      <c r="F371" s="216" t="s">
        <v>468</v>
      </c>
      <c r="G371" s="217" t="s">
        <v>396</v>
      </c>
      <c r="H371" s="218">
        <v>1</v>
      </c>
      <c r="I371" s="219"/>
      <c r="J371" s="220">
        <f>ROUND(I371*H371,2)</f>
        <v>0</v>
      </c>
      <c r="K371" s="216" t="s">
        <v>19</v>
      </c>
      <c r="L371" s="46"/>
      <c r="M371" s="221" t="s">
        <v>19</v>
      </c>
      <c r="N371" s="222" t="s">
        <v>44</v>
      </c>
      <c r="O371" s="86"/>
      <c r="P371" s="223">
        <f>O371*H371</f>
        <v>0</v>
      </c>
      <c r="Q371" s="223">
        <v>0</v>
      </c>
      <c r="R371" s="223">
        <f>Q371*H371</f>
        <v>0</v>
      </c>
      <c r="S371" s="223">
        <v>0</v>
      </c>
      <c r="T371" s="224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25" t="s">
        <v>167</v>
      </c>
      <c r="AT371" s="225" t="s">
        <v>163</v>
      </c>
      <c r="AU371" s="225" t="s">
        <v>82</v>
      </c>
      <c r="AY371" s="19" t="s">
        <v>160</v>
      </c>
      <c r="BE371" s="226">
        <f>IF(N371="základní",J371,0)</f>
        <v>0</v>
      </c>
      <c r="BF371" s="226">
        <f>IF(N371="snížená",J371,0)</f>
        <v>0</v>
      </c>
      <c r="BG371" s="226">
        <f>IF(N371="zákl. přenesená",J371,0)</f>
        <v>0</v>
      </c>
      <c r="BH371" s="226">
        <f>IF(N371="sníž. přenesená",J371,0)</f>
        <v>0</v>
      </c>
      <c r="BI371" s="226">
        <f>IF(N371="nulová",J371,0)</f>
        <v>0</v>
      </c>
      <c r="BJ371" s="19" t="s">
        <v>80</v>
      </c>
      <c r="BK371" s="226">
        <f>ROUND(I371*H371,2)</f>
        <v>0</v>
      </c>
      <c r="BL371" s="19" t="s">
        <v>167</v>
      </c>
      <c r="BM371" s="225" t="s">
        <v>1025</v>
      </c>
    </row>
    <row r="372" s="2" customFormat="1" ht="16.5" customHeight="1">
      <c r="A372" s="40"/>
      <c r="B372" s="41"/>
      <c r="C372" s="214" t="s">
        <v>1164</v>
      </c>
      <c r="D372" s="214" t="s">
        <v>163</v>
      </c>
      <c r="E372" s="215" t="s">
        <v>1165</v>
      </c>
      <c r="F372" s="216" t="s">
        <v>480</v>
      </c>
      <c r="G372" s="217" t="s">
        <v>396</v>
      </c>
      <c r="H372" s="218">
        <v>1</v>
      </c>
      <c r="I372" s="219"/>
      <c r="J372" s="220">
        <f>ROUND(I372*H372,2)</f>
        <v>0</v>
      </c>
      <c r="K372" s="216" t="s">
        <v>19</v>
      </c>
      <c r="L372" s="46"/>
      <c r="M372" s="221" t="s">
        <v>19</v>
      </c>
      <c r="N372" s="222" t="s">
        <v>44</v>
      </c>
      <c r="O372" s="86"/>
      <c r="P372" s="223">
        <f>O372*H372</f>
        <v>0</v>
      </c>
      <c r="Q372" s="223">
        <v>0</v>
      </c>
      <c r="R372" s="223">
        <f>Q372*H372</f>
        <v>0</v>
      </c>
      <c r="S372" s="223">
        <v>0</v>
      </c>
      <c r="T372" s="224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25" t="s">
        <v>167</v>
      </c>
      <c r="AT372" s="225" t="s">
        <v>163</v>
      </c>
      <c r="AU372" s="225" t="s">
        <v>82</v>
      </c>
      <c r="AY372" s="19" t="s">
        <v>160</v>
      </c>
      <c r="BE372" s="226">
        <f>IF(N372="základní",J372,0)</f>
        <v>0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9" t="s">
        <v>80</v>
      </c>
      <c r="BK372" s="226">
        <f>ROUND(I372*H372,2)</f>
        <v>0</v>
      </c>
      <c r="BL372" s="19" t="s">
        <v>167</v>
      </c>
      <c r="BM372" s="225" t="s">
        <v>1031</v>
      </c>
    </row>
    <row r="373" s="2" customFormat="1" ht="16.5" customHeight="1">
      <c r="A373" s="40"/>
      <c r="B373" s="41"/>
      <c r="C373" s="214" t="s">
        <v>1166</v>
      </c>
      <c r="D373" s="214" t="s">
        <v>163</v>
      </c>
      <c r="E373" s="215" t="s">
        <v>1167</v>
      </c>
      <c r="F373" s="216" t="s">
        <v>462</v>
      </c>
      <c r="G373" s="217" t="s">
        <v>396</v>
      </c>
      <c r="H373" s="218">
        <v>1</v>
      </c>
      <c r="I373" s="219"/>
      <c r="J373" s="220">
        <f>ROUND(I373*H373,2)</f>
        <v>0</v>
      </c>
      <c r="K373" s="216" t="s">
        <v>19</v>
      </c>
      <c r="L373" s="46"/>
      <c r="M373" s="221" t="s">
        <v>19</v>
      </c>
      <c r="N373" s="222" t="s">
        <v>44</v>
      </c>
      <c r="O373" s="86"/>
      <c r="P373" s="223">
        <f>O373*H373</f>
        <v>0</v>
      </c>
      <c r="Q373" s="223">
        <v>0</v>
      </c>
      <c r="R373" s="223">
        <f>Q373*H373</f>
        <v>0</v>
      </c>
      <c r="S373" s="223">
        <v>0</v>
      </c>
      <c r="T373" s="224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25" t="s">
        <v>167</v>
      </c>
      <c r="AT373" s="225" t="s">
        <v>163</v>
      </c>
      <c r="AU373" s="225" t="s">
        <v>82</v>
      </c>
      <c r="AY373" s="19" t="s">
        <v>160</v>
      </c>
      <c r="BE373" s="226">
        <f>IF(N373="základní",J373,0)</f>
        <v>0</v>
      </c>
      <c r="BF373" s="226">
        <f>IF(N373="snížená",J373,0)</f>
        <v>0</v>
      </c>
      <c r="BG373" s="226">
        <f>IF(N373="zákl. přenesená",J373,0)</f>
        <v>0</v>
      </c>
      <c r="BH373" s="226">
        <f>IF(N373="sníž. přenesená",J373,0)</f>
        <v>0</v>
      </c>
      <c r="BI373" s="226">
        <f>IF(N373="nulová",J373,0)</f>
        <v>0</v>
      </c>
      <c r="BJ373" s="19" t="s">
        <v>80</v>
      </c>
      <c r="BK373" s="226">
        <f>ROUND(I373*H373,2)</f>
        <v>0</v>
      </c>
      <c r="BL373" s="19" t="s">
        <v>167</v>
      </c>
      <c r="BM373" s="225" t="s">
        <v>1038</v>
      </c>
    </row>
    <row r="374" s="2" customFormat="1" ht="16.5" customHeight="1">
      <c r="A374" s="40"/>
      <c r="B374" s="41"/>
      <c r="C374" s="214" t="s">
        <v>1168</v>
      </c>
      <c r="D374" s="214" t="s">
        <v>163</v>
      </c>
      <c r="E374" s="215" t="s">
        <v>1169</v>
      </c>
      <c r="F374" s="216" t="s">
        <v>465</v>
      </c>
      <c r="G374" s="217" t="s">
        <v>396</v>
      </c>
      <c r="H374" s="218">
        <v>1</v>
      </c>
      <c r="I374" s="219"/>
      <c r="J374" s="220">
        <f>ROUND(I374*H374,2)</f>
        <v>0</v>
      </c>
      <c r="K374" s="216" t="s">
        <v>19</v>
      </c>
      <c r="L374" s="46"/>
      <c r="M374" s="221" t="s">
        <v>19</v>
      </c>
      <c r="N374" s="222" t="s">
        <v>44</v>
      </c>
      <c r="O374" s="86"/>
      <c r="P374" s="223">
        <f>O374*H374</f>
        <v>0</v>
      </c>
      <c r="Q374" s="223">
        <v>0</v>
      </c>
      <c r="R374" s="223">
        <f>Q374*H374</f>
        <v>0</v>
      </c>
      <c r="S374" s="223">
        <v>0</v>
      </c>
      <c r="T374" s="224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25" t="s">
        <v>167</v>
      </c>
      <c r="AT374" s="225" t="s">
        <v>163</v>
      </c>
      <c r="AU374" s="225" t="s">
        <v>82</v>
      </c>
      <c r="AY374" s="19" t="s">
        <v>160</v>
      </c>
      <c r="BE374" s="226">
        <f>IF(N374="základní",J374,0)</f>
        <v>0</v>
      </c>
      <c r="BF374" s="226">
        <f>IF(N374="snížená",J374,0)</f>
        <v>0</v>
      </c>
      <c r="BG374" s="226">
        <f>IF(N374="zákl. přenesená",J374,0)</f>
        <v>0</v>
      </c>
      <c r="BH374" s="226">
        <f>IF(N374="sníž. přenesená",J374,0)</f>
        <v>0</v>
      </c>
      <c r="BI374" s="226">
        <f>IF(N374="nulová",J374,0)</f>
        <v>0</v>
      </c>
      <c r="BJ374" s="19" t="s">
        <v>80</v>
      </c>
      <c r="BK374" s="226">
        <f>ROUND(I374*H374,2)</f>
        <v>0</v>
      </c>
      <c r="BL374" s="19" t="s">
        <v>167</v>
      </c>
      <c r="BM374" s="225" t="s">
        <v>1170</v>
      </c>
    </row>
    <row r="375" s="2" customFormat="1" ht="16.5" customHeight="1">
      <c r="A375" s="40"/>
      <c r="B375" s="41"/>
      <c r="C375" s="214" t="s">
        <v>1171</v>
      </c>
      <c r="D375" s="214" t="s">
        <v>163</v>
      </c>
      <c r="E375" s="215" t="s">
        <v>1172</v>
      </c>
      <c r="F375" s="216" t="s">
        <v>468</v>
      </c>
      <c r="G375" s="217" t="s">
        <v>396</v>
      </c>
      <c r="H375" s="218">
        <v>1</v>
      </c>
      <c r="I375" s="219"/>
      <c r="J375" s="220">
        <f>ROUND(I375*H375,2)</f>
        <v>0</v>
      </c>
      <c r="K375" s="216" t="s">
        <v>19</v>
      </c>
      <c r="L375" s="46"/>
      <c r="M375" s="221" t="s">
        <v>19</v>
      </c>
      <c r="N375" s="222" t="s">
        <v>44</v>
      </c>
      <c r="O375" s="86"/>
      <c r="P375" s="223">
        <f>O375*H375</f>
        <v>0</v>
      </c>
      <c r="Q375" s="223">
        <v>0</v>
      </c>
      <c r="R375" s="223">
        <f>Q375*H375</f>
        <v>0</v>
      </c>
      <c r="S375" s="223">
        <v>0</v>
      </c>
      <c r="T375" s="224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25" t="s">
        <v>167</v>
      </c>
      <c r="AT375" s="225" t="s">
        <v>163</v>
      </c>
      <c r="AU375" s="225" t="s">
        <v>82</v>
      </c>
      <c r="AY375" s="19" t="s">
        <v>160</v>
      </c>
      <c r="BE375" s="226">
        <f>IF(N375="základní",J375,0)</f>
        <v>0</v>
      </c>
      <c r="BF375" s="226">
        <f>IF(N375="snížená",J375,0)</f>
        <v>0</v>
      </c>
      <c r="BG375" s="226">
        <f>IF(N375="zákl. přenesená",J375,0)</f>
        <v>0</v>
      </c>
      <c r="BH375" s="226">
        <f>IF(N375="sníž. přenesená",J375,0)</f>
        <v>0</v>
      </c>
      <c r="BI375" s="226">
        <f>IF(N375="nulová",J375,0)</f>
        <v>0</v>
      </c>
      <c r="BJ375" s="19" t="s">
        <v>80</v>
      </c>
      <c r="BK375" s="226">
        <f>ROUND(I375*H375,2)</f>
        <v>0</v>
      </c>
      <c r="BL375" s="19" t="s">
        <v>167</v>
      </c>
      <c r="BM375" s="225" t="s">
        <v>1173</v>
      </c>
    </row>
    <row r="376" s="2" customFormat="1" ht="16.5" customHeight="1">
      <c r="A376" s="40"/>
      <c r="B376" s="41"/>
      <c r="C376" s="214" t="s">
        <v>1174</v>
      </c>
      <c r="D376" s="214" t="s">
        <v>163</v>
      </c>
      <c r="E376" s="215" t="s">
        <v>1175</v>
      </c>
      <c r="F376" s="216" t="s">
        <v>571</v>
      </c>
      <c r="G376" s="217" t="s">
        <v>396</v>
      </c>
      <c r="H376" s="218">
        <v>1</v>
      </c>
      <c r="I376" s="219"/>
      <c r="J376" s="220">
        <f>ROUND(I376*H376,2)</f>
        <v>0</v>
      </c>
      <c r="K376" s="216" t="s">
        <v>19</v>
      </c>
      <c r="L376" s="46"/>
      <c r="M376" s="221" t="s">
        <v>19</v>
      </c>
      <c r="N376" s="222" t="s">
        <v>44</v>
      </c>
      <c r="O376" s="86"/>
      <c r="P376" s="223">
        <f>O376*H376</f>
        <v>0</v>
      </c>
      <c r="Q376" s="223">
        <v>0</v>
      </c>
      <c r="R376" s="223">
        <f>Q376*H376</f>
        <v>0</v>
      </c>
      <c r="S376" s="223">
        <v>0</v>
      </c>
      <c r="T376" s="224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25" t="s">
        <v>167</v>
      </c>
      <c r="AT376" s="225" t="s">
        <v>163</v>
      </c>
      <c r="AU376" s="225" t="s">
        <v>82</v>
      </c>
      <c r="AY376" s="19" t="s">
        <v>160</v>
      </c>
      <c r="BE376" s="226">
        <f>IF(N376="základní",J376,0)</f>
        <v>0</v>
      </c>
      <c r="BF376" s="226">
        <f>IF(N376="snížená",J376,0)</f>
        <v>0</v>
      </c>
      <c r="BG376" s="226">
        <f>IF(N376="zákl. přenesená",J376,0)</f>
        <v>0</v>
      </c>
      <c r="BH376" s="226">
        <f>IF(N376="sníž. přenesená",J376,0)</f>
        <v>0</v>
      </c>
      <c r="BI376" s="226">
        <f>IF(N376="nulová",J376,0)</f>
        <v>0</v>
      </c>
      <c r="BJ376" s="19" t="s">
        <v>80</v>
      </c>
      <c r="BK376" s="226">
        <f>ROUND(I376*H376,2)</f>
        <v>0</v>
      </c>
      <c r="BL376" s="19" t="s">
        <v>167</v>
      </c>
      <c r="BM376" s="225" t="s">
        <v>1176</v>
      </c>
    </row>
    <row r="377" s="2" customFormat="1" ht="16.5" customHeight="1">
      <c r="A377" s="40"/>
      <c r="B377" s="41"/>
      <c r="C377" s="214" t="s">
        <v>1177</v>
      </c>
      <c r="D377" s="214" t="s">
        <v>163</v>
      </c>
      <c r="E377" s="215" t="s">
        <v>1178</v>
      </c>
      <c r="F377" s="216" t="s">
        <v>574</v>
      </c>
      <c r="G377" s="217" t="s">
        <v>396</v>
      </c>
      <c r="H377" s="218">
        <v>1</v>
      </c>
      <c r="I377" s="219"/>
      <c r="J377" s="220">
        <f>ROUND(I377*H377,2)</f>
        <v>0</v>
      </c>
      <c r="K377" s="216" t="s">
        <v>19</v>
      </c>
      <c r="L377" s="46"/>
      <c r="M377" s="221" t="s">
        <v>19</v>
      </c>
      <c r="N377" s="222" t="s">
        <v>44</v>
      </c>
      <c r="O377" s="86"/>
      <c r="P377" s="223">
        <f>O377*H377</f>
        <v>0</v>
      </c>
      <c r="Q377" s="223">
        <v>0</v>
      </c>
      <c r="R377" s="223">
        <f>Q377*H377</f>
        <v>0</v>
      </c>
      <c r="S377" s="223">
        <v>0</v>
      </c>
      <c r="T377" s="224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167</v>
      </c>
      <c r="AT377" s="225" t="s">
        <v>163</v>
      </c>
      <c r="AU377" s="225" t="s">
        <v>82</v>
      </c>
      <c r="AY377" s="19" t="s">
        <v>160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80</v>
      </c>
      <c r="BK377" s="226">
        <f>ROUND(I377*H377,2)</f>
        <v>0</v>
      </c>
      <c r="BL377" s="19" t="s">
        <v>167</v>
      </c>
      <c r="BM377" s="225" t="s">
        <v>1179</v>
      </c>
    </row>
    <row r="378" s="2" customFormat="1" ht="16.5" customHeight="1">
      <c r="A378" s="40"/>
      <c r="B378" s="41"/>
      <c r="C378" s="214" t="s">
        <v>1180</v>
      </c>
      <c r="D378" s="214" t="s">
        <v>163</v>
      </c>
      <c r="E378" s="215" t="s">
        <v>1181</v>
      </c>
      <c r="F378" s="216" t="s">
        <v>577</v>
      </c>
      <c r="G378" s="217" t="s">
        <v>396</v>
      </c>
      <c r="H378" s="218">
        <v>1</v>
      </c>
      <c r="I378" s="219"/>
      <c r="J378" s="220">
        <f>ROUND(I378*H378,2)</f>
        <v>0</v>
      </c>
      <c r="K378" s="216" t="s">
        <v>19</v>
      </c>
      <c r="L378" s="46"/>
      <c r="M378" s="221" t="s">
        <v>19</v>
      </c>
      <c r="N378" s="222" t="s">
        <v>44</v>
      </c>
      <c r="O378" s="86"/>
      <c r="P378" s="223">
        <f>O378*H378</f>
        <v>0</v>
      </c>
      <c r="Q378" s="223">
        <v>0</v>
      </c>
      <c r="R378" s="223">
        <f>Q378*H378</f>
        <v>0</v>
      </c>
      <c r="S378" s="223">
        <v>0</v>
      </c>
      <c r="T378" s="224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25" t="s">
        <v>167</v>
      </c>
      <c r="AT378" s="225" t="s">
        <v>163</v>
      </c>
      <c r="AU378" s="225" t="s">
        <v>82</v>
      </c>
      <c r="AY378" s="19" t="s">
        <v>160</v>
      </c>
      <c r="BE378" s="226">
        <f>IF(N378="základní",J378,0)</f>
        <v>0</v>
      </c>
      <c r="BF378" s="226">
        <f>IF(N378="snížená",J378,0)</f>
        <v>0</v>
      </c>
      <c r="BG378" s="226">
        <f>IF(N378="zákl. přenesená",J378,0)</f>
        <v>0</v>
      </c>
      <c r="BH378" s="226">
        <f>IF(N378="sníž. přenesená",J378,0)</f>
        <v>0</v>
      </c>
      <c r="BI378" s="226">
        <f>IF(N378="nulová",J378,0)</f>
        <v>0</v>
      </c>
      <c r="BJ378" s="19" t="s">
        <v>80</v>
      </c>
      <c r="BK378" s="226">
        <f>ROUND(I378*H378,2)</f>
        <v>0</v>
      </c>
      <c r="BL378" s="19" t="s">
        <v>167</v>
      </c>
      <c r="BM378" s="225" t="s">
        <v>1182</v>
      </c>
    </row>
    <row r="379" s="2" customFormat="1" ht="16.5" customHeight="1">
      <c r="A379" s="40"/>
      <c r="B379" s="41"/>
      <c r="C379" s="214" t="s">
        <v>1183</v>
      </c>
      <c r="D379" s="214" t="s">
        <v>163</v>
      </c>
      <c r="E379" s="215" t="s">
        <v>1184</v>
      </c>
      <c r="F379" s="216" t="s">
        <v>580</v>
      </c>
      <c r="G379" s="217" t="s">
        <v>396</v>
      </c>
      <c r="H379" s="218">
        <v>1</v>
      </c>
      <c r="I379" s="219"/>
      <c r="J379" s="220">
        <f>ROUND(I379*H379,2)</f>
        <v>0</v>
      </c>
      <c r="K379" s="216" t="s">
        <v>19</v>
      </c>
      <c r="L379" s="46"/>
      <c r="M379" s="221" t="s">
        <v>19</v>
      </c>
      <c r="N379" s="222" t="s">
        <v>44</v>
      </c>
      <c r="O379" s="86"/>
      <c r="P379" s="223">
        <f>O379*H379</f>
        <v>0</v>
      </c>
      <c r="Q379" s="223">
        <v>0</v>
      </c>
      <c r="R379" s="223">
        <f>Q379*H379</f>
        <v>0</v>
      </c>
      <c r="S379" s="223">
        <v>0</v>
      </c>
      <c r="T379" s="224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25" t="s">
        <v>167</v>
      </c>
      <c r="AT379" s="225" t="s">
        <v>163</v>
      </c>
      <c r="AU379" s="225" t="s">
        <v>82</v>
      </c>
      <c r="AY379" s="19" t="s">
        <v>160</v>
      </c>
      <c r="BE379" s="226">
        <f>IF(N379="základní",J379,0)</f>
        <v>0</v>
      </c>
      <c r="BF379" s="226">
        <f>IF(N379="snížená",J379,0)</f>
        <v>0</v>
      </c>
      <c r="BG379" s="226">
        <f>IF(N379="zákl. přenesená",J379,0)</f>
        <v>0</v>
      </c>
      <c r="BH379" s="226">
        <f>IF(N379="sníž. přenesená",J379,0)</f>
        <v>0</v>
      </c>
      <c r="BI379" s="226">
        <f>IF(N379="nulová",J379,0)</f>
        <v>0</v>
      </c>
      <c r="BJ379" s="19" t="s">
        <v>80</v>
      </c>
      <c r="BK379" s="226">
        <f>ROUND(I379*H379,2)</f>
        <v>0</v>
      </c>
      <c r="BL379" s="19" t="s">
        <v>167</v>
      </c>
      <c r="BM379" s="225" t="s">
        <v>1185</v>
      </c>
    </row>
    <row r="380" s="2" customFormat="1" ht="16.5" customHeight="1">
      <c r="A380" s="40"/>
      <c r="B380" s="41"/>
      <c r="C380" s="214" t="s">
        <v>1186</v>
      </c>
      <c r="D380" s="214" t="s">
        <v>163</v>
      </c>
      <c r="E380" s="215" t="s">
        <v>1187</v>
      </c>
      <c r="F380" s="216" t="s">
        <v>583</v>
      </c>
      <c r="G380" s="217" t="s">
        <v>396</v>
      </c>
      <c r="H380" s="218">
        <v>1</v>
      </c>
      <c r="I380" s="219"/>
      <c r="J380" s="220">
        <f>ROUND(I380*H380,2)</f>
        <v>0</v>
      </c>
      <c r="K380" s="216" t="s">
        <v>19</v>
      </c>
      <c r="L380" s="46"/>
      <c r="M380" s="221" t="s">
        <v>19</v>
      </c>
      <c r="N380" s="222" t="s">
        <v>44</v>
      </c>
      <c r="O380" s="86"/>
      <c r="P380" s="223">
        <f>O380*H380</f>
        <v>0</v>
      </c>
      <c r="Q380" s="223">
        <v>0</v>
      </c>
      <c r="R380" s="223">
        <f>Q380*H380</f>
        <v>0</v>
      </c>
      <c r="S380" s="223">
        <v>0</v>
      </c>
      <c r="T380" s="224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25" t="s">
        <v>167</v>
      </c>
      <c r="AT380" s="225" t="s">
        <v>163</v>
      </c>
      <c r="AU380" s="225" t="s">
        <v>82</v>
      </c>
      <c r="AY380" s="19" t="s">
        <v>160</v>
      </c>
      <c r="BE380" s="226">
        <f>IF(N380="základní",J380,0)</f>
        <v>0</v>
      </c>
      <c r="BF380" s="226">
        <f>IF(N380="snížená",J380,0)</f>
        <v>0</v>
      </c>
      <c r="BG380" s="226">
        <f>IF(N380="zákl. přenesená",J380,0)</f>
        <v>0</v>
      </c>
      <c r="BH380" s="226">
        <f>IF(N380="sníž. přenesená",J380,0)</f>
        <v>0</v>
      </c>
      <c r="BI380" s="226">
        <f>IF(N380="nulová",J380,0)</f>
        <v>0</v>
      </c>
      <c r="BJ380" s="19" t="s">
        <v>80</v>
      </c>
      <c r="BK380" s="226">
        <f>ROUND(I380*H380,2)</f>
        <v>0</v>
      </c>
      <c r="BL380" s="19" t="s">
        <v>167</v>
      </c>
      <c r="BM380" s="225" t="s">
        <v>1188</v>
      </c>
    </row>
    <row r="381" s="2" customFormat="1" ht="16.5" customHeight="1">
      <c r="A381" s="40"/>
      <c r="B381" s="41"/>
      <c r="C381" s="214" t="s">
        <v>1189</v>
      </c>
      <c r="D381" s="214" t="s">
        <v>163</v>
      </c>
      <c r="E381" s="215" t="s">
        <v>1190</v>
      </c>
      <c r="F381" s="216" t="s">
        <v>616</v>
      </c>
      <c r="G381" s="217" t="s">
        <v>396</v>
      </c>
      <c r="H381" s="218">
        <v>1</v>
      </c>
      <c r="I381" s="219"/>
      <c r="J381" s="220">
        <f>ROUND(I381*H381,2)</f>
        <v>0</v>
      </c>
      <c r="K381" s="216" t="s">
        <v>19</v>
      </c>
      <c r="L381" s="46"/>
      <c r="M381" s="221" t="s">
        <v>19</v>
      </c>
      <c r="N381" s="222" t="s">
        <v>44</v>
      </c>
      <c r="O381" s="86"/>
      <c r="P381" s="223">
        <f>O381*H381</f>
        <v>0</v>
      </c>
      <c r="Q381" s="223">
        <v>0</v>
      </c>
      <c r="R381" s="223">
        <f>Q381*H381</f>
        <v>0</v>
      </c>
      <c r="S381" s="223">
        <v>0</v>
      </c>
      <c r="T381" s="224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25" t="s">
        <v>167</v>
      </c>
      <c r="AT381" s="225" t="s">
        <v>163</v>
      </c>
      <c r="AU381" s="225" t="s">
        <v>82</v>
      </c>
      <c r="AY381" s="19" t="s">
        <v>160</v>
      </c>
      <c r="BE381" s="226">
        <f>IF(N381="základní",J381,0)</f>
        <v>0</v>
      </c>
      <c r="BF381" s="226">
        <f>IF(N381="snížená",J381,0)</f>
        <v>0</v>
      </c>
      <c r="BG381" s="226">
        <f>IF(N381="zákl. přenesená",J381,0)</f>
        <v>0</v>
      </c>
      <c r="BH381" s="226">
        <f>IF(N381="sníž. přenesená",J381,0)</f>
        <v>0</v>
      </c>
      <c r="BI381" s="226">
        <f>IF(N381="nulová",J381,0)</f>
        <v>0</v>
      </c>
      <c r="BJ381" s="19" t="s">
        <v>80</v>
      </c>
      <c r="BK381" s="226">
        <f>ROUND(I381*H381,2)</f>
        <v>0</v>
      </c>
      <c r="BL381" s="19" t="s">
        <v>167</v>
      </c>
      <c r="BM381" s="225" t="s">
        <v>1191</v>
      </c>
    </row>
    <row r="382" s="2" customFormat="1" ht="16.5" customHeight="1">
      <c r="A382" s="40"/>
      <c r="B382" s="41"/>
      <c r="C382" s="214" t="s">
        <v>1192</v>
      </c>
      <c r="D382" s="214" t="s">
        <v>163</v>
      </c>
      <c r="E382" s="215" t="s">
        <v>1193</v>
      </c>
      <c r="F382" s="216" t="s">
        <v>462</v>
      </c>
      <c r="G382" s="217" t="s">
        <v>396</v>
      </c>
      <c r="H382" s="218">
        <v>3</v>
      </c>
      <c r="I382" s="219"/>
      <c r="J382" s="220">
        <f>ROUND(I382*H382,2)</f>
        <v>0</v>
      </c>
      <c r="K382" s="216" t="s">
        <v>19</v>
      </c>
      <c r="L382" s="46"/>
      <c r="M382" s="221" t="s">
        <v>19</v>
      </c>
      <c r="N382" s="222" t="s">
        <v>44</v>
      </c>
      <c r="O382" s="86"/>
      <c r="P382" s="223">
        <f>O382*H382</f>
        <v>0</v>
      </c>
      <c r="Q382" s="223">
        <v>0</v>
      </c>
      <c r="R382" s="223">
        <f>Q382*H382</f>
        <v>0</v>
      </c>
      <c r="S382" s="223">
        <v>0</v>
      </c>
      <c r="T382" s="224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25" t="s">
        <v>167</v>
      </c>
      <c r="AT382" s="225" t="s">
        <v>163</v>
      </c>
      <c r="AU382" s="225" t="s">
        <v>82</v>
      </c>
      <c r="AY382" s="19" t="s">
        <v>160</v>
      </c>
      <c r="BE382" s="226">
        <f>IF(N382="základní",J382,0)</f>
        <v>0</v>
      </c>
      <c r="BF382" s="226">
        <f>IF(N382="snížená",J382,0)</f>
        <v>0</v>
      </c>
      <c r="BG382" s="226">
        <f>IF(N382="zákl. přenesená",J382,0)</f>
        <v>0</v>
      </c>
      <c r="BH382" s="226">
        <f>IF(N382="sníž. přenesená",J382,0)</f>
        <v>0</v>
      </c>
      <c r="BI382" s="226">
        <f>IF(N382="nulová",J382,0)</f>
        <v>0</v>
      </c>
      <c r="BJ382" s="19" t="s">
        <v>80</v>
      </c>
      <c r="BK382" s="226">
        <f>ROUND(I382*H382,2)</f>
        <v>0</v>
      </c>
      <c r="BL382" s="19" t="s">
        <v>167</v>
      </c>
      <c r="BM382" s="225" t="s">
        <v>1194</v>
      </c>
    </row>
    <row r="383" s="2" customFormat="1" ht="16.5" customHeight="1">
      <c r="A383" s="40"/>
      <c r="B383" s="41"/>
      <c r="C383" s="214" t="s">
        <v>1195</v>
      </c>
      <c r="D383" s="214" t="s">
        <v>163</v>
      </c>
      <c r="E383" s="215" t="s">
        <v>1196</v>
      </c>
      <c r="F383" s="216" t="s">
        <v>468</v>
      </c>
      <c r="G383" s="217" t="s">
        <v>396</v>
      </c>
      <c r="H383" s="218">
        <v>1</v>
      </c>
      <c r="I383" s="219"/>
      <c r="J383" s="220">
        <f>ROUND(I383*H383,2)</f>
        <v>0</v>
      </c>
      <c r="K383" s="216" t="s">
        <v>19</v>
      </c>
      <c r="L383" s="46"/>
      <c r="M383" s="221" t="s">
        <v>19</v>
      </c>
      <c r="N383" s="222" t="s">
        <v>44</v>
      </c>
      <c r="O383" s="86"/>
      <c r="P383" s="223">
        <f>O383*H383</f>
        <v>0</v>
      </c>
      <c r="Q383" s="223">
        <v>0</v>
      </c>
      <c r="R383" s="223">
        <f>Q383*H383</f>
        <v>0</v>
      </c>
      <c r="S383" s="223">
        <v>0</v>
      </c>
      <c r="T383" s="224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25" t="s">
        <v>167</v>
      </c>
      <c r="AT383" s="225" t="s">
        <v>163</v>
      </c>
      <c r="AU383" s="225" t="s">
        <v>82</v>
      </c>
      <c r="AY383" s="19" t="s">
        <v>160</v>
      </c>
      <c r="BE383" s="226">
        <f>IF(N383="základní",J383,0)</f>
        <v>0</v>
      </c>
      <c r="BF383" s="226">
        <f>IF(N383="snížená",J383,0)</f>
        <v>0</v>
      </c>
      <c r="BG383" s="226">
        <f>IF(N383="zákl. přenesená",J383,0)</f>
        <v>0</v>
      </c>
      <c r="BH383" s="226">
        <f>IF(N383="sníž. přenesená",J383,0)</f>
        <v>0</v>
      </c>
      <c r="BI383" s="226">
        <f>IF(N383="nulová",J383,0)</f>
        <v>0</v>
      </c>
      <c r="BJ383" s="19" t="s">
        <v>80</v>
      </c>
      <c r="BK383" s="226">
        <f>ROUND(I383*H383,2)</f>
        <v>0</v>
      </c>
      <c r="BL383" s="19" t="s">
        <v>167</v>
      </c>
      <c r="BM383" s="225" t="s">
        <v>1197</v>
      </c>
    </row>
    <row r="384" s="2" customFormat="1" ht="16.5" customHeight="1">
      <c r="A384" s="40"/>
      <c r="B384" s="41"/>
      <c r="C384" s="214" t="s">
        <v>1198</v>
      </c>
      <c r="D384" s="214" t="s">
        <v>163</v>
      </c>
      <c r="E384" s="215" t="s">
        <v>1199</v>
      </c>
      <c r="F384" s="216" t="s">
        <v>1200</v>
      </c>
      <c r="G384" s="217" t="s">
        <v>396</v>
      </c>
      <c r="H384" s="218">
        <v>1</v>
      </c>
      <c r="I384" s="219"/>
      <c r="J384" s="220">
        <f>ROUND(I384*H384,2)</f>
        <v>0</v>
      </c>
      <c r="K384" s="216" t="s">
        <v>19</v>
      </c>
      <c r="L384" s="46"/>
      <c r="M384" s="221" t="s">
        <v>19</v>
      </c>
      <c r="N384" s="222" t="s">
        <v>44</v>
      </c>
      <c r="O384" s="86"/>
      <c r="P384" s="223">
        <f>O384*H384</f>
        <v>0</v>
      </c>
      <c r="Q384" s="223">
        <v>0</v>
      </c>
      <c r="R384" s="223">
        <f>Q384*H384</f>
        <v>0</v>
      </c>
      <c r="S384" s="223">
        <v>0</v>
      </c>
      <c r="T384" s="224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25" t="s">
        <v>167</v>
      </c>
      <c r="AT384" s="225" t="s">
        <v>163</v>
      </c>
      <c r="AU384" s="225" t="s">
        <v>82</v>
      </c>
      <c r="AY384" s="19" t="s">
        <v>160</v>
      </c>
      <c r="BE384" s="226">
        <f>IF(N384="základní",J384,0)</f>
        <v>0</v>
      </c>
      <c r="BF384" s="226">
        <f>IF(N384="snížená",J384,0)</f>
        <v>0</v>
      </c>
      <c r="BG384" s="226">
        <f>IF(N384="zákl. přenesená",J384,0)</f>
        <v>0</v>
      </c>
      <c r="BH384" s="226">
        <f>IF(N384="sníž. přenesená",J384,0)</f>
        <v>0</v>
      </c>
      <c r="BI384" s="226">
        <f>IF(N384="nulová",J384,0)</f>
        <v>0</v>
      </c>
      <c r="BJ384" s="19" t="s">
        <v>80</v>
      </c>
      <c r="BK384" s="226">
        <f>ROUND(I384*H384,2)</f>
        <v>0</v>
      </c>
      <c r="BL384" s="19" t="s">
        <v>167</v>
      </c>
      <c r="BM384" s="225" t="s">
        <v>1201</v>
      </c>
    </row>
    <row r="385" s="2" customFormat="1" ht="16.5" customHeight="1">
      <c r="A385" s="40"/>
      <c r="B385" s="41"/>
      <c r="C385" s="214" t="s">
        <v>1202</v>
      </c>
      <c r="D385" s="214" t="s">
        <v>163</v>
      </c>
      <c r="E385" s="215" t="s">
        <v>1203</v>
      </c>
      <c r="F385" s="216" t="s">
        <v>450</v>
      </c>
      <c r="G385" s="217" t="s">
        <v>396</v>
      </c>
      <c r="H385" s="218">
        <v>3</v>
      </c>
      <c r="I385" s="219"/>
      <c r="J385" s="220">
        <f>ROUND(I385*H385,2)</f>
        <v>0</v>
      </c>
      <c r="K385" s="216" t="s">
        <v>19</v>
      </c>
      <c r="L385" s="46"/>
      <c r="M385" s="221" t="s">
        <v>19</v>
      </c>
      <c r="N385" s="222" t="s">
        <v>44</v>
      </c>
      <c r="O385" s="86"/>
      <c r="P385" s="223">
        <f>O385*H385</f>
        <v>0</v>
      </c>
      <c r="Q385" s="223">
        <v>0</v>
      </c>
      <c r="R385" s="223">
        <f>Q385*H385</f>
        <v>0</v>
      </c>
      <c r="S385" s="223">
        <v>0</v>
      </c>
      <c r="T385" s="224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25" t="s">
        <v>167</v>
      </c>
      <c r="AT385" s="225" t="s">
        <v>163</v>
      </c>
      <c r="AU385" s="225" t="s">
        <v>82</v>
      </c>
      <c r="AY385" s="19" t="s">
        <v>160</v>
      </c>
      <c r="BE385" s="226">
        <f>IF(N385="základní",J385,0)</f>
        <v>0</v>
      </c>
      <c r="BF385" s="226">
        <f>IF(N385="snížená",J385,0)</f>
        <v>0</v>
      </c>
      <c r="BG385" s="226">
        <f>IF(N385="zákl. přenesená",J385,0)</f>
        <v>0</v>
      </c>
      <c r="BH385" s="226">
        <f>IF(N385="sníž. přenesená",J385,0)</f>
        <v>0</v>
      </c>
      <c r="BI385" s="226">
        <f>IF(N385="nulová",J385,0)</f>
        <v>0</v>
      </c>
      <c r="BJ385" s="19" t="s">
        <v>80</v>
      </c>
      <c r="BK385" s="226">
        <f>ROUND(I385*H385,2)</f>
        <v>0</v>
      </c>
      <c r="BL385" s="19" t="s">
        <v>167</v>
      </c>
      <c r="BM385" s="225" t="s">
        <v>1204</v>
      </c>
    </row>
    <row r="386" s="2" customFormat="1" ht="16.5" customHeight="1">
      <c r="A386" s="40"/>
      <c r="B386" s="41"/>
      <c r="C386" s="214" t="s">
        <v>1205</v>
      </c>
      <c r="D386" s="214" t="s">
        <v>163</v>
      </c>
      <c r="E386" s="215" t="s">
        <v>1206</v>
      </c>
      <c r="F386" s="216" t="s">
        <v>456</v>
      </c>
      <c r="G386" s="217" t="s">
        <v>396</v>
      </c>
      <c r="H386" s="218">
        <v>1</v>
      </c>
      <c r="I386" s="219"/>
      <c r="J386" s="220">
        <f>ROUND(I386*H386,2)</f>
        <v>0</v>
      </c>
      <c r="K386" s="216" t="s">
        <v>19</v>
      </c>
      <c r="L386" s="46"/>
      <c r="M386" s="221" t="s">
        <v>19</v>
      </c>
      <c r="N386" s="222" t="s">
        <v>44</v>
      </c>
      <c r="O386" s="86"/>
      <c r="P386" s="223">
        <f>O386*H386</f>
        <v>0</v>
      </c>
      <c r="Q386" s="223">
        <v>0</v>
      </c>
      <c r="R386" s="223">
        <f>Q386*H386</f>
        <v>0</v>
      </c>
      <c r="S386" s="223">
        <v>0</v>
      </c>
      <c r="T386" s="224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25" t="s">
        <v>167</v>
      </c>
      <c r="AT386" s="225" t="s">
        <v>163</v>
      </c>
      <c r="AU386" s="225" t="s">
        <v>82</v>
      </c>
      <c r="AY386" s="19" t="s">
        <v>160</v>
      </c>
      <c r="BE386" s="226">
        <f>IF(N386="základní",J386,0)</f>
        <v>0</v>
      </c>
      <c r="BF386" s="226">
        <f>IF(N386="snížená",J386,0)</f>
        <v>0</v>
      </c>
      <c r="BG386" s="226">
        <f>IF(N386="zákl. přenesená",J386,0)</f>
        <v>0</v>
      </c>
      <c r="BH386" s="226">
        <f>IF(N386="sníž. přenesená",J386,0)</f>
        <v>0</v>
      </c>
      <c r="BI386" s="226">
        <f>IF(N386="nulová",J386,0)</f>
        <v>0</v>
      </c>
      <c r="BJ386" s="19" t="s">
        <v>80</v>
      </c>
      <c r="BK386" s="226">
        <f>ROUND(I386*H386,2)</f>
        <v>0</v>
      </c>
      <c r="BL386" s="19" t="s">
        <v>167</v>
      </c>
      <c r="BM386" s="225" t="s">
        <v>1207</v>
      </c>
    </row>
    <row r="387" s="2" customFormat="1" ht="16.5" customHeight="1">
      <c r="A387" s="40"/>
      <c r="B387" s="41"/>
      <c r="C387" s="214" t="s">
        <v>1208</v>
      </c>
      <c r="D387" s="214" t="s">
        <v>163</v>
      </c>
      <c r="E387" s="215" t="s">
        <v>1209</v>
      </c>
      <c r="F387" s="216" t="s">
        <v>616</v>
      </c>
      <c r="G387" s="217" t="s">
        <v>396</v>
      </c>
      <c r="H387" s="218">
        <v>1</v>
      </c>
      <c r="I387" s="219"/>
      <c r="J387" s="220">
        <f>ROUND(I387*H387,2)</f>
        <v>0</v>
      </c>
      <c r="K387" s="216" t="s">
        <v>19</v>
      </c>
      <c r="L387" s="46"/>
      <c r="M387" s="221" t="s">
        <v>19</v>
      </c>
      <c r="N387" s="222" t="s">
        <v>44</v>
      </c>
      <c r="O387" s="86"/>
      <c r="P387" s="223">
        <f>O387*H387</f>
        <v>0</v>
      </c>
      <c r="Q387" s="223">
        <v>0</v>
      </c>
      <c r="R387" s="223">
        <f>Q387*H387</f>
        <v>0</v>
      </c>
      <c r="S387" s="223">
        <v>0</v>
      </c>
      <c r="T387" s="224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25" t="s">
        <v>167</v>
      </c>
      <c r="AT387" s="225" t="s">
        <v>163</v>
      </c>
      <c r="AU387" s="225" t="s">
        <v>82</v>
      </c>
      <c r="AY387" s="19" t="s">
        <v>160</v>
      </c>
      <c r="BE387" s="226">
        <f>IF(N387="základní",J387,0)</f>
        <v>0</v>
      </c>
      <c r="BF387" s="226">
        <f>IF(N387="snížená",J387,0)</f>
        <v>0</v>
      </c>
      <c r="BG387" s="226">
        <f>IF(N387="zákl. přenesená",J387,0)</f>
        <v>0</v>
      </c>
      <c r="BH387" s="226">
        <f>IF(N387="sníž. přenesená",J387,0)</f>
        <v>0</v>
      </c>
      <c r="BI387" s="226">
        <f>IF(N387="nulová",J387,0)</f>
        <v>0</v>
      </c>
      <c r="BJ387" s="19" t="s">
        <v>80</v>
      </c>
      <c r="BK387" s="226">
        <f>ROUND(I387*H387,2)</f>
        <v>0</v>
      </c>
      <c r="BL387" s="19" t="s">
        <v>167</v>
      </c>
      <c r="BM387" s="225" t="s">
        <v>1210</v>
      </c>
    </row>
    <row r="388" s="2" customFormat="1" ht="16.5" customHeight="1">
      <c r="A388" s="40"/>
      <c r="B388" s="41"/>
      <c r="C388" s="214" t="s">
        <v>1211</v>
      </c>
      <c r="D388" s="214" t="s">
        <v>163</v>
      </c>
      <c r="E388" s="215" t="s">
        <v>1212</v>
      </c>
      <c r="F388" s="216" t="s">
        <v>462</v>
      </c>
      <c r="G388" s="217" t="s">
        <v>396</v>
      </c>
      <c r="H388" s="218">
        <v>3</v>
      </c>
      <c r="I388" s="219"/>
      <c r="J388" s="220">
        <f>ROUND(I388*H388,2)</f>
        <v>0</v>
      </c>
      <c r="K388" s="216" t="s">
        <v>19</v>
      </c>
      <c r="L388" s="46"/>
      <c r="M388" s="221" t="s">
        <v>19</v>
      </c>
      <c r="N388" s="222" t="s">
        <v>44</v>
      </c>
      <c r="O388" s="86"/>
      <c r="P388" s="223">
        <f>O388*H388</f>
        <v>0</v>
      </c>
      <c r="Q388" s="223">
        <v>0</v>
      </c>
      <c r="R388" s="223">
        <f>Q388*H388</f>
        <v>0</v>
      </c>
      <c r="S388" s="223">
        <v>0</v>
      </c>
      <c r="T388" s="224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25" t="s">
        <v>167</v>
      </c>
      <c r="AT388" s="225" t="s">
        <v>163</v>
      </c>
      <c r="AU388" s="225" t="s">
        <v>82</v>
      </c>
      <c r="AY388" s="19" t="s">
        <v>160</v>
      </c>
      <c r="BE388" s="226">
        <f>IF(N388="základní",J388,0)</f>
        <v>0</v>
      </c>
      <c r="BF388" s="226">
        <f>IF(N388="snížená",J388,0)</f>
        <v>0</v>
      </c>
      <c r="BG388" s="226">
        <f>IF(N388="zákl. přenesená",J388,0)</f>
        <v>0</v>
      </c>
      <c r="BH388" s="226">
        <f>IF(N388="sníž. přenesená",J388,0)</f>
        <v>0</v>
      </c>
      <c r="BI388" s="226">
        <f>IF(N388="nulová",J388,0)</f>
        <v>0</v>
      </c>
      <c r="BJ388" s="19" t="s">
        <v>80</v>
      </c>
      <c r="BK388" s="226">
        <f>ROUND(I388*H388,2)</f>
        <v>0</v>
      </c>
      <c r="BL388" s="19" t="s">
        <v>167</v>
      </c>
      <c r="BM388" s="225" t="s">
        <v>1213</v>
      </c>
    </row>
    <row r="389" s="2" customFormat="1" ht="16.5" customHeight="1">
      <c r="A389" s="40"/>
      <c r="B389" s="41"/>
      <c r="C389" s="214" t="s">
        <v>1214</v>
      </c>
      <c r="D389" s="214" t="s">
        <v>163</v>
      </c>
      <c r="E389" s="215" t="s">
        <v>1215</v>
      </c>
      <c r="F389" s="216" t="s">
        <v>468</v>
      </c>
      <c r="G389" s="217" t="s">
        <v>396</v>
      </c>
      <c r="H389" s="218">
        <v>1</v>
      </c>
      <c r="I389" s="219"/>
      <c r="J389" s="220">
        <f>ROUND(I389*H389,2)</f>
        <v>0</v>
      </c>
      <c r="K389" s="216" t="s">
        <v>19</v>
      </c>
      <c r="L389" s="46"/>
      <c r="M389" s="221" t="s">
        <v>19</v>
      </c>
      <c r="N389" s="222" t="s">
        <v>44</v>
      </c>
      <c r="O389" s="86"/>
      <c r="P389" s="223">
        <f>O389*H389</f>
        <v>0</v>
      </c>
      <c r="Q389" s="223">
        <v>0</v>
      </c>
      <c r="R389" s="223">
        <f>Q389*H389</f>
        <v>0</v>
      </c>
      <c r="S389" s="223">
        <v>0</v>
      </c>
      <c r="T389" s="224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25" t="s">
        <v>167</v>
      </c>
      <c r="AT389" s="225" t="s">
        <v>163</v>
      </c>
      <c r="AU389" s="225" t="s">
        <v>82</v>
      </c>
      <c r="AY389" s="19" t="s">
        <v>160</v>
      </c>
      <c r="BE389" s="226">
        <f>IF(N389="základní",J389,0)</f>
        <v>0</v>
      </c>
      <c r="BF389" s="226">
        <f>IF(N389="snížená",J389,0)</f>
        <v>0</v>
      </c>
      <c r="BG389" s="226">
        <f>IF(N389="zákl. přenesená",J389,0)</f>
        <v>0</v>
      </c>
      <c r="BH389" s="226">
        <f>IF(N389="sníž. přenesená",J389,0)</f>
        <v>0</v>
      </c>
      <c r="BI389" s="226">
        <f>IF(N389="nulová",J389,0)</f>
        <v>0</v>
      </c>
      <c r="BJ389" s="19" t="s">
        <v>80</v>
      </c>
      <c r="BK389" s="226">
        <f>ROUND(I389*H389,2)</f>
        <v>0</v>
      </c>
      <c r="BL389" s="19" t="s">
        <v>167</v>
      </c>
      <c r="BM389" s="225" t="s">
        <v>1216</v>
      </c>
    </row>
    <row r="390" s="2" customFormat="1" ht="16.5" customHeight="1">
      <c r="A390" s="40"/>
      <c r="B390" s="41"/>
      <c r="C390" s="214" t="s">
        <v>1217</v>
      </c>
      <c r="D390" s="214" t="s">
        <v>163</v>
      </c>
      <c r="E390" s="215" t="s">
        <v>1218</v>
      </c>
      <c r="F390" s="216" t="s">
        <v>733</v>
      </c>
      <c r="G390" s="217" t="s">
        <v>396</v>
      </c>
      <c r="H390" s="218">
        <v>1</v>
      </c>
      <c r="I390" s="219"/>
      <c r="J390" s="220">
        <f>ROUND(I390*H390,2)</f>
        <v>0</v>
      </c>
      <c r="K390" s="216" t="s">
        <v>19</v>
      </c>
      <c r="L390" s="46"/>
      <c r="M390" s="221" t="s">
        <v>19</v>
      </c>
      <c r="N390" s="222" t="s">
        <v>44</v>
      </c>
      <c r="O390" s="86"/>
      <c r="P390" s="223">
        <f>O390*H390</f>
        <v>0</v>
      </c>
      <c r="Q390" s="223">
        <v>0</v>
      </c>
      <c r="R390" s="223">
        <f>Q390*H390</f>
        <v>0</v>
      </c>
      <c r="S390" s="223">
        <v>0</v>
      </c>
      <c r="T390" s="224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25" t="s">
        <v>167</v>
      </c>
      <c r="AT390" s="225" t="s">
        <v>163</v>
      </c>
      <c r="AU390" s="225" t="s">
        <v>82</v>
      </c>
      <c r="AY390" s="19" t="s">
        <v>160</v>
      </c>
      <c r="BE390" s="226">
        <f>IF(N390="základní",J390,0)</f>
        <v>0</v>
      </c>
      <c r="BF390" s="226">
        <f>IF(N390="snížená",J390,0)</f>
        <v>0</v>
      </c>
      <c r="BG390" s="226">
        <f>IF(N390="zákl. přenesená",J390,0)</f>
        <v>0</v>
      </c>
      <c r="BH390" s="226">
        <f>IF(N390="sníž. přenesená",J390,0)</f>
        <v>0</v>
      </c>
      <c r="BI390" s="226">
        <f>IF(N390="nulová",J390,0)</f>
        <v>0</v>
      </c>
      <c r="BJ390" s="19" t="s">
        <v>80</v>
      </c>
      <c r="BK390" s="226">
        <f>ROUND(I390*H390,2)</f>
        <v>0</v>
      </c>
      <c r="BL390" s="19" t="s">
        <v>167</v>
      </c>
      <c r="BM390" s="225" t="s">
        <v>1219</v>
      </c>
    </row>
    <row r="391" s="2" customFormat="1" ht="16.5" customHeight="1">
      <c r="A391" s="40"/>
      <c r="B391" s="41"/>
      <c r="C391" s="214" t="s">
        <v>1220</v>
      </c>
      <c r="D391" s="214" t="s">
        <v>163</v>
      </c>
      <c r="E391" s="215" t="s">
        <v>1221</v>
      </c>
      <c r="F391" s="216" t="s">
        <v>736</v>
      </c>
      <c r="G391" s="217" t="s">
        <v>396</v>
      </c>
      <c r="H391" s="218">
        <v>1</v>
      </c>
      <c r="I391" s="219"/>
      <c r="J391" s="220">
        <f>ROUND(I391*H391,2)</f>
        <v>0</v>
      </c>
      <c r="K391" s="216" t="s">
        <v>19</v>
      </c>
      <c r="L391" s="46"/>
      <c r="M391" s="221" t="s">
        <v>19</v>
      </c>
      <c r="N391" s="222" t="s">
        <v>44</v>
      </c>
      <c r="O391" s="86"/>
      <c r="P391" s="223">
        <f>O391*H391</f>
        <v>0</v>
      </c>
      <c r="Q391" s="223">
        <v>0</v>
      </c>
      <c r="R391" s="223">
        <f>Q391*H391</f>
        <v>0</v>
      </c>
      <c r="S391" s="223">
        <v>0</v>
      </c>
      <c r="T391" s="224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25" t="s">
        <v>167</v>
      </c>
      <c r="AT391" s="225" t="s">
        <v>163</v>
      </c>
      <c r="AU391" s="225" t="s">
        <v>82</v>
      </c>
      <c r="AY391" s="19" t="s">
        <v>160</v>
      </c>
      <c r="BE391" s="226">
        <f>IF(N391="základní",J391,0)</f>
        <v>0</v>
      </c>
      <c r="BF391" s="226">
        <f>IF(N391="snížená",J391,0)</f>
        <v>0</v>
      </c>
      <c r="BG391" s="226">
        <f>IF(N391="zákl. přenesená",J391,0)</f>
        <v>0</v>
      </c>
      <c r="BH391" s="226">
        <f>IF(N391="sníž. přenesená",J391,0)</f>
        <v>0</v>
      </c>
      <c r="BI391" s="226">
        <f>IF(N391="nulová",J391,0)</f>
        <v>0</v>
      </c>
      <c r="BJ391" s="19" t="s">
        <v>80</v>
      </c>
      <c r="BK391" s="226">
        <f>ROUND(I391*H391,2)</f>
        <v>0</v>
      </c>
      <c r="BL391" s="19" t="s">
        <v>167</v>
      </c>
      <c r="BM391" s="225" t="s">
        <v>1222</v>
      </c>
    </row>
    <row r="392" s="2" customFormat="1" ht="16.5" customHeight="1">
      <c r="A392" s="40"/>
      <c r="B392" s="41"/>
      <c r="C392" s="214" t="s">
        <v>1223</v>
      </c>
      <c r="D392" s="214" t="s">
        <v>163</v>
      </c>
      <c r="E392" s="215" t="s">
        <v>1224</v>
      </c>
      <c r="F392" s="216" t="s">
        <v>733</v>
      </c>
      <c r="G392" s="217" t="s">
        <v>396</v>
      </c>
      <c r="H392" s="218">
        <v>1</v>
      </c>
      <c r="I392" s="219"/>
      <c r="J392" s="220">
        <f>ROUND(I392*H392,2)</f>
        <v>0</v>
      </c>
      <c r="K392" s="216" t="s">
        <v>19</v>
      </c>
      <c r="L392" s="46"/>
      <c r="M392" s="221" t="s">
        <v>19</v>
      </c>
      <c r="N392" s="222" t="s">
        <v>44</v>
      </c>
      <c r="O392" s="86"/>
      <c r="P392" s="223">
        <f>O392*H392</f>
        <v>0</v>
      </c>
      <c r="Q392" s="223">
        <v>0</v>
      </c>
      <c r="R392" s="223">
        <f>Q392*H392</f>
        <v>0</v>
      </c>
      <c r="S392" s="223">
        <v>0</v>
      </c>
      <c r="T392" s="224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25" t="s">
        <v>167</v>
      </c>
      <c r="AT392" s="225" t="s">
        <v>163</v>
      </c>
      <c r="AU392" s="225" t="s">
        <v>82</v>
      </c>
      <c r="AY392" s="19" t="s">
        <v>160</v>
      </c>
      <c r="BE392" s="226">
        <f>IF(N392="základní",J392,0)</f>
        <v>0</v>
      </c>
      <c r="BF392" s="226">
        <f>IF(N392="snížená",J392,0)</f>
        <v>0</v>
      </c>
      <c r="BG392" s="226">
        <f>IF(N392="zákl. přenesená",J392,0)</f>
        <v>0</v>
      </c>
      <c r="BH392" s="226">
        <f>IF(N392="sníž. přenesená",J392,0)</f>
        <v>0</v>
      </c>
      <c r="BI392" s="226">
        <f>IF(N392="nulová",J392,0)</f>
        <v>0</v>
      </c>
      <c r="BJ392" s="19" t="s">
        <v>80</v>
      </c>
      <c r="BK392" s="226">
        <f>ROUND(I392*H392,2)</f>
        <v>0</v>
      </c>
      <c r="BL392" s="19" t="s">
        <v>167</v>
      </c>
      <c r="BM392" s="225" t="s">
        <v>1225</v>
      </c>
    </row>
    <row r="393" s="2" customFormat="1" ht="16.5" customHeight="1">
      <c r="A393" s="40"/>
      <c r="B393" s="41"/>
      <c r="C393" s="214" t="s">
        <v>1226</v>
      </c>
      <c r="D393" s="214" t="s">
        <v>163</v>
      </c>
      <c r="E393" s="215" t="s">
        <v>1227</v>
      </c>
      <c r="F393" s="216" t="s">
        <v>756</v>
      </c>
      <c r="G393" s="217" t="s">
        <v>396</v>
      </c>
      <c r="H393" s="218">
        <v>10</v>
      </c>
      <c r="I393" s="219"/>
      <c r="J393" s="220">
        <f>ROUND(I393*H393,2)</f>
        <v>0</v>
      </c>
      <c r="K393" s="216" t="s">
        <v>19</v>
      </c>
      <c r="L393" s="46"/>
      <c r="M393" s="221" t="s">
        <v>19</v>
      </c>
      <c r="N393" s="222" t="s">
        <v>44</v>
      </c>
      <c r="O393" s="86"/>
      <c r="P393" s="223">
        <f>O393*H393</f>
        <v>0</v>
      </c>
      <c r="Q393" s="223">
        <v>0</v>
      </c>
      <c r="R393" s="223">
        <f>Q393*H393</f>
        <v>0</v>
      </c>
      <c r="S393" s="223">
        <v>0</v>
      </c>
      <c r="T393" s="224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25" t="s">
        <v>167</v>
      </c>
      <c r="AT393" s="225" t="s">
        <v>163</v>
      </c>
      <c r="AU393" s="225" t="s">
        <v>82</v>
      </c>
      <c r="AY393" s="19" t="s">
        <v>160</v>
      </c>
      <c r="BE393" s="226">
        <f>IF(N393="základní",J393,0)</f>
        <v>0</v>
      </c>
      <c r="BF393" s="226">
        <f>IF(N393="snížená",J393,0)</f>
        <v>0</v>
      </c>
      <c r="BG393" s="226">
        <f>IF(N393="zákl. přenesená",J393,0)</f>
        <v>0</v>
      </c>
      <c r="BH393" s="226">
        <f>IF(N393="sníž. přenesená",J393,0)</f>
        <v>0</v>
      </c>
      <c r="BI393" s="226">
        <f>IF(N393="nulová",J393,0)</f>
        <v>0</v>
      </c>
      <c r="BJ393" s="19" t="s">
        <v>80</v>
      </c>
      <c r="BK393" s="226">
        <f>ROUND(I393*H393,2)</f>
        <v>0</v>
      </c>
      <c r="BL393" s="19" t="s">
        <v>167</v>
      </c>
      <c r="BM393" s="225" t="s">
        <v>1228</v>
      </c>
    </row>
    <row r="394" s="2" customFormat="1" ht="16.5" customHeight="1">
      <c r="A394" s="40"/>
      <c r="B394" s="41"/>
      <c r="C394" s="214" t="s">
        <v>1229</v>
      </c>
      <c r="D394" s="214" t="s">
        <v>163</v>
      </c>
      <c r="E394" s="215" t="s">
        <v>1230</v>
      </c>
      <c r="F394" s="216" t="s">
        <v>462</v>
      </c>
      <c r="G394" s="217" t="s">
        <v>396</v>
      </c>
      <c r="H394" s="218">
        <v>2</v>
      </c>
      <c r="I394" s="219"/>
      <c r="J394" s="220">
        <f>ROUND(I394*H394,2)</f>
        <v>0</v>
      </c>
      <c r="K394" s="216" t="s">
        <v>19</v>
      </c>
      <c r="L394" s="46"/>
      <c r="M394" s="221" t="s">
        <v>19</v>
      </c>
      <c r="N394" s="222" t="s">
        <v>44</v>
      </c>
      <c r="O394" s="86"/>
      <c r="P394" s="223">
        <f>O394*H394</f>
        <v>0</v>
      </c>
      <c r="Q394" s="223">
        <v>0</v>
      </c>
      <c r="R394" s="223">
        <f>Q394*H394</f>
        <v>0</v>
      </c>
      <c r="S394" s="223">
        <v>0</v>
      </c>
      <c r="T394" s="224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25" t="s">
        <v>167</v>
      </c>
      <c r="AT394" s="225" t="s">
        <v>163</v>
      </c>
      <c r="AU394" s="225" t="s">
        <v>82</v>
      </c>
      <c r="AY394" s="19" t="s">
        <v>160</v>
      </c>
      <c r="BE394" s="226">
        <f>IF(N394="základní",J394,0)</f>
        <v>0</v>
      </c>
      <c r="BF394" s="226">
        <f>IF(N394="snížená",J394,0)</f>
        <v>0</v>
      </c>
      <c r="BG394" s="226">
        <f>IF(N394="zákl. přenesená",J394,0)</f>
        <v>0</v>
      </c>
      <c r="BH394" s="226">
        <f>IF(N394="sníž. přenesená",J394,0)</f>
        <v>0</v>
      </c>
      <c r="BI394" s="226">
        <f>IF(N394="nulová",J394,0)</f>
        <v>0</v>
      </c>
      <c r="BJ394" s="19" t="s">
        <v>80</v>
      </c>
      <c r="BK394" s="226">
        <f>ROUND(I394*H394,2)</f>
        <v>0</v>
      </c>
      <c r="BL394" s="19" t="s">
        <v>167</v>
      </c>
      <c r="BM394" s="225" t="s">
        <v>1231</v>
      </c>
    </row>
    <row r="395" s="2" customFormat="1" ht="16.5" customHeight="1">
      <c r="A395" s="40"/>
      <c r="B395" s="41"/>
      <c r="C395" s="214" t="s">
        <v>1232</v>
      </c>
      <c r="D395" s="214" t="s">
        <v>163</v>
      </c>
      <c r="E395" s="215" t="s">
        <v>1233</v>
      </c>
      <c r="F395" s="216" t="s">
        <v>768</v>
      </c>
      <c r="G395" s="217" t="s">
        <v>396</v>
      </c>
      <c r="H395" s="218">
        <v>2</v>
      </c>
      <c r="I395" s="219"/>
      <c r="J395" s="220">
        <f>ROUND(I395*H395,2)</f>
        <v>0</v>
      </c>
      <c r="K395" s="216" t="s">
        <v>19</v>
      </c>
      <c r="L395" s="46"/>
      <c r="M395" s="221" t="s">
        <v>19</v>
      </c>
      <c r="N395" s="222" t="s">
        <v>44</v>
      </c>
      <c r="O395" s="86"/>
      <c r="P395" s="223">
        <f>O395*H395</f>
        <v>0</v>
      </c>
      <c r="Q395" s="223">
        <v>0</v>
      </c>
      <c r="R395" s="223">
        <f>Q395*H395</f>
        <v>0</v>
      </c>
      <c r="S395" s="223">
        <v>0</v>
      </c>
      <c r="T395" s="224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25" t="s">
        <v>167</v>
      </c>
      <c r="AT395" s="225" t="s">
        <v>163</v>
      </c>
      <c r="AU395" s="225" t="s">
        <v>82</v>
      </c>
      <c r="AY395" s="19" t="s">
        <v>160</v>
      </c>
      <c r="BE395" s="226">
        <f>IF(N395="základní",J395,0)</f>
        <v>0</v>
      </c>
      <c r="BF395" s="226">
        <f>IF(N395="snížená",J395,0)</f>
        <v>0</v>
      </c>
      <c r="BG395" s="226">
        <f>IF(N395="zákl. přenesená",J395,0)</f>
        <v>0</v>
      </c>
      <c r="BH395" s="226">
        <f>IF(N395="sníž. přenesená",J395,0)</f>
        <v>0</v>
      </c>
      <c r="BI395" s="226">
        <f>IF(N395="nulová",J395,0)</f>
        <v>0</v>
      </c>
      <c r="BJ395" s="19" t="s">
        <v>80</v>
      </c>
      <c r="BK395" s="226">
        <f>ROUND(I395*H395,2)</f>
        <v>0</v>
      </c>
      <c r="BL395" s="19" t="s">
        <v>167</v>
      </c>
      <c r="BM395" s="225" t="s">
        <v>1234</v>
      </c>
    </row>
    <row r="396" s="2" customFormat="1" ht="16.5" customHeight="1">
      <c r="A396" s="40"/>
      <c r="B396" s="41"/>
      <c r="C396" s="214" t="s">
        <v>1235</v>
      </c>
      <c r="D396" s="214" t="s">
        <v>163</v>
      </c>
      <c r="E396" s="215" t="s">
        <v>1236</v>
      </c>
      <c r="F396" s="216" t="s">
        <v>1237</v>
      </c>
      <c r="G396" s="217" t="s">
        <v>225</v>
      </c>
      <c r="H396" s="218">
        <v>1</v>
      </c>
      <c r="I396" s="219"/>
      <c r="J396" s="220">
        <f>ROUND(I396*H396,2)</f>
        <v>0</v>
      </c>
      <c r="K396" s="216" t="s">
        <v>19</v>
      </c>
      <c r="L396" s="46"/>
      <c r="M396" s="221" t="s">
        <v>19</v>
      </c>
      <c r="N396" s="222" t="s">
        <v>44</v>
      </c>
      <c r="O396" s="86"/>
      <c r="P396" s="223">
        <f>O396*H396</f>
        <v>0</v>
      </c>
      <c r="Q396" s="223">
        <v>0</v>
      </c>
      <c r="R396" s="223">
        <f>Q396*H396</f>
        <v>0</v>
      </c>
      <c r="S396" s="223">
        <v>0</v>
      </c>
      <c r="T396" s="224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25" t="s">
        <v>167</v>
      </c>
      <c r="AT396" s="225" t="s">
        <v>163</v>
      </c>
      <c r="AU396" s="225" t="s">
        <v>82</v>
      </c>
      <c r="AY396" s="19" t="s">
        <v>160</v>
      </c>
      <c r="BE396" s="226">
        <f>IF(N396="základní",J396,0)</f>
        <v>0</v>
      </c>
      <c r="BF396" s="226">
        <f>IF(N396="snížená",J396,0)</f>
        <v>0</v>
      </c>
      <c r="BG396" s="226">
        <f>IF(N396="zákl. přenesená",J396,0)</f>
        <v>0</v>
      </c>
      <c r="BH396" s="226">
        <f>IF(N396="sníž. přenesená",J396,0)</f>
        <v>0</v>
      </c>
      <c r="BI396" s="226">
        <f>IF(N396="nulová",J396,0)</f>
        <v>0</v>
      </c>
      <c r="BJ396" s="19" t="s">
        <v>80</v>
      </c>
      <c r="BK396" s="226">
        <f>ROUND(I396*H396,2)</f>
        <v>0</v>
      </c>
      <c r="BL396" s="19" t="s">
        <v>167</v>
      </c>
      <c r="BM396" s="225" t="s">
        <v>1238</v>
      </c>
    </row>
    <row r="397" s="2" customFormat="1" ht="16.5" customHeight="1">
      <c r="A397" s="40"/>
      <c r="B397" s="41"/>
      <c r="C397" s="214" t="s">
        <v>1239</v>
      </c>
      <c r="D397" s="214" t="s">
        <v>163</v>
      </c>
      <c r="E397" s="215" t="s">
        <v>1240</v>
      </c>
      <c r="F397" s="216" t="s">
        <v>1241</v>
      </c>
      <c r="G397" s="217" t="s">
        <v>225</v>
      </c>
      <c r="H397" s="218">
        <v>1</v>
      </c>
      <c r="I397" s="219"/>
      <c r="J397" s="220">
        <f>ROUND(I397*H397,2)</f>
        <v>0</v>
      </c>
      <c r="K397" s="216" t="s">
        <v>19</v>
      </c>
      <c r="L397" s="46"/>
      <c r="M397" s="221" t="s">
        <v>19</v>
      </c>
      <c r="N397" s="222" t="s">
        <v>44</v>
      </c>
      <c r="O397" s="86"/>
      <c r="P397" s="223">
        <f>O397*H397</f>
        <v>0</v>
      </c>
      <c r="Q397" s="223">
        <v>0</v>
      </c>
      <c r="R397" s="223">
        <f>Q397*H397</f>
        <v>0</v>
      </c>
      <c r="S397" s="223">
        <v>0</v>
      </c>
      <c r="T397" s="224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25" t="s">
        <v>167</v>
      </c>
      <c r="AT397" s="225" t="s">
        <v>163</v>
      </c>
      <c r="AU397" s="225" t="s">
        <v>82</v>
      </c>
      <c r="AY397" s="19" t="s">
        <v>160</v>
      </c>
      <c r="BE397" s="226">
        <f>IF(N397="základní",J397,0)</f>
        <v>0</v>
      </c>
      <c r="BF397" s="226">
        <f>IF(N397="snížená",J397,0)</f>
        <v>0</v>
      </c>
      <c r="BG397" s="226">
        <f>IF(N397="zákl. přenesená",J397,0)</f>
        <v>0</v>
      </c>
      <c r="BH397" s="226">
        <f>IF(N397="sníž. přenesená",J397,0)</f>
        <v>0</v>
      </c>
      <c r="BI397" s="226">
        <f>IF(N397="nulová",J397,0)</f>
        <v>0</v>
      </c>
      <c r="BJ397" s="19" t="s">
        <v>80</v>
      </c>
      <c r="BK397" s="226">
        <f>ROUND(I397*H397,2)</f>
        <v>0</v>
      </c>
      <c r="BL397" s="19" t="s">
        <v>167</v>
      </c>
      <c r="BM397" s="225" t="s">
        <v>1242</v>
      </c>
    </row>
    <row r="398" s="2" customFormat="1" ht="16.5" customHeight="1">
      <c r="A398" s="40"/>
      <c r="B398" s="41"/>
      <c r="C398" s="214" t="s">
        <v>1243</v>
      </c>
      <c r="D398" s="214" t="s">
        <v>163</v>
      </c>
      <c r="E398" s="215" t="s">
        <v>1244</v>
      </c>
      <c r="F398" s="216" t="s">
        <v>1245</v>
      </c>
      <c r="G398" s="217" t="s">
        <v>396</v>
      </c>
      <c r="H398" s="218">
        <v>1</v>
      </c>
      <c r="I398" s="219"/>
      <c r="J398" s="220">
        <f>ROUND(I398*H398,2)</f>
        <v>0</v>
      </c>
      <c r="K398" s="216" t="s">
        <v>19</v>
      </c>
      <c r="L398" s="46"/>
      <c r="M398" s="221" t="s">
        <v>19</v>
      </c>
      <c r="N398" s="222" t="s">
        <v>44</v>
      </c>
      <c r="O398" s="86"/>
      <c r="P398" s="223">
        <f>O398*H398</f>
        <v>0</v>
      </c>
      <c r="Q398" s="223">
        <v>0</v>
      </c>
      <c r="R398" s="223">
        <f>Q398*H398</f>
        <v>0</v>
      </c>
      <c r="S398" s="223">
        <v>0</v>
      </c>
      <c r="T398" s="224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25" t="s">
        <v>167</v>
      </c>
      <c r="AT398" s="225" t="s">
        <v>163</v>
      </c>
      <c r="AU398" s="225" t="s">
        <v>82</v>
      </c>
      <c r="AY398" s="19" t="s">
        <v>160</v>
      </c>
      <c r="BE398" s="226">
        <f>IF(N398="základní",J398,0)</f>
        <v>0</v>
      </c>
      <c r="BF398" s="226">
        <f>IF(N398="snížená",J398,0)</f>
        <v>0</v>
      </c>
      <c r="BG398" s="226">
        <f>IF(N398="zákl. přenesená",J398,0)</f>
        <v>0</v>
      </c>
      <c r="BH398" s="226">
        <f>IF(N398="sníž. přenesená",J398,0)</f>
        <v>0</v>
      </c>
      <c r="BI398" s="226">
        <f>IF(N398="nulová",J398,0)</f>
        <v>0</v>
      </c>
      <c r="BJ398" s="19" t="s">
        <v>80</v>
      </c>
      <c r="BK398" s="226">
        <f>ROUND(I398*H398,2)</f>
        <v>0</v>
      </c>
      <c r="BL398" s="19" t="s">
        <v>167</v>
      </c>
      <c r="BM398" s="225" t="s">
        <v>1246</v>
      </c>
    </row>
    <row r="399" s="2" customFormat="1" ht="16.5" customHeight="1">
      <c r="A399" s="40"/>
      <c r="B399" s="41"/>
      <c r="C399" s="214" t="s">
        <v>1247</v>
      </c>
      <c r="D399" s="214" t="s">
        <v>163</v>
      </c>
      <c r="E399" s="215" t="s">
        <v>1248</v>
      </c>
      <c r="F399" s="216" t="s">
        <v>1249</v>
      </c>
      <c r="G399" s="217" t="s">
        <v>396</v>
      </c>
      <c r="H399" s="218">
        <v>1</v>
      </c>
      <c r="I399" s="219"/>
      <c r="J399" s="220">
        <f>ROUND(I399*H399,2)</f>
        <v>0</v>
      </c>
      <c r="K399" s="216" t="s">
        <v>19</v>
      </c>
      <c r="L399" s="46"/>
      <c r="M399" s="221" t="s">
        <v>19</v>
      </c>
      <c r="N399" s="222" t="s">
        <v>44</v>
      </c>
      <c r="O399" s="86"/>
      <c r="P399" s="223">
        <f>O399*H399</f>
        <v>0</v>
      </c>
      <c r="Q399" s="223">
        <v>0</v>
      </c>
      <c r="R399" s="223">
        <f>Q399*H399</f>
        <v>0</v>
      </c>
      <c r="S399" s="223">
        <v>0</v>
      </c>
      <c r="T399" s="224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25" t="s">
        <v>167</v>
      </c>
      <c r="AT399" s="225" t="s">
        <v>163</v>
      </c>
      <c r="AU399" s="225" t="s">
        <v>82</v>
      </c>
      <c r="AY399" s="19" t="s">
        <v>160</v>
      </c>
      <c r="BE399" s="226">
        <f>IF(N399="základní",J399,0)</f>
        <v>0</v>
      </c>
      <c r="BF399" s="226">
        <f>IF(N399="snížená",J399,0)</f>
        <v>0</v>
      </c>
      <c r="BG399" s="226">
        <f>IF(N399="zákl. přenesená",J399,0)</f>
        <v>0</v>
      </c>
      <c r="BH399" s="226">
        <f>IF(N399="sníž. přenesená",J399,0)</f>
        <v>0</v>
      </c>
      <c r="BI399" s="226">
        <f>IF(N399="nulová",J399,0)</f>
        <v>0</v>
      </c>
      <c r="BJ399" s="19" t="s">
        <v>80</v>
      </c>
      <c r="BK399" s="226">
        <f>ROUND(I399*H399,2)</f>
        <v>0</v>
      </c>
      <c r="BL399" s="19" t="s">
        <v>167</v>
      </c>
      <c r="BM399" s="225" t="s">
        <v>1250</v>
      </c>
    </row>
    <row r="400" s="2" customFormat="1" ht="16.5" customHeight="1">
      <c r="A400" s="40"/>
      <c r="B400" s="41"/>
      <c r="C400" s="214" t="s">
        <v>1251</v>
      </c>
      <c r="D400" s="214" t="s">
        <v>163</v>
      </c>
      <c r="E400" s="215" t="s">
        <v>1252</v>
      </c>
      <c r="F400" s="216" t="s">
        <v>667</v>
      </c>
      <c r="G400" s="217" t="s">
        <v>396</v>
      </c>
      <c r="H400" s="218">
        <v>1</v>
      </c>
      <c r="I400" s="219"/>
      <c r="J400" s="220">
        <f>ROUND(I400*H400,2)</f>
        <v>0</v>
      </c>
      <c r="K400" s="216" t="s">
        <v>19</v>
      </c>
      <c r="L400" s="46"/>
      <c r="M400" s="221" t="s">
        <v>19</v>
      </c>
      <c r="N400" s="222" t="s">
        <v>44</v>
      </c>
      <c r="O400" s="86"/>
      <c r="P400" s="223">
        <f>O400*H400</f>
        <v>0</v>
      </c>
      <c r="Q400" s="223">
        <v>0</v>
      </c>
      <c r="R400" s="223">
        <f>Q400*H400</f>
        <v>0</v>
      </c>
      <c r="S400" s="223">
        <v>0</v>
      </c>
      <c r="T400" s="224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25" t="s">
        <v>167</v>
      </c>
      <c r="AT400" s="225" t="s">
        <v>163</v>
      </c>
      <c r="AU400" s="225" t="s">
        <v>82</v>
      </c>
      <c r="AY400" s="19" t="s">
        <v>160</v>
      </c>
      <c r="BE400" s="226">
        <f>IF(N400="základní",J400,0)</f>
        <v>0</v>
      </c>
      <c r="BF400" s="226">
        <f>IF(N400="snížená",J400,0)</f>
        <v>0</v>
      </c>
      <c r="BG400" s="226">
        <f>IF(N400="zákl. přenesená",J400,0)</f>
        <v>0</v>
      </c>
      <c r="BH400" s="226">
        <f>IF(N400="sníž. přenesená",J400,0)</f>
        <v>0</v>
      </c>
      <c r="BI400" s="226">
        <f>IF(N400="nulová",J400,0)</f>
        <v>0</v>
      </c>
      <c r="BJ400" s="19" t="s">
        <v>80</v>
      </c>
      <c r="BK400" s="226">
        <f>ROUND(I400*H400,2)</f>
        <v>0</v>
      </c>
      <c r="BL400" s="19" t="s">
        <v>167</v>
      </c>
      <c r="BM400" s="225" t="s">
        <v>1253</v>
      </c>
    </row>
    <row r="401" s="2" customFormat="1" ht="16.5" customHeight="1">
      <c r="A401" s="40"/>
      <c r="B401" s="41"/>
      <c r="C401" s="214" t="s">
        <v>1254</v>
      </c>
      <c r="D401" s="214" t="s">
        <v>163</v>
      </c>
      <c r="E401" s="215" t="s">
        <v>1255</v>
      </c>
      <c r="F401" s="216" t="s">
        <v>671</v>
      </c>
      <c r="G401" s="217" t="s">
        <v>225</v>
      </c>
      <c r="H401" s="218">
        <v>1</v>
      </c>
      <c r="I401" s="219"/>
      <c r="J401" s="220">
        <f>ROUND(I401*H401,2)</f>
        <v>0</v>
      </c>
      <c r="K401" s="216" t="s">
        <v>19</v>
      </c>
      <c r="L401" s="46"/>
      <c r="M401" s="221" t="s">
        <v>19</v>
      </c>
      <c r="N401" s="222" t="s">
        <v>44</v>
      </c>
      <c r="O401" s="86"/>
      <c r="P401" s="223">
        <f>O401*H401</f>
        <v>0</v>
      </c>
      <c r="Q401" s="223">
        <v>0</v>
      </c>
      <c r="R401" s="223">
        <f>Q401*H401</f>
        <v>0</v>
      </c>
      <c r="S401" s="223">
        <v>0</v>
      </c>
      <c r="T401" s="224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25" t="s">
        <v>167</v>
      </c>
      <c r="AT401" s="225" t="s">
        <v>163</v>
      </c>
      <c r="AU401" s="225" t="s">
        <v>82</v>
      </c>
      <c r="AY401" s="19" t="s">
        <v>160</v>
      </c>
      <c r="BE401" s="226">
        <f>IF(N401="základní",J401,0)</f>
        <v>0</v>
      </c>
      <c r="BF401" s="226">
        <f>IF(N401="snížená",J401,0)</f>
        <v>0</v>
      </c>
      <c r="BG401" s="226">
        <f>IF(N401="zákl. přenesená",J401,0)</f>
        <v>0</v>
      </c>
      <c r="BH401" s="226">
        <f>IF(N401="sníž. přenesená",J401,0)</f>
        <v>0</v>
      </c>
      <c r="BI401" s="226">
        <f>IF(N401="nulová",J401,0)</f>
        <v>0</v>
      </c>
      <c r="BJ401" s="19" t="s">
        <v>80</v>
      </c>
      <c r="BK401" s="226">
        <f>ROUND(I401*H401,2)</f>
        <v>0</v>
      </c>
      <c r="BL401" s="19" t="s">
        <v>167</v>
      </c>
      <c r="BM401" s="225" t="s">
        <v>1256</v>
      </c>
    </row>
    <row r="402" s="2" customFormat="1" ht="16.5" customHeight="1">
      <c r="A402" s="40"/>
      <c r="B402" s="41"/>
      <c r="C402" s="214" t="s">
        <v>1257</v>
      </c>
      <c r="D402" s="214" t="s">
        <v>163</v>
      </c>
      <c r="E402" s="215" t="s">
        <v>1258</v>
      </c>
      <c r="F402" s="216" t="s">
        <v>674</v>
      </c>
      <c r="G402" s="217" t="s">
        <v>225</v>
      </c>
      <c r="H402" s="218">
        <v>1</v>
      </c>
      <c r="I402" s="219"/>
      <c r="J402" s="220">
        <f>ROUND(I402*H402,2)</f>
        <v>0</v>
      </c>
      <c r="K402" s="216" t="s">
        <v>19</v>
      </c>
      <c r="L402" s="46"/>
      <c r="M402" s="221" t="s">
        <v>19</v>
      </c>
      <c r="N402" s="222" t="s">
        <v>44</v>
      </c>
      <c r="O402" s="86"/>
      <c r="P402" s="223">
        <f>O402*H402</f>
        <v>0</v>
      </c>
      <c r="Q402" s="223">
        <v>0</v>
      </c>
      <c r="R402" s="223">
        <f>Q402*H402</f>
        <v>0</v>
      </c>
      <c r="S402" s="223">
        <v>0</v>
      </c>
      <c r="T402" s="224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25" t="s">
        <v>167</v>
      </c>
      <c r="AT402" s="225" t="s">
        <v>163</v>
      </c>
      <c r="AU402" s="225" t="s">
        <v>82</v>
      </c>
      <c r="AY402" s="19" t="s">
        <v>160</v>
      </c>
      <c r="BE402" s="226">
        <f>IF(N402="základní",J402,0)</f>
        <v>0</v>
      </c>
      <c r="BF402" s="226">
        <f>IF(N402="snížená",J402,0)</f>
        <v>0</v>
      </c>
      <c r="BG402" s="226">
        <f>IF(N402="zákl. přenesená",J402,0)</f>
        <v>0</v>
      </c>
      <c r="BH402" s="226">
        <f>IF(N402="sníž. přenesená",J402,0)</f>
        <v>0</v>
      </c>
      <c r="BI402" s="226">
        <f>IF(N402="nulová",J402,0)</f>
        <v>0</v>
      </c>
      <c r="BJ402" s="19" t="s">
        <v>80</v>
      </c>
      <c r="BK402" s="226">
        <f>ROUND(I402*H402,2)</f>
        <v>0</v>
      </c>
      <c r="BL402" s="19" t="s">
        <v>167</v>
      </c>
      <c r="BM402" s="225" t="s">
        <v>1259</v>
      </c>
    </row>
    <row r="403" s="2" customFormat="1" ht="16.5" customHeight="1">
      <c r="A403" s="40"/>
      <c r="B403" s="41"/>
      <c r="C403" s="214" t="s">
        <v>1260</v>
      </c>
      <c r="D403" s="214" t="s">
        <v>163</v>
      </c>
      <c r="E403" s="215" t="s">
        <v>1261</v>
      </c>
      <c r="F403" s="216" t="s">
        <v>678</v>
      </c>
      <c r="G403" s="217" t="s">
        <v>396</v>
      </c>
      <c r="H403" s="218">
        <v>1</v>
      </c>
      <c r="I403" s="219"/>
      <c r="J403" s="220">
        <f>ROUND(I403*H403,2)</f>
        <v>0</v>
      </c>
      <c r="K403" s="216" t="s">
        <v>19</v>
      </c>
      <c r="L403" s="46"/>
      <c r="M403" s="221" t="s">
        <v>19</v>
      </c>
      <c r="N403" s="222" t="s">
        <v>44</v>
      </c>
      <c r="O403" s="86"/>
      <c r="P403" s="223">
        <f>O403*H403</f>
        <v>0</v>
      </c>
      <c r="Q403" s="223">
        <v>0</v>
      </c>
      <c r="R403" s="223">
        <f>Q403*H403</f>
        <v>0</v>
      </c>
      <c r="S403" s="223">
        <v>0</v>
      </c>
      <c r="T403" s="224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25" t="s">
        <v>167</v>
      </c>
      <c r="AT403" s="225" t="s">
        <v>163</v>
      </c>
      <c r="AU403" s="225" t="s">
        <v>82</v>
      </c>
      <c r="AY403" s="19" t="s">
        <v>160</v>
      </c>
      <c r="BE403" s="226">
        <f>IF(N403="základní",J403,0)</f>
        <v>0</v>
      </c>
      <c r="BF403" s="226">
        <f>IF(N403="snížená",J403,0)</f>
        <v>0</v>
      </c>
      <c r="BG403" s="226">
        <f>IF(N403="zákl. přenesená",J403,0)</f>
        <v>0</v>
      </c>
      <c r="BH403" s="226">
        <f>IF(N403="sníž. přenesená",J403,0)</f>
        <v>0</v>
      </c>
      <c r="BI403" s="226">
        <f>IF(N403="nulová",J403,0)</f>
        <v>0</v>
      </c>
      <c r="BJ403" s="19" t="s">
        <v>80</v>
      </c>
      <c r="BK403" s="226">
        <f>ROUND(I403*H403,2)</f>
        <v>0</v>
      </c>
      <c r="BL403" s="19" t="s">
        <v>167</v>
      </c>
      <c r="BM403" s="225" t="s">
        <v>1262</v>
      </c>
    </row>
    <row r="404" s="2" customFormat="1" ht="16.5" customHeight="1">
      <c r="A404" s="40"/>
      <c r="B404" s="41"/>
      <c r="C404" s="214" t="s">
        <v>1263</v>
      </c>
      <c r="D404" s="214" t="s">
        <v>163</v>
      </c>
      <c r="E404" s="215" t="s">
        <v>1264</v>
      </c>
      <c r="F404" s="216" t="s">
        <v>681</v>
      </c>
      <c r="G404" s="217" t="s">
        <v>225</v>
      </c>
      <c r="H404" s="218">
        <v>1</v>
      </c>
      <c r="I404" s="219"/>
      <c r="J404" s="220">
        <f>ROUND(I404*H404,2)</f>
        <v>0</v>
      </c>
      <c r="K404" s="216" t="s">
        <v>19</v>
      </c>
      <c r="L404" s="46"/>
      <c r="M404" s="221" t="s">
        <v>19</v>
      </c>
      <c r="N404" s="222" t="s">
        <v>44</v>
      </c>
      <c r="O404" s="86"/>
      <c r="P404" s="223">
        <f>O404*H404</f>
        <v>0</v>
      </c>
      <c r="Q404" s="223">
        <v>0</v>
      </c>
      <c r="R404" s="223">
        <f>Q404*H404</f>
        <v>0</v>
      </c>
      <c r="S404" s="223">
        <v>0</v>
      </c>
      <c r="T404" s="224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25" t="s">
        <v>167</v>
      </c>
      <c r="AT404" s="225" t="s">
        <v>163</v>
      </c>
      <c r="AU404" s="225" t="s">
        <v>82</v>
      </c>
      <c r="AY404" s="19" t="s">
        <v>160</v>
      </c>
      <c r="BE404" s="226">
        <f>IF(N404="základní",J404,0)</f>
        <v>0</v>
      </c>
      <c r="BF404" s="226">
        <f>IF(N404="snížená",J404,0)</f>
        <v>0</v>
      </c>
      <c r="BG404" s="226">
        <f>IF(N404="zákl. přenesená",J404,0)</f>
        <v>0</v>
      </c>
      <c r="BH404" s="226">
        <f>IF(N404="sníž. přenesená",J404,0)</f>
        <v>0</v>
      </c>
      <c r="BI404" s="226">
        <f>IF(N404="nulová",J404,0)</f>
        <v>0</v>
      </c>
      <c r="BJ404" s="19" t="s">
        <v>80</v>
      </c>
      <c r="BK404" s="226">
        <f>ROUND(I404*H404,2)</f>
        <v>0</v>
      </c>
      <c r="BL404" s="19" t="s">
        <v>167</v>
      </c>
      <c r="BM404" s="225" t="s">
        <v>1265</v>
      </c>
    </row>
    <row r="405" s="12" customFormat="1" ht="22.8" customHeight="1">
      <c r="A405" s="12"/>
      <c r="B405" s="198"/>
      <c r="C405" s="199"/>
      <c r="D405" s="200" t="s">
        <v>72</v>
      </c>
      <c r="E405" s="212" t="s">
        <v>1266</v>
      </c>
      <c r="F405" s="212" t="s">
        <v>1267</v>
      </c>
      <c r="G405" s="199"/>
      <c r="H405" s="199"/>
      <c r="I405" s="202"/>
      <c r="J405" s="213">
        <f>BK405</f>
        <v>0</v>
      </c>
      <c r="K405" s="199"/>
      <c r="L405" s="204"/>
      <c r="M405" s="205"/>
      <c r="N405" s="206"/>
      <c r="O405" s="206"/>
      <c r="P405" s="207">
        <f>SUM(P406:P409)</f>
        <v>0</v>
      </c>
      <c r="Q405" s="206"/>
      <c r="R405" s="207">
        <f>SUM(R406:R409)</f>
        <v>0</v>
      </c>
      <c r="S405" s="206"/>
      <c r="T405" s="208">
        <f>SUM(T406:T409)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09" t="s">
        <v>80</v>
      </c>
      <c r="AT405" s="210" t="s">
        <v>72</v>
      </c>
      <c r="AU405" s="210" t="s">
        <v>80</v>
      </c>
      <c r="AY405" s="209" t="s">
        <v>160</v>
      </c>
      <c r="BK405" s="211">
        <f>SUM(BK406:BK409)</f>
        <v>0</v>
      </c>
    </row>
    <row r="406" s="2" customFormat="1" ht="24.15" customHeight="1">
      <c r="A406" s="40"/>
      <c r="B406" s="41"/>
      <c r="C406" s="214" t="s">
        <v>1268</v>
      </c>
      <c r="D406" s="214" t="s">
        <v>163</v>
      </c>
      <c r="E406" s="215" t="s">
        <v>1269</v>
      </c>
      <c r="F406" s="216" t="s">
        <v>1270</v>
      </c>
      <c r="G406" s="217" t="s">
        <v>225</v>
      </c>
      <c r="H406" s="218">
        <v>1</v>
      </c>
      <c r="I406" s="219"/>
      <c r="J406" s="220">
        <f>ROUND(I406*H406,2)</f>
        <v>0</v>
      </c>
      <c r="K406" s="216" t="s">
        <v>19</v>
      </c>
      <c r="L406" s="46"/>
      <c r="M406" s="221" t="s">
        <v>19</v>
      </c>
      <c r="N406" s="222" t="s">
        <v>44</v>
      </c>
      <c r="O406" s="86"/>
      <c r="P406" s="223">
        <f>O406*H406</f>
        <v>0</v>
      </c>
      <c r="Q406" s="223">
        <v>0</v>
      </c>
      <c r="R406" s="223">
        <f>Q406*H406</f>
        <v>0</v>
      </c>
      <c r="S406" s="223">
        <v>0</v>
      </c>
      <c r="T406" s="224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25" t="s">
        <v>167</v>
      </c>
      <c r="AT406" s="225" t="s">
        <v>163</v>
      </c>
      <c r="AU406" s="225" t="s">
        <v>82</v>
      </c>
      <c r="AY406" s="19" t="s">
        <v>160</v>
      </c>
      <c r="BE406" s="226">
        <f>IF(N406="základní",J406,0)</f>
        <v>0</v>
      </c>
      <c r="BF406" s="226">
        <f>IF(N406="snížená",J406,0)</f>
        <v>0</v>
      </c>
      <c r="BG406" s="226">
        <f>IF(N406="zákl. přenesená",J406,0)</f>
        <v>0</v>
      </c>
      <c r="BH406" s="226">
        <f>IF(N406="sníž. přenesená",J406,0)</f>
        <v>0</v>
      </c>
      <c r="BI406" s="226">
        <f>IF(N406="nulová",J406,0)</f>
        <v>0</v>
      </c>
      <c r="BJ406" s="19" t="s">
        <v>80</v>
      </c>
      <c r="BK406" s="226">
        <f>ROUND(I406*H406,2)</f>
        <v>0</v>
      </c>
      <c r="BL406" s="19" t="s">
        <v>167</v>
      </c>
      <c r="BM406" s="225" t="s">
        <v>1271</v>
      </c>
    </row>
    <row r="407" s="2" customFormat="1" ht="16.5" customHeight="1">
      <c r="A407" s="40"/>
      <c r="B407" s="41"/>
      <c r="C407" s="214" t="s">
        <v>1272</v>
      </c>
      <c r="D407" s="214" t="s">
        <v>163</v>
      </c>
      <c r="E407" s="215" t="s">
        <v>1273</v>
      </c>
      <c r="F407" s="216" t="s">
        <v>1274</v>
      </c>
      <c r="G407" s="217" t="s">
        <v>225</v>
      </c>
      <c r="H407" s="218">
        <v>1</v>
      </c>
      <c r="I407" s="219"/>
      <c r="J407" s="220">
        <f>ROUND(I407*H407,2)</f>
        <v>0</v>
      </c>
      <c r="K407" s="216" t="s">
        <v>19</v>
      </c>
      <c r="L407" s="46"/>
      <c r="M407" s="221" t="s">
        <v>19</v>
      </c>
      <c r="N407" s="222" t="s">
        <v>44</v>
      </c>
      <c r="O407" s="86"/>
      <c r="P407" s="223">
        <f>O407*H407</f>
        <v>0</v>
      </c>
      <c r="Q407" s="223">
        <v>0</v>
      </c>
      <c r="R407" s="223">
        <f>Q407*H407</f>
        <v>0</v>
      </c>
      <c r="S407" s="223">
        <v>0</v>
      </c>
      <c r="T407" s="224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25" t="s">
        <v>167</v>
      </c>
      <c r="AT407" s="225" t="s">
        <v>163</v>
      </c>
      <c r="AU407" s="225" t="s">
        <v>82</v>
      </c>
      <c r="AY407" s="19" t="s">
        <v>160</v>
      </c>
      <c r="BE407" s="226">
        <f>IF(N407="základní",J407,0)</f>
        <v>0</v>
      </c>
      <c r="BF407" s="226">
        <f>IF(N407="snížená",J407,0)</f>
        <v>0</v>
      </c>
      <c r="BG407" s="226">
        <f>IF(N407="zákl. přenesená",J407,0)</f>
        <v>0</v>
      </c>
      <c r="BH407" s="226">
        <f>IF(N407="sníž. přenesená",J407,0)</f>
        <v>0</v>
      </c>
      <c r="BI407" s="226">
        <f>IF(N407="nulová",J407,0)</f>
        <v>0</v>
      </c>
      <c r="BJ407" s="19" t="s">
        <v>80</v>
      </c>
      <c r="BK407" s="226">
        <f>ROUND(I407*H407,2)</f>
        <v>0</v>
      </c>
      <c r="BL407" s="19" t="s">
        <v>167</v>
      </c>
      <c r="BM407" s="225" t="s">
        <v>1044</v>
      </c>
    </row>
    <row r="408" s="2" customFormat="1" ht="16.5" customHeight="1">
      <c r="A408" s="40"/>
      <c r="B408" s="41"/>
      <c r="C408" s="214" t="s">
        <v>1275</v>
      </c>
      <c r="D408" s="214" t="s">
        <v>163</v>
      </c>
      <c r="E408" s="215" t="s">
        <v>1276</v>
      </c>
      <c r="F408" s="216" t="s">
        <v>1277</v>
      </c>
      <c r="G408" s="217" t="s">
        <v>166</v>
      </c>
      <c r="H408" s="218">
        <v>4</v>
      </c>
      <c r="I408" s="219"/>
      <c r="J408" s="220">
        <f>ROUND(I408*H408,2)</f>
        <v>0</v>
      </c>
      <c r="K408" s="216" t="s">
        <v>19</v>
      </c>
      <c r="L408" s="46"/>
      <c r="M408" s="221" t="s">
        <v>19</v>
      </c>
      <c r="N408" s="222" t="s">
        <v>44</v>
      </c>
      <c r="O408" s="86"/>
      <c r="P408" s="223">
        <f>O408*H408</f>
        <v>0</v>
      </c>
      <c r="Q408" s="223">
        <v>0</v>
      </c>
      <c r="R408" s="223">
        <f>Q408*H408</f>
        <v>0</v>
      </c>
      <c r="S408" s="223">
        <v>0</v>
      </c>
      <c r="T408" s="224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25" t="s">
        <v>167</v>
      </c>
      <c r="AT408" s="225" t="s">
        <v>163</v>
      </c>
      <c r="AU408" s="225" t="s">
        <v>82</v>
      </c>
      <c r="AY408" s="19" t="s">
        <v>160</v>
      </c>
      <c r="BE408" s="226">
        <f>IF(N408="základní",J408,0)</f>
        <v>0</v>
      </c>
      <c r="BF408" s="226">
        <f>IF(N408="snížená",J408,0)</f>
        <v>0</v>
      </c>
      <c r="BG408" s="226">
        <f>IF(N408="zákl. přenesená",J408,0)</f>
        <v>0</v>
      </c>
      <c r="BH408" s="226">
        <f>IF(N408="sníž. přenesená",J408,0)</f>
        <v>0</v>
      </c>
      <c r="BI408" s="226">
        <f>IF(N408="nulová",J408,0)</f>
        <v>0</v>
      </c>
      <c r="BJ408" s="19" t="s">
        <v>80</v>
      </c>
      <c r="BK408" s="226">
        <f>ROUND(I408*H408,2)</f>
        <v>0</v>
      </c>
      <c r="BL408" s="19" t="s">
        <v>167</v>
      </c>
      <c r="BM408" s="225" t="s">
        <v>1052</v>
      </c>
    </row>
    <row r="409" s="2" customFormat="1" ht="16.5" customHeight="1">
      <c r="A409" s="40"/>
      <c r="B409" s="41"/>
      <c r="C409" s="214" t="s">
        <v>1278</v>
      </c>
      <c r="D409" s="214" t="s">
        <v>163</v>
      </c>
      <c r="E409" s="215" t="s">
        <v>1279</v>
      </c>
      <c r="F409" s="216" t="s">
        <v>1280</v>
      </c>
      <c r="G409" s="217" t="s">
        <v>225</v>
      </c>
      <c r="H409" s="218">
        <v>1</v>
      </c>
      <c r="I409" s="219"/>
      <c r="J409" s="220">
        <f>ROUND(I409*H409,2)</f>
        <v>0</v>
      </c>
      <c r="K409" s="216" t="s">
        <v>19</v>
      </c>
      <c r="L409" s="46"/>
      <c r="M409" s="227" t="s">
        <v>19</v>
      </c>
      <c r="N409" s="228" t="s">
        <v>44</v>
      </c>
      <c r="O409" s="229"/>
      <c r="P409" s="230">
        <f>O409*H409</f>
        <v>0</v>
      </c>
      <c r="Q409" s="230">
        <v>0</v>
      </c>
      <c r="R409" s="230">
        <f>Q409*H409</f>
        <v>0</v>
      </c>
      <c r="S409" s="230">
        <v>0</v>
      </c>
      <c r="T409" s="231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25" t="s">
        <v>167</v>
      </c>
      <c r="AT409" s="225" t="s">
        <v>163</v>
      </c>
      <c r="AU409" s="225" t="s">
        <v>82</v>
      </c>
      <c r="AY409" s="19" t="s">
        <v>160</v>
      </c>
      <c r="BE409" s="226">
        <f>IF(N409="základní",J409,0)</f>
        <v>0</v>
      </c>
      <c r="BF409" s="226">
        <f>IF(N409="snížená",J409,0)</f>
        <v>0</v>
      </c>
      <c r="BG409" s="226">
        <f>IF(N409="zákl. přenesená",J409,0)</f>
        <v>0</v>
      </c>
      <c r="BH409" s="226">
        <f>IF(N409="sníž. přenesená",J409,0)</f>
        <v>0</v>
      </c>
      <c r="BI409" s="226">
        <f>IF(N409="nulová",J409,0)</f>
        <v>0</v>
      </c>
      <c r="BJ409" s="19" t="s">
        <v>80</v>
      </c>
      <c r="BK409" s="226">
        <f>ROUND(I409*H409,2)</f>
        <v>0</v>
      </c>
      <c r="BL409" s="19" t="s">
        <v>167</v>
      </c>
      <c r="BM409" s="225" t="s">
        <v>1060</v>
      </c>
    </row>
    <row r="410" s="2" customFormat="1" ht="6.96" customHeight="1">
      <c r="A410" s="40"/>
      <c r="B410" s="61"/>
      <c r="C410" s="62"/>
      <c r="D410" s="62"/>
      <c r="E410" s="62"/>
      <c r="F410" s="62"/>
      <c r="G410" s="62"/>
      <c r="H410" s="62"/>
      <c r="I410" s="62"/>
      <c r="J410" s="62"/>
      <c r="K410" s="62"/>
      <c r="L410" s="46"/>
      <c r="M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</row>
  </sheetData>
  <sheetProtection sheet="1" autoFilter="0" formatColumns="0" formatRows="0" objects="1" scenarios="1" spinCount="100000" saltValue="5jJ20OfrsKSgczAHX9F3d+1KeHjH3eYbuvCshT+N4GjuaPFEtdyBpL6iVaAlhe2v88kq6ihT2tRj1sU68edr8g==" hashValue="HOodM9VuYfYGtoVgtpVwllWUkNSdWyFtw9qVdQh8nt56Dh9xZXJ+cE1Q2mpmGcUbPcZDdJksAQodSA9Q0ot7Zw==" algorithmName="SHA-512" password="CC35"/>
  <autoFilter ref="C95:K40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129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Brno, VDJ Jehnice 2x 200 m3 – rekonstrukce technologie, stavební části, střešního pláště nad aku komorami a sanace vnitř</v>
      </c>
      <c r="F7" s="144"/>
      <c r="G7" s="144"/>
      <c r="H7" s="144"/>
      <c r="L7" s="22"/>
    </row>
    <row r="8" s="1" customFormat="1" ht="12" customHeight="1">
      <c r="B8" s="22"/>
      <c r="D8" s="144" t="s">
        <v>130</v>
      </c>
      <c r="L8" s="22"/>
    </row>
    <row r="9" s="2" customFormat="1" ht="16.5" customHeight="1">
      <c r="A9" s="40"/>
      <c r="B9" s="46"/>
      <c r="C9" s="40"/>
      <c r="D9" s="40"/>
      <c r="E9" s="145" t="s">
        <v>1281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1282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6. 12. 2024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>44992785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Statutární město Brno</v>
      </c>
      <c r="F17" s="40"/>
      <c r="G17" s="40"/>
      <c r="H17" s="40"/>
      <c r="I17" s="144" t="s">
        <v>29</v>
      </c>
      <c r="J17" s="135" t="str">
        <f>IF('Rekapitulace stavby'!AN11="","",'Rekapitulace stavby'!AN11)</f>
        <v>CZ44992785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Provo, spol. s r.o.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29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ROUND((SUM(BE89:BE134)),  2)</f>
        <v>0</v>
      </c>
      <c r="G35" s="40"/>
      <c r="H35" s="40"/>
      <c r="I35" s="159">
        <v>0.20999999999999999</v>
      </c>
      <c r="J35" s="158">
        <f>ROUND(((SUM(BE89:BE134))*I35),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ROUND((SUM(BF89:BF134)),  2)</f>
        <v>0</v>
      </c>
      <c r="G36" s="40"/>
      <c r="H36" s="40"/>
      <c r="I36" s="159">
        <v>0.12</v>
      </c>
      <c r="J36" s="158">
        <f>ROUND(((SUM(BF89:BF134))*I36),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ROUND((SUM(BG89:BG134)),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ROUND((SUM(BH89:BH134)),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ROUND((SUM(BI89:BI134)),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Brno, VDJ Jehnice 2x 200 m3 – rekonstrukce technologie, stavební části, střešního pláště nad aku komorami a sanace vnitř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130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1281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PS03 - Zabezpečení objektu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6. 12. 2024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Statutární město Brno</v>
      </c>
      <c r="G58" s="42"/>
      <c r="H58" s="42"/>
      <c r="I58" s="34" t="s">
        <v>33</v>
      </c>
      <c r="J58" s="38" t="str">
        <f>E23</f>
        <v>Provo, spol. s 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135</v>
      </c>
      <c r="D61" s="173"/>
      <c r="E61" s="173"/>
      <c r="F61" s="173"/>
      <c r="G61" s="173"/>
      <c r="H61" s="173"/>
      <c r="I61" s="173"/>
      <c r="J61" s="174" t="s">
        <v>136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137</v>
      </c>
    </row>
    <row r="64" s="9" customFormat="1" ht="24.96" customHeight="1">
      <c r="A64" s="9"/>
      <c r="B64" s="176"/>
      <c r="C64" s="177"/>
      <c r="D64" s="178" t="s">
        <v>1283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1284</v>
      </c>
      <c r="E65" s="184"/>
      <c r="F65" s="184"/>
      <c r="G65" s="184"/>
      <c r="H65" s="184"/>
      <c r="I65" s="184"/>
      <c r="J65" s="185">
        <f>J91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1285</v>
      </c>
      <c r="E66" s="179"/>
      <c r="F66" s="179"/>
      <c r="G66" s="179"/>
      <c r="H66" s="179"/>
      <c r="I66" s="179"/>
      <c r="J66" s="180">
        <f>J130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1286</v>
      </c>
      <c r="E67" s="184"/>
      <c r="F67" s="184"/>
      <c r="G67" s="184"/>
      <c r="H67" s="184"/>
      <c r="I67" s="184"/>
      <c r="J67" s="185">
        <f>J131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145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71" t="str">
        <f>E7</f>
        <v>Brno, VDJ Jehnice 2x 200 m3 – rekonstrukce technologie, stavební části, střešního pláště nad aku komorami a sanace vnitř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130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1" t="s">
        <v>1281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132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PS03 - Zabezpečení objektu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F14</f>
        <v xml:space="preserve"> </v>
      </c>
      <c r="G83" s="42"/>
      <c r="H83" s="42"/>
      <c r="I83" s="34" t="s">
        <v>23</v>
      </c>
      <c r="J83" s="74" t="str">
        <f>IF(J14="","",J14)</f>
        <v>6. 12. 2024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E17</f>
        <v>Statutární město Brno</v>
      </c>
      <c r="G85" s="42"/>
      <c r="H85" s="42"/>
      <c r="I85" s="34" t="s">
        <v>33</v>
      </c>
      <c r="J85" s="38" t="str">
        <f>E23</f>
        <v>Provo, spol. s r.o.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31</v>
      </c>
      <c r="D86" s="42"/>
      <c r="E86" s="42"/>
      <c r="F86" s="29" t="str">
        <f>IF(E20="","",E20)</f>
        <v>Vyplň údaj</v>
      </c>
      <c r="G86" s="42"/>
      <c r="H86" s="42"/>
      <c r="I86" s="34" t="s">
        <v>36</v>
      </c>
      <c r="J86" s="38" t="str">
        <f>E26</f>
        <v xml:space="preserve"> 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7"/>
      <c r="B88" s="188"/>
      <c r="C88" s="189" t="s">
        <v>146</v>
      </c>
      <c r="D88" s="190" t="s">
        <v>58</v>
      </c>
      <c r="E88" s="190" t="s">
        <v>54</v>
      </c>
      <c r="F88" s="190" t="s">
        <v>55</v>
      </c>
      <c r="G88" s="190" t="s">
        <v>147</v>
      </c>
      <c r="H88" s="190" t="s">
        <v>148</v>
      </c>
      <c r="I88" s="190" t="s">
        <v>149</v>
      </c>
      <c r="J88" s="190" t="s">
        <v>136</v>
      </c>
      <c r="K88" s="191" t="s">
        <v>150</v>
      </c>
      <c r="L88" s="192"/>
      <c r="M88" s="94" t="s">
        <v>19</v>
      </c>
      <c r="N88" s="95" t="s">
        <v>43</v>
      </c>
      <c r="O88" s="95" t="s">
        <v>151</v>
      </c>
      <c r="P88" s="95" t="s">
        <v>152</v>
      </c>
      <c r="Q88" s="95" t="s">
        <v>153</v>
      </c>
      <c r="R88" s="95" t="s">
        <v>154</v>
      </c>
      <c r="S88" s="95" t="s">
        <v>155</v>
      </c>
      <c r="T88" s="96" t="s">
        <v>156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="2" customFormat="1" ht="22.8" customHeight="1">
      <c r="A89" s="40"/>
      <c r="B89" s="41"/>
      <c r="C89" s="101" t="s">
        <v>157</v>
      </c>
      <c r="D89" s="42"/>
      <c r="E89" s="42"/>
      <c r="F89" s="42"/>
      <c r="G89" s="42"/>
      <c r="H89" s="42"/>
      <c r="I89" s="42"/>
      <c r="J89" s="193">
        <f>BK89</f>
        <v>0</v>
      </c>
      <c r="K89" s="42"/>
      <c r="L89" s="46"/>
      <c r="M89" s="97"/>
      <c r="N89" s="194"/>
      <c r="O89" s="98"/>
      <c r="P89" s="195">
        <f>P90+P130</f>
        <v>0</v>
      </c>
      <c r="Q89" s="98"/>
      <c r="R89" s="195">
        <f>R90+R130</f>
        <v>0</v>
      </c>
      <c r="S89" s="98"/>
      <c r="T89" s="196">
        <f>T90+T130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72</v>
      </c>
      <c r="AU89" s="19" t="s">
        <v>137</v>
      </c>
      <c r="BK89" s="197">
        <f>BK90+BK130</f>
        <v>0</v>
      </c>
    </row>
    <row r="90" s="12" customFormat="1" ht="25.92" customHeight="1">
      <c r="A90" s="12"/>
      <c r="B90" s="198"/>
      <c r="C90" s="199"/>
      <c r="D90" s="200" t="s">
        <v>72</v>
      </c>
      <c r="E90" s="201" t="s">
        <v>1287</v>
      </c>
      <c r="F90" s="201" t="s">
        <v>1288</v>
      </c>
      <c r="G90" s="199"/>
      <c r="H90" s="199"/>
      <c r="I90" s="202"/>
      <c r="J90" s="203">
        <f>BK90</f>
        <v>0</v>
      </c>
      <c r="K90" s="199"/>
      <c r="L90" s="204"/>
      <c r="M90" s="205"/>
      <c r="N90" s="206"/>
      <c r="O90" s="206"/>
      <c r="P90" s="207">
        <f>P91</f>
        <v>0</v>
      </c>
      <c r="Q90" s="206"/>
      <c r="R90" s="207">
        <f>R91</f>
        <v>0</v>
      </c>
      <c r="S90" s="206"/>
      <c r="T90" s="208">
        <f>T91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170</v>
      </c>
      <c r="AT90" s="210" t="s">
        <v>72</v>
      </c>
      <c r="AU90" s="210" t="s">
        <v>73</v>
      </c>
      <c r="AY90" s="209" t="s">
        <v>160</v>
      </c>
      <c r="BK90" s="211">
        <f>BK91</f>
        <v>0</v>
      </c>
    </row>
    <row r="91" s="12" customFormat="1" ht="22.8" customHeight="1">
      <c r="A91" s="12"/>
      <c r="B91" s="198"/>
      <c r="C91" s="199"/>
      <c r="D91" s="200" t="s">
        <v>72</v>
      </c>
      <c r="E91" s="212" t="s">
        <v>1289</v>
      </c>
      <c r="F91" s="212" t="s">
        <v>1290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SUM(P92:P129)</f>
        <v>0</v>
      </c>
      <c r="Q91" s="206"/>
      <c r="R91" s="207">
        <f>SUM(R92:R129)</f>
        <v>0</v>
      </c>
      <c r="S91" s="206"/>
      <c r="T91" s="208">
        <f>SUM(T92:T129)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80</v>
      </c>
      <c r="AT91" s="210" t="s">
        <v>72</v>
      </c>
      <c r="AU91" s="210" t="s">
        <v>80</v>
      </c>
      <c r="AY91" s="209" t="s">
        <v>160</v>
      </c>
      <c r="BK91" s="211">
        <f>SUM(BK92:BK129)</f>
        <v>0</v>
      </c>
    </row>
    <row r="92" s="2" customFormat="1" ht="33" customHeight="1">
      <c r="A92" s="40"/>
      <c r="B92" s="41"/>
      <c r="C92" s="214" t="s">
        <v>80</v>
      </c>
      <c r="D92" s="214" t="s">
        <v>163</v>
      </c>
      <c r="E92" s="215" t="s">
        <v>80</v>
      </c>
      <c r="F92" s="216" t="s">
        <v>1291</v>
      </c>
      <c r="G92" s="217" t="s">
        <v>396</v>
      </c>
      <c r="H92" s="218">
        <v>1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44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167</v>
      </c>
      <c r="AT92" s="225" t="s">
        <v>163</v>
      </c>
      <c r="AU92" s="225" t="s">
        <v>82</v>
      </c>
      <c r="AY92" s="19" t="s">
        <v>160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80</v>
      </c>
      <c r="BK92" s="226">
        <f>ROUND(I92*H92,2)</f>
        <v>0</v>
      </c>
      <c r="BL92" s="19" t="s">
        <v>167</v>
      </c>
      <c r="BM92" s="225" t="s">
        <v>82</v>
      </c>
    </row>
    <row r="93" s="2" customFormat="1">
      <c r="A93" s="40"/>
      <c r="B93" s="41"/>
      <c r="C93" s="42"/>
      <c r="D93" s="232" t="s">
        <v>1292</v>
      </c>
      <c r="E93" s="42"/>
      <c r="F93" s="233" t="s">
        <v>1293</v>
      </c>
      <c r="G93" s="42"/>
      <c r="H93" s="42"/>
      <c r="I93" s="234"/>
      <c r="J93" s="42"/>
      <c r="K93" s="42"/>
      <c r="L93" s="46"/>
      <c r="M93" s="235"/>
      <c r="N93" s="236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1292</v>
      </c>
      <c r="AU93" s="19" t="s">
        <v>82</v>
      </c>
    </row>
    <row r="94" s="2" customFormat="1" ht="16.5" customHeight="1">
      <c r="A94" s="40"/>
      <c r="B94" s="41"/>
      <c r="C94" s="214" t="s">
        <v>82</v>
      </c>
      <c r="D94" s="214" t="s">
        <v>163</v>
      </c>
      <c r="E94" s="215" t="s">
        <v>82</v>
      </c>
      <c r="F94" s="216" t="s">
        <v>1294</v>
      </c>
      <c r="G94" s="217" t="s">
        <v>396</v>
      </c>
      <c r="H94" s="218">
        <v>1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44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167</v>
      </c>
      <c r="AT94" s="225" t="s">
        <v>163</v>
      </c>
      <c r="AU94" s="225" t="s">
        <v>82</v>
      </c>
      <c r="AY94" s="19" t="s">
        <v>160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80</v>
      </c>
      <c r="BK94" s="226">
        <f>ROUND(I94*H94,2)</f>
        <v>0</v>
      </c>
      <c r="BL94" s="19" t="s">
        <v>167</v>
      </c>
      <c r="BM94" s="225" t="s">
        <v>167</v>
      </c>
    </row>
    <row r="95" s="2" customFormat="1" ht="16.5" customHeight="1">
      <c r="A95" s="40"/>
      <c r="B95" s="41"/>
      <c r="C95" s="214" t="s">
        <v>170</v>
      </c>
      <c r="D95" s="214" t="s">
        <v>163</v>
      </c>
      <c r="E95" s="215" t="s">
        <v>170</v>
      </c>
      <c r="F95" s="216" t="s">
        <v>1295</v>
      </c>
      <c r="G95" s="217" t="s">
        <v>396</v>
      </c>
      <c r="H95" s="218">
        <v>3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44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167</v>
      </c>
      <c r="AT95" s="225" t="s">
        <v>163</v>
      </c>
      <c r="AU95" s="225" t="s">
        <v>82</v>
      </c>
      <c r="AY95" s="19" t="s">
        <v>160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80</v>
      </c>
      <c r="BK95" s="226">
        <f>ROUND(I95*H95,2)</f>
        <v>0</v>
      </c>
      <c r="BL95" s="19" t="s">
        <v>167</v>
      </c>
      <c r="BM95" s="225" t="s">
        <v>173</v>
      </c>
    </row>
    <row r="96" s="2" customFormat="1" ht="16.5" customHeight="1">
      <c r="A96" s="40"/>
      <c r="B96" s="41"/>
      <c r="C96" s="214" t="s">
        <v>167</v>
      </c>
      <c r="D96" s="214" t="s">
        <v>163</v>
      </c>
      <c r="E96" s="215" t="s">
        <v>167</v>
      </c>
      <c r="F96" s="216" t="s">
        <v>1296</v>
      </c>
      <c r="G96" s="217" t="s">
        <v>396</v>
      </c>
      <c r="H96" s="218">
        <v>1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44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167</v>
      </c>
      <c r="AT96" s="225" t="s">
        <v>163</v>
      </c>
      <c r="AU96" s="225" t="s">
        <v>82</v>
      </c>
      <c r="AY96" s="19" t="s">
        <v>160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80</v>
      </c>
      <c r="BK96" s="226">
        <f>ROUND(I96*H96,2)</f>
        <v>0</v>
      </c>
      <c r="BL96" s="19" t="s">
        <v>167</v>
      </c>
      <c r="BM96" s="225" t="s">
        <v>190</v>
      </c>
    </row>
    <row r="97" s="2" customFormat="1" ht="16.5" customHeight="1">
      <c r="A97" s="40"/>
      <c r="B97" s="41"/>
      <c r="C97" s="214" t="s">
        <v>177</v>
      </c>
      <c r="D97" s="214" t="s">
        <v>163</v>
      </c>
      <c r="E97" s="215" t="s">
        <v>177</v>
      </c>
      <c r="F97" s="216" t="s">
        <v>1297</v>
      </c>
      <c r="G97" s="217" t="s">
        <v>396</v>
      </c>
      <c r="H97" s="218">
        <v>3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44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167</v>
      </c>
      <c r="AT97" s="225" t="s">
        <v>163</v>
      </c>
      <c r="AU97" s="225" t="s">
        <v>82</v>
      </c>
      <c r="AY97" s="19" t="s">
        <v>160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80</v>
      </c>
      <c r="BK97" s="226">
        <f>ROUND(I97*H97,2)</f>
        <v>0</v>
      </c>
      <c r="BL97" s="19" t="s">
        <v>167</v>
      </c>
      <c r="BM97" s="225" t="s">
        <v>176</v>
      </c>
    </row>
    <row r="98" s="2" customFormat="1" ht="16.5" customHeight="1">
      <c r="A98" s="40"/>
      <c r="B98" s="41"/>
      <c r="C98" s="214" t="s">
        <v>173</v>
      </c>
      <c r="D98" s="214" t="s">
        <v>163</v>
      </c>
      <c r="E98" s="215" t="s">
        <v>173</v>
      </c>
      <c r="F98" s="216" t="s">
        <v>1298</v>
      </c>
      <c r="G98" s="217" t="s">
        <v>396</v>
      </c>
      <c r="H98" s="218">
        <v>2</v>
      </c>
      <c r="I98" s="219"/>
      <c r="J98" s="220">
        <f>ROUND(I98*H98,2)</f>
        <v>0</v>
      </c>
      <c r="K98" s="216" t="s">
        <v>19</v>
      </c>
      <c r="L98" s="46"/>
      <c r="M98" s="221" t="s">
        <v>19</v>
      </c>
      <c r="N98" s="222" t="s">
        <v>44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167</v>
      </c>
      <c r="AT98" s="225" t="s">
        <v>163</v>
      </c>
      <c r="AU98" s="225" t="s">
        <v>82</v>
      </c>
      <c r="AY98" s="19" t="s">
        <v>160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80</v>
      </c>
      <c r="BK98" s="226">
        <f>ROUND(I98*H98,2)</f>
        <v>0</v>
      </c>
      <c r="BL98" s="19" t="s">
        <v>167</v>
      </c>
      <c r="BM98" s="225" t="s">
        <v>8</v>
      </c>
    </row>
    <row r="99" s="2" customFormat="1" ht="16.5" customHeight="1">
      <c r="A99" s="40"/>
      <c r="B99" s="41"/>
      <c r="C99" s="214" t="s">
        <v>186</v>
      </c>
      <c r="D99" s="214" t="s">
        <v>163</v>
      </c>
      <c r="E99" s="215" t="s">
        <v>186</v>
      </c>
      <c r="F99" s="216" t="s">
        <v>1299</v>
      </c>
      <c r="G99" s="217" t="s">
        <v>396</v>
      </c>
      <c r="H99" s="218">
        <v>1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44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167</v>
      </c>
      <c r="AT99" s="225" t="s">
        <v>163</v>
      </c>
      <c r="AU99" s="225" t="s">
        <v>82</v>
      </c>
      <c r="AY99" s="19" t="s">
        <v>160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80</v>
      </c>
      <c r="BK99" s="226">
        <f>ROUND(I99*H99,2)</f>
        <v>0</v>
      </c>
      <c r="BL99" s="19" t="s">
        <v>167</v>
      </c>
      <c r="BM99" s="225" t="s">
        <v>185</v>
      </c>
    </row>
    <row r="100" s="2" customFormat="1" ht="16.5" customHeight="1">
      <c r="A100" s="40"/>
      <c r="B100" s="41"/>
      <c r="C100" s="214" t="s">
        <v>190</v>
      </c>
      <c r="D100" s="214" t="s">
        <v>163</v>
      </c>
      <c r="E100" s="215" t="s">
        <v>190</v>
      </c>
      <c r="F100" s="216" t="s">
        <v>1300</v>
      </c>
      <c r="G100" s="217" t="s">
        <v>396</v>
      </c>
      <c r="H100" s="218">
        <v>1</v>
      </c>
      <c r="I100" s="219"/>
      <c r="J100" s="220">
        <f>ROUND(I100*H100,2)</f>
        <v>0</v>
      </c>
      <c r="K100" s="216" t="s">
        <v>19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167</v>
      </c>
      <c r="AT100" s="225" t="s">
        <v>163</v>
      </c>
      <c r="AU100" s="225" t="s">
        <v>82</v>
      </c>
      <c r="AY100" s="19" t="s">
        <v>160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80</v>
      </c>
      <c r="BK100" s="226">
        <f>ROUND(I100*H100,2)</f>
        <v>0</v>
      </c>
      <c r="BL100" s="19" t="s">
        <v>167</v>
      </c>
      <c r="BM100" s="225" t="s">
        <v>189</v>
      </c>
    </row>
    <row r="101" s="2" customFormat="1" ht="16.5" customHeight="1">
      <c r="A101" s="40"/>
      <c r="B101" s="41"/>
      <c r="C101" s="214" t="s">
        <v>194</v>
      </c>
      <c r="D101" s="214" t="s">
        <v>163</v>
      </c>
      <c r="E101" s="215" t="s">
        <v>194</v>
      </c>
      <c r="F101" s="216" t="s">
        <v>1301</v>
      </c>
      <c r="G101" s="217" t="s">
        <v>396</v>
      </c>
      <c r="H101" s="218">
        <v>1</v>
      </c>
      <c r="I101" s="219"/>
      <c r="J101" s="220">
        <f>ROUND(I101*H101,2)</f>
        <v>0</v>
      </c>
      <c r="K101" s="216" t="s">
        <v>19</v>
      </c>
      <c r="L101" s="46"/>
      <c r="M101" s="221" t="s">
        <v>19</v>
      </c>
      <c r="N101" s="222" t="s">
        <v>44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167</v>
      </c>
      <c r="AT101" s="225" t="s">
        <v>163</v>
      </c>
      <c r="AU101" s="225" t="s">
        <v>82</v>
      </c>
      <c r="AY101" s="19" t="s">
        <v>160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80</v>
      </c>
      <c r="BK101" s="226">
        <f>ROUND(I101*H101,2)</f>
        <v>0</v>
      </c>
      <c r="BL101" s="19" t="s">
        <v>167</v>
      </c>
      <c r="BM101" s="225" t="s">
        <v>227</v>
      </c>
    </row>
    <row r="102" s="2" customFormat="1" ht="16.5" customHeight="1">
      <c r="A102" s="40"/>
      <c r="B102" s="41"/>
      <c r="C102" s="214" t="s">
        <v>176</v>
      </c>
      <c r="D102" s="214" t="s">
        <v>163</v>
      </c>
      <c r="E102" s="215" t="s">
        <v>176</v>
      </c>
      <c r="F102" s="216" t="s">
        <v>1302</v>
      </c>
      <c r="G102" s="217" t="s">
        <v>396</v>
      </c>
      <c r="H102" s="218">
        <v>1</v>
      </c>
      <c r="I102" s="219"/>
      <c r="J102" s="220">
        <f>ROUND(I102*H102,2)</f>
        <v>0</v>
      </c>
      <c r="K102" s="216" t="s">
        <v>19</v>
      </c>
      <c r="L102" s="46"/>
      <c r="M102" s="221" t="s">
        <v>19</v>
      </c>
      <c r="N102" s="222" t="s">
        <v>44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167</v>
      </c>
      <c r="AT102" s="225" t="s">
        <v>163</v>
      </c>
      <c r="AU102" s="225" t="s">
        <v>82</v>
      </c>
      <c r="AY102" s="19" t="s">
        <v>160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80</v>
      </c>
      <c r="BK102" s="226">
        <f>ROUND(I102*H102,2)</f>
        <v>0</v>
      </c>
      <c r="BL102" s="19" t="s">
        <v>167</v>
      </c>
      <c r="BM102" s="225" t="s">
        <v>193</v>
      </c>
    </row>
    <row r="103" s="2" customFormat="1" ht="16.5" customHeight="1">
      <c r="A103" s="40"/>
      <c r="B103" s="41"/>
      <c r="C103" s="214" t="s">
        <v>201</v>
      </c>
      <c r="D103" s="214" t="s">
        <v>163</v>
      </c>
      <c r="E103" s="215" t="s">
        <v>201</v>
      </c>
      <c r="F103" s="216" t="s">
        <v>1303</v>
      </c>
      <c r="G103" s="217" t="s">
        <v>396</v>
      </c>
      <c r="H103" s="218">
        <v>2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167</v>
      </c>
      <c r="AT103" s="225" t="s">
        <v>163</v>
      </c>
      <c r="AU103" s="225" t="s">
        <v>82</v>
      </c>
      <c r="AY103" s="19" t="s">
        <v>160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80</v>
      </c>
      <c r="BK103" s="226">
        <f>ROUND(I103*H103,2)</f>
        <v>0</v>
      </c>
      <c r="BL103" s="19" t="s">
        <v>167</v>
      </c>
      <c r="BM103" s="225" t="s">
        <v>197</v>
      </c>
    </row>
    <row r="104" s="2" customFormat="1" ht="16.5" customHeight="1">
      <c r="A104" s="40"/>
      <c r="B104" s="41"/>
      <c r="C104" s="214" t="s">
        <v>8</v>
      </c>
      <c r="D104" s="214" t="s">
        <v>163</v>
      </c>
      <c r="E104" s="215" t="s">
        <v>8</v>
      </c>
      <c r="F104" s="216" t="s">
        <v>1304</v>
      </c>
      <c r="G104" s="217" t="s">
        <v>396</v>
      </c>
      <c r="H104" s="218">
        <v>1</v>
      </c>
      <c r="I104" s="219"/>
      <c r="J104" s="220">
        <f>ROUND(I104*H104,2)</f>
        <v>0</v>
      </c>
      <c r="K104" s="216" t="s">
        <v>19</v>
      </c>
      <c r="L104" s="46"/>
      <c r="M104" s="221" t="s">
        <v>19</v>
      </c>
      <c r="N104" s="222" t="s">
        <v>44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167</v>
      </c>
      <c r="AT104" s="225" t="s">
        <v>163</v>
      </c>
      <c r="AU104" s="225" t="s">
        <v>82</v>
      </c>
      <c r="AY104" s="19" t="s">
        <v>160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80</v>
      </c>
      <c r="BK104" s="226">
        <f>ROUND(I104*H104,2)</f>
        <v>0</v>
      </c>
      <c r="BL104" s="19" t="s">
        <v>167</v>
      </c>
      <c r="BM104" s="225" t="s">
        <v>200</v>
      </c>
    </row>
    <row r="105" s="2" customFormat="1" ht="16.5" customHeight="1">
      <c r="A105" s="40"/>
      <c r="B105" s="41"/>
      <c r="C105" s="214" t="s">
        <v>208</v>
      </c>
      <c r="D105" s="214" t="s">
        <v>163</v>
      </c>
      <c r="E105" s="215" t="s">
        <v>208</v>
      </c>
      <c r="F105" s="216" t="s">
        <v>1305</v>
      </c>
      <c r="G105" s="217" t="s">
        <v>396</v>
      </c>
      <c r="H105" s="218">
        <v>1</v>
      </c>
      <c r="I105" s="219"/>
      <c r="J105" s="220">
        <f>ROUND(I105*H105,2)</f>
        <v>0</v>
      </c>
      <c r="K105" s="216" t="s">
        <v>19</v>
      </c>
      <c r="L105" s="46"/>
      <c r="M105" s="221" t="s">
        <v>19</v>
      </c>
      <c r="N105" s="222" t="s">
        <v>44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167</v>
      </c>
      <c r="AT105" s="225" t="s">
        <v>163</v>
      </c>
      <c r="AU105" s="225" t="s">
        <v>82</v>
      </c>
      <c r="AY105" s="19" t="s">
        <v>160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80</v>
      </c>
      <c r="BK105" s="226">
        <f>ROUND(I105*H105,2)</f>
        <v>0</v>
      </c>
      <c r="BL105" s="19" t="s">
        <v>167</v>
      </c>
      <c r="BM105" s="225" t="s">
        <v>204</v>
      </c>
    </row>
    <row r="106" s="2" customFormat="1" ht="16.5" customHeight="1">
      <c r="A106" s="40"/>
      <c r="B106" s="41"/>
      <c r="C106" s="214" t="s">
        <v>185</v>
      </c>
      <c r="D106" s="214" t="s">
        <v>163</v>
      </c>
      <c r="E106" s="215" t="s">
        <v>185</v>
      </c>
      <c r="F106" s="216" t="s">
        <v>1306</v>
      </c>
      <c r="G106" s="217" t="s">
        <v>396</v>
      </c>
      <c r="H106" s="218">
        <v>1</v>
      </c>
      <c r="I106" s="219"/>
      <c r="J106" s="220">
        <f>ROUND(I106*H106,2)</f>
        <v>0</v>
      </c>
      <c r="K106" s="216" t="s">
        <v>19</v>
      </c>
      <c r="L106" s="46"/>
      <c r="M106" s="221" t="s">
        <v>19</v>
      </c>
      <c r="N106" s="222" t="s">
        <v>44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167</v>
      </c>
      <c r="AT106" s="225" t="s">
        <v>163</v>
      </c>
      <c r="AU106" s="225" t="s">
        <v>82</v>
      </c>
      <c r="AY106" s="19" t="s">
        <v>160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80</v>
      </c>
      <c r="BK106" s="226">
        <f>ROUND(I106*H106,2)</f>
        <v>0</v>
      </c>
      <c r="BL106" s="19" t="s">
        <v>167</v>
      </c>
      <c r="BM106" s="225" t="s">
        <v>207</v>
      </c>
    </row>
    <row r="107" s="2" customFormat="1" ht="16.5" customHeight="1">
      <c r="A107" s="40"/>
      <c r="B107" s="41"/>
      <c r="C107" s="214" t="s">
        <v>215</v>
      </c>
      <c r="D107" s="214" t="s">
        <v>163</v>
      </c>
      <c r="E107" s="215" t="s">
        <v>215</v>
      </c>
      <c r="F107" s="216" t="s">
        <v>1307</v>
      </c>
      <c r="G107" s="217" t="s">
        <v>396</v>
      </c>
      <c r="H107" s="218">
        <v>2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167</v>
      </c>
      <c r="AT107" s="225" t="s">
        <v>163</v>
      </c>
      <c r="AU107" s="225" t="s">
        <v>82</v>
      </c>
      <c r="AY107" s="19" t="s">
        <v>160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80</v>
      </c>
      <c r="BK107" s="226">
        <f>ROUND(I107*H107,2)</f>
        <v>0</v>
      </c>
      <c r="BL107" s="19" t="s">
        <v>167</v>
      </c>
      <c r="BM107" s="225" t="s">
        <v>211</v>
      </c>
    </row>
    <row r="108" s="2" customFormat="1" ht="16.5" customHeight="1">
      <c r="A108" s="40"/>
      <c r="B108" s="41"/>
      <c r="C108" s="214" t="s">
        <v>189</v>
      </c>
      <c r="D108" s="214" t="s">
        <v>163</v>
      </c>
      <c r="E108" s="215" t="s">
        <v>189</v>
      </c>
      <c r="F108" s="216" t="s">
        <v>1308</v>
      </c>
      <c r="G108" s="217" t="s">
        <v>396</v>
      </c>
      <c r="H108" s="218">
        <v>1</v>
      </c>
      <c r="I108" s="219"/>
      <c r="J108" s="220">
        <f>ROUND(I108*H108,2)</f>
        <v>0</v>
      </c>
      <c r="K108" s="216" t="s">
        <v>19</v>
      </c>
      <c r="L108" s="46"/>
      <c r="M108" s="221" t="s">
        <v>19</v>
      </c>
      <c r="N108" s="222" t="s">
        <v>44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167</v>
      </c>
      <c r="AT108" s="225" t="s">
        <v>163</v>
      </c>
      <c r="AU108" s="225" t="s">
        <v>82</v>
      </c>
      <c r="AY108" s="19" t="s">
        <v>160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80</v>
      </c>
      <c r="BK108" s="226">
        <f>ROUND(I108*H108,2)</f>
        <v>0</v>
      </c>
      <c r="BL108" s="19" t="s">
        <v>167</v>
      </c>
      <c r="BM108" s="225" t="s">
        <v>214</v>
      </c>
    </row>
    <row r="109" s="2" customFormat="1" ht="16.5" customHeight="1">
      <c r="A109" s="40"/>
      <c r="B109" s="41"/>
      <c r="C109" s="214" t="s">
        <v>222</v>
      </c>
      <c r="D109" s="214" t="s">
        <v>163</v>
      </c>
      <c r="E109" s="215" t="s">
        <v>222</v>
      </c>
      <c r="F109" s="216" t="s">
        <v>1309</v>
      </c>
      <c r="G109" s="217" t="s">
        <v>396</v>
      </c>
      <c r="H109" s="218">
        <v>4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167</v>
      </c>
      <c r="AT109" s="225" t="s">
        <v>163</v>
      </c>
      <c r="AU109" s="225" t="s">
        <v>82</v>
      </c>
      <c r="AY109" s="19" t="s">
        <v>160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80</v>
      </c>
      <c r="BK109" s="226">
        <f>ROUND(I109*H109,2)</f>
        <v>0</v>
      </c>
      <c r="BL109" s="19" t="s">
        <v>167</v>
      </c>
      <c r="BM109" s="225" t="s">
        <v>218</v>
      </c>
    </row>
    <row r="110" s="2" customFormat="1" ht="16.5" customHeight="1">
      <c r="A110" s="40"/>
      <c r="B110" s="41"/>
      <c r="C110" s="214" t="s">
        <v>227</v>
      </c>
      <c r="D110" s="214" t="s">
        <v>163</v>
      </c>
      <c r="E110" s="215" t="s">
        <v>227</v>
      </c>
      <c r="F110" s="216" t="s">
        <v>1310</v>
      </c>
      <c r="G110" s="217" t="s">
        <v>396</v>
      </c>
      <c r="H110" s="218">
        <v>3</v>
      </c>
      <c r="I110" s="219"/>
      <c r="J110" s="220">
        <f>ROUND(I110*H110,2)</f>
        <v>0</v>
      </c>
      <c r="K110" s="216" t="s">
        <v>19</v>
      </c>
      <c r="L110" s="46"/>
      <c r="M110" s="221" t="s">
        <v>19</v>
      </c>
      <c r="N110" s="222" t="s">
        <v>44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167</v>
      </c>
      <c r="AT110" s="225" t="s">
        <v>163</v>
      </c>
      <c r="AU110" s="225" t="s">
        <v>82</v>
      </c>
      <c r="AY110" s="19" t="s">
        <v>160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80</v>
      </c>
      <c r="BK110" s="226">
        <f>ROUND(I110*H110,2)</f>
        <v>0</v>
      </c>
      <c r="BL110" s="19" t="s">
        <v>167</v>
      </c>
      <c r="BM110" s="225" t="s">
        <v>221</v>
      </c>
    </row>
    <row r="111" s="2" customFormat="1" ht="16.5" customHeight="1">
      <c r="A111" s="40"/>
      <c r="B111" s="41"/>
      <c r="C111" s="214" t="s">
        <v>231</v>
      </c>
      <c r="D111" s="214" t="s">
        <v>163</v>
      </c>
      <c r="E111" s="215" t="s">
        <v>231</v>
      </c>
      <c r="F111" s="216" t="s">
        <v>1311</v>
      </c>
      <c r="G111" s="217" t="s">
        <v>396</v>
      </c>
      <c r="H111" s="218">
        <v>1</v>
      </c>
      <c r="I111" s="219"/>
      <c r="J111" s="220">
        <f>ROUND(I111*H111,2)</f>
        <v>0</v>
      </c>
      <c r="K111" s="216" t="s">
        <v>19</v>
      </c>
      <c r="L111" s="46"/>
      <c r="M111" s="221" t="s">
        <v>19</v>
      </c>
      <c r="N111" s="222" t="s">
        <v>44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167</v>
      </c>
      <c r="AT111" s="225" t="s">
        <v>163</v>
      </c>
      <c r="AU111" s="225" t="s">
        <v>82</v>
      </c>
      <c r="AY111" s="19" t="s">
        <v>160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80</v>
      </c>
      <c r="BK111" s="226">
        <f>ROUND(I111*H111,2)</f>
        <v>0</v>
      </c>
      <c r="BL111" s="19" t="s">
        <v>167</v>
      </c>
      <c r="BM111" s="225" t="s">
        <v>226</v>
      </c>
    </row>
    <row r="112" s="2" customFormat="1" ht="16.5" customHeight="1">
      <c r="A112" s="40"/>
      <c r="B112" s="41"/>
      <c r="C112" s="214" t="s">
        <v>193</v>
      </c>
      <c r="D112" s="214" t="s">
        <v>163</v>
      </c>
      <c r="E112" s="215" t="s">
        <v>193</v>
      </c>
      <c r="F112" s="216" t="s">
        <v>1312</v>
      </c>
      <c r="G112" s="217" t="s">
        <v>396</v>
      </c>
      <c r="H112" s="218">
        <v>1</v>
      </c>
      <c r="I112" s="219"/>
      <c r="J112" s="220">
        <f>ROUND(I112*H112,2)</f>
        <v>0</v>
      </c>
      <c r="K112" s="216" t="s">
        <v>19</v>
      </c>
      <c r="L112" s="46"/>
      <c r="M112" s="221" t="s">
        <v>19</v>
      </c>
      <c r="N112" s="222" t="s">
        <v>44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167</v>
      </c>
      <c r="AT112" s="225" t="s">
        <v>163</v>
      </c>
      <c r="AU112" s="225" t="s">
        <v>82</v>
      </c>
      <c r="AY112" s="19" t="s">
        <v>160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80</v>
      </c>
      <c r="BK112" s="226">
        <f>ROUND(I112*H112,2)</f>
        <v>0</v>
      </c>
      <c r="BL112" s="19" t="s">
        <v>167</v>
      </c>
      <c r="BM112" s="225" t="s">
        <v>230</v>
      </c>
    </row>
    <row r="113" s="2" customFormat="1" ht="16.5" customHeight="1">
      <c r="A113" s="40"/>
      <c r="B113" s="41"/>
      <c r="C113" s="214" t="s">
        <v>7</v>
      </c>
      <c r="D113" s="214" t="s">
        <v>163</v>
      </c>
      <c r="E113" s="215" t="s">
        <v>7</v>
      </c>
      <c r="F113" s="216" t="s">
        <v>1313</v>
      </c>
      <c r="G113" s="217" t="s">
        <v>396</v>
      </c>
      <c r="H113" s="218">
        <v>1</v>
      </c>
      <c r="I113" s="219"/>
      <c r="J113" s="220">
        <f>ROUND(I113*H113,2)</f>
        <v>0</v>
      </c>
      <c r="K113" s="216" t="s">
        <v>19</v>
      </c>
      <c r="L113" s="46"/>
      <c r="M113" s="221" t="s">
        <v>19</v>
      </c>
      <c r="N113" s="222" t="s">
        <v>44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167</v>
      </c>
      <c r="AT113" s="225" t="s">
        <v>163</v>
      </c>
      <c r="AU113" s="225" t="s">
        <v>82</v>
      </c>
      <c r="AY113" s="19" t="s">
        <v>160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80</v>
      </c>
      <c r="BK113" s="226">
        <f>ROUND(I113*H113,2)</f>
        <v>0</v>
      </c>
      <c r="BL113" s="19" t="s">
        <v>167</v>
      </c>
      <c r="BM113" s="225" t="s">
        <v>313</v>
      </c>
    </row>
    <row r="114" s="2" customFormat="1" ht="16.5" customHeight="1">
      <c r="A114" s="40"/>
      <c r="B114" s="41"/>
      <c r="C114" s="214" t="s">
        <v>197</v>
      </c>
      <c r="D114" s="214" t="s">
        <v>163</v>
      </c>
      <c r="E114" s="215" t="s">
        <v>197</v>
      </c>
      <c r="F114" s="216" t="s">
        <v>1314</v>
      </c>
      <c r="G114" s="217" t="s">
        <v>396</v>
      </c>
      <c r="H114" s="218">
        <v>1</v>
      </c>
      <c r="I114" s="219"/>
      <c r="J114" s="220">
        <f>ROUND(I114*H114,2)</f>
        <v>0</v>
      </c>
      <c r="K114" s="216" t="s">
        <v>19</v>
      </c>
      <c r="L114" s="46"/>
      <c r="M114" s="221" t="s">
        <v>19</v>
      </c>
      <c r="N114" s="222" t="s">
        <v>44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167</v>
      </c>
      <c r="AT114" s="225" t="s">
        <v>163</v>
      </c>
      <c r="AU114" s="225" t="s">
        <v>82</v>
      </c>
      <c r="AY114" s="19" t="s">
        <v>160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80</v>
      </c>
      <c r="BK114" s="226">
        <f>ROUND(I114*H114,2)</f>
        <v>0</v>
      </c>
      <c r="BL114" s="19" t="s">
        <v>167</v>
      </c>
      <c r="BM114" s="225" t="s">
        <v>234</v>
      </c>
    </row>
    <row r="115" s="2" customFormat="1" ht="16.5" customHeight="1">
      <c r="A115" s="40"/>
      <c r="B115" s="41"/>
      <c r="C115" s="214" t="s">
        <v>244</v>
      </c>
      <c r="D115" s="214" t="s">
        <v>163</v>
      </c>
      <c r="E115" s="215" t="s">
        <v>244</v>
      </c>
      <c r="F115" s="216" t="s">
        <v>1315</v>
      </c>
      <c r="G115" s="217" t="s">
        <v>396</v>
      </c>
      <c r="H115" s="218">
        <v>1</v>
      </c>
      <c r="I115" s="219"/>
      <c r="J115" s="220">
        <f>ROUND(I115*H115,2)</f>
        <v>0</v>
      </c>
      <c r="K115" s="216" t="s">
        <v>19</v>
      </c>
      <c r="L115" s="46"/>
      <c r="M115" s="221" t="s">
        <v>19</v>
      </c>
      <c r="N115" s="222" t="s">
        <v>44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167</v>
      </c>
      <c r="AT115" s="225" t="s">
        <v>163</v>
      </c>
      <c r="AU115" s="225" t="s">
        <v>82</v>
      </c>
      <c r="AY115" s="19" t="s">
        <v>160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80</v>
      </c>
      <c r="BK115" s="226">
        <f>ROUND(I115*H115,2)</f>
        <v>0</v>
      </c>
      <c r="BL115" s="19" t="s">
        <v>167</v>
      </c>
      <c r="BM115" s="225" t="s">
        <v>250</v>
      </c>
    </row>
    <row r="116" s="2" customFormat="1" ht="16.5" customHeight="1">
      <c r="A116" s="40"/>
      <c r="B116" s="41"/>
      <c r="C116" s="214" t="s">
        <v>200</v>
      </c>
      <c r="D116" s="214" t="s">
        <v>163</v>
      </c>
      <c r="E116" s="215" t="s">
        <v>200</v>
      </c>
      <c r="F116" s="216" t="s">
        <v>1316</v>
      </c>
      <c r="G116" s="217" t="s">
        <v>396</v>
      </c>
      <c r="H116" s="218">
        <v>1</v>
      </c>
      <c r="I116" s="219"/>
      <c r="J116" s="220">
        <f>ROUND(I116*H116,2)</f>
        <v>0</v>
      </c>
      <c r="K116" s="216" t="s">
        <v>19</v>
      </c>
      <c r="L116" s="46"/>
      <c r="M116" s="221" t="s">
        <v>19</v>
      </c>
      <c r="N116" s="222" t="s">
        <v>44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167</v>
      </c>
      <c r="AT116" s="225" t="s">
        <v>163</v>
      </c>
      <c r="AU116" s="225" t="s">
        <v>82</v>
      </c>
      <c r="AY116" s="19" t="s">
        <v>160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80</v>
      </c>
      <c r="BK116" s="226">
        <f>ROUND(I116*H116,2)</f>
        <v>0</v>
      </c>
      <c r="BL116" s="19" t="s">
        <v>167</v>
      </c>
      <c r="BM116" s="225" t="s">
        <v>256</v>
      </c>
    </row>
    <row r="117" s="2" customFormat="1" ht="16.5" customHeight="1">
      <c r="A117" s="40"/>
      <c r="B117" s="41"/>
      <c r="C117" s="214" t="s">
        <v>253</v>
      </c>
      <c r="D117" s="214" t="s">
        <v>163</v>
      </c>
      <c r="E117" s="215" t="s">
        <v>253</v>
      </c>
      <c r="F117" s="216" t="s">
        <v>1317</v>
      </c>
      <c r="G117" s="217" t="s">
        <v>396</v>
      </c>
      <c r="H117" s="218">
        <v>1</v>
      </c>
      <c r="I117" s="219"/>
      <c r="J117" s="220">
        <f>ROUND(I117*H117,2)</f>
        <v>0</v>
      </c>
      <c r="K117" s="216" t="s">
        <v>19</v>
      </c>
      <c r="L117" s="46"/>
      <c r="M117" s="221" t="s">
        <v>19</v>
      </c>
      <c r="N117" s="222" t="s">
        <v>44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167</v>
      </c>
      <c r="AT117" s="225" t="s">
        <v>163</v>
      </c>
      <c r="AU117" s="225" t="s">
        <v>82</v>
      </c>
      <c r="AY117" s="19" t="s">
        <v>160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80</v>
      </c>
      <c r="BK117" s="226">
        <f>ROUND(I117*H117,2)</f>
        <v>0</v>
      </c>
      <c r="BL117" s="19" t="s">
        <v>167</v>
      </c>
      <c r="BM117" s="225" t="s">
        <v>259</v>
      </c>
    </row>
    <row r="118" s="2" customFormat="1" ht="16.5" customHeight="1">
      <c r="A118" s="40"/>
      <c r="B118" s="41"/>
      <c r="C118" s="214" t="s">
        <v>204</v>
      </c>
      <c r="D118" s="214" t="s">
        <v>163</v>
      </c>
      <c r="E118" s="215" t="s">
        <v>204</v>
      </c>
      <c r="F118" s="216" t="s">
        <v>1318</v>
      </c>
      <c r="G118" s="217" t="s">
        <v>396</v>
      </c>
      <c r="H118" s="218">
        <v>1</v>
      </c>
      <c r="I118" s="219"/>
      <c r="J118" s="220">
        <f>ROUND(I118*H118,2)</f>
        <v>0</v>
      </c>
      <c r="K118" s="216" t="s">
        <v>19</v>
      </c>
      <c r="L118" s="46"/>
      <c r="M118" s="221" t="s">
        <v>19</v>
      </c>
      <c r="N118" s="222" t="s">
        <v>44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167</v>
      </c>
      <c r="AT118" s="225" t="s">
        <v>163</v>
      </c>
      <c r="AU118" s="225" t="s">
        <v>82</v>
      </c>
      <c r="AY118" s="19" t="s">
        <v>160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80</v>
      </c>
      <c r="BK118" s="226">
        <f>ROUND(I118*H118,2)</f>
        <v>0</v>
      </c>
      <c r="BL118" s="19" t="s">
        <v>167</v>
      </c>
      <c r="BM118" s="225" t="s">
        <v>263</v>
      </c>
    </row>
    <row r="119" s="2" customFormat="1" ht="16.5" customHeight="1">
      <c r="A119" s="40"/>
      <c r="B119" s="41"/>
      <c r="C119" s="214" t="s">
        <v>260</v>
      </c>
      <c r="D119" s="214" t="s">
        <v>163</v>
      </c>
      <c r="E119" s="215" t="s">
        <v>260</v>
      </c>
      <c r="F119" s="216" t="s">
        <v>1319</v>
      </c>
      <c r="G119" s="217" t="s">
        <v>396</v>
      </c>
      <c r="H119" s="218">
        <v>3</v>
      </c>
      <c r="I119" s="219"/>
      <c r="J119" s="220">
        <f>ROUND(I119*H119,2)</f>
        <v>0</v>
      </c>
      <c r="K119" s="216" t="s">
        <v>19</v>
      </c>
      <c r="L119" s="46"/>
      <c r="M119" s="221" t="s">
        <v>19</v>
      </c>
      <c r="N119" s="222" t="s">
        <v>44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167</v>
      </c>
      <c r="AT119" s="225" t="s">
        <v>163</v>
      </c>
      <c r="AU119" s="225" t="s">
        <v>82</v>
      </c>
      <c r="AY119" s="19" t="s">
        <v>160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80</v>
      </c>
      <c r="BK119" s="226">
        <f>ROUND(I119*H119,2)</f>
        <v>0</v>
      </c>
      <c r="BL119" s="19" t="s">
        <v>167</v>
      </c>
      <c r="BM119" s="225" t="s">
        <v>362</v>
      </c>
    </row>
    <row r="120" s="2" customFormat="1" ht="16.5" customHeight="1">
      <c r="A120" s="40"/>
      <c r="B120" s="41"/>
      <c r="C120" s="214" t="s">
        <v>207</v>
      </c>
      <c r="D120" s="214" t="s">
        <v>163</v>
      </c>
      <c r="E120" s="215" t="s">
        <v>207</v>
      </c>
      <c r="F120" s="216" t="s">
        <v>1320</v>
      </c>
      <c r="G120" s="217" t="s">
        <v>396</v>
      </c>
      <c r="H120" s="218">
        <v>3</v>
      </c>
      <c r="I120" s="219"/>
      <c r="J120" s="220">
        <f>ROUND(I120*H120,2)</f>
        <v>0</v>
      </c>
      <c r="K120" s="216" t="s">
        <v>19</v>
      </c>
      <c r="L120" s="46"/>
      <c r="M120" s="221" t="s">
        <v>19</v>
      </c>
      <c r="N120" s="222" t="s">
        <v>44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167</v>
      </c>
      <c r="AT120" s="225" t="s">
        <v>163</v>
      </c>
      <c r="AU120" s="225" t="s">
        <v>82</v>
      </c>
      <c r="AY120" s="19" t="s">
        <v>160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80</v>
      </c>
      <c r="BK120" s="226">
        <f>ROUND(I120*H120,2)</f>
        <v>0</v>
      </c>
      <c r="BL120" s="19" t="s">
        <v>167</v>
      </c>
      <c r="BM120" s="225" t="s">
        <v>266</v>
      </c>
    </row>
    <row r="121" s="2" customFormat="1" ht="16.5" customHeight="1">
      <c r="A121" s="40"/>
      <c r="B121" s="41"/>
      <c r="C121" s="214" t="s">
        <v>267</v>
      </c>
      <c r="D121" s="214" t="s">
        <v>163</v>
      </c>
      <c r="E121" s="215" t="s">
        <v>267</v>
      </c>
      <c r="F121" s="216" t="s">
        <v>1321</v>
      </c>
      <c r="G121" s="217" t="s">
        <v>166</v>
      </c>
      <c r="H121" s="218">
        <v>30</v>
      </c>
      <c r="I121" s="219"/>
      <c r="J121" s="220">
        <f>ROUND(I121*H121,2)</f>
        <v>0</v>
      </c>
      <c r="K121" s="216" t="s">
        <v>19</v>
      </c>
      <c r="L121" s="46"/>
      <c r="M121" s="221" t="s">
        <v>19</v>
      </c>
      <c r="N121" s="222" t="s">
        <v>44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167</v>
      </c>
      <c r="AT121" s="225" t="s">
        <v>163</v>
      </c>
      <c r="AU121" s="225" t="s">
        <v>82</v>
      </c>
      <c r="AY121" s="19" t="s">
        <v>160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80</v>
      </c>
      <c r="BK121" s="226">
        <f>ROUND(I121*H121,2)</f>
        <v>0</v>
      </c>
      <c r="BL121" s="19" t="s">
        <v>167</v>
      </c>
      <c r="BM121" s="225" t="s">
        <v>270</v>
      </c>
    </row>
    <row r="122" s="2" customFormat="1" ht="16.5" customHeight="1">
      <c r="A122" s="40"/>
      <c r="B122" s="41"/>
      <c r="C122" s="214" t="s">
        <v>211</v>
      </c>
      <c r="D122" s="214" t="s">
        <v>163</v>
      </c>
      <c r="E122" s="215" t="s">
        <v>211</v>
      </c>
      <c r="F122" s="216" t="s">
        <v>1322</v>
      </c>
      <c r="G122" s="217" t="s">
        <v>225</v>
      </c>
      <c r="H122" s="218">
        <v>1</v>
      </c>
      <c r="I122" s="219"/>
      <c r="J122" s="220">
        <f>ROUND(I122*H122,2)</f>
        <v>0</v>
      </c>
      <c r="K122" s="216" t="s">
        <v>19</v>
      </c>
      <c r="L122" s="46"/>
      <c r="M122" s="221" t="s">
        <v>19</v>
      </c>
      <c r="N122" s="222" t="s">
        <v>44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167</v>
      </c>
      <c r="AT122" s="225" t="s">
        <v>163</v>
      </c>
      <c r="AU122" s="225" t="s">
        <v>82</v>
      </c>
      <c r="AY122" s="19" t="s">
        <v>160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80</v>
      </c>
      <c r="BK122" s="226">
        <f>ROUND(I122*H122,2)</f>
        <v>0</v>
      </c>
      <c r="BL122" s="19" t="s">
        <v>167</v>
      </c>
      <c r="BM122" s="225" t="s">
        <v>273</v>
      </c>
    </row>
    <row r="123" s="2" customFormat="1" ht="16.5" customHeight="1">
      <c r="A123" s="40"/>
      <c r="B123" s="41"/>
      <c r="C123" s="214" t="s">
        <v>274</v>
      </c>
      <c r="D123" s="214" t="s">
        <v>163</v>
      </c>
      <c r="E123" s="215" t="s">
        <v>274</v>
      </c>
      <c r="F123" s="216" t="s">
        <v>1323</v>
      </c>
      <c r="G123" s="217" t="s">
        <v>396</v>
      </c>
      <c r="H123" s="218">
        <v>2</v>
      </c>
      <c r="I123" s="219"/>
      <c r="J123" s="220">
        <f>ROUND(I123*H123,2)</f>
        <v>0</v>
      </c>
      <c r="K123" s="216" t="s">
        <v>19</v>
      </c>
      <c r="L123" s="46"/>
      <c r="M123" s="221" t="s">
        <v>19</v>
      </c>
      <c r="N123" s="222" t="s">
        <v>44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167</v>
      </c>
      <c r="AT123" s="225" t="s">
        <v>163</v>
      </c>
      <c r="AU123" s="225" t="s">
        <v>82</v>
      </c>
      <c r="AY123" s="19" t="s">
        <v>160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80</v>
      </c>
      <c r="BK123" s="226">
        <f>ROUND(I123*H123,2)</f>
        <v>0</v>
      </c>
      <c r="BL123" s="19" t="s">
        <v>167</v>
      </c>
      <c r="BM123" s="225" t="s">
        <v>284</v>
      </c>
    </row>
    <row r="124" s="2" customFormat="1" ht="16.5" customHeight="1">
      <c r="A124" s="40"/>
      <c r="B124" s="41"/>
      <c r="C124" s="214" t="s">
        <v>214</v>
      </c>
      <c r="D124" s="214" t="s">
        <v>163</v>
      </c>
      <c r="E124" s="215" t="s">
        <v>214</v>
      </c>
      <c r="F124" s="216" t="s">
        <v>1324</v>
      </c>
      <c r="G124" s="217" t="s">
        <v>166</v>
      </c>
      <c r="H124" s="218">
        <v>63</v>
      </c>
      <c r="I124" s="219"/>
      <c r="J124" s="220">
        <f>ROUND(I124*H124,2)</f>
        <v>0</v>
      </c>
      <c r="K124" s="216" t="s">
        <v>19</v>
      </c>
      <c r="L124" s="46"/>
      <c r="M124" s="221" t="s">
        <v>19</v>
      </c>
      <c r="N124" s="222" t="s">
        <v>44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167</v>
      </c>
      <c r="AT124" s="225" t="s">
        <v>163</v>
      </c>
      <c r="AU124" s="225" t="s">
        <v>82</v>
      </c>
      <c r="AY124" s="19" t="s">
        <v>160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80</v>
      </c>
      <c r="BK124" s="226">
        <f>ROUND(I124*H124,2)</f>
        <v>0</v>
      </c>
      <c r="BL124" s="19" t="s">
        <v>167</v>
      </c>
      <c r="BM124" s="225" t="s">
        <v>287</v>
      </c>
    </row>
    <row r="125" s="2" customFormat="1" ht="16.5" customHeight="1">
      <c r="A125" s="40"/>
      <c r="B125" s="41"/>
      <c r="C125" s="214" t="s">
        <v>281</v>
      </c>
      <c r="D125" s="214" t="s">
        <v>163</v>
      </c>
      <c r="E125" s="215" t="s">
        <v>281</v>
      </c>
      <c r="F125" s="216" t="s">
        <v>1325</v>
      </c>
      <c r="G125" s="217" t="s">
        <v>225</v>
      </c>
      <c r="H125" s="218">
        <v>1</v>
      </c>
      <c r="I125" s="219"/>
      <c r="J125" s="220">
        <f>ROUND(I125*H125,2)</f>
        <v>0</v>
      </c>
      <c r="K125" s="216" t="s">
        <v>19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167</v>
      </c>
      <c r="AT125" s="225" t="s">
        <v>163</v>
      </c>
      <c r="AU125" s="225" t="s">
        <v>82</v>
      </c>
      <c r="AY125" s="19" t="s">
        <v>160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80</v>
      </c>
      <c r="BK125" s="226">
        <f>ROUND(I125*H125,2)</f>
        <v>0</v>
      </c>
      <c r="BL125" s="19" t="s">
        <v>167</v>
      </c>
      <c r="BM125" s="225" t="s">
        <v>294</v>
      </c>
    </row>
    <row r="126" s="2" customFormat="1" ht="16.5" customHeight="1">
      <c r="A126" s="40"/>
      <c r="B126" s="41"/>
      <c r="C126" s="214" t="s">
        <v>218</v>
      </c>
      <c r="D126" s="214" t="s">
        <v>163</v>
      </c>
      <c r="E126" s="215" t="s">
        <v>218</v>
      </c>
      <c r="F126" s="216" t="s">
        <v>1326</v>
      </c>
      <c r="G126" s="217" t="s">
        <v>225</v>
      </c>
      <c r="H126" s="218">
        <v>1</v>
      </c>
      <c r="I126" s="219"/>
      <c r="J126" s="220">
        <f>ROUND(I126*H126,2)</f>
        <v>0</v>
      </c>
      <c r="K126" s="216" t="s">
        <v>19</v>
      </c>
      <c r="L126" s="46"/>
      <c r="M126" s="221" t="s">
        <v>19</v>
      </c>
      <c r="N126" s="222" t="s">
        <v>44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167</v>
      </c>
      <c r="AT126" s="225" t="s">
        <v>163</v>
      </c>
      <c r="AU126" s="225" t="s">
        <v>82</v>
      </c>
      <c r="AY126" s="19" t="s">
        <v>160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80</v>
      </c>
      <c r="BK126" s="226">
        <f>ROUND(I126*H126,2)</f>
        <v>0</v>
      </c>
      <c r="BL126" s="19" t="s">
        <v>167</v>
      </c>
      <c r="BM126" s="225" t="s">
        <v>298</v>
      </c>
    </row>
    <row r="127" s="2" customFormat="1" ht="16.5" customHeight="1">
      <c r="A127" s="40"/>
      <c r="B127" s="41"/>
      <c r="C127" s="214" t="s">
        <v>288</v>
      </c>
      <c r="D127" s="214" t="s">
        <v>163</v>
      </c>
      <c r="E127" s="215" t="s">
        <v>288</v>
      </c>
      <c r="F127" s="216" t="s">
        <v>1327</v>
      </c>
      <c r="G127" s="217" t="s">
        <v>225</v>
      </c>
      <c r="H127" s="218">
        <v>1</v>
      </c>
      <c r="I127" s="219"/>
      <c r="J127" s="220">
        <f>ROUND(I127*H127,2)</f>
        <v>0</v>
      </c>
      <c r="K127" s="216" t="s">
        <v>19</v>
      </c>
      <c r="L127" s="46"/>
      <c r="M127" s="221" t="s">
        <v>19</v>
      </c>
      <c r="N127" s="222" t="s">
        <v>44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167</v>
      </c>
      <c r="AT127" s="225" t="s">
        <v>163</v>
      </c>
      <c r="AU127" s="225" t="s">
        <v>82</v>
      </c>
      <c r="AY127" s="19" t="s">
        <v>160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80</v>
      </c>
      <c r="BK127" s="226">
        <f>ROUND(I127*H127,2)</f>
        <v>0</v>
      </c>
      <c r="BL127" s="19" t="s">
        <v>167</v>
      </c>
      <c r="BM127" s="225" t="s">
        <v>301</v>
      </c>
    </row>
    <row r="128" s="2" customFormat="1" ht="16.5" customHeight="1">
      <c r="A128" s="40"/>
      <c r="B128" s="41"/>
      <c r="C128" s="214" t="s">
        <v>221</v>
      </c>
      <c r="D128" s="214" t="s">
        <v>163</v>
      </c>
      <c r="E128" s="215" t="s">
        <v>221</v>
      </c>
      <c r="F128" s="216" t="s">
        <v>1328</v>
      </c>
      <c r="G128" s="217" t="s">
        <v>225</v>
      </c>
      <c r="H128" s="218">
        <v>1</v>
      </c>
      <c r="I128" s="219"/>
      <c r="J128" s="220">
        <f>ROUND(I128*H128,2)</f>
        <v>0</v>
      </c>
      <c r="K128" s="216" t="s">
        <v>19</v>
      </c>
      <c r="L128" s="46"/>
      <c r="M128" s="221" t="s">
        <v>19</v>
      </c>
      <c r="N128" s="222" t="s">
        <v>44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167</v>
      </c>
      <c r="AT128" s="225" t="s">
        <v>163</v>
      </c>
      <c r="AU128" s="225" t="s">
        <v>82</v>
      </c>
      <c r="AY128" s="19" t="s">
        <v>160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80</v>
      </c>
      <c r="BK128" s="226">
        <f>ROUND(I128*H128,2)</f>
        <v>0</v>
      </c>
      <c r="BL128" s="19" t="s">
        <v>167</v>
      </c>
      <c r="BM128" s="225" t="s">
        <v>308</v>
      </c>
    </row>
    <row r="129" s="2" customFormat="1" ht="16.5" customHeight="1">
      <c r="A129" s="40"/>
      <c r="B129" s="41"/>
      <c r="C129" s="214" t="s">
        <v>295</v>
      </c>
      <c r="D129" s="214" t="s">
        <v>163</v>
      </c>
      <c r="E129" s="215" t="s">
        <v>295</v>
      </c>
      <c r="F129" s="216" t="s">
        <v>1329</v>
      </c>
      <c r="G129" s="217" t="s">
        <v>225</v>
      </c>
      <c r="H129" s="218">
        <v>1</v>
      </c>
      <c r="I129" s="219"/>
      <c r="J129" s="220">
        <f>ROUND(I129*H129,2)</f>
        <v>0</v>
      </c>
      <c r="K129" s="216" t="s">
        <v>19</v>
      </c>
      <c r="L129" s="46"/>
      <c r="M129" s="221" t="s">
        <v>19</v>
      </c>
      <c r="N129" s="222" t="s">
        <v>44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167</v>
      </c>
      <c r="AT129" s="225" t="s">
        <v>163</v>
      </c>
      <c r="AU129" s="225" t="s">
        <v>82</v>
      </c>
      <c r="AY129" s="19" t="s">
        <v>160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80</v>
      </c>
      <c r="BK129" s="226">
        <f>ROUND(I129*H129,2)</f>
        <v>0</v>
      </c>
      <c r="BL129" s="19" t="s">
        <v>167</v>
      </c>
      <c r="BM129" s="225" t="s">
        <v>489</v>
      </c>
    </row>
    <row r="130" s="12" customFormat="1" ht="25.92" customHeight="1">
      <c r="A130" s="12"/>
      <c r="B130" s="198"/>
      <c r="C130" s="199"/>
      <c r="D130" s="200" t="s">
        <v>72</v>
      </c>
      <c r="E130" s="201" t="s">
        <v>1330</v>
      </c>
      <c r="F130" s="201" t="s">
        <v>1267</v>
      </c>
      <c r="G130" s="199"/>
      <c r="H130" s="199"/>
      <c r="I130" s="202"/>
      <c r="J130" s="203">
        <f>BK130</f>
        <v>0</v>
      </c>
      <c r="K130" s="199"/>
      <c r="L130" s="204"/>
      <c r="M130" s="205"/>
      <c r="N130" s="206"/>
      <c r="O130" s="206"/>
      <c r="P130" s="207">
        <f>P131</f>
        <v>0</v>
      </c>
      <c r="Q130" s="206"/>
      <c r="R130" s="207">
        <f>R131</f>
        <v>0</v>
      </c>
      <c r="S130" s="206"/>
      <c r="T130" s="208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167</v>
      </c>
      <c r="AT130" s="210" t="s">
        <v>72</v>
      </c>
      <c r="AU130" s="210" t="s">
        <v>73</v>
      </c>
      <c r="AY130" s="209" t="s">
        <v>160</v>
      </c>
      <c r="BK130" s="211">
        <f>BK131</f>
        <v>0</v>
      </c>
    </row>
    <row r="131" s="12" customFormat="1" ht="22.8" customHeight="1">
      <c r="A131" s="12"/>
      <c r="B131" s="198"/>
      <c r="C131" s="199"/>
      <c r="D131" s="200" t="s">
        <v>72</v>
      </c>
      <c r="E131" s="212" t="s">
        <v>1331</v>
      </c>
      <c r="F131" s="212" t="s">
        <v>1332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SUM(P132:P134)</f>
        <v>0</v>
      </c>
      <c r="Q131" s="206"/>
      <c r="R131" s="207">
        <f>SUM(R132:R134)</f>
        <v>0</v>
      </c>
      <c r="S131" s="206"/>
      <c r="T131" s="208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80</v>
      </c>
      <c r="AT131" s="210" t="s">
        <v>72</v>
      </c>
      <c r="AU131" s="210" t="s">
        <v>80</v>
      </c>
      <c r="AY131" s="209" t="s">
        <v>160</v>
      </c>
      <c r="BK131" s="211">
        <f>SUM(BK132:BK134)</f>
        <v>0</v>
      </c>
    </row>
    <row r="132" s="2" customFormat="1" ht="16.5" customHeight="1">
      <c r="A132" s="40"/>
      <c r="B132" s="41"/>
      <c r="C132" s="214" t="s">
        <v>226</v>
      </c>
      <c r="D132" s="214" t="s">
        <v>163</v>
      </c>
      <c r="E132" s="215" t="s">
        <v>1333</v>
      </c>
      <c r="F132" s="216" t="s">
        <v>1334</v>
      </c>
      <c r="G132" s="217" t="s">
        <v>225</v>
      </c>
      <c r="H132" s="218">
        <v>1</v>
      </c>
      <c r="I132" s="219"/>
      <c r="J132" s="220">
        <f>ROUND(I132*H132,2)</f>
        <v>0</v>
      </c>
      <c r="K132" s="216" t="s">
        <v>19</v>
      </c>
      <c r="L132" s="46"/>
      <c r="M132" s="221" t="s">
        <v>19</v>
      </c>
      <c r="N132" s="222" t="s">
        <v>44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167</v>
      </c>
      <c r="AT132" s="225" t="s">
        <v>163</v>
      </c>
      <c r="AU132" s="225" t="s">
        <v>82</v>
      </c>
      <c r="AY132" s="19" t="s">
        <v>160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80</v>
      </c>
      <c r="BK132" s="226">
        <f>ROUND(I132*H132,2)</f>
        <v>0</v>
      </c>
      <c r="BL132" s="19" t="s">
        <v>167</v>
      </c>
      <c r="BM132" s="225" t="s">
        <v>492</v>
      </c>
    </row>
    <row r="133" s="2" customFormat="1" ht="16.5" customHeight="1">
      <c r="A133" s="40"/>
      <c r="B133" s="41"/>
      <c r="C133" s="214" t="s">
        <v>302</v>
      </c>
      <c r="D133" s="214" t="s">
        <v>163</v>
      </c>
      <c r="E133" s="215" t="s">
        <v>1335</v>
      </c>
      <c r="F133" s="216" t="s">
        <v>1336</v>
      </c>
      <c r="G133" s="217" t="s">
        <v>225</v>
      </c>
      <c r="H133" s="218">
        <v>1</v>
      </c>
      <c r="I133" s="219"/>
      <c r="J133" s="220">
        <f>ROUND(I133*H133,2)</f>
        <v>0</v>
      </c>
      <c r="K133" s="216" t="s">
        <v>19</v>
      </c>
      <c r="L133" s="46"/>
      <c r="M133" s="221" t="s">
        <v>19</v>
      </c>
      <c r="N133" s="222" t="s">
        <v>44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167</v>
      </c>
      <c r="AT133" s="225" t="s">
        <v>163</v>
      </c>
      <c r="AU133" s="225" t="s">
        <v>82</v>
      </c>
      <c r="AY133" s="19" t="s">
        <v>160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80</v>
      </c>
      <c r="BK133" s="226">
        <f>ROUND(I133*H133,2)</f>
        <v>0</v>
      </c>
      <c r="BL133" s="19" t="s">
        <v>167</v>
      </c>
      <c r="BM133" s="225" t="s">
        <v>495</v>
      </c>
    </row>
    <row r="134" s="2" customFormat="1" ht="16.5" customHeight="1">
      <c r="A134" s="40"/>
      <c r="B134" s="41"/>
      <c r="C134" s="214" t="s">
        <v>230</v>
      </c>
      <c r="D134" s="214" t="s">
        <v>163</v>
      </c>
      <c r="E134" s="215" t="s">
        <v>1337</v>
      </c>
      <c r="F134" s="216" t="s">
        <v>1327</v>
      </c>
      <c r="G134" s="217" t="s">
        <v>225</v>
      </c>
      <c r="H134" s="218">
        <v>1</v>
      </c>
      <c r="I134" s="219"/>
      <c r="J134" s="220">
        <f>ROUND(I134*H134,2)</f>
        <v>0</v>
      </c>
      <c r="K134" s="216" t="s">
        <v>19</v>
      </c>
      <c r="L134" s="46"/>
      <c r="M134" s="227" t="s">
        <v>19</v>
      </c>
      <c r="N134" s="228" t="s">
        <v>44</v>
      </c>
      <c r="O134" s="229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167</v>
      </c>
      <c r="AT134" s="225" t="s">
        <v>163</v>
      </c>
      <c r="AU134" s="225" t="s">
        <v>82</v>
      </c>
      <c r="AY134" s="19" t="s">
        <v>160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80</v>
      </c>
      <c r="BK134" s="226">
        <f>ROUND(I134*H134,2)</f>
        <v>0</v>
      </c>
      <c r="BL134" s="19" t="s">
        <v>167</v>
      </c>
      <c r="BM134" s="225" t="s">
        <v>325</v>
      </c>
    </row>
    <row r="135" s="2" customFormat="1" ht="6.96" customHeight="1">
      <c r="A135" s="40"/>
      <c r="B135" s="61"/>
      <c r="C135" s="62"/>
      <c r="D135" s="62"/>
      <c r="E135" s="62"/>
      <c r="F135" s="62"/>
      <c r="G135" s="62"/>
      <c r="H135" s="62"/>
      <c r="I135" s="62"/>
      <c r="J135" s="62"/>
      <c r="K135" s="62"/>
      <c r="L135" s="46"/>
      <c r="M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</sheetData>
  <sheetProtection sheet="1" autoFilter="0" formatColumns="0" formatRows="0" objects="1" scenarios="1" spinCount="100000" saltValue="aiSACLeVjQufgwhqzpOD9zhsiVMR3b+W1OZHT2lUxz/PNDxfmzoGsdKBKOXF4OYrFthvp3uHkOgtX3L6CnSDMA==" hashValue="O2nyYMa11CCk2NwfSIwZA+zooEbcC0GrMo5LFkr+1mwwWoWrspkZ53QM1O1ZrLiEuAvDWSa/GDIhMBfMdregNg==" algorithmName="SHA-512" password="CC35"/>
  <autoFilter ref="C88:K13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129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Brno, VDJ Jehnice 2x 200 m3 – rekonstrukce technologie, stavební části, střešního pláště nad aku komorami a sanace vnitř</v>
      </c>
      <c r="F7" s="144"/>
      <c r="G7" s="144"/>
      <c r="H7" s="144"/>
      <c r="L7" s="22"/>
    </row>
    <row r="8" s="1" customFormat="1" ht="12" customHeight="1">
      <c r="B8" s="22"/>
      <c r="D8" s="144" t="s">
        <v>130</v>
      </c>
      <c r="L8" s="22"/>
    </row>
    <row r="9" s="2" customFormat="1" ht="16.5" customHeight="1">
      <c r="A9" s="40"/>
      <c r="B9" s="46"/>
      <c r="C9" s="40"/>
      <c r="D9" s="40"/>
      <c r="E9" s="145" t="s">
        <v>1338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1339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6. 12. 2024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>44992785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Statutární město Brno</v>
      </c>
      <c r="F17" s="40"/>
      <c r="G17" s="40"/>
      <c r="H17" s="40"/>
      <c r="I17" s="144" t="s">
        <v>29</v>
      </c>
      <c r="J17" s="135" t="str">
        <f>IF('Rekapitulace stavby'!AN11="","",'Rekapitulace stavby'!AN11)</f>
        <v>CZ44992785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Provo, spol. s r.o.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29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ROUND(J116,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ROUND((SUM(BE116:BE832)),  2)</f>
        <v>0</v>
      </c>
      <c r="G35" s="40"/>
      <c r="H35" s="40"/>
      <c r="I35" s="159">
        <v>0.20999999999999999</v>
      </c>
      <c r="J35" s="158">
        <f>ROUND(((SUM(BE116:BE832))*I35),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ROUND((SUM(BF116:BF832)),  2)</f>
        <v>0</v>
      </c>
      <c r="G36" s="40"/>
      <c r="H36" s="40"/>
      <c r="I36" s="159">
        <v>0.12</v>
      </c>
      <c r="J36" s="158">
        <f>ROUND(((SUM(BF116:BF832))*I36),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ROUND((SUM(BG116:BG832)),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ROUND((SUM(BH116:BH832)),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ROUND((SUM(BI116:BI832)),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Brno, VDJ Jehnice 2x 200 m3 – rekonstrukce technologie, stavební části, střešního pláště nad aku komorami a sanace vnitř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130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1338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SO01 - Vodojem - stavební část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6. 12. 2024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Statutární město Brno</v>
      </c>
      <c r="G58" s="42"/>
      <c r="H58" s="42"/>
      <c r="I58" s="34" t="s">
        <v>33</v>
      </c>
      <c r="J58" s="38" t="str">
        <f>E23</f>
        <v>Provo, spol. s 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135</v>
      </c>
      <c r="D61" s="173"/>
      <c r="E61" s="173"/>
      <c r="F61" s="173"/>
      <c r="G61" s="173"/>
      <c r="H61" s="173"/>
      <c r="I61" s="173"/>
      <c r="J61" s="174" t="s">
        <v>136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J116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137</v>
      </c>
    </row>
    <row r="64" s="9" customFormat="1" ht="24.96" customHeight="1">
      <c r="A64" s="9"/>
      <c r="B64" s="176"/>
      <c r="C64" s="177"/>
      <c r="D64" s="178" t="s">
        <v>138</v>
      </c>
      <c r="E64" s="179"/>
      <c r="F64" s="179"/>
      <c r="G64" s="179"/>
      <c r="H64" s="179"/>
      <c r="I64" s="179"/>
      <c r="J64" s="180">
        <f>J117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1340</v>
      </c>
      <c r="E65" s="184"/>
      <c r="F65" s="184"/>
      <c r="G65" s="184"/>
      <c r="H65" s="184"/>
      <c r="I65" s="184"/>
      <c r="J65" s="185">
        <f>J118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1341</v>
      </c>
      <c r="E66" s="184"/>
      <c r="F66" s="184"/>
      <c r="G66" s="184"/>
      <c r="H66" s="184"/>
      <c r="I66" s="184"/>
      <c r="J66" s="185">
        <f>J124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1342</v>
      </c>
      <c r="E67" s="184"/>
      <c r="F67" s="184"/>
      <c r="G67" s="184"/>
      <c r="H67" s="184"/>
      <c r="I67" s="184"/>
      <c r="J67" s="185">
        <f>J137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1343</v>
      </c>
      <c r="E68" s="184"/>
      <c r="F68" s="184"/>
      <c r="G68" s="184"/>
      <c r="H68" s="184"/>
      <c r="I68" s="184"/>
      <c r="J68" s="185">
        <f>J150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1344</v>
      </c>
      <c r="E69" s="184"/>
      <c r="F69" s="184"/>
      <c r="G69" s="184"/>
      <c r="H69" s="184"/>
      <c r="I69" s="184"/>
      <c r="J69" s="185">
        <f>J186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1345</v>
      </c>
      <c r="E70" s="184"/>
      <c r="F70" s="184"/>
      <c r="G70" s="184"/>
      <c r="H70" s="184"/>
      <c r="I70" s="184"/>
      <c r="J70" s="185">
        <f>J211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1346</v>
      </c>
      <c r="E71" s="184"/>
      <c r="F71" s="184"/>
      <c r="G71" s="184"/>
      <c r="H71" s="184"/>
      <c r="I71" s="184"/>
      <c r="J71" s="185">
        <f>J243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1347</v>
      </c>
      <c r="E72" s="184"/>
      <c r="F72" s="184"/>
      <c r="G72" s="184"/>
      <c r="H72" s="184"/>
      <c r="I72" s="184"/>
      <c r="J72" s="185">
        <f>J261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1348</v>
      </c>
      <c r="E73" s="184"/>
      <c r="F73" s="184"/>
      <c r="G73" s="184"/>
      <c r="H73" s="184"/>
      <c r="I73" s="184"/>
      <c r="J73" s="185">
        <f>J279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1349</v>
      </c>
      <c r="E74" s="184"/>
      <c r="F74" s="184"/>
      <c r="G74" s="184"/>
      <c r="H74" s="184"/>
      <c r="I74" s="184"/>
      <c r="J74" s="185">
        <f>J286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1350</v>
      </c>
      <c r="E75" s="184"/>
      <c r="F75" s="184"/>
      <c r="G75" s="184"/>
      <c r="H75" s="184"/>
      <c r="I75" s="184"/>
      <c r="J75" s="185">
        <f>J291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1351</v>
      </c>
      <c r="E76" s="184"/>
      <c r="F76" s="184"/>
      <c r="G76" s="184"/>
      <c r="H76" s="184"/>
      <c r="I76" s="184"/>
      <c r="J76" s="185">
        <f>J297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1352</v>
      </c>
      <c r="E77" s="184"/>
      <c r="F77" s="184"/>
      <c r="G77" s="184"/>
      <c r="H77" s="184"/>
      <c r="I77" s="184"/>
      <c r="J77" s="185">
        <f>J301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1353</v>
      </c>
      <c r="E78" s="184"/>
      <c r="F78" s="184"/>
      <c r="G78" s="184"/>
      <c r="H78" s="184"/>
      <c r="I78" s="184"/>
      <c r="J78" s="185">
        <f>J303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2"/>
      <c r="C79" s="127"/>
      <c r="D79" s="183" t="s">
        <v>1354</v>
      </c>
      <c r="E79" s="184"/>
      <c r="F79" s="184"/>
      <c r="G79" s="184"/>
      <c r="H79" s="184"/>
      <c r="I79" s="184"/>
      <c r="J79" s="185">
        <f>J333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2"/>
      <c r="C80" s="127"/>
      <c r="D80" s="183" t="s">
        <v>1355</v>
      </c>
      <c r="E80" s="184"/>
      <c r="F80" s="184"/>
      <c r="G80" s="184"/>
      <c r="H80" s="184"/>
      <c r="I80" s="184"/>
      <c r="J80" s="185">
        <f>J356</f>
        <v>0</v>
      </c>
      <c r="K80" s="127"/>
      <c r="L80" s="18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2"/>
      <c r="C81" s="127"/>
      <c r="D81" s="183" t="s">
        <v>1356</v>
      </c>
      <c r="E81" s="184"/>
      <c r="F81" s="184"/>
      <c r="G81" s="184"/>
      <c r="H81" s="184"/>
      <c r="I81" s="184"/>
      <c r="J81" s="185">
        <f>J370</f>
        <v>0</v>
      </c>
      <c r="K81" s="127"/>
      <c r="L81" s="18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9" customFormat="1" ht="24.96" customHeight="1">
      <c r="A82" s="9"/>
      <c r="B82" s="176"/>
      <c r="C82" s="177"/>
      <c r="D82" s="178" t="s">
        <v>1357</v>
      </c>
      <c r="E82" s="179"/>
      <c r="F82" s="179"/>
      <c r="G82" s="179"/>
      <c r="H82" s="179"/>
      <c r="I82" s="179"/>
      <c r="J82" s="180">
        <f>J373</f>
        <v>0</v>
      </c>
      <c r="K82" s="177"/>
      <c r="L82" s="181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="10" customFormat="1" ht="19.92" customHeight="1">
      <c r="A83" s="10"/>
      <c r="B83" s="182"/>
      <c r="C83" s="127"/>
      <c r="D83" s="183" t="s">
        <v>1358</v>
      </c>
      <c r="E83" s="184"/>
      <c r="F83" s="184"/>
      <c r="G83" s="184"/>
      <c r="H83" s="184"/>
      <c r="I83" s="184"/>
      <c r="J83" s="185">
        <f>J374</f>
        <v>0</v>
      </c>
      <c r="K83" s="127"/>
      <c r="L83" s="18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2"/>
      <c r="C84" s="127"/>
      <c r="D84" s="183" t="s">
        <v>1359</v>
      </c>
      <c r="E84" s="184"/>
      <c r="F84" s="184"/>
      <c r="G84" s="184"/>
      <c r="H84" s="184"/>
      <c r="I84" s="184"/>
      <c r="J84" s="185">
        <f>J424</f>
        <v>0</v>
      </c>
      <c r="K84" s="127"/>
      <c r="L84" s="186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2"/>
      <c r="C85" s="127"/>
      <c r="D85" s="183" t="s">
        <v>1360</v>
      </c>
      <c r="E85" s="184"/>
      <c r="F85" s="184"/>
      <c r="G85" s="184"/>
      <c r="H85" s="184"/>
      <c r="I85" s="184"/>
      <c r="J85" s="185">
        <f>J483</f>
        <v>0</v>
      </c>
      <c r="K85" s="127"/>
      <c r="L85" s="186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2"/>
      <c r="C86" s="127"/>
      <c r="D86" s="183" t="s">
        <v>1361</v>
      </c>
      <c r="E86" s="184"/>
      <c r="F86" s="184"/>
      <c r="G86" s="184"/>
      <c r="H86" s="184"/>
      <c r="I86" s="184"/>
      <c r="J86" s="185">
        <f>J497</f>
        <v>0</v>
      </c>
      <c r="K86" s="127"/>
      <c r="L86" s="186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2"/>
      <c r="C87" s="127"/>
      <c r="D87" s="183" t="s">
        <v>1362</v>
      </c>
      <c r="E87" s="184"/>
      <c r="F87" s="184"/>
      <c r="G87" s="184"/>
      <c r="H87" s="184"/>
      <c r="I87" s="184"/>
      <c r="J87" s="185">
        <f>J634</f>
        <v>0</v>
      </c>
      <c r="K87" s="127"/>
      <c r="L87" s="186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82"/>
      <c r="C88" s="127"/>
      <c r="D88" s="183" t="s">
        <v>1363</v>
      </c>
      <c r="E88" s="184"/>
      <c r="F88" s="184"/>
      <c r="G88" s="184"/>
      <c r="H88" s="184"/>
      <c r="I88" s="184"/>
      <c r="J88" s="185">
        <f>J645</f>
        <v>0</v>
      </c>
      <c r="K88" s="127"/>
      <c r="L88" s="186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82"/>
      <c r="C89" s="127"/>
      <c r="D89" s="183" t="s">
        <v>1364</v>
      </c>
      <c r="E89" s="184"/>
      <c r="F89" s="184"/>
      <c r="G89" s="184"/>
      <c r="H89" s="184"/>
      <c r="I89" s="184"/>
      <c r="J89" s="185">
        <f>J697</f>
        <v>0</v>
      </c>
      <c r="K89" s="127"/>
      <c r="L89" s="186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82"/>
      <c r="C90" s="127"/>
      <c r="D90" s="183" t="s">
        <v>1365</v>
      </c>
      <c r="E90" s="184"/>
      <c r="F90" s="184"/>
      <c r="G90" s="184"/>
      <c r="H90" s="184"/>
      <c r="I90" s="184"/>
      <c r="J90" s="185">
        <f>J736</f>
        <v>0</v>
      </c>
      <c r="K90" s="127"/>
      <c r="L90" s="186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82"/>
      <c r="C91" s="127"/>
      <c r="D91" s="183" t="s">
        <v>1366</v>
      </c>
      <c r="E91" s="184"/>
      <c r="F91" s="184"/>
      <c r="G91" s="184"/>
      <c r="H91" s="184"/>
      <c r="I91" s="184"/>
      <c r="J91" s="185">
        <f>J792</f>
        <v>0</v>
      </c>
      <c r="K91" s="127"/>
      <c r="L91" s="186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2"/>
      <c r="C92" s="127"/>
      <c r="D92" s="183" t="s">
        <v>1367</v>
      </c>
      <c r="E92" s="184"/>
      <c r="F92" s="184"/>
      <c r="G92" s="184"/>
      <c r="H92" s="184"/>
      <c r="I92" s="184"/>
      <c r="J92" s="185">
        <f>J811</f>
        <v>0</v>
      </c>
      <c r="K92" s="127"/>
      <c r="L92" s="186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9" customFormat="1" ht="24.96" customHeight="1">
      <c r="A93" s="9"/>
      <c r="B93" s="176"/>
      <c r="C93" s="177"/>
      <c r="D93" s="178" t="s">
        <v>1283</v>
      </c>
      <c r="E93" s="179"/>
      <c r="F93" s="179"/>
      <c r="G93" s="179"/>
      <c r="H93" s="179"/>
      <c r="I93" s="179"/>
      <c r="J93" s="180">
        <f>J825</f>
        <v>0</v>
      </c>
      <c r="K93" s="177"/>
      <c r="L93" s="181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="10" customFormat="1" ht="19.92" customHeight="1">
      <c r="A94" s="10"/>
      <c r="B94" s="182"/>
      <c r="C94" s="127"/>
      <c r="D94" s="183" t="s">
        <v>1368</v>
      </c>
      <c r="E94" s="184"/>
      <c r="F94" s="184"/>
      <c r="G94" s="184"/>
      <c r="H94" s="184"/>
      <c r="I94" s="184"/>
      <c r="J94" s="185">
        <f>J826</f>
        <v>0</v>
      </c>
      <c r="K94" s="127"/>
      <c r="L94" s="186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2" customFormat="1" ht="21.84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61"/>
      <c r="C96" s="62"/>
      <c r="D96" s="62"/>
      <c r="E96" s="62"/>
      <c r="F96" s="62"/>
      <c r="G96" s="62"/>
      <c r="H96" s="62"/>
      <c r="I96" s="62"/>
      <c r="J96" s="62"/>
      <c r="K96" s="6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100" s="2" customFormat="1" ht="6.96" customHeight="1">
      <c r="A100" s="40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24.96" customHeight="1">
      <c r="A101" s="40"/>
      <c r="B101" s="41"/>
      <c r="C101" s="25" t="s">
        <v>145</v>
      </c>
      <c r="D101" s="42"/>
      <c r="E101" s="42"/>
      <c r="F101" s="42"/>
      <c r="G101" s="42"/>
      <c r="H101" s="42"/>
      <c r="I101" s="42"/>
      <c r="J101" s="42"/>
      <c r="K101" s="42"/>
      <c r="L101" s="14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6.96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146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2" customHeight="1">
      <c r="A103" s="40"/>
      <c r="B103" s="41"/>
      <c r="C103" s="34" t="s">
        <v>16</v>
      </c>
      <c r="D103" s="42"/>
      <c r="E103" s="42"/>
      <c r="F103" s="42"/>
      <c r="G103" s="42"/>
      <c r="H103" s="42"/>
      <c r="I103" s="42"/>
      <c r="J103" s="42"/>
      <c r="K103" s="42"/>
      <c r="L103" s="146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26.25" customHeight="1">
      <c r="A104" s="40"/>
      <c r="B104" s="41"/>
      <c r="C104" s="42"/>
      <c r="D104" s="42"/>
      <c r="E104" s="171" t="str">
        <f>E7</f>
        <v>Brno, VDJ Jehnice 2x 200 m3 – rekonstrukce technologie, stavební části, střešního pláště nad aku komorami a sanace vnitř</v>
      </c>
      <c r="F104" s="34"/>
      <c r="G104" s="34"/>
      <c r="H104" s="34"/>
      <c r="I104" s="42"/>
      <c r="J104" s="42"/>
      <c r="K104" s="42"/>
      <c r="L104" s="146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1" customFormat="1" ht="12" customHeight="1">
      <c r="B105" s="23"/>
      <c r="C105" s="34" t="s">
        <v>130</v>
      </c>
      <c r="D105" s="24"/>
      <c r="E105" s="24"/>
      <c r="F105" s="24"/>
      <c r="G105" s="24"/>
      <c r="H105" s="24"/>
      <c r="I105" s="24"/>
      <c r="J105" s="24"/>
      <c r="K105" s="24"/>
      <c r="L105" s="22"/>
    </row>
    <row r="106" s="2" customFormat="1" ht="16.5" customHeight="1">
      <c r="A106" s="40"/>
      <c r="B106" s="41"/>
      <c r="C106" s="42"/>
      <c r="D106" s="42"/>
      <c r="E106" s="171" t="s">
        <v>1338</v>
      </c>
      <c r="F106" s="42"/>
      <c r="G106" s="42"/>
      <c r="H106" s="42"/>
      <c r="I106" s="42"/>
      <c r="J106" s="42"/>
      <c r="K106" s="42"/>
      <c r="L106" s="146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2" customHeight="1">
      <c r="A107" s="40"/>
      <c r="B107" s="41"/>
      <c r="C107" s="34" t="s">
        <v>132</v>
      </c>
      <c r="D107" s="42"/>
      <c r="E107" s="42"/>
      <c r="F107" s="42"/>
      <c r="G107" s="42"/>
      <c r="H107" s="42"/>
      <c r="I107" s="42"/>
      <c r="J107" s="42"/>
      <c r="K107" s="42"/>
      <c r="L107" s="146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6.5" customHeight="1">
      <c r="A108" s="40"/>
      <c r="B108" s="41"/>
      <c r="C108" s="42"/>
      <c r="D108" s="42"/>
      <c r="E108" s="71" t="str">
        <f>E11</f>
        <v>SO01 - Vodojem - stavební část</v>
      </c>
      <c r="F108" s="42"/>
      <c r="G108" s="42"/>
      <c r="H108" s="42"/>
      <c r="I108" s="42"/>
      <c r="J108" s="42"/>
      <c r="K108" s="42"/>
      <c r="L108" s="146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6.96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146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2" customHeight="1">
      <c r="A110" s="40"/>
      <c r="B110" s="41"/>
      <c r="C110" s="34" t="s">
        <v>21</v>
      </c>
      <c r="D110" s="42"/>
      <c r="E110" s="42"/>
      <c r="F110" s="29" t="str">
        <f>F14</f>
        <v xml:space="preserve"> </v>
      </c>
      <c r="G110" s="42"/>
      <c r="H110" s="42"/>
      <c r="I110" s="34" t="s">
        <v>23</v>
      </c>
      <c r="J110" s="74" t="str">
        <f>IF(J14="","",J14)</f>
        <v>6. 12. 2024</v>
      </c>
      <c r="K110" s="42"/>
      <c r="L110" s="146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6.96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146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5.15" customHeight="1">
      <c r="A112" s="40"/>
      <c r="B112" s="41"/>
      <c r="C112" s="34" t="s">
        <v>25</v>
      </c>
      <c r="D112" s="42"/>
      <c r="E112" s="42"/>
      <c r="F112" s="29" t="str">
        <f>E17</f>
        <v>Statutární město Brno</v>
      </c>
      <c r="G112" s="42"/>
      <c r="H112" s="42"/>
      <c r="I112" s="34" t="s">
        <v>33</v>
      </c>
      <c r="J112" s="38" t="str">
        <f>E23</f>
        <v>Provo, spol. s r.o.</v>
      </c>
      <c r="K112" s="42"/>
      <c r="L112" s="146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5.15" customHeight="1">
      <c r="A113" s="40"/>
      <c r="B113" s="41"/>
      <c r="C113" s="34" t="s">
        <v>31</v>
      </c>
      <c r="D113" s="42"/>
      <c r="E113" s="42"/>
      <c r="F113" s="29" t="str">
        <f>IF(E20="","",E20)</f>
        <v>Vyplň údaj</v>
      </c>
      <c r="G113" s="42"/>
      <c r="H113" s="42"/>
      <c r="I113" s="34" t="s">
        <v>36</v>
      </c>
      <c r="J113" s="38" t="str">
        <f>E26</f>
        <v xml:space="preserve"> </v>
      </c>
      <c r="K113" s="42"/>
      <c r="L113" s="146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10.32" customHeight="1">
      <c r="A114" s="40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146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11" customFormat="1" ht="29.28" customHeight="1">
      <c r="A115" s="187"/>
      <c r="B115" s="188"/>
      <c r="C115" s="189" t="s">
        <v>146</v>
      </c>
      <c r="D115" s="190" t="s">
        <v>58</v>
      </c>
      <c r="E115" s="190" t="s">
        <v>54</v>
      </c>
      <c r="F115" s="190" t="s">
        <v>55</v>
      </c>
      <c r="G115" s="190" t="s">
        <v>147</v>
      </c>
      <c r="H115" s="190" t="s">
        <v>148</v>
      </c>
      <c r="I115" s="190" t="s">
        <v>149</v>
      </c>
      <c r="J115" s="190" t="s">
        <v>136</v>
      </c>
      <c r="K115" s="191" t="s">
        <v>150</v>
      </c>
      <c r="L115" s="192"/>
      <c r="M115" s="94" t="s">
        <v>19</v>
      </c>
      <c r="N115" s="95" t="s">
        <v>43</v>
      </c>
      <c r="O115" s="95" t="s">
        <v>151</v>
      </c>
      <c r="P115" s="95" t="s">
        <v>152</v>
      </c>
      <c r="Q115" s="95" t="s">
        <v>153</v>
      </c>
      <c r="R115" s="95" t="s">
        <v>154</v>
      </c>
      <c r="S115" s="95" t="s">
        <v>155</v>
      </c>
      <c r="T115" s="96" t="s">
        <v>156</v>
      </c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="2" customFormat="1" ht="22.8" customHeight="1">
      <c r="A116" s="40"/>
      <c r="B116" s="41"/>
      <c r="C116" s="101" t="s">
        <v>157</v>
      </c>
      <c r="D116" s="42"/>
      <c r="E116" s="42"/>
      <c r="F116" s="42"/>
      <c r="G116" s="42"/>
      <c r="H116" s="42"/>
      <c r="I116" s="42"/>
      <c r="J116" s="193">
        <f>BK116</f>
        <v>0</v>
      </c>
      <c r="K116" s="42"/>
      <c r="L116" s="46"/>
      <c r="M116" s="97"/>
      <c r="N116" s="194"/>
      <c r="O116" s="98"/>
      <c r="P116" s="195">
        <f>P117+P373+P825</f>
        <v>0</v>
      </c>
      <c r="Q116" s="98"/>
      <c r="R116" s="195">
        <f>R117+R373+R825</f>
        <v>36.665604450000004</v>
      </c>
      <c r="S116" s="98"/>
      <c r="T116" s="196">
        <f>T117+T373+T825</f>
        <v>10.474149220000001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72</v>
      </c>
      <c r="AU116" s="19" t="s">
        <v>137</v>
      </c>
      <c r="BK116" s="197">
        <f>BK117+BK373+BK825</f>
        <v>0</v>
      </c>
    </row>
    <row r="117" s="12" customFormat="1" ht="25.92" customHeight="1">
      <c r="A117" s="12"/>
      <c r="B117" s="198"/>
      <c r="C117" s="199"/>
      <c r="D117" s="200" t="s">
        <v>72</v>
      </c>
      <c r="E117" s="201" t="s">
        <v>158</v>
      </c>
      <c r="F117" s="201" t="s">
        <v>159</v>
      </c>
      <c r="G117" s="199"/>
      <c r="H117" s="199"/>
      <c r="I117" s="202"/>
      <c r="J117" s="203">
        <f>BK117</f>
        <v>0</v>
      </c>
      <c r="K117" s="199"/>
      <c r="L117" s="204"/>
      <c r="M117" s="205"/>
      <c r="N117" s="206"/>
      <c r="O117" s="206"/>
      <c r="P117" s="207">
        <f>P118+P124+P137+P150+P186+P211+P243+P261+P279+P286+P291+P297+P301+P303+P333+P356+P370</f>
        <v>0</v>
      </c>
      <c r="Q117" s="206"/>
      <c r="R117" s="207">
        <f>R118+R124+R137+R150+R186+R211+R243+R261+R279+R286+R291+R297+R301+R303+R333+R356+R370</f>
        <v>29.49428756</v>
      </c>
      <c r="S117" s="206"/>
      <c r="T117" s="208">
        <f>T118+T124+T137+T150+T186+T211+T243+T261+T279+T286+T291+T297+T301+T303+T333+T356+T370</f>
        <v>3.0736720000000002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80</v>
      </c>
      <c r="AT117" s="210" t="s">
        <v>72</v>
      </c>
      <c r="AU117" s="210" t="s">
        <v>73</v>
      </c>
      <c r="AY117" s="209" t="s">
        <v>160</v>
      </c>
      <c r="BK117" s="211">
        <f>BK118+BK124+BK137+BK150+BK186+BK211+BK243+BK261+BK279+BK286+BK291+BK297+BK301+BK303+BK333+BK356+BK370</f>
        <v>0</v>
      </c>
    </row>
    <row r="118" s="12" customFormat="1" ht="22.8" customHeight="1">
      <c r="A118" s="12"/>
      <c r="B118" s="198"/>
      <c r="C118" s="199"/>
      <c r="D118" s="200" t="s">
        <v>72</v>
      </c>
      <c r="E118" s="212" t="s">
        <v>201</v>
      </c>
      <c r="F118" s="212" t="s">
        <v>1369</v>
      </c>
      <c r="G118" s="199"/>
      <c r="H118" s="199"/>
      <c r="I118" s="202"/>
      <c r="J118" s="213">
        <f>BK118</f>
        <v>0</v>
      </c>
      <c r="K118" s="199"/>
      <c r="L118" s="204"/>
      <c r="M118" s="205"/>
      <c r="N118" s="206"/>
      <c r="O118" s="206"/>
      <c r="P118" s="207">
        <f>SUM(P119:P123)</f>
        <v>0</v>
      </c>
      <c r="Q118" s="206"/>
      <c r="R118" s="207">
        <f>SUM(R119:R123)</f>
        <v>0</v>
      </c>
      <c r="S118" s="206"/>
      <c r="T118" s="208">
        <f>SUM(T119:T123)</f>
        <v>0.19249999999999998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9" t="s">
        <v>80</v>
      </c>
      <c r="AT118" s="210" t="s">
        <v>72</v>
      </c>
      <c r="AU118" s="210" t="s">
        <v>80</v>
      </c>
      <c r="AY118" s="209" t="s">
        <v>160</v>
      </c>
      <c r="BK118" s="211">
        <f>SUM(BK119:BK123)</f>
        <v>0</v>
      </c>
    </row>
    <row r="119" s="2" customFormat="1" ht="16.5" customHeight="1">
      <c r="A119" s="40"/>
      <c r="B119" s="41"/>
      <c r="C119" s="214" t="s">
        <v>80</v>
      </c>
      <c r="D119" s="214" t="s">
        <v>163</v>
      </c>
      <c r="E119" s="215" t="s">
        <v>1370</v>
      </c>
      <c r="F119" s="216" t="s">
        <v>1371</v>
      </c>
      <c r="G119" s="217" t="s">
        <v>166</v>
      </c>
      <c r="H119" s="218">
        <v>35</v>
      </c>
      <c r="I119" s="219"/>
      <c r="J119" s="220">
        <f>ROUND(I119*H119,2)</f>
        <v>0</v>
      </c>
      <c r="K119" s="216" t="s">
        <v>1372</v>
      </c>
      <c r="L119" s="46"/>
      <c r="M119" s="221" t="s">
        <v>19</v>
      </c>
      <c r="N119" s="222" t="s">
        <v>44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0.0054999999999999997</v>
      </c>
      <c r="T119" s="224">
        <f>S119*H119</f>
        <v>0.19249999999999998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167</v>
      </c>
      <c r="AT119" s="225" t="s">
        <v>163</v>
      </c>
      <c r="AU119" s="225" t="s">
        <v>82</v>
      </c>
      <c r="AY119" s="19" t="s">
        <v>160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80</v>
      </c>
      <c r="BK119" s="226">
        <f>ROUND(I119*H119,2)</f>
        <v>0</v>
      </c>
      <c r="BL119" s="19" t="s">
        <v>167</v>
      </c>
      <c r="BM119" s="225" t="s">
        <v>82</v>
      </c>
    </row>
    <row r="120" s="2" customFormat="1">
      <c r="A120" s="40"/>
      <c r="B120" s="41"/>
      <c r="C120" s="42"/>
      <c r="D120" s="237" t="s">
        <v>1373</v>
      </c>
      <c r="E120" s="42"/>
      <c r="F120" s="238" t="s">
        <v>1374</v>
      </c>
      <c r="G120" s="42"/>
      <c r="H120" s="42"/>
      <c r="I120" s="234"/>
      <c r="J120" s="42"/>
      <c r="K120" s="42"/>
      <c r="L120" s="46"/>
      <c r="M120" s="235"/>
      <c r="N120" s="236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1373</v>
      </c>
      <c r="AU120" s="19" t="s">
        <v>82</v>
      </c>
    </row>
    <row r="121" s="13" customFormat="1">
      <c r="A121" s="13"/>
      <c r="B121" s="239"/>
      <c r="C121" s="240"/>
      <c r="D121" s="232" t="s">
        <v>1375</v>
      </c>
      <c r="E121" s="241" t="s">
        <v>19</v>
      </c>
      <c r="F121" s="242" t="s">
        <v>1376</v>
      </c>
      <c r="G121" s="240"/>
      <c r="H121" s="241" t="s">
        <v>19</v>
      </c>
      <c r="I121" s="243"/>
      <c r="J121" s="240"/>
      <c r="K121" s="240"/>
      <c r="L121" s="244"/>
      <c r="M121" s="245"/>
      <c r="N121" s="246"/>
      <c r="O121" s="246"/>
      <c r="P121" s="246"/>
      <c r="Q121" s="246"/>
      <c r="R121" s="246"/>
      <c r="S121" s="246"/>
      <c r="T121" s="24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8" t="s">
        <v>1375</v>
      </c>
      <c r="AU121" s="248" t="s">
        <v>82</v>
      </c>
      <c r="AV121" s="13" t="s">
        <v>80</v>
      </c>
      <c r="AW121" s="13" t="s">
        <v>35</v>
      </c>
      <c r="AX121" s="13" t="s">
        <v>73</v>
      </c>
      <c r="AY121" s="248" t="s">
        <v>160</v>
      </c>
    </row>
    <row r="122" s="14" customFormat="1">
      <c r="A122" s="14"/>
      <c r="B122" s="249"/>
      <c r="C122" s="250"/>
      <c r="D122" s="232" t="s">
        <v>1375</v>
      </c>
      <c r="E122" s="251" t="s">
        <v>19</v>
      </c>
      <c r="F122" s="252" t="s">
        <v>288</v>
      </c>
      <c r="G122" s="250"/>
      <c r="H122" s="253">
        <v>35</v>
      </c>
      <c r="I122" s="254"/>
      <c r="J122" s="250"/>
      <c r="K122" s="250"/>
      <c r="L122" s="255"/>
      <c r="M122" s="256"/>
      <c r="N122" s="257"/>
      <c r="O122" s="257"/>
      <c r="P122" s="257"/>
      <c r="Q122" s="257"/>
      <c r="R122" s="257"/>
      <c r="S122" s="257"/>
      <c r="T122" s="25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9" t="s">
        <v>1375</v>
      </c>
      <c r="AU122" s="259" t="s">
        <v>82</v>
      </c>
      <c r="AV122" s="14" t="s">
        <v>82</v>
      </c>
      <c r="AW122" s="14" t="s">
        <v>35</v>
      </c>
      <c r="AX122" s="14" t="s">
        <v>73</v>
      </c>
      <c r="AY122" s="259" t="s">
        <v>160</v>
      </c>
    </row>
    <row r="123" s="15" customFormat="1">
      <c r="A123" s="15"/>
      <c r="B123" s="260"/>
      <c r="C123" s="261"/>
      <c r="D123" s="232" t="s">
        <v>1375</v>
      </c>
      <c r="E123" s="262" t="s">
        <v>19</v>
      </c>
      <c r="F123" s="263" t="s">
        <v>1377</v>
      </c>
      <c r="G123" s="261"/>
      <c r="H123" s="264">
        <v>35</v>
      </c>
      <c r="I123" s="265"/>
      <c r="J123" s="261"/>
      <c r="K123" s="261"/>
      <c r="L123" s="266"/>
      <c r="M123" s="267"/>
      <c r="N123" s="268"/>
      <c r="O123" s="268"/>
      <c r="P123" s="268"/>
      <c r="Q123" s="268"/>
      <c r="R123" s="268"/>
      <c r="S123" s="268"/>
      <c r="T123" s="269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0" t="s">
        <v>1375</v>
      </c>
      <c r="AU123" s="270" t="s">
        <v>82</v>
      </c>
      <c r="AV123" s="15" t="s">
        <v>167</v>
      </c>
      <c r="AW123" s="15" t="s">
        <v>35</v>
      </c>
      <c r="AX123" s="15" t="s">
        <v>80</v>
      </c>
      <c r="AY123" s="270" t="s">
        <v>160</v>
      </c>
    </row>
    <row r="124" s="12" customFormat="1" ht="22.8" customHeight="1">
      <c r="A124" s="12"/>
      <c r="B124" s="198"/>
      <c r="C124" s="199"/>
      <c r="D124" s="200" t="s">
        <v>72</v>
      </c>
      <c r="E124" s="212" t="s">
        <v>8</v>
      </c>
      <c r="F124" s="212" t="s">
        <v>1378</v>
      </c>
      <c r="G124" s="199"/>
      <c r="H124" s="199"/>
      <c r="I124" s="202"/>
      <c r="J124" s="213">
        <f>BK124</f>
        <v>0</v>
      </c>
      <c r="K124" s="199"/>
      <c r="L124" s="204"/>
      <c r="M124" s="205"/>
      <c r="N124" s="206"/>
      <c r="O124" s="206"/>
      <c r="P124" s="207">
        <f>SUM(P125:P136)</f>
        <v>0</v>
      </c>
      <c r="Q124" s="206"/>
      <c r="R124" s="207">
        <f>SUM(R125:R136)</f>
        <v>0</v>
      </c>
      <c r="S124" s="206"/>
      <c r="T124" s="208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80</v>
      </c>
      <c r="AT124" s="210" t="s">
        <v>72</v>
      </c>
      <c r="AU124" s="210" t="s">
        <v>80</v>
      </c>
      <c r="AY124" s="209" t="s">
        <v>160</v>
      </c>
      <c r="BK124" s="211">
        <f>SUM(BK125:BK136)</f>
        <v>0</v>
      </c>
    </row>
    <row r="125" s="2" customFormat="1" ht="16.5" customHeight="1">
      <c r="A125" s="40"/>
      <c r="B125" s="41"/>
      <c r="C125" s="214" t="s">
        <v>82</v>
      </c>
      <c r="D125" s="214" t="s">
        <v>163</v>
      </c>
      <c r="E125" s="215" t="s">
        <v>1379</v>
      </c>
      <c r="F125" s="216" t="s">
        <v>1380</v>
      </c>
      <c r="G125" s="217" t="s">
        <v>1381</v>
      </c>
      <c r="H125" s="218">
        <v>25.584</v>
      </c>
      <c r="I125" s="219"/>
      <c r="J125" s="220">
        <f>ROUND(I125*H125,2)</f>
        <v>0</v>
      </c>
      <c r="K125" s="216" t="s">
        <v>1372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167</v>
      </c>
      <c r="AT125" s="225" t="s">
        <v>163</v>
      </c>
      <c r="AU125" s="225" t="s">
        <v>82</v>
      </c>
      <c r="AY125" s="19" t="s">
        <v>160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80</v>
      </c>
      <c r="BK125" s="226">
        <f>ROUND(I125*H125,2)</f>
        <v>0</v>
      </c>
      <c r="BL125" s="19" t="s">
        <v>167</v>
      </c>
      <c r="BM125" s="225" t="s">
        <v>167</v>
      </c>
    </row>
    <row r="126" s="2" customFormat="1">
      <c r="A126" s="40"/>
      <c r="B126" s="41"/>
      <c r="C126" s="42"/>
      <c r="D126" s="237" t="s">
        <v>1373</v>
      </c>
      <c r="E126" s="42"/>
      <c r="F126" s="238" t="s">
        <v>1382</v>
      </c>
      <c r="G126" s="42"/>
      <c r="H126" s="42"/>
      <c r="I126" s="234"/>
      <c r="J126" s="42"/>
      <c r="K126" s="42"/>
      <c r="L126" s="46"/>
      <c r="M126" s="235"/>
      <c r="N126" s="236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1373</v>
      </c>
      <c r="AU126" s="19" t="s">
        <v>82</v>
      </c>
    </row>
    <row r="127" s="13" customFormat="1">
      <c r="A127" s="13"/>
      <c r="B127" s="239"/>
      <c r="C127" s="240"/>
      <c r="D127" s="232" t="s">
        <v>1375</v>
      </c>
      <c r="E127" s="241" t="s">
        <v>19</v>
      </c>
      <c r="F127" s="242" t="s">
        <v>1383</v>
      </c>
      <c r="G127" s="240"/>
      <c r="H127" s="241" t="s">
        <v>19</v>
      </c>
      <c r="I127" s="243"/>
      <c r="J127" s="240"/>
      <c r="K127" s="240"/>
      <c r="L127" s="244"/>
      <c r="M127" s="245"/>
      <c r="N127" s="246"/>
      <c r="O127" s="246"/>
      <c r="P127" s="246"/>
      <c r="Q127" s="246"/>
      <c r="R127" s="246"/>
      <c r="S127" s="246"/>
      <c r="T127" s="24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8" t="s">
        <v>1375</v>
      </c>
      <c r="AU127" s="248" t="s">
        <v>82</v>
      </c>
      <c r="AV127" s="13" t="s">
        <v>80</v>
      </c>
      <c r="AW127" s="13" t="s">
        <v>35</v>
      </c>
      <c r="AX127" s="13" t="s">
        <v>73</v>
      </c>
      <c r="AY127" s="248" t="s">
        <v>160</v>
      </c>
    </row>
    <row r="128" s="14" customFormat="1">
      <c r="A128" s="14"/>
      <c r="B128" s="249"/>
      <c r="C128" s="250"/>
      <c r="D128" s="232" t="s">
        <v>1375</v>
      </c>
      <c r="E128" s="251" t="s">
        <v>19</v>
      </c>
      <c r="F128" s="252" t="s">
        <v>1384</v>
      </c>
      <c r="G128" s="250"/>
      <c r="H128" s="253">
        <v>17.449999999999999</v>
      </c>
      <c r="I128" s="254"/>
      <c r="J128" s="250"/>
      <c r="K128" s="250"/>
      <c r="L128" s="255"/>
      <c r="M128" s="256"/>
      <c r="N128" s="257"/>
      <c r="O128" s="257"/>
      <c r="P128" s="257"/>
      <c r="Q128" s="257"/>
      <c r="R128" s="257"/>
      <c r="S128" s="257"/>
      <c r="T128" s="25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9" t="s">
        <v>1375</v>
      </c>
      <c r="AU128" s="259" t="s">
        <v>82</v>
      </c>
      <c r="AV128" s="14" t="s">
        <v>82</v>
      </c>
      <c r="AW128" s="14" t="s">
        <v>35</v>
      </c>
      <c r="AX128" s="14" t="s">
        <v>73</v>
      </c>
      <c r="AY128" s="259" t="s">
        <v>160</v>
      </c>
    </row>
    <row r="129" s="13" customFormat="1">
      <c r="A129" s="13"/>
      <c r="B129" s="239"/>
      <c r="C129" s="240"/>
      <c r="D129" s="232" t="s">
        <v>1375</v>
      </c>
      <c r="E129" s="241" t="s">
        <v>19</v>
      </c>
      <c r="F129" s="242" t="s">
        <v>1385</v>
      </c>
      <c r="G129" s="240"/>
      <c r="H129" s="241" t="s">
        <v>19</v>
      </c>
      <c r="I129" s="243"/>
      <c r="J129" s="240"/>
      <c r="K129" s="240"/>
      <c r="L129" s="244"/>
      <c r="M129" s="245"/>
      <c r="N129" s="246"/>
      <c r="O129" s="246"/>
      <c r="P129" s="246"/>
      <c r="Q129" s="246"/>
      <c r="R129" s="246"/>
      <c r="S129" s="246"/>
      <c r="T129" s="24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8" t="s">
        <v>1375</v>
      </c>
      <c r="AU129" s="248" t="s">
        <v>82</v>
      </c>
      <c r="AV129" s="13" t="s">
        <v>80</v>
      </c>
      <c r="AW129" s="13" t="s">
        <v>35</v>
      </c>
      <c r="AX129" s="13" t="s">
        <v>73</v>
      </c>
      <c r="AY129" s="248" t="s">
        <v>160</v>
      </c>
    </row>
    <row r="130" s="14" customFormat="1">
      <c r="A130" s="14"/>
      <c r="B130" s="249"/>
      <c r="C130" s="250"/>
      <c r="D130" s="232" t="s">
        <v>1375</v>
      </c>
      <c r="E130" s="251" t="s">
        <v>19</v>
      </c>
      <c r="F130" s="252" t="s">
        <v>1386</v>
      </c>
      <c r="G130" s="250"/>
      <c r="H130" s="253">
        <v>8.1340000000000003</v>
      </c>
      <c r="I130" s="254"/>
      <c r="J130" s="250"/>
      <c r="K130" s="250"/>
      <c r="L130" s="255"/>
      <c r="M130" s="256"/>
      <c r="N130" s="257"/>
      <c r="O130" s="257"/>
      <c r="P130" s="257"/>
      <c r="Q130" s="257"/>
      <c r="R130" s="257"/>
      <c r="S130" s="257"/>
      <c r="T130" s="25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9" t="s">
        <v>1375</v>
      </c>
      <c r="AU130" s="259" t="s">
        <v>82</v>
      </c>
      <c r="AV130" s="14" t="s">
        <v>82</v>
      </c>
      <c r="AW130" s="14" t="s">
        <v>35</v>
      </c>
      <c r="AX130" s="14" t="s">
        <v>73</v>
      </c>
      <c r="AY130" s="259" t="s">
        <v>160</v>
      </c>
    </row>
    <row r="131" s="15" customFormat="1">
      <c r="A131" s="15"/>
      <c r="B131" s="260"/>
      <c r="C131" s="261"/>
      <c r="D131" s="232" t="s">
        <v>1375</v>
      </c>
      <c r="E131" s="262" t="s">
        <v>19</v>
      </c>
      <c r="F131" s="263" t="s">
        <v>1377</v>
      </c>
      <c r="G131" s="261"/>
      <c r="H131" s="264">
        <v>25.584</v>
      </c>
      <c r="I131" s="265"/>
      <c r="J131" s="261"/>
      <c r="K131" s="261"/>
      <c r="L131" s="266"/>
      <c r="M131" s="267"/>
      <c r="N131" s="268"/>
      <c r="O131" s="268"/>
      <c r="P131" s="268"/>
      <c r="Q131" s="268"/>
      <c r="R131" s="268"/>
      <c r="S131" s="268"/>
      <c r="T131" s="269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0" t="s">
        <v>1375</v>
      </c>
      <c r="AU131" s="270" t="s">
        <v>82</v>
      </c>
      <c r="AV131" s="15" t="s">
        <v>167</v>
      </c>
      <c r="AW131" s="15" t="s">
        <v>35</v>
      </c>
      <c r="AX131" s="15" t="s">
        <v>80</v>
      </c>
      <c r="AY131" s="270" t="s">
        <v>160</v>
      </c>
    </row>
    <row r="132" s="2" customFormat="1" ht="21.75" customHeight="1">
      <c r="A132" s="40"/>
      <c r="B132" s="41"/>
      <c r="C132" s="214" t="s">
        <v>170</v>
      </c>
      <c r="D132" s="214" t="s">
        <v>163</v>
      </c>
      <c r="E132" s="215" t="s">
        <v>1387</v>
      </c>
      <c r="F132" s="216" t="s">
        <v>1388</v>
      </c>
      <c r="G132" s="217" t="s">
        <v>1389</v>
      </c>
      <c r="H132" s="218">
        <v>31.641999999999999</v>
      </c>
      <c r="I132" s="219"/>
      <c r="J132" s="220">
        <f>ROUND(I132*H132,2)</f>
        <v>0</v>
      </c>
      <c r="K132" s="216" t="s">
        <v>1372</v>
      </c>
      <c r="L132" s="46"/>
      <c r="M132" s="221" t="s">
        <v>19</v>
      </c>
      <c r="N132" s="222" t="s">
        <v>44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167</v>
      </c>
      <c r="AT132" s="225" t="s">
        <v>163</v>
      </c>
      <c r="AU132" s="225" t="s">
        <v>82</v>
      </c>
      <c r="AY132" s="19" t="s">
        <v>160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80</v>
      </c>
      <c r="BK132" s="226">
        <f>ROUND(I132*H132,2)</f>
        <v>0</v>
      </c>
      <c r="BL132" s="19" t="s">
        <v>167</v>
      </c>
      <c r="BM132" s="225" t="s">
        <v>173</v>
      </c>
    </row>
    <row r="133" s="2" customFormat="1">
      <c r="A133" s="40"/>
      <c r="B133" s="41"/>
      <c r="C133" s="42"/>
      <c r="D133" s="237" t="s">
        <v>1373</v>
      </c>
      <c r="E133" s="42"/>
      <c r="F133" s="238" t="s">
        <v>1390</v>
      </c>
      <c r="G133" s="42"/>
      <c r="H133" s="42"/>
      <c r="I133" s="234"/>
      <c r="J133" s="42"/>
      <c r="K133" s="42"/>
      <c r="L133" s="46"/>
      <c r="M133" s="235"/>
      <c r="N133" s="236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1373</v>
      </c>
      <c r="AU133" s="19" t="s">
        <v>82</v>
      </c>
    </row>
    <row r="134" s="13" customFormat="1">
      <c r="A134" s="13"/>
      <c r="B134" s="239"/>
      <c r="C134" s="240"/>
      <c r="D134" s="232" t="s">
        <v>1375</v>
      </c>
      <c r="E134" s="241" t="s">
        <v>19</v>
      </c>
      <c r="F134" s="242" t="s">
        <v>1383</v>
      </c>
      <c r="G134" s="240"/>
      <c r="H134" s="241" t="s">
        <v>19</v>
      </c>
      <c r="I134" s="243"/>
      <c r="J134" s="240"/>
      <c r="K134" s="240"/>
      <c r="L134" s="244"/>
      <c r="M134" s="245"/>
      <c r="N134" s="246"/>
      <c r="O134" s="246"/>
      <c r="P134" s="246"/>
      <c r="Q134" s="246"/>
      <c r="R134" s="246"/>
      <c r="S134" s="246"/>
      <c r="T134" s="24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8" t="s">
        <v>1375</v>
      </c>
      <c r="AU134" s="248" t="s">
        <v>82</v>
      </c>
      <c r="AV134" s="13" t="s">
        <v>80</v>
      </c>
      <c r="AW134" s="13" t="s">
        <v>35</v>
      </c>
      <c r="AX134" s="13" t="s">
        <v>73</v>
      </c>
      <c r="AY134" s="248" t="s">
        <v>160</v>
      </c>
    </row>
    <row r="135" s="14" customFormat="1">
      <c r="A135" s="14"/>
      <c r="B135" s="249"/>
      <c r="C135" s="250"/>
      <c r="D135" s="232" t="s">
        <v>1375</v>
      </c>
      <c r="E135" s="251" t="s">
        <v>19</v>
      </c>
      <c r="F135" s="252" t="s">
        <v>1391</v>
      </c>
      <c r="G135" s="250"/>
      <c r="H135" s="253">
        <v>31.641999999999999</v>
      </c>
      <c r="I135" s="254"/>
      <c r="J135" s="250"/>
      <c r="K135" s="250"/>
      <c r="L135" s="255"/>
      <c r="M135" s="256"/>
      <c r="N135" s="257"/>
      <c r="O135" s="257"/>
      <c r="P135" s="257"/>
      <c r="Q135" s="257"/>
      <c r="R135" s="257"/>
      <c r="S135" s="257"/>
      <c r="T135" s="25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9" t="s">
        <v>1375</v>
      </c>
      <c r="AU135" s="259" t="s">
        <v>82</v>
      </c>
      <c r="AV135" s="14" t="s">
        <v>82</v>
      </c>
      <c r="AW135" s="14" t="s">
        <v>35</v>
      </c>
      <c r="AX135" s="14" t="s">
        <v>73</v>
      </c>
      <c r="AY135" s="259" t="s">
        <v>160</v>
      </c>
    </row>
    <row r="136" s="15" customFormat="1">
      <c r="A136" s="15"/>
      <c r="B136" s="260"/>
      <c r="C136" s="261"/>
      <c r="D136" s="232" t="s">
        <v>1375</v>
      </c>
      <c r="E136" s="262" t="s">
        <v>19</v>
      </c>
      <c r="F136" s="263" t="s">
        <v>1377</v>
      </c>
      <c r="G136" s="261"/>
      <c r="H136" s="264">
        <v>31.641999999999999</v>
      </c>
      <c r="I136" s="265"/>
      <c r="J136" s="261"/>
      <c r="K136" s="261"/>
      <c r="L136" s="266"/>
      <c r="M136" s="267"/>
      <c r="N136" s="268"/>
      <c r="O136" s="268"/>
      <c r="P136" s="268"/>
      <c r="Q136" s="268"/>
      <c r="R136" s="268"/>
      <c r="S136" s="268"/>
      <c r="T136" s="269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0" t="s">
        <v>1375</v>
      </c>
      <c r="AU136" s="270" t="s">
        <v>82</v>
      </c>
      <c r="AV136" s="15" t="s">
        <v>167</v>
      </c>
      <c r="AW136" s="15" t="s">
        <v>35</v>
      </c>
      <c r="AX136" s="15" t="s">
        <v>80</v>
      </c>
      <c r="AY136" s="270" t="s">
        <v>160</v>
      </c>
    </row>
    <row r="137" s="12" customFormat="1" ht="22.8" customHeight="1">
      <c r="A137" s="12"/>
      <c r="B137" s="198"/>
      <c r="C137" s="199"/>
      <c r="D137" s="200" t="s">
        <v>72</v>
      </c>
      <c r="E137" s="212" t="s">
        <v>208</v>
      </c>
      <c r="F137" s="212" t="s">
        <v>1392</v>
      </c>
      <c r="G137" s="199"/>
      <c r="H137" s="199"/>
      <c r="I137" s="202"/>
      <c r="J137" s="213">
        <f>BK137</f>
        <v>0</v>
      </c>
      <c r="K137" s="199"/>
      <c r="L137" s="204"/>
      <c r="M137" s="205"/>
      <c r="N137" s="206"/>
      <c r="O137" s="206"/>
      <c r="P137" s="207">
        <f>SUM(P138:P149)</f>
        <v>0</v>
      </c>
      <c r="Q137" s="206"/>
      <c r="R137" s="207">
        <f>SUM(R138:R149)</f>
        <v>0</v>
      </c>
      <c r="S137" s="206"/>
      <c r="T137" s="208">
        <f>SUM(T138:T149)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9" t="s">
        <v>80</v>
      </c>
      <c r="AT137" s="210" t="s">
        <v>72</v>
      </c>
      <c r="AU137" s="210" t="s">
        <v>80</v>
      </c>
      <c r="AY137" s="209" t="s">
        <v>160</v>
      </c>
      <c r="BK137" s="211">
        <f>SUM(BK138:BK149)</f>
        <v>0</v>
      </c>
    </row>
    <row r="138" s="2" customFormat="1" ht="24.15" customHeight="1">
      <c r="A138" s="40"/>
      <c r="B138" s="41"/>
      <c r="C138" s="214" t="s">
        <v>167</v>
      </c>
      <c r="D138" s="214" t="s">
        <v>163</v>
      </c>
      <c r="E138" s="215" t="s">
        <v>1393</v>
      </c>
      <c r="F138" s="216" t="s">
        <v>1394</v>
      </c>
      <c r="G138" s="217" t="s">
        <v>1389</v>
      </c>
      <c r="H138" s="218">
        <v>52.393999999999998</v>
      </c>
      <c r="I138" s="219"/>
      <c r="J138" s="220">
        <f>ROUND(I138*H138,2)</f>
        <v>0</v>
      </c>
      <c r="K138" s="216" t="s">
        <v>1372</v>
      </c>
      <c r="L138" s="46"/>
      <c r="M138" s="221" t="s">
        <v>19</v>
      </c>
      <c r="N138" s="222" t="s">
        <v>44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167</v>
      </c>
      <c r="AT138" s="225" t="s">
        <v>163</v>
      </c>
      <c r="AU138" s="225" t="s">
        <v>82</v>
      </c>
      <c r="AY138" s="19" t="s">
        <v>160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80</v>
      </c>
      <c r="BK138" s="226">
        <f>ROUND(I138*H138,2)</f>
        <v>0</v>
      </c>
      <c r="BL138" s="19" t="s">
        <v>167</v>
      </c>
      <c r="BM138" s="225" t="s">
        <v>190</v>
      </c>
    </row>
    <row r="139" s="2" customFormat="1">
      <c r="A139" s="40"/>
      <c r="B139" s="41"/>
      <c r="C139" s="42"/>
      <c r="D139" s="237" t="s">
        <v>1373</v>
      </c>
      <c r="E139" s="42"/>
      <c r="F139" s="238" t="s">
        <v>1395</v>
      </c>
      <c r="G139" s="42"/>
      <c r="H139" s="42"/>
      <c r="I139" s="234"/>
      <c r="J139" s="42"/>
      <c r="K139" s="42"/>
      <c r="L139" s="46"/>
      <c r="M139" s="235"/>
      <c r="N139" s="236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1373</v>
      </c>
      <c r="AU139" s="19" t="s">
        <v>82</v>
      </c>
    </row>
    <row r="140" s="13" customFormat="1">
      <c r="A140" s="13"/>
      <c r="B140" s="239"/>
      <c r="C140" s="240"/>
      <c r="D140" s="232" t="s">
        <v>1375</v>
      </c>
      <c r="E140" s="241" t="s">
        <v>19</v>
      </c>
      <c r="F140" s="242" t="s">
        <v>1385</v>
      </c>
      <c r="G140" s="240"/>
      <c r="H140" s="241" t="s">
        <v>19</v>
      </c>
      <c r="I140" s="243"/>
      <c r="J140" s="240"/>
      <c r="K140" s="240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1375</v>
      </c>
      <c r="AU140" s="248" t="s">
        <v>82</v>
      </c>
      <c r="AV140" s="13" t="s">
        <v>80</v>
      </c>
      <c r="AW140" s="13" t="s">
        <v>35</v>
      </c>
      <c r="AX140" s="13" t="s">
        <v>73</v>
      </c>
      <c r="AY140" s="248" t="s">
        <v>160</v>
      </c>
    </row>
    <row r="141" s="14" customFormat="1">
      <c r="A141" s="14"/>
      <c r="B141" s="249"/>
      <c r="C141" s="250"/>
      <c r="D141" s="232" t="s">
        <v>1375</v>
      </c>
      <c r="E141" s="251" t="s">
        <v>19</v>
      </c>
      <c r="F141" s="252" t="s">
        <v>1396</v>
      </c>
      <c r="G141" s="250"/>
      <c r="H141" s="253">
        <v>52.393999999999998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1375</v>
      </c>
      <c r="AU141" s="259" t="s">
        <v>82</v>
      </c>
      <c r="AV141" s="14" t="s">
        <v>82</v>
      </c>
      <c r="AW141" s="14" t="s">
        <v>35</v>
      </c>
      <c r="AX141" s="14" t="s">
        <v>73</v>
      </c>
      <c r="AY141" s="259" t="s">
        <v>160</v>
      </c>
    </row>
    <row r="142" s="15" customFormat="1">
      <c r="A142" s="15"/>
      <c r="B142" s="260"/>
      <c r="C142" s="261"/>
      <c r="D142" s="232" t="s">
        <v>1375</v>
      </c>
      <c r="E142" s="262" t="s">
        <v>19</v>
      </c>
      <c r="F142" s="263" t="s">
        <v>1377</v>
      </c>
      <c r="G142" s="261"/>
      <c r="H142" s="264">
        <v>52.393999999999998</v>
      </c>
      <c r="I142" s="265"/>
      <c r="J142" s="261"/>
      <c r="K142" s="261"/>
      <c r="L142" s="266"/>
      <c r="M142" s="267"/>
      <c r="N142" s="268"/>
      <c r="O142" s="268"/>
      <c r="P142" s="268"/>
      <c r="Q142" s="268"/>
      <c r="R142" s="268"/>
      <c r="S142" s="268"/>
      <c r="T142" s="269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0" t="s">
        <v>1375</v>
      </c>
      <c r="AU142" s="270" t="s">
        <v>82</v>
      </c>
      <c r="AV142" s="15" t="s">
        <v>167</v>
      </c>
      <c r="AW142" s="15" t="s">
        <v>35</v>
      </c>
      <c r="AX142" s="15" t="s">
        <v>80</v>
      </c>
      <c r="AY142" s="270" t="s">
        <v>160</v>
      </c>
    </row>
    <row r="143" s="2" customFormat="1" ht="24.15" customHeight="1">
      <c r="A143" s="40"/>
      <c r="B143" s="41"/>
      <c r="C143" s="214" t="s">
        <v>177</v>
      </c>
      <c r="D143" s="214" t="s">
        <v>163</v>
      </c>
      <c r="E143" s="215" t="s">
        <v>1397</v>
      </c>
      <c r="F143" s="216" t="s">
        <v>1398</v>
      </c>
      <c r="G143" s="217" t="s">
        <v>1389</v>
      </c>
      <c r="H143" s="218">
        <v>21.009</v>
      </c>
      <c r="I143" s="219"/>
      <c r="J143" s="220">
        <f>ROUND(I143*H143,2)</f>
        <v>0</v>
      </c>
      <c r="K143" s="216" t="s">
        <v>1372</v>
      </c>
      <c r="L143" s="46"/>
      <c r="M143" s="221" t="s">
        <v>19</v>
      </c>
      <c r="N143" s="222" t="s">
        <v>44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167</v>
      </c>
      <c r="AT143" s="225" t="s">
        <v>163</v>
      </c>
      <c r="AU143" s="225" t="s">
        <v>82</v>
      </c>
      <c r="AY143" s="19" t="s">
        <v>160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80</v>
      </c>
      <c r="BK143" s="226">
        <f>ROUND(I143*H143,2)</f>
        <v>0</v>
      </c>
      <c r="BL143" s="19" t="s">
        <v>167</v>
      </c>
      <c r="BM143" s="225" t="s">
        <v>176</v>
      </c>
    </row>
    <row r="144" s="2" customFormat="1">
      <c r="A144" s="40"/>
      <c r="B144" s="41"/>
      <c r="C144" s="42"/>
      <c r="D144" s="237" t="s">
        <v>1373</v>
      </c>
      <c r="E144" s="42"/>
      <c r="F144" s="238" t="s">
        <v>1399</v>
      </c>
      <c r="G144" s="42"/>
      <c r="H144" s="42"/>
      <c r="I144" s="234"/>
      <c r="J144" s="42"/>
      <c r="K144" s="42"/>
      <c r="L144" s="46"/>
      <c r="M144" s="235"/>
      <c r="N144" s="236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1373</v>
      </c>
      <c r="AU144" s="19" t="s">
        <v>82</v>
      </c>
    </row>
    <row r="145" s="13" customFormat="1">
      <c r="A145" s="13"/>
      <c r="B145" s="239"/>
      <c r="C145" s="240"/>
      <c r="D145" s="232" t="s">
        <v>1375</v>
      </c>
      <c r="E145" s="241" t="s">
        <v>19</v>
      </c>
      <c r="F145" s="242" t="s">
        <v>1383</v>
      </c>
      <c r="G145" s="240"/>
      <c r="H145" s="241" t="s">
        <v>19</v>
      </c>
      <c r="I145" s="243"/>
      <c r="J145" s="240"/>
      <c r="K145" s="240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1375</v>
      </c>
      <c r="AU145" s="248" t="s">
        <v>82</v>
      </c>
      <c r="AV145" s="13" t="s">
        <v>80</v>
      </c>
      <c r="AW145" s="13" t="s">
        <v>35</v>
      </c>
      <c r="AX145" s="13" t="s">
        <v>73</v>
      </c>
      <c r="AY145" s="248" t="s">
        <v>160</v>
      </c>
    </row>
    <row r="146" s="14" customFormat="1">
      <c r="A146" s="14"/>
      <c r="B146" s="249"/>
      <c r="C146" s="250"/>
      <c r="D146" s="232" t="s">
        <v>1375</v>
      </c>
      <c r="E146" s="251" t="s">
        <v>19</v>
      </c>
      <c r="F146" s="252" t="s">
        <v>1400</v>
      </c>
      <c r="G146" s="250"/>
      <c r="H146" s="253">
        <v>7.9100000000000001</v>
      </c>
      <c r="I146" s="254"/>
      <c r="J146" s="250"/>
      <c r="K146" s="250"/>
      <c r="L146" s="255"/>
      <c r="M146" s="256"/>
      <c r="N146" s="257"/>
      <c r="O146" s="257"/>
      <c r="P146" s="257"/>
      <c r="Q146" s="257"/>
      <c r="R146" s="257"/>
      <c r="S146" s="257"/>
      <c r="T146" s="25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9" t="s">
        <v>1375</v>
      </c>
      <c r="AU146" s="259" t="s">
        <v>82</v>
      </c>
      <c r="AV146" s="14" t="s">
        <v>82</v>
      </c>
      <c r="AW146" s="14" t="s">
        <v>35</v>
      </c>
      <c r="AX146" s="14" t="s">
        <v>73</v>
      </c>
      <c r="AY146" s="259" t="s">
        <v>160</v>
      </c>
    </row>
    <row r="147" s="13" customFormat="1">
      <c r="A147" s="13"/>
      <c r="B147" s="239"/>
      <c r="C147" s="240"/>
      <c r="D147" s="232" t="s">
        <v>1375</v>
      </c>
      <c r="E147" s="241" t="s">
        <v>19</v>
      </c>
      <c r="F147" s="242" t="s">
        <v>1385</v>
      </c>
      <c r="G147" s="240"/>
      <c r="H147" s="241" t="s">
        <v>19</v>
      </c>
      <c r="I147" s="243"/>
      <c r="J147" s="240"/>
      <c r="K147" s="240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1375</v>
      </c>
      <c r="AU147" s="248" t="s">
        <v>82</v>
      </c>
      <c r="AV147" s="13" t="s">
        <v>80</v>
      </c>
      <c r="AW147" s="13" t="s">
        <v>35</v>
      </c>
      <c r="AX147" s="13" t="s">
        <v>73</v>
      </c>
      <c r="AY147" s="248" t="s">
        <v>160</v>
      </c>
    </row>
    <row r="148" s="14" customFormat="1">
      <c r="A148" s="14"/>
      <c r="B148" s="249"/>
      <c r="C148" s="250"/>
      <c r="D148" s="232" t="s">
        <v>1375</v>
      </c>
      <c r="E148" s="251" t="s">
        <v>19</v>
      </c>
      <c r="F148" s="252" t="s">
        <v>1401</v>
      </c>
      <c r="G148" s="250"/>
      <c r="H148" s="253">
        <v>13.099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9" t="s">
        <v>1375</v>
      </c>
      <c r="AU148" s="259" t="s">
        <v>82</v>
      </c>
      <c r="AV148" s="14" t="s">
        <v>82</v>
      </c>
      <c r="AW148" s="14" t="s">
        <v>35</v>
      </c>
      <c r="AX148" s="14" t="s">
        <v>73</v>
      </c>
      <c r="AY148" s="259" t="s">
        <v>160</v>
      </c>
    </row>
    <row r="149" s="15" customFormat="1">
      <c r="A149" s="15"/>
      <c r="B149" s="260"/>
      <c r="C149" s="261"/>
      <c r="D149" s="232" t="s">
        <v>1375</v>
      </c>
      <c r="E149" s="262" t="s">
        <v>19</v>
      </c>
      <c r="F149" s="263" t="s">
        <v>1377</v>
      </c>
      <c r="G149" s="261"/>
      <c r="H149" s="264">
        <v>21.009</v>
      </c>
      <c r="I149" s="265"/>
      <c r="J149" s="261"/>
      <c r="K149" s="261"/>
      <c r="L149" s="266"/>
      <c r="M149" s="267"/>
      <c r="N149" s="268"/>
      <c r="O149" s="268"/>
      <c r="P149" s="268"/>
      <c r="Q149" s="268"/>
      <c r="R149" s="268"/>
      <c r="S149" s="268"/>
      <c r="T149" s="269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0" t="s">
        <v>1375</v>
      </c>
      <c r="AU149" s="270" t="s">
        <v>82</v>
      </c>
      <c r="AV149" s="15" t="s">
        <v>167</v>
      </c>
      <c r="AW149" s="15" t="s">
        <v>35</v>
      </c>
      <c r="AX149" s="15" t="s">
        <v>80</v>
      </c>
      <c r="AY149" s="270" t="s">
        <v>160</v>
      </c>
    </row>
    <row r="150" s="12" customFormat="1" ht="22.8" customHeight="1">
      <c r="A150" s="12"/>
      <c r="B150" s="198"/>
      <c r="C150" s="199"/>
      <c r="D150" s="200" t="s">
        <v>72</v>
      </c>
      <c r="E150" s="212" t="s">
        <v>189</v>
      </c>
      <c r="F150" s="212" t="s">
        <v>1402</v>
      </c>
      <c r="G150" s="199"/>
      <c r="H150" s="199"/>
      <c r="I150" s="202"/>
      <c r="J150" s="213">
        <f>BK150</f>
        <v>0</v>
      </c>
      <c r="K150" s="199"/>
      <c r="L150" s="204"/>
      <c r="M150" s="205"/>
      <c r="N150" s="206"/>
      <c r="O150" s="206"/>
      <c r="P150" s="207">
        <f>SUM(P151:P185)</f>
        <v>0</v>
      </c>
      <c r="Q150" s="206"/>
      <c r="R150" s="207">
        <f>SUM(R151:R185)</f>
        <v>0</v>
      </c>
      <c r="S150" s="206"/>
      <c r="T150" s="208">
        <f>SUM(T151:T185)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9" t="s">
        <v>80</v>
      </c>
      <c r="AT150" s="210" t="s">
        <v>72</v>
      </c>
      <c r="AU150" s="210" t="s">
        <v>80</v>
      </c>
      <c r="AY150" s="209" t="s">
        <v>160</v>
      </c>
      <c r="BK150" s="211">
        <f>SUM(BK151:BK185)</f>
        <v>0</v>
      </c>
    </row>
    <row r="151" s="2" customFormat="1" ht="33" customHeight="1">
      <c r="A151" s="40"/>
      <c r="B151" s="41"/>
      <c r="C151" s="214" t="s">
        <v>173</v>
      </c>
      <c r="D151" s="214" t="s">
        <v>163</v>
      </c>
      <c r="E151" s="215" t="s">
        <v>1403</v>
      </c>
      <c r="F151" s="216" t="s">
        <v>1404</v>
      </c>
      <c r="G151" s="217" t="s">
        <v>1389</v>
      </c>
      <c r="H151" s="218">
        <v>149.93799999999999</v>
      </c>
      <c r="I151" s="219"/>
      <c r="J151" s="220">
        <f>ROUND(I151*H151,2)</f>
        <v>0</v>
      </c>
      <c r="K151" s="216" t="s">
        <v>1372</v>
      </c>
      <c r="L151" s="46"/>
      <c r="M151" s="221" t="s">
        <v>19</v>
      </c>
      <c r="N151" s="222" t="s">
        <v>44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167</v>
      </c>
      <c r="AT151" s="225" t="s">
        <v>163</v>
      </c>
      <c r="AU151" s="225" t="s">
        <v>82</v>
      </c>
      <c r="AY151" s="19" t="s">
        <v>160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80</v>
      </c>
      <c r="BK151" s="226">
        <f>ROUND(I151*H151,2)</f>
        <v>0</v>
      </c>
      <c r="BL151" s="19" t="s">
        <v>167</v>
      </c>
      <c r="BM151" s="225" t="s">
        <v>8</v>
      </c>
    </row>
    <row r="152" s="2" customFormat="1">
      <c r="A152" s="40"/>
      <c r="B152" s="41"/>
      <c r="C152" s="42"/>
      <c r="D152" s="237" t="s">
        <v>1373</v>
      </c>
      <c r="E152" s="42"/>
      <c r="F152" s="238" t="s">
        <v>1405</v>
      </c>
      <c r="G152" s="42"/>
      <c r="H152" s="42"/>
      <c r="I152" s="234"/>
      <c r="J152" s="42"/>
      <c r="K152" s="42"/>
      <c r="L152" s="46"/>
      <c r="M152" s="235"/>
      <c r="N152" s="236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1373</v>
      </c>
      <c r="AU152" s="19" t="s">
        <v>82</v>
      </c>
    </row>
    <row r="153" s="13" customFormat="1">
      <c r="A153" s="13"/>
      <c r="B153" s="239"/>
      <c r="C153" s="240"/>
      <c r="D153" s="232" t="s">
        <v>1375</v>
      </c>
      <c r="E153" s="241" t="s">
        <v>19</v>
      </c>
      <c r="F153" s="242" t="s">
        <v>1406</v>
      </c>
      <c r="G153" s="240"/>
      <c r="H153" s="241" t="s">
        <v>19</v>
      </c>
      <c r="I153" s="243"/>
      <c r="J153" s="240"/>
      <c r="K153" s="240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1375</v>
      </c>
      <c r="AU153" s="248" t="s">
        <v>82</v>
      </c>
      <c r="AV153" s="13" t="s">
        <v>80</v>
      </c>
      <c r="AW153" s="13" t="s">
        <v>35</v>
      </c>
      <c r="AX153" s="13" t="s">
        <v>73</v>
      </c>
      <c r="AY153" s="248" t="s">
        <v>160</v>
      </c>
    </row>
    <row r="154" s="14" customFormat="1">
      <c r="A154" s="14"/>
      <c r="B154" s="249"/>
      <c r="C154" s="250"/>
      <c r="D154" s="232" t="s">
        <v>1375</v>
      </c>
      <c r="E154" s="251" t="s">
        <v>19</v>
      </c>
      <c r="F154" s="252" t="s">
        <v>1407</v>
      </c>
      <c r="G154" s="250"/>
      <c r="H154" s="253">
        <v>124.354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9" t="s">
        <v>1375</v>
      </c>
      <c r="AU154" s="259" t="s">
        <v>82</v>
      </c>
      <c r="AV154" s="14" t="s">
        <v>82</v>
      </c>
      <c r="AW154" s="14" t="s">
        <v>35</v>
      </c>
      <c r="AX154" s="14" t="s">
        <v>73</v>
      </c>
      <c r="AY154" s="259" t="s">
        <v>160</v>
      </c>
    </row>
    <row r="155" s="13" customFormat="1">
      <c r="A155" s="13"/>
      <c r="B155" s="239"/>
      <c r="C155" s="240"/>
      <c r="D155" s="232" t="s">
        <v>1375</v>
      </c>
      <c r="E155" s="241" t="s">
        <v>19</v>
      </c>
      <c r="F155" s="242" t="s">
        <v>1408</v>
      </c>
      <c r="G155" s="240"/>
      <c r="H155" s="241" t="s">
        <v>19</v>
      </c>
      <c r="I155" s="243"/>
      <c r="J155" s="240"/>
      <c r="K155" s="240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1375</v>
      </c>
      <c r="AU155" s="248" t="s">
        <v>82</v>
      </c>
      <c r="AV155" s="13" t="s">
        <v>80</v>
      </c>
      <c r="AW155" s="13" t="s">
        <v>35</v>
      </c>
      <c r="AX155" s="13" t="s">
        <v>73</v>
      </c>
      <c r="AY155" s="248" t="s">
        <v>160</v>
      </c>
    </row>
    <row r="156" s="13" customFormat="1">
      <c r="A156" s="13"/>
      <c r="B156" s="239"/>
      <c r="C156" s="240"/>
      <c r="D156" s="232" t="s">
        <v>1375</v>
      </c>
      <c r="E156" s="241" t="s">
        <v>19</v>
      </c>
      <c r="F156" s="242" t="s">
        <v>1383</v>
      </c>
      <c r="G156" s="240"/>
      <c r="H156" s="241" t="s">
        <v>19</v>
      </c>
      <c r="I156" s="243"/>
      <c r="J156" s="240"/>
      <c r="K156" s="240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1375</v>
      </c>
      <c r="AU156" s="248" t="s">
        <v>82</v>
      </c>
      <c r="AV156" s="13" t="s">
        <v>80</v>
      </c>
      <c r="AW156" s="13" t="s">
        <v>35</v>
      </c>
      <c r="AX156" s="13" t="s">
        <v>73</v>
      </c>
      <c r="AY156" s="248" t="s">
        <v>160</v>
      </c>
    </row>
    <row r="157" s="14" customFormat="1">
      <c r="A157" s="14"/>
      <c r="B157" s="249"/>
      <c r="C157" s="250"/>
      <c r="D157" s="232" t="s">
        <v>1375</v>
      </c>
      <c r="E157" s="251" t="s">
        <v>19</v>
      </c>
      <c r="F157" s="252" t="s">
        <v>1384</v>
      </c>
      <c r="G157" s="250"/>
      <c r="H157" s="253">
        <v>17.449999999999999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1375</v>
      </c>
      <c r="AU157" s="259" t="s">
        <v>82</v>
      </c>
      <c r="AV157" s="14" t="s">
        <v>82</v>
      </c>
      <c r="AW157" s="14" t="s">
        <v>35</v>
      </c>
      <c r="AX157" s="14" t="s">
        <v>73</v>
      </c>
      <c r="AY157" s="259" t="s">
        <v>160</v>
      </c>
    </row>
    <row r="158" s="13" customFormat="1">
      <c r="A158" s="13"/>
      <c r="B158" s="239"/>
      <c r="C158" s="240"/>
      <c r="D158" s="232" t="s">
        <v>1375</v>
      </c>
      <c r="E158" s="241" t="s">
        <v>19</v>
      </c>
      <c r="F158" s="242" t="s">
        <v>1385</v>
      </c>
      <c r="G158" s="240"/>
      <c r="H158" s="241" t="s">
        <v>19</v>
      </c>
      <c r="I158" s="243"/>
      <c r="J158" s="240"/>
      <c r="K158" s="240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1375</v>
      </c>
      <c r="AU158" s="248" t="s">
        <v>82</v>
      </c>
      <c r="AV158" s="13" t="s">
        <v>80</v>
      </c>
      <c r="AW158" s="13" t="s">
        <v>35</v>
      </c>
      <c r="AX158" s="13" t="s">
        <v>73</v>
      </c>
      <c r="AY158" s="248" t="s">
        <v>160</v>
      </c>
    </row>
    <row r="159" s="14" customFormat="1">
      <c r="A159" s="14"/>
      <c r="B159" s="249"/>
      <c r="C159" s="250"/>
      <c r="D159" s="232" t="s">
        <v>1375</v>
      </c>
      <c r="E159" s="251" t="s">
        <v>19</v>
      </c>
      <c r="F159" s="252" t="s">
        <v>1386</v>
      </c>
      <c r="G159" s="250"/>
      <c r="H159" s="253">
        <v>8.1340000000000003</v>
      </c>
      <c r="I159" s="254"/>
      <c r="J159" s="250"/>
      <c r="K159" s="250"/>
      <c r="L159" s="255"/>
      <c r="M159" s="256"/>
      <c r="N159" s="257"/>
      <c r="O159" s="257"/>
      <c r="P159" s="257"/>
      <c r="Q159" s="257"/>
      <c r="R159" s="257"/>
      <c r="S159" s="257"/>
      <c r="T159" s="25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9" t="s">
        <v>1375</v>
      </c>
      <c r="AU159" s="259" t="s">
        <v>82</v>
      </c>
      <c r="AV159" s="14" t="s">
        <v>82</v>
      </c>
      <c r="AW159" s="14" t="s">
        <v>35</v>
      </c>
      <c r="AX159" s="14" t="s">
        <v>73</v>
      </c>
      <c r="AY159" s="259" t="s">
        <v>160</v>
      </c>
    </row>
    <row r="160" s="15" customFormat="1">
      <c r="A160" s="15"/>
      <c r="B160" s="260"/>
      <c r="C160" s="261"/>
      <c r="D160" s="232" t="s">
        <v>1375</v>
      </c>
      <c r="E160" s="262" t="s">
        <v>19</v>
      </c>
      <c r="F160" s="263" t="s">
        <v>1377</v>
      </c>
      <c r="G160" s="261"/>
      <c r="H160" s="264">
        <v>149.93799999999999</v>
      </c>
      <c r="I160" s="265"/>
      <c r="J160" s="261"/>
      <c r="K160" s="261"/>
      <c r="L160" s="266"/>
      <c r="M160" s="267"/>
      <c r="N160" s="268"/>
      <c r="O160" s="268"/>
      <c r="P160" s="268"/>
      <c r="Q160" s="268"/>
      <c r="R160" s="268"/>
      <c r="S160" s="268"/>
      <c r="T160" s="269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0" t="s">
        <v>1375</v>
      </c>
      <c r="AU160" s="270" t="s">
        <v>82</v>
      </c>
      <c r="AV160" s="15" t="s">
        <v>167</v>
      </c>
      <c r="AW160" s="15" t="s">
        <v>35</v>
      </c>
      <c r="AX160" s="15" t="s">
        <v>80</v>
      </c>
      <c r="AY160" s="270" t="s">
        <v>160</v>
      </c>
    </row>
    <row r="161" s="2" customFormat="1" ht="37.8" customHeight="1">
      <c r="A161" s="40"/>
      <c r="B161" s="41"/>
      <c r="C161" s="214" t="s">
        <v>186</v>
      </c>
      <c r="D161" s="214" t="s">
        <v>163</v>
      </c>
      <c r="E161" s="215" t="s">
        <v>1409</v>
      </c>
      <c r="F161" s="216" t="s">
        <v>1410</v>
      </c>
      <c r="G161" s="217" t="s">
        <v>1389</v>
      </c>
      <c r="H161" s="218">
        <v>42.868000000000002</v>
      </c>
      <c r="I161" s="219"/>
      <c r="J161" s="220">
        <f>ROUND(I161*H161,2)</f>
        <v>0</v>
      </c>
      <c r="K161" s="216" t="s">
        <v>1372</v>
      </c>
      <c r="L161" s="46"/>
      <c r="M161" s="221" t="s">
        <v>19</v>
      </c>
      <c r="N161" s="222" t="s">
        <v>44</v>
      </c>
      <c r="O161" s="86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167</v>
      </c>
      <c r="AT161" s="225" t="s">
        <v>163</v>
      </c>
      <c r="AU161" s="225" t="s">
        <v>82</v>
      </c>
      <c r="AY161" s="19" t="s">
        <v>160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80</v>
      </c>
      <c r="BK161" s="226">
        <f>ROUND(I161*H161,2)</f>
        <v>0</v>
      </c>
      <c r="BL161" s="19" t="s">
        <v>167</v>
      </c>
      <c r="BM161" s="225" t="s">
        <v>185</v>
      </c>
    </row>
    <row r="162" s="2" customFormat="1">
      <c r="A162" s="40"/>
      <c r="B162" s="41"/>
      <c r="C162" s="42"/>
      <c r="D162" s="237" t="s">
        <v>1373</v>
      </c>
      <c r="E162" s="42"/>
      <c r="F162" s="238" t="s">
        <v>1411</v>
      </c>
      <c r="G162" s="42"/>
      <c r="H162" s="42"/>
      <c r="I162" s="234"/>
      <c r="J162" s="42"/>
      <c r="K162" s="42"/>
      <c r="L162" s="46"/>
      <c r="M162" s="235"/>
      <c r="N162" s="236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1373</v>
      </c>
      <c r="AU162" s="19" t="s">
        <v>82</v>
      </c>
    </row>
    <row r="163" s="13" customFormat="1">
      <c r="A163" s="13"/>
      <c r="B163" s="239"/>
      <c r="C163" s="240"/>
      <c r="D163" s="232" t="s">
        <v>1375</v>
      </c>
      <c r="E163" s="241" t="s">
        <v>19</v>
      </c>
      <c r="F163" s="242" t="s">
        <v>1412</v>
      </c>
      <c r="G163" s="240"/>
      <c r="H163" s="241" t="s">
        <v>19</v>
      </c>
      <c r="I163" s="243"/>
      <c r="J163" s="240"/>
      <c r="K163" s="240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1375</v>
      </c>
      <c r="AU163" s="248" t="s">
        <v>82</v>
      </c>
      <c r="AV163" s="13" t="s">
        <v>80</v>
      </c>
      <c r="AW163" s="13" t="s">
        <v>35</v>
      </c>
      <c r="AX163" s="13" t="s">
        <v>73</v>
      </c>
      <c r="AY163" s="248" t="s">
        <v>160</v>
      </c>
    </row>
    <row r="164" s="14" customFormat="1">
      <c r="A164" s="14"/>
      <c r="B164" s="249"/>
      <c r="C164" s="250"/>
      <c r="D164" s="232" t="s">
        <v>1375</v>
      </c>
      <c r="E164" s="251" t="s">
        <v>19</v>
      </c>
      <c r="F164" s="252" t="s">
        <v>1413</v>
      </c>
      <c r="G164" s="250"/>
      <c r="H164" s="253">
        <v>105.045</v>
      </c>
      <c r="I164" s="254"/>
      <c r="J164" s="250"/>
      <c r="K164" s="250"/>
      <c r="L164" s="255"/>
      <c r="M164" s="256"/>
      <c r="N164" s="257"/>
      <c r="O164" s="257"/>
      <c r="P164" s="257"/>
      <c r="Q164" s="257"/>
      <c r="R164" s="257"/>
      <c r="S164" s="257"/>
      <c r="T164" s="25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9" t="s">
        <v>1375</v>
      </c>
      <c r="AU164" s="259" t="s">
        <v>82</v>
      </c>
      <c r="AV164" s="14" t="s">
        <v>82</v>
      </c>
      <c r="AW164" s="14" t="s">
        <v>35</v>
      </c>
      <c r="AX164" s="14" t="s">
        <v>73</v>
      </c>
      <c r="AY164" s="259" t="s">
        <v>160</v>
      </c>
    </row>
    <row r="165" s="13" customFormat="1">
      <c r="A165" s="13"/>
      <c r="B165" s="239"/>
      <c r="C165" s="240"/>
      <c r="D165" s="232" t="s">
        <v>1375</v>
      </c>
      <c r="E165" s="241" t="s">
        <v>19</v>
      </c>
      <c r="F165" s="242" t="s">
        <v>1406</v>
      </c>
      <c r="G165" s="240"/>
      <c r="H165" s="241" t="s">
        <v>19</v>
      </c>
      <c r="I165" s="243"/>
      <c r="J165" s="240"/>
      <c r="K165" s="240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1375</v>
      </c>
      <c r="AU165" s="248" t="s">
        <v>82</v>
      </c>
      <c r="AV165" s="13" t="s">
        <v>80</v>
      </c>
      <c r="AW165" s="13" t="s">
        <v>35</v>
      </c>
      <c r="AX165" s="13" t="s">
        <v>73</v>
      </c>
      <c r="AY165" s="248" t="s">
        <v>160</v>
      </c>
    </row>
    <row r="166" s="14" customFormat="1">
      <c r="A166" s="14"/>
      <c r="B166" s="249"/>
      <c r="C166" s="250"/>
      <c r="D166" s="232" t="s">
        <v>1375</v>
      </c>
      <c r="E166" s="251" t="s">
        <v>19</v>
      </c>
      <c r="F166" s="252" t="s">
        <v>1414</v>
      </c>
      <c r="G166" s="250"/>
      <c r="H166" s="253">
        <v>-62.177</v>
      </c>
      <c r="I166" s="254"/>
      <c r="J166" s="250"/>
      <c r="K166" s="250"/>
      <c r="L166" s="255"/>
      <c r="M166" s="256"/>
      <c r="N166" s="257"/>
      <c r="O166" s="257"/>
      <c r="P166" s="257"/>
      <c r="Q166" s="257"/>
      <c r="R166" s="257"/>
      <c r="S166" s="257"/>
      <c r="T166" s="25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9" t="s">
        <v>1375</v>
      </c>
      <c r="AU166" s="259" t="s">
        <v>82</v>
      </c>
      <c r="AV166" s="14" t="s">
        <v>82</v>
      </c>
      <c r="AW166" s="14" t="s">
        <v>35</v>
      </c>
      <c r="AX166" s="14" t="s">
        <v>73</v>
      </c>
      <c r="AY166" s="259" t="s">
        <v>160</v>
      </c>
    </row>
    <row r="167" s="15" customFormat="1">
      <c r="A167" s="15"/>
      <c r="B167" s="260"/>
      <c r="C167" s="261"/>
      <c r="D167" s="232" t="s">
        <v>1375</v>
      </c>
      <c r="E167" s="262" t="s">
        <v>19</v>
      </c>
      <c r="F167" s="263" t="s">
        <v>1377</v>
      </c>
      <c r="G167" s="261"/>
      <c r="H167" s="264">
        <v>42.868000000000002</v>
      </c>
      <c r="I167" s="265"/>
      <c r="J167" s="261"/>
      <c r="K167" s="261"/>
      <c r="L167" s="266"/>
      <c r="M167" s="267"/>
      <c r="N167" s="268"/>
      <c r="O167" s="268"/>
      <c r="P167" s="268"/>
      <c r="Q167" s="268"/>
      <c r="R167" s="268"/>
      <c r="S167" s="268"/>
      <c r="T167" s="269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0" t="s">
        <v>1375</v>
      </c>
      <c r="AU167" s="270" t="s">
        <v>82</v>
      </c>
      <c r="AV167" s="15" t="s">
        <v>167</v>
      </c>
      <c r="AW167" s="15" t="s">
        <v>35</v>
      </c>
      <c r="AX167" s="15" t="s">
        <v>80</v>
      </c>
      <c r="AY167" s="270" t="s">
        <v>160</v>
      </c>
    </row>
    <row r="168" s="2" customFormat="1" ht="24.15" customHeight="1">
      <c r="A168" s="40"/>
      <c r="B168" s="41"/>
      <c r="C168" s="214" t="s">
        <v>190</v>
      </c>
      <c r="D168" s="214" t="s">
        <v>163</v>
      </c>
      <c r="E168" s="215" t="s">
        <v>1415</v>
      </c>
      <c r="F168" s="216" t="s">
        <v>1416</v>
      </c>
      <c r="G168" s="217" t="s">
        <v>1389</v>
      </c>
      <c r="H168" s="218">
        <v>87.760999999999996</v>
      </c>
      <c r="I168" s="219"/>
      <c r="J168" s="220">
        <f>ROUND(I168*H168,2)</f>
        <v>0</v>
      </c>
      <c r="K168" s="216" t="s">
        <v>1372</v>
      </c>
      <c r="L168" s="46"/>
      <c r="M168" s="221" t="s">
        <v>19</v>
      </c>
      <c r="N168" s="222" t="s">
        <v>44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167</v>
      </c>
      <c r="AT168" s="225" t="s">
        <v>163</v>
      </c>
      <c r="AU168" s="225" t="s">
        <v>82</v>
      </c>
      <c r="AY168" s="19" t="s">
        <v>160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80</v>
      </c>
      <c r="BK168" s="226">
        <f>ROUND(I168*H168,2)</f>
        <v>0</v>
      </c>
      <c r="BL168" s="19" t="s">
        <v>167</v>
      </c>
      <c r="BM168" s="225" t="s">
        <v>189</v>
      </c>
    </row>
    <row r="169" s="2" customFormat="1">
      <c r="A169" s="40"/>
      <c r="B169" s="41"/>
      <c r="C169" s="42"/>
      <c r="D169" s="237" t="s">
        <v>1373</v>
      </c>
      <c r="E169" s="42"/>
      <c r="F169" s="238" t="s">
        <v>1417</v>
      </c>
      <c r="G169" s="42"/>
      <c r="H169" s="42"/>
      <c r="I169" s="234"/>
      <c r="J169" s="42"/>
      <c r="K169" s="42"/>
      <c r="L169" s="46"/>
      <c r="M169" s="235"/>
      <c r="N169" s="236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1373</v>
      </c>
      <c r="AU169" s="19" t="s">
        <v>82</v>
      </c>
    </row>
    <row r="170" s="13" customFormat="1">
      <c r="A170" s="13"/>
      <c r="B170" s="239"/>
      <c r="C170" s="240"/>
      <c r="D170" s="232" t="s">
        <v>1375</v>
      </c>
      <c r="E170" s="241" t="s">
        <v>19</v>
      </c>
      <c r="F170" s="242" t="s">
        <v>1406</v>
      </c>
      <c r="G170" s="240"/>
      <c r="H170" s="241" t="s">
        <v>19</v>
      </c>
      <c r="I170" s="243"/>
      <c r="J170" s="240"/>
      <c r="K170" s="240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1375</v>
      </c>
      <c r="AU170" s="248" t="s">
        <v>82</v>
      </c>
      <c r="AV170" s="13" t="s">
        <v>80</v>
      </c>
      <c r="AW170" s="13" t="s">
        <v>35</v>
      </c>
      <c r="AX170" s="13" t="s">
        <v>73</v>
      </c>
      <c r="AY170" s="248" t="s">
        <v>160</v>
      </c>
    </row>
    <row r="171" s="14" customFormat="1">
      <c r="A171" s="14"/>
      <c r="B171" s="249"/>
      <c r="C171" s="250"/>
      <c r="D171" s="232" t="s">
        <v>1375</v>
      </c>
      <c r="E171" s="251" t="s">
        <v>19</v>
      </c>
      <c r="F171" s="252" t="s">
        <v>1418</v>
      </c>
      <c r="G171" s="250"/>
      <c r="H171" s="253">
        <v>62.177</v>
      </c>
      <c r="I171" s="254"/>
      <c r="J171" s="250"/>
      <c r="K171" s="250"/>
      <c r="L171" s="255"/>
      <c r="M171" s="256"/>
      <c r="N171" s="257"/>
      <c r="O171" s="257"/>
      <c r="P171" s="257"/>
      <c r="Q171" s="257"/>
      <c r="R171" s="257"/>
      <c r="S171" s="257"/>
      <c r="T171" s="25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9" t="s">
        <v>1375</v>
      </c>
      <c r="AU171" s="259" t="s">
        <v>82</v>
      </c>
      <c r="AV171" s="14" t="s">
        <v>82</v>
      </c>
      <c r="AW171" s="14" t="s">
        <v>35</v>
      </c>
      <c r="AX171" s="14" t="s">
        <v>73</v>
      </c>
      <c r="AY171" s="259" t="s">
        <v>160</v>
      </c>
    </row>
    <row r="172" s="13" customFormat="1">
      <c r="A172" s="13"/>
      <c r="B172" s="239"/>
      <c r="C172" s="240"/>
      <c r="D172" s="232" t="s">
        <v>1375</v>
      </c>
      <c r="E172" s="241" t="s">
        <v>19</v>
      </c>
      <c r="F172" s="242" t="s">
        <v>1408</v>
      </c>
      <c r="G172" s="240"/>
      <c r="H172" s="241" t="s">
        <v>19</v>
      </c>
      <c r="I172" s="243"/>
      <c r="J172" s="240"/>
      <c r="K172" s="240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1375</v>
      </c>
      <c r="AU172" s="248" t="s">
        <v>82</v>
      </c>
      <c r="AV172" s="13" t="s">
        <v>80</v>
      </c>
      <c r="AW172" s="13" t="s">
        <v>35</v>
      </c>
      <c r="AX172" s="13" t="s">
        <v>73</v>
      </c>
      <c r="AY172" s="248" t="s">
        <v>160</v>
      </c>
    </row>
    <row r="173" s="13" customFormat="1">
      <c r="A173" s="13"/>
      <c r="B173" s="239"/>
      <c r="C173" s="240"/>
      <c r="D173" s="232" t="s">
        <v>1375</v>
      </c>
      <c r="E173" s="241" t="s">
        <v>19</v>
      </c>
      <c r="F173" s="242" t="s">
        <v>1383</v>
      </c>
      <c r="G173" s="240"/>
      <c r="H173" s="241" t="s">
        <v>19</v>
      </c>
      <c r="I173" s="243"/>
      <c r="J173" s="240"/>
      <c r="K173" s="240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1375</v>
      </c>
      <c r="AU173" s="248" t="s">
        <v>82</v>
      </c>
      <c r="AV173" s="13" t="s">
        <v>80</v>
      </c>
      <c r="AW173" s="13" t="s">
        <v>35</v>
      </c>
      <c r="AX173" s="13" t="s">
        <v>73</v>
      </c>
      <c r="AY173" s="248" t="s">
        <v>160</v>
      </c>
    </row>
    <row r="174" s="14" customFormat="1">
      <c r="A174" s="14"/>
      <c r="B174" s="249"/>
      <c r="C174" s="250"/>
      <c r="D174" s="232" t="s">
        <v>1375</v>
      </c>
      <c r="E174" s="251" t="s">
        <v>19</v>
      </c>
      <c r="F174" s="252" t="s">
        <v>1384</v>
      </c>
      <c r="G174" s="250"/>
      <c r="H174" s="253">
        <v>17.449999999999999</v>
      </c>
      <c r="I174" s="254"/>
      <c r="J174" s="250"/>
      <c r="K174" s="250"/>
      <c r="L174" s="255"/>
      <c r="M174" s="256"/>
      <c r="N174" s="257"/>
      <c r="O174" s="257"/>
      <c r="P174" s="257"/>
      <c r="Q174" s="257"/>
      <c r="R174" s="257"/>
      <c r="S174" s="257"/>
      <c r="T174" s="25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9" t="s">
        <v>1375</v>
      </c>
      <c r="AU174" s="259" t="s">
        <v>82</v>
      </c>
      <c r="AV174" s="14" t="s">
        <v>82</v>
      </c>
      <c r="AW174" s="14" t="s">
        <v>35</v>
      </c>
      <c r="AX174" s="14" t="s">
        <v>73</v>
      </c>
      <c r="AY174" s="259" t="s">
        <v>160</v>
      </c>
    </row>
    <row r="175" s="13" customFormat="1">
      <c r="A175" s="13"/>
      <c r="B175" s="239"/>
      <c r="C175" s="240"/>
      <c r="D175" s="232" t="s">
        <v>1375</v>
      </c>
      <c r="E175" s="241" t="s">
        <v>19</v>
      </c>
      <c r="F175" s="242" t="s">
        <v>1385</v>
      </c>
      <c r="G175" s="240"/>
      <c r="H175" s="241" t="s">
        <v>19</v>
      </c>
      <c r="I175" s="243"/>
      <c r="J175" s="240"/>
      <c r="K175" s="240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1375</v>
      </c>
      <c r="AU175" s="248" t="s">
        <v>82</v>
      </c>
      <c r="AV175" s="13" t="s">
        <v>80</v>
      </c>
      <c r="AW175" s="13" t="s">
        <v>35</v>
      </c>
      <c r="AX175" s="13" t="s">
        <v>73</v>
      </c>
      <c r="AY175" s="248" t="s">
        <v>160</v>
      </c>
    </row>
    <row r="176" s="14" customFormat="1">
      <c r="A176" s="14"/>
      <c r="B176" s="249"/>
      <c r="C176" s="250"/>
      <c r="D176" s="232" t="s">
        <v>1375</v>
      </c>
      <c r="E176" s="251" t="s">
        <v>19</v>
      </c>
      <c r="F176" s="252" t="s">
        <v>1386</v>
      </c>
      <c r="G176" s="250"/>
      <c r="H176" s="253">
        <v>8.1340000000000003</v>
      </c>
      <c r="I176" s="254"/>
      <c r="J176" s="250"/>
      <c r="K176" s="250"/>
      <c r="L176" s="255"/>
      <c r="M176" s="256"/>
      <c r="N176" s="257"/>
      <c r="O176" s="257"/>
      <c r="P176" s="257"/>
      <c r="Q176" s="257"/>
      <c r="R176" s="257"/>
      <c r="S176" s="257"/>
      <c r="T176" s="25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9" t="s">
        <v>1375</v>
      </c>
      <c r="AU176" s="259" t="s">
        <v>82</v>
      </c>
      <c r="AV176" s="14" t="s">
        <v>82</v>
      </c>
      <c r="AW176" s="14" t="s">
        <v>35</v>
      </c>
      <c r="AX176" s="14" t="s">
        <v>73</v>
      </c>
      <c r="AY176" s="259" t="s">
        <v>160</v>
      </c>
    </row>
    <row r="177" s="15" customFormat="1">
      <c r="A177" s="15"/>
      <c r="B177" s="260"/>
      <c r="C177" s="261"/>
      <c r="D177" s="232" t="s">
        <v>1375</v>
      </c>
      <c r="E177" s="262" t="s">
        <v>19</v>
      </c>
      <c r="F177" s="263" t="s">
        <v>1377</v>
      </c>
      <c r="G177" s="261"/>
      <c r="H177" s="264">
        <v>87.760999999999996</v>
      </c>
      <c r="I177" s="265"/>
      <c r="J177" s="261"/>
      <c r="K177" s="261"/>
      <c r="L177" s="266"/>
      <c r="M177" s="267"/>
      <c r="N177" s="268"/>
      <c r="O177" s="268"/>
      <c r="P177" s="268"/>
      <c r="Q177" s="268"/>
      <c r="R177" s="268"/>
      <c r="S177" s="268"/>
      <c r="T177" s="269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0" t="s">
        <v>1375</v>
      </c>
      <c r="AU177" s="270" t="s">
        <v>82</v>
      </c>
      <c r="AV177" s="15" t="s">
        <v>167</v>
      </c>
      <c r="AW177" s="15" t="s">
        <v>35</v>
      </c>
      <c r="AX177" s="15" t="s">
        <v>80</v>
      </c>
      <c r="AY177" s="270" t="s">
        <v>160</v>
      </c>
    </row>
    <row r="178" s="2" customFormat="1" ht="24.15" customHeight="1">
      <c r="A178" s="40"/>
      <c r="B178" s="41"/>
      <c r="C178" s="214" t="s">
        <v>194</v>
      </c>
      <c r="D178" s="214" t="s">
        <v>163</v>
      </c>
      <c r="E178" s="215" t="s">
        <v>1419</v>
      </c>
      <c r="F178" s="216" t="s">
        <v>1420</v>
      </c>
      <c r="G178" s="217" t="s">
        <v>1421</v>
      </c>
      <c r="H178" s="218">
        <v>85.736000000000004</v>
      </c>
      <c r="I178" s="219"/>
      <c r="J178" s="220">
        <f>ROUND(I178*H178,2)</f>
        <v>0</v>
      </c>
      <c r="K178" s="216" t="s">
        <v>1372</v>
      </c>
      <c r="L178" s="46"/>
      <c r="M178" s="221" t="s">
        <v>19</v>
      </c>
      <c r="N178" s="222" t="s">
        <v>44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167</v>
      </c>
      <c r="AT178" s="225" t="s">
        <v>163</v>
      </c>
      <c r="AU178" s="225" t="s">
        <v>82</v>
      </c>
      <c r="AY178" s="19" t="s">
        <v>160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80</v>
      </c>
      <c r="BK178" s="226">
        <f>ROUND(I178*H178,2)</f>
        <v>0</v>
      </c>
      <c r="BL178" s="19" t="s">
        <v>167</v>
      </c>
      <c r="BM178" s="225" t="s">
        <v>227</v>
      </c>
    </row>
    <row r="179" s="2" customFormat="1">
      <c r="A179" s="40"/>
      <c r="B179" s="41"/>
      <c r="C179" s="42"/>
      <c r="D179" s="237" t="s">
        <v>1373</v>
      </c>
      <c r="E179" s="42"/>
      <c r="F179" s="238" t="s">
        <v>1422</v>
      </c>
      <c r="G179" s="42"/>
      <c r="H179" s="42"/>
      <c r="I179" s="234"/>
      <c r="J179" s="42"/>
      <c r="K179" s="42"/>
      <c r="L179" s="46"/>
      <c r="M179" s="235"/>
      <c r="N179" s="236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1373</v>
      </c>
      <c r="AU179" s="19" t="s">
        <v>82</v>
      </c>
    </row>
    <row r="180" s="2" customFormat="1">
      <c r="A180" s="40"/>
      <c r="B180" s="41"/>
      <c r="C180" s="42"/>
      <c r="D180" s="232" t="s">
        <v>1292</v>
      </c>
      <c r="E180" s="42"/>
      <c r="F180" s="233" t="s">
        <v>1423</v>
      </c>
      <c r="G180" s="42"/>
      <c r="H180" s="42"/>
      <c r="I180" s="234"/>
      <c r="J180" s="42"/>
      <c r="K180" s="42"/>
      <c r="L180" s="46"/>
      <c r="M180" s="235"/>
      <c r="N180" s="236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1292</v>
      </c>
      <c r="AU180" s="19" t="s">
        <v>82</v>
      </c>
    </row>
    <row r="181" s="13" customFormat="1">
      <c r="A181" s="13"/>
      <c r="B181" s="239"/>
      <c r="C181" s="240"/>
      <c r="D181" s="232" t="s">
        <v>1375</v>
      </c>
      <c r="E181" s="241" t="s">
        <v>19</v>
      </c>
      <c r="F181" s="242" t="s">
        <v>1412</v>
      </c>
      <c r="G181" s="240"/>
      <c r="H181" s="241" t="s">
        <v>19</v>
      </c>
      <c r="I181" s="243"/>
      <c r="J181" s="240"/>
      <c r="K181" s="240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1375</v>
      </c>
      <c r="AU181" s="248" t="s">
        <v>82</v>
      </c>
      <c r="AV181" s="13" t="s">
        <v>80</v>
      </c>
      <c r="AW181" s="13" t="s">
        <v>35</v>
      </c>
      <c r="AX181" s="13" t="s">
        <v>73</v>
      </c>
      <c r="AY181" s="248" t="s">
        <v>160</v>
      </c>
    </row>
    <row r="182" s="14" customFormat="1">
      <c r="A182" s="14"/>
      <c r="B182" s="249"/>
      <c r="C182" s="250"/>
      <c r="D182" s="232" t="s">
        <v>1375</v>
      </c>
      <c r="E182" s="251" t="s">
        <v>19</v>
      </c>
      <c r="F182" s="252" t="s">
        <v>1424</v>
      </c>
      <c r="G182" s="250"/>
      <c r="H182" s="253">
        <v>210.09</v>
      </c>
      <c r="I182" s="254"/>
      <c r="J182" s="250"/>
      <c r="K182" s="250"/>
      <c r="L182" s="255"/>
      <c r="M182" s="256"/>
      <c r="N182" s="257"/>
      <c r="O182" s="257"/>
      <c r="P182" s="257"/>
      <c r="Q182" s="257"/>
      <c r="R182" s="257"/>
      <c r="S182" s="257"/>
      <c r="T182" s="25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9" t="s">
        <v>1375</v>
      </c>
      <c r="AU182" s="259" t="s">
        <v>82</v>
      </c>
      <c r="AV182" s="14" t="s">
        <v>82</v>
      </c>
      <c r="AW182" s="14" t="s">
        <v>35</v>
      </c>
      <c r="AX182" s="14" t="s">
        <v>73</v>
      </c>
      <c r="AY182" s="259" t="s">
        <v>160</v>
      </c>
    </row>
    <row r="183" s="13" customFormat="1">
      <c r="A183" s="13"/>
      <c r="B183" s="239"/>
      <c r="C183" s="240"/>
      <c r="D183" s="232" t="s">
        <v>1375</v>
      </c>
      <c r="E183" s="241" t="s">
        <v>19</v>
      </c>
      <c r="F183" s="242" t="s">
        <v>1406</v>
      </c>
      <c r="G183" s="240"/>
      <c r="H183" s="241" t="s">
        <v>19</v>
      </c>
      <c r="I183" s="243"/>
      <c r="J183" s="240"/>
      <c r="K183" s="240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1375</v>
      </c>
      <c r="AU183" s="248" t="s">
        <v>82</v>
      </c>
      <c r="AV183" s="13" t="s">
        <v>80</v>
      </c>
      <c r="AW183" s="13" t="s">
        <v>35</v>
      </c>
      <c r="AX183" s="13" t="s">
        <v>73</v>
      </c>
      <c r="AY183" s="248" t="s">
        <v>160</v>
      </c>
    </row>
    <row r="184" s="14" customFormat="1">
      <c r="A184" s="14"/>
      <c r="B184" s="249"/>
      <c r="C184" s="250"/>
      <c r="D184" s="232" t="s">
        <v>1375</v>
      </c>
      <c r="E184" s="251" t="s">
        <v>19</v>
      </c>
      <c r="F184" s="252" t="s">
        <v>1425</v>
      </c>
      <c r="G184" s="250"/>
      <c r="H184" s="253">
        <v>-124.354</v>
      </c>
      <c r="I184" s="254"/>
      <c r="J184" s="250"/>
      <c r="K184" s="250"/>
      <c r="L184" s="255"/>
      <c r="M184" s="256"/>
      <c r="N184" s="257"/>
      <c r="O184" s="257"/>
      <c r="P184" s="257"/>
      <c r="Q184" s="257"/>
      <c r="R184" s="257"/>
      <c r="S184" s="257"/>
      <c r="T184" s="25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9" t="s">
        <v>1375</v>
      </c>
      <c r="AU184" s="259" t="s">
        <v>82</v>
      </c>
      <c r="AV184" s="14" t="s">
        <v>82</v>
      </c>
      <c r="AW184" s="14" t="s">
        <v>35</v>
      </c>
      <c r="AX184" s="14" t="s">
        <v>73</v>
      </c>
      <c r="AY184" s="259" t="s">
        <v>160</v>
      </c>
    </row>
    <row r="185" s="15" customFormat="1">
      <c r="A185" s="15"/>
      <c r="B185" s="260"/>
      <c r="C185" s="261"/>
      <c r="D185" s="232" t="s">
        <v>1375</v>
      </c>
      <c r="E185" s="262" t="s">
        <v>19</v>
      </c>
      <c r="F185" s="263" t="s">
        <v>1377</v>
      </c>
      <c r="G185" s="261"/>
      <c r="H185" s="264">
        <v>85.736000000000004</v>
      </c>
      <c r="I185" s="265"/>
      <c r="J185" s="261"/>
      <c r="K185" s="261"/>
      <c r="L185" s="266"/>
      <c r="M185" s="267"/>
      <c r="N185" s="268"/>
      <c r="O185" s="268"/>
      <c r="P185" s="268"/>
      <c r="Q185" s="268"/>
      <c r="R185" s="268"/>
      <c r="S185" s="268"/>
      <c r="T185" s="26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0" t="s">
        <v>1375</v>
      </c>
      <c r="AU185" s="270" t="s">
        <v>82</v>
      </c>
      <c r="AV185" s="15" t="s">
        <v>167</v>
      </c>
      <c r="AW185" s="15" t="s">
        <v>35</v>
      </c>
      <c r="AX185" s="15" t="s">
        <v>80</v>
      </c>
      <c r="AY185" s="270" t="s">
        <v>160</v>
      </c>
    </row>
    <row r="186" s="12" customFormat="1" ht="22.8" customHeight="1">
      <c r="A186" s="12"/>
      <c r="B186" s="198"/>
      <c r="C186" s="199"/>
      <c r="D186" s="200" t="s">
        <v>72</v>
      </c>
      <c r="E186" s="212" t="s">
        <v>222</v>
      </c>
      <c r="F186" s="212" t="s">
        <v>1426</v>
      </c>
      <c r="G186" s="199"/>
      <c r="H186" s="199"/>
      <c r="I186" s="202"/>
      <c r="J186" s="213">
        <f>BK186</f>
        <v>0</v>
      </c>
      <c r="K186" s="199"/>
      <c r="L186" s="204"/>
      <c r="M186" s="205"/>
      <c r="N186" s="206"/>
      <c r="O186" s="206"/>
      <c r="P186" s="207">
        <f>SUM(P187:P210)</f>
        <v>0</v>
      </c>
      <c r="Q186" s="206"/>
      <c r="R186" s="207">
        <f>SUM(R187:R210)</f>
        <v>0</v>
      </c>
      <c r="S186" s="206"/>
      <c r="T186" s="208">
        <f>SUM(T187:T210)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9" t="s">
        <v>80</v>
      </c>
      <c r="AT186" s="210" t="s">
        <v>72</v>
      </c>
      <c r="AU186" s="210" t="s">
        <v>80</v>
      </c>
      <c r="AY186" s="209" t="s">
        <v>160</v>
      </c>
      <c r="BK186" s="211">
        <f>SUM(BK187:BK210)</f>
        <v>0</v>
      </c>
    </row>
    <row r="187" s="2" customFormat="1" ht="24.15" customHeight="1">
      <c r="A187" s="40"/>
      <c r="B187" s="41"/>
      <c r="C187" s="214" t="s">
        <v>176</v>
      </c>
      <c r="D187" s="214" t="s">
        <v>163</v>
      </c>
      <c r="E187" s="215" t="s">
        <v>1427</v>
      </c>
      <c r="F187" s="216" t="s">
        <v>1428</v>
      </c>
      <c r="G187" s="217" t="s">
        <v>1389</v>
      </c>
      <c r="H187" s="218">
        <v>2.879</v>
      </c>
      <c r="I187" s="219"/>
      <c r="J187" s="220">
        <f>ROUND(I187*H187,2)</f>
        <v>0</v>
      </c>
      <c r="K187" s="216" t="s">
        <v>1372</v>
      </c>
      <c r="L187" s="46"/>
      <c r="M187" s="221" t="s">
        <v>19</v>
      </c>
      <c r="N187" s="222" t="s">
        <v>44</v>
      </c>
      <c r="O187" s="86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167</v>
      </c>
      <c r="AT187" s="225" t="s">
        <v>163</v>
      </c>
      <c r="AU187" s="225" t="s">
        <v>82</v>
      </c>
      <c r="AY187" s="19" t="s">
        <v>160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80</v>
      </c>
      <c r="BK187" s="226">
        <f>ROUND(I187*H187,2)</f>
        <v>0</v>
      </c>
      <c r="BL187" s="19" t="s">
        <v>167</v>
      </c>
      <c r="BM187" s="225" t="s">
        <v>193</v>
      </c>
    </row>
    <row r="188" s="2" customFormat="1">
      <c r="A188" s="40"/>
      <c r="B188" s="41"/>
      <c r="C188" s="42"/>
      <c r="D188" s="237" t="s">
        <v>1373</v>
      </c>
      <c r="E188" s="42"/>
      <c r="F188" s="238" t="s">
        <v>1429</v>
      </c>
      <c r="G188" s="42"/>
      <c r="H188" s="42"/>
      <c r="I188" s="234"/>
      <c r="J188" s="42"/>
      <c r="K188" s="42"/>
      <c r="L188" s="46"/>
      <c r="M188" s="235"/>
      <c r="N188" s="236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1373</v>
      </c>
      <c r="AU188" s="19" t="s">
        <v>82</v>
      </c>
    </row>
    <row r="189" s="2" customFormat="1">
      <c r="A189" s="40"/>
      <c r="B189" s="41"/>
      <c r="C189" s="42"/>
      <c r="D189" s="232" t="s">
        <v>1292</v>
      </c>
      <c r="E189" s="42"/>
      <c r="F189" s="233" t="s">
        <v>1430</v>
      </c>
      <c r="G189" s="42"/>
      <c r="H189" s="42"/>
      <c r="I189" s="234"/>
      <c r="J189" s="42"/>
      <c r="K189" s="42"/>
      <c r="L189" s="46"/>
      <c r="M189" s="235"/>
      <c r="N189" s="236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1292</v>
      </c>
      <c r="AU189" s="19" t="s">
        <v>82</v>
      </c>
    </row>
    <row r="190" s="13" customFormat="1">
      <c r="A190" s="13"/>
      <c r="B190" s="239"/>
      <c r="C190" s="240"/>
      <c r="D190" s="232" t="s">
        <v>1375</v>
      </c>
      <c r="E190" s="241" t="s">
        <v>19</v>
      </c>
      <c r="F190" s="242" t="s">
        <v>1383</v>
      </c>
      <c r="G190" s="240"/>
      <c r="H190" s="241" t="s">
        <v>19</v>
      </c>
      <c r="I190" s="243"/>
      <c r="J190" s="240"/>
      <c r="K190" s="240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1375</v>
      </c>
      <c r="AU190" s="248" t="s">
        <v>82</v>
      </c>
      <c r="AV190" s="13" t="s">
        <v>80</v>
      </c>
      <c r="AW190" s="13" t="s">
        <v>35</v>
      </c>
      <c r="AX190" s="13" t="s">
        <v>73</v>
      </c>
      <c r="AY190" s="248" t="s">
        <v>160</v>
      </c>
    </row>
    <row r="191" s="14" customFormat="1">
      <c r="A191" s="14"/>
      <c r="B191" s="249"/>
      <c r="C191" s="250"/>
      <c r="D191" s="232" t="s">
        <v>1375</v>
      </c>
      <c r="E191" s="251" t="s">
        <v>19</v>
      </c>
      <c r="F191" s="252" t="s">
        <v>1391</v>
      </c>
      <c r="G191" s="250"/>
      <c r="H191" s="253">
        <v>31.641999999999999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1375</v>
      </c>
      <c r="AU191" s="259" t="s">
        <v>82</v>
      </c>
      <c r="AV191" s="14" t="s">
        <v>82</v>
      </c>
      <c r="AW191" s="14" t="s">
        <v>35</v>
      </c>
      <c r="AX191" s="14" t="s">
        <v>73</v>
      </c>
      <c r="AY191" s="259" t="s">
        <v>160</v>
      </c>
    </row>
    <row r="192" s="13" customFormat="1">
      <c r="A192" s="13"/>
      <c r="B192" s="239"/>
      <c r="C192" s="240"/>
      <c r="D192" s="232" t="s">
        <v>1375</v>
      </c>
      <c r="E192" s="241" t="s">
        <v>19</v>
      </c>
      <c r="F192" s="242" t="s">
        <v>1383</v>
      </c>
      <c r="G192" s="240"/>
      <c r="H192" s="241" t="s">
        <v>19</v>
      </c>
      <c r="I192" s="243"/>
      <c r="J192" s="240"/>
      <c r="K192" s="240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1375</v>
      </c>
      <c r="AU192" s="248" t="s">
        <v>82</v>
      </c>
      <c r="AV192" s="13" t="s">
        <v>80</v>
      </c>
      <c r="AW192" s="13" t="s">
        <v>35</v>
      </c>
      <c r="AX192" s="13" t="s">
        <v>73</v>
      </c>
      <c r="AY192" s="248" t="s">
        <v>160</v>
      </c>
    </row>
    <row r="193" s="14" customFormat="1">
      <c r="A193" s="14"/>
      <c r="B193" s="249"/>
      <c r="C193" s="250"/>
      <c r="D193" s="232" t="s">
        <v>1375</v>
      </c>
      <c r="E193" s="251" t="s">
        <v>19</v>
      </c>
      <c r="F193" s="252" t="s">
        <v>1431</v>
      </c>
      <c r="G193" s="250"/>
      <c r="H193" s="253">
        <v>-18.613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9" t="s">
        <v>1375</v>
      </c>
      <c r="AU193" s="259" t="s">
        <v>82</v>
      </c>
      <c r="AV193" s="14" t="s">
        <v>82</v>
      </c>
      <c r="AW193" s="14" t="s">
        <v>35</v>
      </c>
      <c r="AX193" s="14" t="s">
        <v>73</v>
      </c>
      <c r="AY193" s="259" t="s">
        <v>160</v>
      </c>
    </row>
    <row r="194" s="13" customFormat="1">
      <c r="A194" s="13"/>
      <c r="B194" s="239"/>
      <c r="C194" s="240"/>
      <c r="D194" s="232" t="s">
        <v>1375</v>
      </c>
      <c r="E194" s="241" t="s">
        <v>19</v>
      </c>
      <c r="F194" s="242" t="s">
        <v>1432</v>
      </c>
      <c r="G194" s="240"/>
      <c r="H194" s="241" t="s">
        <v>19</v>
      </c>
      <c r="I194" s="243"/>
      <c r="J194" s="240"/>
      <c r="K194" s="240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1375</v>
      </c>
      <c r="AU194" s="248" t="s">
        <v>82</v>
      </c>
      <c r="AV194" s="13" t="s">
        <v>80</v>
      </c>
      <c r="AW194" s="13" t="s">
        <v>35</v>
      </c>
      <c r="AX194" s="13" t="s">
        <v>73</v>
      </c>
      <c r="AY194" s="248" t="s">
        <v>160</v>
      </c>
    </row>
    <row r="195" s="14" customFormat="1">
      <c r="A195" s="14"/>
      <c r="B195" s="249"/>
      <c r="C195" s="250"/>
      <c r="D195" s="232" t="s">
        <v>1375</v>
      </c>
      <c r="E195" s="251" t="s">
        <v>19</v>
      </c>
      <c r="F195" s="252" t="s">
        <v>1433</v>
      </c>
      <c r="G195" s="250"/>
      <c r="H195" s="253">
        <v>-7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9" t="s">
        <v>1375</v>
      </c>
      <c r="AU195" s="259" t="s">
        <v>82</v>
      </c>
      <c r="AV195" s="14" t="s">
        <v>82</v>
      </c>
      <c r="AW195" s="14" t="s">
        <v>35</v>
      </c>
      <c r="AX195" s="14" t="s">
        <v>73</v>
      </c>
      <c r="AY195" s="259" t="s">
        <v>160</v>
      </c>
    </row>
    <row r="196" s="13" customFormat="1">
      <c r="A196" s="13"/>
      <c r="B196" s="239"/>
      <c r="C196" s="240"/>
      <c r="D196" s="232" t="s">
        <v>1375</v>
      </c>
      <c r="E196" s="241" t="s">
        <v>19</v>
      </c>
      <c r="F196" s="242" t="s">
        <v>1432</v>
      </c>
      <c r="G196" s="240"/>
      <c r="H196" s="241" t="s">
        <v>19</v>
      </c>
      <c r="I196" s="243"/>
      <c r="J196" s="240"/>
      <c r="K196" s="240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1375</v>
      </c>
      <c r="AU196" s="248" t="s">
        <v>82</v>
      </c>
      <c r="AV196" s="13" t="s">
        <v>80</v>
      </c>
      <c r="AW196" s="13" t="s">
        <v>35</v>
      </c>
      <c r="AX196" s="13" t="s">
        <v>73</v>
      </c>
      <c r="AY196" s="248" t="s">
        <v>160</v>
      </c>
    </row>
    <row r="197" s="14" customFormat="1">
      <c r="A197" s="14"/>
      <c r="B197" s="249"/>
      <c r="C197" s="250"/>
      <c r="D197" s="232" t="s">
        <v>1375</v>
      </c>
      <c r="E197" s="251" t="s">
        <v>19</v>
      </c>
      <c r="F197" s="252" t="s">
        <v>1434</v>
      </c>
      <c r="G197" s="250"/>
      <c r="H197" s="253">
        <v>-3.1499999999999999</v>
      </c>
      <c r="I197" s="254"/>
      <c r="J197" s="250"/>
      <c r="K197" s="250"/>
      <c r="L197" s="255"/>
      <c r="M197" s="256"/>
      <c r="N197" s="257"/>
      <c r="O197" s="257"/>
      <c r="P197" s="257"/>
      <c r="Q197" s="257"/>
      <c r="R197" s="257"/>
      <c r="S197" s="257"/>
      <c r="T197" s="25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9" t="s">
        <v>1375</v>
      </c>
      <c r="AU197" s="259" t="s">
        <v>82</v>
      </c>
      <c r="AV197" s="14" t="s">
        <v>82</v>
      </c>
      <c r="AW197" s="14" t="s">
        <v>35</v>
      </c>
      <c r="AX197" s="14" t="s">
        <v>73</v>
      </c>
      <c r="AY197" s="259" t="s">
        <v>160</v>
      </c>
    </row>
    <row r="198" s="15" customFormat="1">
      <c r="A198" s="15"/>
      <c r="B198" s="260"/>
      <c r="C198" s="261"/>
      <c r="D198" s="232" t="s">
        <v>1375</v>
      </c>
      <c r="E198" s="262" t="s">
        <v>19</v>
      </c>
      <c r="F198" s="263" t="s">
        <v>1377</v>
      </c>
      <c r="G198" s="261"/>
      <c r="H198" s="264">
        <v>2.879</v>
      </c>
      <c r="I198" s="265"/>
      <c r="J198" s="261"/>
      <c r="K198" s="261"/>
      <c r="L198" s="266"/>
      <c r="M198" s="267"/>
      <c r="N198" s="268"/>
      <c r="O198" s="268"/>
      <c r="P198" s="268"/>
      <c r="Q198" s="268"/>
      <c r="R198" s="268"/>
      <c r="S198" s="268"/>
      <c r="T198" s="269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0" t="s">
        <v>1375</v>
      </c>
      <c r="AU198" s="270" t="s">
        <v>82</v>
      </c>
      <c r="AV198" s="15" t="s">
        <v>167</v>
      </c>
      <c r="AW198" s="15" t="s">
        <v>35</v>
      </c>
      <c r="AX198" s="15" t="s">
        <v>80</v>
      </c>
      <c r="AY198" s="270" t="s">
        <v>160</v>
      </c>
    </row>
    <row r="199" s="2" customFormat="1" ht="24.15" customHeight="1">
      <c r="A199" s="40"/>
      <c r="B199" s="41"/>
      <c r="C199" s="214" t="s">
        <v>201</v>
      </c>
      <c r="D199" s="214" t="s">
        <v>163</v>
      </c>
      <c r="E199" s="215" t="s">
        <v>1435</v>
      </c>
      <c r="F199" s="216" t="s">
        <v>1436</v>
      </c>
      <c r="G199" s="217" t="s">
        <v>1389</v>
      </c>
      <c r="H199" s="218">
        <v>87.760999999999996</v>
      </c>
      <c r="I199" s="219"/>
      <c r="J199" s="220">
        <f>ROUND(I199*H199,2)</f>
        <v>0</v>
      </c>
      <c r="K199" s="216" t="s">
        <v>1372</v>
      </c>
      <c r="L199" s="46"/>
      <c r="M199" s="221" t="s">
        <v>19</v>
      </c>
      <c r="N199" s="222" t="s">
        <v>44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167</v>
      </c>
      <c r="AT199" s="225" t="s">
        <v>163</v>
      </c>
      <c r="AU199" s="225" t="s">
        <v>82</v>
      </c>
      <c r="AY199" s="19" t="s">
        <v>160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80</v>
      </c>
      <c r="BK199" s="226">
        <f>ROUND(I199*H199,2)</f>
        <v>0</v>
      </c>
      <c r="BL199" s="19" t="s">
        <v>167</v>
      </c>
      <c r="BM199" s="225" t="s">
        <v>197</v>
      </c>
    </row>
    <row r="200" s="2" customFormat="1">
      <c r="A200" s="40"/>
      <c r="B200" s="41"/>
      <c r="C200" s="42"/>
      <c r="D200" s="237" t="s">
        <v>1373</v>
      </c>
      <c r="E200" s="42"/>
      <c r="F200" s="238" t="s">
        <v>1437</v>
      </c>
      <c r="G200" s="42"/>
      <c r="H200" s="42"/>
      <c r="I200" s="234"/>
      <c r="J200" s="42"/>
      <c r="K200" s="42"/>
      <c r="L200" s="46"/>
      <c r="M200" s="235"/>
      <c r="N200" s="236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1373</v>
      </c>
      <c r="AU200" s="19" t="s">
        <v>82</v>
      </c>
    </row>
    <row r="201" s="13" customFormat="1">
      <c r="A201" s="13"/>
      <c r="B201" s="239"/>
      <c r="C201" s="240"/>
      <c r="D201" s="232" t="s">
        <v>1375</v>
      </c>
      <c r="E201" s="241" t="s">
        <v>19</v>
      </c>
      <c r="F201" s="242" t="s">
        <v>1406</v>
      </c>
      <c r="G201" s="240"/>
      <c r="H201" s="241" t="s">
        <v>19</v>
      </c>
      <c r="I201" s="243"/>
      <c r="J201" s="240"/>
      <c r="K201" s="240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1375</v>
      </c>
      <c r="AU201" s="248" t="s">
        <v>82</v>
      </c>
      <c r="AV201" s="13" t="s">
        <v>80</v>
      </c>
      <c r="AW201" s="13" t="s">
        <v>35</v>
      </c>
      <c r="AX201" s="13" t="s">
        <v>73</v>
      </c>
      <c r="AY201" s="248" t="s">
        <v>160</v>
      </c>
    </row>
    <row r="202" s="14" customFormat="1">
      <c r="A202" s="14"/>
      <c r="B202" s="249"/>
      <c r="C202" s="250"/>
      <c r="D202" s="232" t="s">
        <v>1375</v>
      </c>
      <c r="E202" s="251" t="s">
        <v>19</v>
      </c>
      <c r="F202" s="252" t="s">
        <v>1438</v>
      </c>
      <c r="G202" s="250"/>
      <c r="H202" s="253">
        <v>62.177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9" t="s">
        <v>1375</v>
      </c>
      <c r="AU202" s="259" t="s">
        <v>82</v>
      </c>
      <c r="AV202" s="14" t="s">
        <v>82</v>
      </c>
      <c r="AW202" s="14" t="s">
        <v>35</v>
      </c>
      <c r="AX202" s="14" t="s">
        <v>73</v>
      </c>
      <c r="AY202" s="259" t="s">
        <v>160</v>
      </c>
    </row>
    <row r="203" s="13" customFormat="1">
      <c r="A203" s="13"/>
      <c r="B203" s="239"/>
      <c r="C203" s="240"/>
      <c r="D203" s="232" t="s">
        <v>1375</v>
      </c>
      <c r="E203" s="241" t="s">
        <v>19</v>
      </c>
      <c r="F203" s="242" t="s">
        <v>1439</v>
      </c>
      <c r="G203" s="240"/>
      <c r="H203" s="241" t="s">
        <v>19</v>
      </c>
      <c r="I203" s="243"/>
      <c r="J203" s="240"/>
      <c r="K203" s="240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1375</v>
      </c>
      <c r="AU203" s="248" t="s">
        <v>82</v>
      </c>
      <c r="AV203" s="13" t="s">
        <v>80</v>
      </c>
      <c r="AW203" s="13" t="s">
        <v>35</v>
      </c>
      <c r="AX203" s="13" t="s">
        <v>73</v>
      </c>
      <c r="AY203" s="248" t="s">
        <v>160</v>
      </c>
    </row>
    <row r="204" s="13" customFormat="1">
      <c r="A204" s="13"/>
      <c r="B204" s="239"/>
      <c r="C204" s="240"/>
      <c r="D204" s="232" t="s">
        <v>1375</v>
      </c>
      <c r="E204" s="241" t="s">
        <v>19</v>
      </c>
      <c r="F204" s="242" t="s">
        <v>1383</v>
      </c>
      <c r="G204" s="240"/>
      <c r="H204" s="241" t="s">
        <v>19</v>
      </c>
      <c r="I204" s="243"/>
      <c r="J204" s="240"/>
      <c r="K204" s="240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1375</v>
      </c>
      <c r="AU204" s="248" t="s">
        <v>82</v>
      </c>
      <c r="AV204" s="13" t="s">
        <v>80</v>
      </c>
      <c r="AW204" s="13" t="s">
        <v>35</v>
      </c>
      <c r="AX204" s="13" t="s">
        <v>73</v>
      </c>
      <c r="AY204" s="248" t="s">
        <v>160</v>
      </c>
    </row>
    <row r="205" s="14" customFormat="1">
      <c r="A205" s="14"/>
      <c r="B205" s="249"/>
      <c r="C205" s="250"/>
      <c r="D205" s="232" t="s">
        <v>1375</v>
      </c>
      <c r="E205" s="251" t="s">
        <v>19</v>
      </c>
      <c r="F205" s="252" t="s">
        <v>1384</v>
      </c>
      <c r="G205" s="250"/>
      <c r="H205" s="253">
        <v>17.449999999999999</v>
      </c>
      <c r="I205" s="254"/>
      <c r="J205" s="250"/>
      <c r="K205" s="250"/>
      <c r="L205" s="255"/>
      <c r="M205" s="256"/>
      <c r="N205" s="257"/>
      <c r="O205" s="257"/>
      <c r="P205" s="257"/>
      <c r="Q205" s="257"/>
      <c r="R205" s="257"/>
      <c r="S205" s="257"/>
      <c r="T205" s="25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9" t="s">
        <v>1375</v>
      </c>
      <c r="AU205" s="259" t="s">
        <v>82</v>
      </c>
      <c r="AV205" s="14" t="s">
        <v>82</v>
      </c>
      <c r="AW205" s="14" t="s">
        <v>35</v>
      </c>
      <c r="AX205" s="14" t="s">
        <v>73</v>
      </c>
      <c r="AY205" s="259" t="s">
        <v>160</v>
      </c>
    </row>
    <row r="206" s="13" customFormat="1">
      <c r="A206" s="13"/>
      <c r="B206" s="239"/>
      <c r="C206" s="240"/>
      <c r="D206" s="232" t="s">
        <v>1375</v>
      </c>
      <c r="E206" s="241" t="s">
        <v>19</v>
      </c>
      <c r="F206" s="242" t="s">
        <v>1385</v>
      </c>
      <c r="G206" s="240"/>
      <c r="H206" s="241" t="s">
        <v>19</v>
      </c>
      <c r="I206" s="243"/>
      <c r="J206" s="240"/>
      <c r="K206" s="240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1375</v>
      </c>
      <c r="AU206" s="248" t="s">
        <v>82</v>
      </c>
      <c r="AV206" s="13" t="s">
        <v>80</v>
      </c>
      <c r="AW206" s="13" t="s">
        <v>35</v>
      </c>
      <c r="AX206" s="13" t="s">
        <v>73</v>
      </c>
      <c r="AY206" s="248" t="s">
        <v>160</v>
      </c>
    </row>
    <row r="207" s="14" customFormat="1">
      <c r="A207" s="14"/>
      <c r="B207" s="249"/>
      <c r="C207" s="250"/>
      <c r="D207" s="232" t="s">
        <v>1375</v>
      </c>
      <c r="E207" s="251" t="s">
        <v>19</v>
      </c>
      <c r="F207" s="252" t="s">
        <v>1386</v>
      </c>
      <c r="G207" s="250"/>
      <c r="H207" s="253">
        <v>8.1340000000000003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9" t="s">
        <v>1375</v>
      </c>
      <c r="AU207" s="259" t="s">
        <v>82</v>
      </c>
      <c r="AV207" s="14" t="s">
        <v>82</v>
      </c>
      <c r="AW207" s="14" t="s">
        <v>35</v>
      </c>
      <c r="AX207" s="14" t="s">
        <v>73</v>
      </c>
      <c r="AY207" s="259" t="s">
        <v>160</v>
      </c>
    </row>
    <row r="208" s="15" customFormat="1">
      <c r="A208" s="15"/>
      <c r="B208" s="260"/>
      <c r="C208" s="261"/>
      <c r="D208" s="232" t="s">
        <v>1375</v>
      </c>
      <c r="E208" s="262" t="s">
        <v>19</v>
      </c>
      <c r="F208" s="263" t="s">
        <v>1377</v>
      </c>
      <c r="G208" s="261"/>
      <c r="H208" s="264">
        <v>87.760999999999996</v>
      </c>
      <c r="I208" s="265"/>
      <c r="J208" s="261"/>
      <c r="K208" s="261"/>
      <c r="L208" s="266"/>
      <c r="M208" s="267"/>
      <c r="N208" s="268"/>
      <c r="O208" s="268"/>
      <c r="P208" s="268"/>
      <c r="Q208" s="268"/>
      <c r="R208" s="268"/>
      <c r="S208" s="268"/>
      <c r="T208" s="269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0" t="s">
        <v>1375</v>
      </c>
      <c r="AU208" s="270" t="s">
        <v>82</v>
      </c>
      <c r="AV208" s="15" t="s">
        <v>167</v>
      </c>
      <c r="AW208" s="15" t="s">
        <v>35</v>
      </c>
      <c r="AX208" s="15" t="s">
        <v>80</v>
      </c>
      <c r="AY208" s="270" t="s">
        <v>160</v>
      </c>
    </row>
    <row r="209" s="2" customFormat="1" ht="37.8" customHeight="1">
      <c r="A209" s="40"/>
      <c r="B209" s="41"/>
      <c r="C209" s="214" t="s">
        <v>8</v>
      </c>
      <c r="D209" s="214" t="s">
        <v>163</v>
      </c>
      <c r="E209" s="215" t="s">
        <v>1440</v>
      </c>
      <c r="F209" s="216" t="s">
        <v>1441</v>
      </c>
      <c r="G209" s="217" t="s">
        <v>1389</v>
      </c>
      <c r="H209" s="218">
        <v>59.298000000000002</v>
      </c>
      <c r="I209" s="219"/>
      <c r="J209" s="220">
        <f>ROUND(I209*H209,2)</f>
        <v>0</v>
      </c>
      <c r="K209" s="216" t="s">
        <v>1372</v>
      </c>
      <c r="L209" s="46"/>
      <c r="M209" s="221" t="s">
        <v>19</v>
      </c>
      <c r="N209" s="222" t="s">
        <v>44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167</v>
      </c>
      <c r="AT209" s="225" t="s">
        <v>163</v>
      </c>
      <c r="AU209" s="225" t="s">
        <v>82</v>
      </c>
      <c r="AY209" s="19" t="s">
        <v>160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80</v>
      </c>
      <c r="BK209" s="226">
        <f>ROUND(I209*H209,2)</f>
        <v>0</v>
      </c>
      <c r="BL209" s="19" t="s">
        <v>167</v>
      </c>
      <c r="BM209" s="225" t="s">
        <v>200</v>
      </c>
    </row>
    <row r="210" s="2" customFormat="1">
      <c r="A210" s="40"/>
      <c r="B210" s="41"/>
      <c r="C210" s="42"/>
      <c r="D210" s="237" t="s">
        <v>1373</v>
      </c>
      <c r="E210" s="42"/>
      <c r="F210" s="238" t="s">
        <v>1442</v>
      </c>
      <c r="G210" s="42"/>
      <c r="H210" s="42"/>
      <c r="I210" s="234"/>
      <c r="J210" s="42"/>
      <c r="K210" s="42"/>
      <c r="L210" s="46"/>
      <c r="M210" s="235"/>
      <c r="N210" s="236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1373</v>
      </c>
      <c r="AU210" s="19" t="s">
        <v>82</v>
      </c>
    </row>
    <row r="211" s="12" customFormat="1" ht="22.8" customHeight="1">
      <c r="A211" s="12"/>
      <c r="B211" s="198"/>
      <c r="C211" s="199"/>
      <c r="D211" s="200" t="s">
        <v>72</v>
      </c>
      <c r="E211" s="212" t="s">
        <v>227</v>
      </c>
      <c r="F211" s="212" t="s">
        <v>1443</v>
      </c>
      <c r="G211" s="199"/>
      <c r="H211" s="199"/>
      <c r="I211" s="202"/>
      <c r="J211" s="213">
        <f>BK211</f>
        <v>0</v>
      </c>
      <c r="K211" s="199"/>
      <c r="L211" s="204"/>
      <c r="M211" s="205"/>
      <c r="N211" s="206"/>
      <c r="O211" s="206"/>
      <c r="P211" s="207">
        <f>SUM(P212:P242)</f>
        <v>0</v>
      </c>
      <c r="Q211" s="206"/>
      <c r="R211" s="207">
        <f>SUM(R212:R242)</f>
        <v>0.005117</v>
      </c>
      <c r="S211" s="206"/>
      <c r="T211" s="208">
        <f>SUM(T212:T242)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9" t="s">
        <v>80</v>
      </c>
      <c r="AT211" s="210" t="s">
        <v>72</v>
      </c>
      <c r="AU211" s="210" t="s">
        <v>80</v>
      </c>
      <c r="AY211" s="209" t="s">
        <v>160</v>
      </c>
      <c r="BK211" s="211">
        <f>SUM(BK212:BK242)</f>
        <v>0</v>
      </c>
    </row>
    <row r="212" s="2" customFormat="1" ht="24.15" customHeight="1">
      <c r="A212" s="40"/>
      <c r="B212" s="41"/>
      <c r="C212" s="214" t="s">
        <v>208</v>
      </c>
      <c r="D212" s="214" t="s">
        <v>163</v>
      </c>
      <c r="E212" s="215" t="s">
        <v>1444</v>
      </c>
      <c r="F212" s="216" t="s">
        <v>1445</v>
      </c>
      <c r="G212" s="217" t="s">
        <v>1381</v>
      </c>
      <c r="H212" s="218">
        <v>116.33</v>
      </c>
      <c r="I212" s="219"/>
      <c r="J212" s="220">
        <f>ROUND(I212*H212,2)</f>
        <v>0</v>
      </c>
      <c r="K212" s="216" t="s">
        <v>1372</v>
      </c>
      <c r="L212" s="46"/>
      <c r="M212" s="221" t="s">
        <v>19</v>
      </c>
      <c r="N212" s="222" t="s">
        <v>44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167</v>
      </c>
      <c r="AT212" s="225" t="s">
        <v>163</v>
      </c>
      <c r="AU212" s="225" t="s">
        <v>82</v>
      </c>
      <c r="AY212" s="19" t="s">
        <v>160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80</v>
      </c>
      <c r="BK212" s="226">
        <f>ROUND(I212*H212,2)</f>
        <v>0</v>
      </c>
      <c r="BL212" s="19" t="s">
        <v>167</v>
      </c>
      <c r="BM212" s="225" t="s">
        <v>204</v>
      </c>
    </row>
    <row r="213" s="2" customFormat="1">
      <c r="A213" s="40"/>
      <c r="B213" s="41"/>
      <c r="C213" s="42"/>
      <c r="D213" s="237" t="s">
        <v>1373</v>
      </c>
      <c r="E213" s="42"/>
      <c r="F213" s="238" t="s">
        <v>1446</v>
      </c>
      <c r="G213" s="42"/>
      <c r="H213" s="42"/>
      <c r="I213" s="234"/>
      <c r="J213" s="42"/>
      <c r="K213" s="42"/>
      <c r="L213" s="46"/>
      <c r="M213" s="235"/>
      <c r="N213" s="236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1373</v>
      </c>
      <c r="AU213" s="19" t="s">
        <v>82</v>
      </c>
    </row>
    <row r="214" s="13" customFormat="1">
      <c r="A214" s="13"/>
      <c r="B214" s="239"/>
      <c r="C214" s="240"/>
      <c r="D214" s="232" t="s">
        <v>1375</v>
      </c>
      <c r="E214" s="241" t="s">
        <v>19</v>
      </c>
      <c r="F214" s="242" t="s">
        <v>1383</v>
      </c>
      <c r="G214" s="240"/>
      <c r="H214" s="241" t="s">
        <v>19</v>
      </c>
      <c r="I214" s="243"/>
      <c r="J214" s="240"/>
      <c r="K214" s="240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1375</v>
      </c>
      <c r="AU214" s="248" t="s">
        <v>82</v>
      </c>
      <c r="AV214" s="13" t="s">
        <v>80</v>
      </c>
      <c r="AW214" s="13" t="s">
        <v>35</v>
      </c>
      <c r="AX214" s="13" t="s">
        <v>73</v>
      </c>
      <c r="AY214" s="248" t="s">
        <v>160</v>
      </c>
    </row>
    <row r="215" s="14" customFormat="1">
      <c r="A215" s="14"/>
      <c r="B215" s="249"/>
      <c r="C215" s="250"/>
      <c r="D215" s="232" t="s">
        <v>1375</v>
      </c>
      <c r="E215" s="251" t="s">
        <v>19</v>
      </c>
      <c r="F215" s="252" t="s">
        <v>1447</v>
      </c>
      <c r="G215" s="250"/>
      <c r="H215" s="253">
        <v>116.33</v>
      </c>
      <c r="I215" s="254"/>
      <c r="J215" s="250"/>
      <c r="K215" s="250"/>
      <c r="L215" s="255"/>
      <c r="M215" s="256"/>
      <c r="N215" s="257"/>
      <c r="O215" s="257"/>
      <c r="P215" s="257"/>
      <c r="Q215" s="257"/>
      <c r="R215" s="257"/>
      <c r="S215" s="257"/>
      <c r="T215" s="25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9" t="s">
        <v>1375</v>
      </c>
      <c r="AU215" s="259" t="s">
        <v>82</v>
      </c>
      <c r="AV215" s="14" t="s">
        <v>82</v>
      </c>
      <c r="AW215" s="14" t="s">
        <v>35</v>
      </c>
      <c r="AX215" s="14" t="s">
        <v>73</v>
      </c>
      <c r="AY215" s="259" t="s">
        <v>160</v>
      </c>
    </row>
    <row r="216" s="15" customFormat="1">
      <c r="A216" s="15"/>
      <c r="B216" s="260"/>
      <c r="C216" s="261"/>
      <c r="D216" s="232" t="s">
        <v>1375</v>
      </c>
      <c r="E216" s="262" t="s">
        <v>19</v>
      </c>
      <c r="F216" s="263" t="s">
        <v>1377</v>
      </c>
      <c r="G216" s="261"/>
      <c r="H216" s="264">
        <v>116.33</v>
      </c>
      <c r="I216" s="265"/>
      <c r="J216" s="261"/>
      <c r="K216" s="261"/>
      <c r="L216" s="266"/>
      <c r="M216" s="267"/>
      <c r="N216" s="268"/>
      <c r="O216" s="268"/>
      <c r="P216" s="268"/>
      <c r="Q216" s="268"/>
      <c r="R216" s="268"/>
      <c r="S216" s="268"/>
      <c r="T216" s="269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0" t="s">
        <v>1375</v>
      </c>
      <c r="AU216" s="270" t="s">
        <v>82</v>
      </c>
      <c r="AV216" s="15" t="s">
        <v>167</v>
      </c>
      <c r="AW216" s="15" t="s">
        <v>35</v>
      </c>
      <c r="AX216" s="15" t="s">
        <v>80</v>
      </c>
      <c r="AY216" s="270" t="s">
        <v>160</v>
      </c>
    </row>
    <row r="217" s="2" customFormat="1" ht="24.15" customHeight="1">
      <c r="A217" s="40"/>
      <c r="B217" s="41"/>
      <c r="C217" s="214" t="s">
        <v>185</v>
      </c>
      <c r="D217" s="214" t="s">
        <v>163</v>
      </c>
      <c r="E217" s="215" t="s">
        <v>1448</v>
      </c>
      <c r="F217" s="216" t="s">
        <v>1449</v>
      </c>
      <c r="G217" s="217" t="s">
        <v>1381</v>
      </c>
      <c r="H217" s="218">
        <v>54.229999999999997</v>
      </c>
      <c r="I217" s="219"/>
      <c r="J217" s="220">
        <f>ROUND(I217*H217,2)</f>
        <v>0</v>
      </c>
      <c r="K217" s="216" t="s">
        <v>1372</v>
      </c>
      <c r="L217" s="46"/>
      <c r="M217" s="221" t="s">
        <v>19</v>
      </c>
      <c r="N217" s="222" t="s">
        <v>44</v>
      </c>
      <c r="O217" s="86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167</v>
      </c>
      <c r="AT217" s="225" t="s">
        <v>163</v>
      </c>
      <c r="AU217" s="225" t="s">
        <v>82</v>
      </c>
      <c r="AY217" s="19" t="s">
        <v>160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80</v>
      </c>
      <c r="BK217" s="226">
        <f>ROUND(I217*H217,2)</f>
        <v>0</v>
      </c>
      <c r="BL217" s="19" t="s">
        <v>167</v>
      </c>
      <c r="BM217" s="225" t="s">
        <v>207</v>
      </c>
    </row>
    <row r="218" s="2" customFormat="1">
      <c r="A218" s="40"/>
      <c r="B218" s="41"/>
      <c r="C218" s="42"/>
      <c r="D218" s="237" t="s">
        <v>1373</v>
      </c>
      <c r="E218" s="42"/>
      <c r="F218" s="238" t="s">
        <v>1450</v>
      </c>
      <c r="G218" s="42"/>
      <c r="H218" s="42"/>
      <c r="I218" s="234"/>
      <c r="J218" s="42"/>
      <c r="K218" s="42"/>
      <c r="L218" s="46"/>
      <c r="M218" s="235"/>
      <c r="N218" s="236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1373</v>
      </c>
      <c r="AU218" s="19" t="s">
        <v>82</v>
      </c>
    </row>
    <row r="219" s="13" customFormat="1">
      <c r="A219" s="13"/>
      <c r="B219" s="239"/>
      <c r="C219" s="240"/>
      <c r="D219" s="232" t="s">
        <v>1375</v>
      </c>
      <c r="E219" s="241" t="s">
        <v>19</v>
      </c>
      <c r="F219" s="242" t="s">
        <v>1385</v>
      </c>
      <c r="G219" s="240"/>
      <c r="H219" s="241" t="s">
        <v>19</v>
      </c>
      <c r="I219" s="243"/>
      <c r="J219" s="240"/>
      <c r="K219" s="240"/>
      <c r="L219" s="244"/>
      <c r="M219" s="245"/>
      <c r="N219" s="246"/>
      <c r="O219" s="246"/>
      <c r="P219" s="246"/>
      <c r="Q219" s="246"/>
      <c r="R219" s="246"/>
      <c r="S219" s="246"/>
      <c r="T219" s="24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8" t="s">
        <v>1375</v>
      </c>
      <c r="AU219" s="248" t="s">
        <v>82</v>
      </c>
      <c r="AV219" s="13" t="s">
        <v>80</v>
      </c>
      <c r="AW219" s="13" t="s">
        <v>35</v>
      </c>
      <c r="AX219" s="13" t="s">
        <v>73</v>
      </c>
      <c r="AY219" s="248" t="s">
        <v>160</v>
      </c>
    </row>
    <row r="220" s="14" customFormat="1">
      <c r="A220" s="14"/>
      <c r="B220" s="249"/>
      <c r="C220" s="250"/>
      <c r="D220" s="232" t="s">
        <v>1375</v>
      </c>
      <c r="E220" s="251" t="s">
        <v>19</v>
      </c>
      <c r="F220" s="252" t="s">
        <v>1451</v>
      </c>
      <c r="G220" s="250"/>
      <c r="H220" s="253">
        <v>54.229999999999997</v>
      </c>
      <c r="I220" s="254"/>
      <c r="J220" s="250"/>
      <c r="K220" s="250"/>
      <c r="L220" s="255"/>
      <c r="M220" s="256"/>
      <c r="N220" s="257"/>
      <c r="O220" s="257"/>
      <c r="P220" s="257"/>
      <c r="Q220" s="257"/>
      <c r="R220" s="257"/>
      <c r="S220" s="257"/>
      <c r="T220" s="25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9" t="s">
        <v>1375</v>
      </c>
      <c r="AU220" s="259" t="s">
        <v>82</v>
      </c>
      <c r="AV220" s="14" t="s">
        <v>82</v>
      </c>
      <c r="AW220" s="14" t="s">
        <v>35</v>
      </c>
      <c r="AX220" s="14" t="s">
        <v>73</v>
      </c>
      <c r="AY220" s="259" t="s">
        <v>160</v>
      </c>
    </row>
    <row r="221" s="15" customFormat="1">
      <c r="A221" s="15"/>
      <c r="B221" s="260"/>
      <c r="C221" s="261"/>
      <c r="D221" s="232" t="s">
        <v>1375</v>
      </c>
      <c r="E221" s="262" t="s">
        <v>19</v>
      </c>
      <c r="F221" s="263" t="s">
        <v>1377</v>
      </c>
      <c r="G221" s="261"/>
      <c r="H221" s="264">
        <v>54.229999999999997</v>
      </c>
      <c r="I221" s="265"/>
      <c r="J221" s="261"/>
      <c r="K221" s="261"/>
      <c r="L221" s="266"/>
      <c r="M221" s="267"/>
      <c r="N221" s="268"/>
      <c r="O221" s="268"/>
      <c r="P221" s="268"/>
      <c r="Q221" s="268"/>
      <c r="R221" s="268"/>
      <c r="S221" s="268"/>
      <c r="T221" s="269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0" t="s">
        <v>1375</v>
      </c>
      <c r="AU221" s="270" t="s">
        <v>82</v>
      </c>
      <c r="AV221" s="15" t="s">
        <v>167</v>
      </c>
      <c r="AW221" s="15" t="s">
        <v>35</v>
      </c>
      <c r="AX221" s="15" t="s">
        <v>80</v>
      </c>
      <c r="AY221" s="270" t="s">
        <v>160</v>
      </c>
    </row>
    <row r="222" s="2" customFormat="1" ht="24.15" customHeight="1">
      <c r="A222" s="40"/>
      <c r="B222" s="41"/>
      <c r="C222" s="214" t="s">
        <v>215</v>
      </c>
      <c r="D222" s="214" t="s">
        <v>163</v>
      </c>
      <c r="E222" s="215" t="s">
        <v>1452</v>
      </c>
      <c r="F222" s="216" t="s">
        <v>1453</v>
      </c>
      <c r="G222" s="217" t="s">
        <v>1381</v>
      </c>
      <c r="H222" s="218">
        <v>116.33</v>
      </c>
      <c r="I222" s="219"/>
      <c r="J222" s="220">
        <f>ROUND(I222*H222,2)</f>
        <v>0</v>
      </c>
      <c r="K222" s="216" t="s">
        <v>1372</v>
      </c>
      <c r="L222" s="46"/>
      <c r="M222" s="221" t="s">
        <v>19</v>
      </c>
      <c r="N222" s="222" t="s">
        <v>44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167</v>
      </c>
      <c r="AT222" s="225" t="s">
        <v>163</v>
      </c>
      <c r="AU222" s="225" t="s">
        <v>82</v>
      </c>
      <c r="AY222" s="19" t="s">
        <v>160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80</v>
      </c>
      <c r="BK222" s="226">
        <f>ROUND(I222*H222,2)</f>
        <v>0</v>
      </c>
      <c r="BL222" s="19" t="s">
        <v>167</v>
      </c>
      <c r="BM222" s="225" t="s">
        <v>211</v>
      </c>
    </row>
    <row r="223" s="2" customFormat="1">
      <c r="A223" s="40"/>
      <c r="B223" s="41"/>
      <c r="C223" s="42"/>
      <c r="D223" s="237" t="s">
        <v>1373</v>
      </c>
      <c r="E223" s="42"/>
      <c r="F223" s="238" t="s">
        <v>1454</v>
      </c>
      <c r="G223" s="42"/>
      <c r="H223" s="42"/>
      <c r="I223" s="234"/>
      <c r="J223" s="42"/>
      <c r="K223" s="42"/>
      <c r="L223" s="46"/>
      <c r="M223" s="235"/>
      <c r="N223" s="236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1373</v>
      </c>
      <c r="AU223" s="19" t="s">
        <v>82</v>
      </c>
    </row>
    <row r="224" s="13" customFormat="1">
      <c r="A224" s="13"/>
      <c r="B224" s="239"/>
      <c r="C224" s="240"/>
      <c r="D224" s="232" t="s">
        <v>1375</v>
      </c>
      <c r="E224" s="241" t="s">
        <v>19</v>
      </c>
      <c r="F224" s="242" t="s">
        <v>1383</v>
      </c>
      <c r="G224" s="240"/>
      <c r="H224" s="241" t="s">
        <v>19</v>
      </c>
      <c r="I224" s="243"/>
      <c r="J224" s="240"/>
      <c r="K224" s="240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1375</v>
      </c>
      <c r="AU224" s="248" t="s">
        <v>82</v>
      </c>
      <c r="AV224" s="13" t="s">
        <v>80</v>
      </c>
      <c r="AW224" s="13" t="s">
        <v>35</v>
      </c>
      <c r="AX224" s="13" t="s">
        <v>73</v>
      </c>
      <c r="AY224" s="248" t="s">
        <v>160</v>
      </c>
    </row>
    <row r="225" s="14" customFormat="1">
      <c r="A225" s="14"/>
      <c r="B225" s="249"/>
      <c r="C225" s="250"/>
      <c r="D225" s="232" t="s">
        <v>1375</v>
      </c>
      <c r="E225" s="251" t="s">
        <v>19</v>
      </c>
      <c r="F225" s="252" t="s">
        <v>1447</v>
      </c>
      <c r="G225" s="250"/>
      <c r="H225" s="253">
        <v>116.33</v>
      </c>
      <c r="I225" s="254"/>
      <c r="J225" s="250"/>
      <c r="K225" s="250"/>
      <c r="L225" s="255"/>
      <c r="M225" s="256"/>
      <c r="N225" s="257"/>
      <c r="O225" s="257"/>
      <c r="P225" s="257"/>
      <c r="Q225" s="257"/>
      <c r="R225" s="257"/>
      <c r="S225" s="257"/>
      <c r="T225" s="25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9" t="s">
        <v>1375</v>
      </c>
      <c r="AU225" s="259" t="s">
        <v>82</v>
      </c>
      <c r="AV225" s="14" t="s">
        <v>82</v>
      </c>
      <c r="AW225" s="14" t="s">
        <v>35</v>
      </c>
      <c r="AX225" s="14" t="s">
        <v>73</v>
      </c>
      <c r="AY225" s="259" t="s">
        <v>160</v>
      </c>
    </row>
    <row r="226" s="15" customFormat="1">
      <c r="A226" s="15"/>
      <c r="B226" s="260"/>
      <c r="C226" s="261"/>
      <c r="D226" s="232" t="s">
        <v>1375</v>
      </c>
      <c r="E226" s="262" t="s">
        <v>19</v>
      </c>
      <c r="F226" s="263" t="s">
        <v>1377</v>
      </c>
      <c r="G226" s="261"/>
      <c r="H226" s="264">
        <v>116.33</v>
      </c>
      <c r="I226" s="265"/>
      <c r="J226" s="261"/>
      <c r="K226" s="261"/>
      <c r="L226" s="266"/>
      <c r="M226" s="267"/>
      <c r="N226" s="268"/>
      <c r="O226" s="268"/>
      <c r="P226" s="268"/>
      <c r="Q226" s="268"/>
      <c r="R226" s="268"/>
      <c r="S226" s="268"/>
      <c r="T226" s="269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0" t="s">
        <v>1375</v>
      </c>
      <c r="AU226" s="270" t="s">
        <v>82</v>
      </c>
      <c r="AV226" s="15" t="s">
        <v>167</v>
      </c>
      <c r="AW226" s="15" t="s">
        <v>35</v>
      </c>
      <c r="AX226" s="15" t="s">
        <v>80</v>
      </c>
      <c r="AY226" s="270" t="s">
        <v>160</v>
      </c>
    </row>
    <row r="227" s="2" customFormat="1" ht="24.15" customHeight="1">
      <c r="A227" s="40"/>
      <c r="B227" s="41"/>
      <c r="C227" s="214" t="s">
        <v>189</v>
      </c>
      <c r="D227" s="214" t="s">
        <v>163</v>
      </c>
      <c r="E227" s="215" t="s">
        <v>1455</v>
      </c>
      <c r="F227" s="216" t="s">
        <v>1456</v>
      </c>
      <c r="G227" s="217" t="s">
        <v>1381</v>
      </c>
      <c r="H227" s="218">
        <v>54.229999999999997</v>
      </c>
      <c r="I227" s="219"/>
      <c r="J227" s="220">
        <f>ROUND(I227*H227,2)</f>
        <v>0</v>
      </c>
      <c r="K227" s="216" t="s">
        <v>1372</v>
      </c>
      <c r="L227" s="46"/>
      <c r="M227" s="221" t="s">
        <v>19</v>
      </c>
      <c r="N227" s="222" t="s">
        <v>44</v>
      </c>
      <c r="O227" s="86"/>
      <c r="P227" s="223">
        <f>O227*H227</f>
        <v>0</v>
      </c>
      <c r="Q227" s="223">
        <v>0</v>
      </c>
      <c r="R227" s="223">
        <f>Q227*H227</f>
        <v>0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167</v>
      </c>
      <c r="AT227" s="225" t="s">
        <v>163</v>
      </c>
      <c r="AU227" s="225" t="s">
        <v>82</v>
      </c>
      <c r="AY227" s="19" t="s">
        <v>160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80</v>
      </c>
      <c r="BK227" s="226">
        <f>ROUND(I227*H227,2)</f>
        <v>0</v>
      </c>
      <c r="BL227" s="19" t="s">
        <v>167</v>
      </c>
      <c r="BM227" s="225" t="s">
        <v>214</v>
      </c>
    </row>
    <row r="228" s="2" customFormat="1">
      <c r="A228" s="40"/>
      <c r="B228" s="41"/>
      <c r="C228" s="42"/>
      <c r="D228" s="237" t="s">
        <v>1373</v>
      </c>
      <c r="E228" s="42"/>
      <c r="F228" s="238" t="s">
        <v>1457</v>
      </c>
      <c r="G228" s="42"/>
      <c r="H228" s="42"/>
      <c r="I228" s="234"/>
      <c r="J228" s="42"/>
      <c r="K228" s="42"/>
      <c r="L228" s="46"/>
      <c r="M228" s="235"/>
      <c r="N228" s="236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1373</v>
      </c>
      <c r="AU228" s="19" t="s">
        <v>82</v>
      </c>
    </row>
    <row r="229" s="13" customFormat="1">
      <c r="A229" s="13"/>
      <c r="B229" s="239"/>
      <c r="C229" s="240"/>
      <c r="D229" s="232" t="s">
        <v>1375</v>
      </c>
      <c r="E229" s="241" t="s">
        <v>19</v>
      </c>
      <c r="F229" s="242" t="s">
        <v>1385</v>
      </c>
      <c r="G229" s="240"/>
      <c r="H229" s="241" t="s">
        <v>19</v>
      </c>
      <c r="I229" s="243"/>
      <c r="J229" s="240"/>
      <c r="K229" s="240"/>
      <c r="L229" s="244"/>
      <c r="M229" s="245"/>
      <c r="N229" s="246"/>
      <c r="O229" s="246"/>
      <c r="P229" s="246"/>
      <c r="Q229" s="246"/>
      <c r="R229" s="246"/>
      <c r="S229" s="246"/>
      <c r="T229" s="24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8" t="s">
        <v>1375</v>
      </c>
      <c r="AU229" s="248" t="s">
        <v>82</v>
      </c>
      <c r="AV229" s="13" t="s">
        <v>80</v>
      </c>
      <c r="AW229" s="13" t="s">
        <v>35</v>
      </c>
      <c r="AX229" s="13" t="s">
        <v>73</v>
      </c>
      <c r="AY229" s="248" t="s">
        <v>160</v>
      </c>
    </row>
    <row r="230" s="14" customFormat="1">
      <c r="A230" s="14"/>
      <c r="B230" s="249"/>
      <c r="C230" s="250"/>
      <c r="D230" s="232" t="s">
        <v>1375</v>
      </c>
      <c r="E230" s="251" t="s">
        <v>19</v>
      </c>
      <c r="F230" s="252" t="s">
        <v>1451</v>
      </c>
      <c r="G230" s="250"/>
      <c r="H230" s="253">
        <v>54.229999999999997</v>
      </c>
      <c r="I230" s="254"/>
      <c r="J230" s="250"/>
      <c r="K230" s="250"/>
      <c r="L230" s="255"/>
      <c r="M230" s="256"/>
      <c r="N230" s="257"/>
      <c r="O230" s="257"/>
      <c r="P230" s="257"/>
      <c r="Q230" s="257"/>
      <c r="R230" s="257"/>
      <c r="S230" s="257"/>
      <c r="T230" s="25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9" t="s">
        <v>1375</v>
      </c>
      <c r="AU230" s="259" t="s">
        <v>82</v>
      </c>
      <c r="AV230" s="14" t="s">
        <v>82</v>
      </c>
      <c r="AW230" s="14" t="s">
        <v>35</v>
      </c>
      <c r="AX230" s="14" t="s">
        <v>73</v>
      </c>
      <c r="AY230" s="259" t="s">
        <v>160</v>
      </c>
    </row>
    <row r="231" s="15" customFormat="1">
      <c r="A231" s="15"/>
      <c r="B231" s="260"/>
      <c r="C231" s="261"/>
      <c r="D231" s="232" t="s">
        <v>1375</v>
      </c>
      <c r="E231" s="262" t="s">
        <v>19</v>
      </c>
      <c r="F231" s="263" t="s">
        <v>1377</v>
      </c>
      <c r="G231" s="261"/>
      <c r="H231" s="264">
        <v>54.229999999999997</v>
      </c>
      <c r="I231" s="265"/>
      <c r="J231" s="261"/>
      <c r="K231" s="261"/>
      <c r="L231" s="266"/>
      <c r="M231" s="267"/>
      <c r="N231" s="268"/>
      <c r="O231" s="268"/>
      <c r="P231" s="268"/>
      <c r="Q231" s="268"/>
      <c r="R231" s="268"/>
      <c r="S231" s="268"/>
      <c r="T231" s="269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0" t="s">
        <v>1375</v>
      </c>
      <c r="AU231" s="270" t="s">
        <v>82</v>
      </c>
      <c r="AV231" s="15" t="s">
        <v>167</v>
      </c>
      <c r="AW231" s="15" t="s">
        <v>35</v>
      </c>
      <c r="AX231" s="15" t="s">
        <v>80</v>
      </c>
      <c r="AY231" s="270" t="s">
        <v>160</v>
      </c>
    </row>
    <row r="232" s="2" customFormat="1" ht="24.15" customHeight="1">
      <c r="A232" s="40"/>
      <c r="B232" s="41"/>
      <c r="C232" s="214" t="s">
        <v>222</v>
      </c>
      <c r="D232" s="214" t="s">
        <v>163</v>
      </c>
      <c r="E232" s="215" t="s">
        <v>1458</v>
      </c>
      <c r="F232" s="216" t="s">
        <v>1459</v>
      </c>
      <c r="G232" s="217" t="s">
        <v>1381</v>
      </c>
      <c r="H232" s="218">
        <v>54.229999999999997</v>
      </c>
      <c r="I232" s="219"/>
      <c r="J232" s="220">
        <f>ROUND(I232*H232,2)</f>
        <v>0</v>
      </c>
      <c r="K232" s="216" t="s">
        <v>1372</v>
      </c>
      <c r="L232" s="46"/>
      <c r="M232" s="221" t="s">
        <v>19</v>
      </c>
      <c r="N232" s="222" t="s">
        <v>44</v>
      </c>
      <c r="O232" s="86"/>
      <c r="P232" s="223">
        <f>O232*H232</f>
        <v>0</v>
      </c>
      <c r="Q232" s="223">
        <v>0</v>
      </c>
      <c r="R232" s="223">
        <f>Q232*H232</f>
        <v>0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167</v>
      </c>
      <c r="AT232" s="225" t="s">
        <v>163</v>
      </c>
      <c r="AU232" s="225" t="s">
        <v>82</v>
      </c>
      <c r="AY232" s="19" t="s">
        <v>160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80</v>
      </c>
      <c r="BK232" s="226">
        <f>ROUND(I232*H232,2)</f>
        <v>0</v>
      </c>
      <c r="BL232" s="19" t="s">
        <v>167</v>
      </c>
      <c r="BM232" s="225" t="s">
        <v>218</v>
      </c>
    </row>
    <row r="233" s="2" customFormat="1">
      <c r="A233" s="40"/>
      <c r="B233" s="41"/>
      <c r="C233" s="42"/>
      <c r="D233" s="237" t="s">
        <v>1373</v>
      </c>
      <c r="E233" s="42"/>
      <c r="F233" s="238" t="s">
        <v>1460</v>
      </c>
      <c r="G233" s="42"/>
      <c r="H233" s="42"/>
      <c r="I233" s="234"/>
      <c r="J233" s="42"/>
      <c r="K233" s="42"/>
      <c r="L233" s="46"/>
      <c r="M233" s="235"/>
      <c r="N233" s="236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1373</v>
      </c>
      <c r="AU233" s="19" t="s">
        <v>82</v>
      </c>
    </row>
    <row r="234" s="13" customFormat="1">
      <c r="A234" s="13"/>
      <c r="B234" s="239"/>
      <c r="C234" s="240"/>
      <c r="D234" s="232" t="s">
        <v>1375</v>
      </c>
      <c r="E234" s="241" t="s">
        <v>19</v>
      </c>
      <c r="F234" s="242" t="s">
        <v>1385</v>
      </c>
      <c r="G234" s="240"/>
      <c r="H234" s="241" t="s">
        <v>19</v>
      </c>
      <c r="I234" s="243"/>
      <c r="J234" s="240"/>
      <c r="K234" s="240"/>
      <c r="L234" s="244"/>
      <c r="M234" s="245"/>
      <c r="N234" s="246"/>
      <c r="O234" s="246"/>
      <c r="P234" s="246"/>
      <c r="Q234" s="246"/>
      <c r="R234" s="246"/>
      <c r="S234" s="246"/>
      <c r="T234" s="24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8" t="s">
        <v>1375</v>
      </c>
      <c r="AU234" s="248" t="s">
        <v>82</v>
      </c>
      <c r="AV234" s="13" t="s">
        <v>80</v>
      </c>
      <c r="AW234" s="13" t="s">
        <v>35</v>
      </c>
      <c r="AX234" s="13" t="s">
        <v>73</v>
      </c>
      <c r="AY234" s="248" t="s">
        <v>160</v>
      </c>
    </row>
    <row r="235" s="14" customFormat="1">
      <c r="A235" s="14"/>
      <c r="B235" s="249"/>
      <c r="C235" s="250"/>
      <c r="D235" s="232" t="s">
        <v>1375</v>
      </c>
      <c r="E235" s="251" t="s">
        <v>19</v>
      </c>
      <c r="F235" s="252" t="s">
        <v>1451</v>
      </c>
      <c r="G235" s="250"/>
      <c r="H235" s="253">
        <v>54.229999999999997</v>
      </c>
      <c r="I235" s="254"/>
      <c r="J235" s="250"/>
      <c r="K235" s="250"/>
      <c r="L235" s="255"/>
      <c r="M235" s="256"/>
      <c r="N235" s="257"/>
      <c r="O235" s="257"/>
      <c r="P235" s="257"/>
      <c r="Q235" s="257"/>
      <c r="R235" s="257"/>
      <c r="S235" s="257"/>
      <c r="T235" s="25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9" t="s">
        <v>1375</v>
      </c>
      <c r="AU235" s="259" t="s">
        <v>82</v>
      </c>
      <c r="AV235" s="14" t="s">
        <v>82</v>
      </c>
      <c r="AW235" s="14" t="s">
        <v>35</v>
      </c>
      <c r="AX235" s="14" t="s">
        <v>73</v>
      </c>
      <c r="AY235" s="259" t="s">
        <v>160</v>
      </c>
    </row>
    <row r="236" s="15" customFormat="1">
      <c r="A236" s="15"/>
      <c r="B236" s="260"/>
      <c r="C236" s="261"/>
      <c r="D236" s="232" t="s">
        <v>1375</v>
      </c>
      <c r="E236" s="262" t="s">
        <v>19</v>
      </c>
      <c r="F236" s="263" t="s">
        <v>1377</v>
      </c>
      <c r="G236" s="261"/>
      <c r="H236" s="264">
        <v>54.229999999999997</v>
      </c>
      <c r="I236" s="265"/>
      <c r="J236" s="261"/>
      <c r="K236" s="261"/>
      <c r="L236" s="266"/>
      <c r="M236" s="267"/>
      <c r="N236" s="268"/>
      <c r="O236" s="268"/>
      <c r="P236" s="268"/>
      <c r="Q236" s="268"/>
      <c r="R236" s="268"/>
      <c r="S236" s="268"/>
      <c r="T236" s="269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0" t="s">
        <v>1375</v>
      </c>
      <c r="AU236" s="270" t="s">
        <v>82</v>
      </c>
      <c r="AV236" s="15" t="s">
        <v>167</v>
      </c>
      <c r="AW236" s="15" t="s">
        <v>35</v>
      </c>
      <c r="AX236" s="15" t="s">
        <v>80</v>
      </c>
      <c r="AY236" s="270" t="s">
        <v>160</v>
      </c>
    </row>
    <row r="237" s="2" customFormat="1" ht="16.5" customHeight="1">
      <c r="A237" s="40"/>
      <c r="B237" s="41"/>
      <c r="C237" s="271" t="s">
        <v>227</v>
      </c>
      <c r="D237" s="271" t="s">
        <v>1287</v>
      </c>
      <c r="E237" s="272" t="s">
        <v>1461</v>
      </c>
      <c r="F237" s="273" t="s">
        <v>1462</v>
      </c>
      <c r="G237" s="274" t="s">
        <v>1463</v>
      </c>
      <c r="H237" s="275">
        <v>5.117</v>
      </c>
      <c r="I237" s="276"/>
      <c r="J237" s="277">
        <f>ROUND(I237*H237,2)</f>
        <v>0</v>
      </c>
      <c r="K237" s="273" t="s">
        <v>1372</v>
      </c>
      <c r="L237" s="278"/>
      <c r="M237" s="279" t="s">
        <v>19</v>
      </c>
      <c r="N237" s="280" t="s">
        <v>44</v>
      </c>
      <c r="O237" s="86"/>
      <c r="P237" s="223">
        <f>O237*H237</f>
        <v>0</v>
      </c>
      <c r="Q237" s="223">
        <v>0.001</v>
      </c>
      <c r="R237" s="223">
        <f>Q237*H237</f>
        <v>0.005117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190</v>
      </c>
      <c r="AT237" s="225" t="s">
        <v>1287</v>
      </c>
      <c r="AU237" s="225" t="s">
        <v>82</v>
      </c>
      <c r="AY237" s="19" t="s">
        <v>160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80</v>
      </c>
      <c r="BK237" s="226">
        <f>ROUND(I237*H237,2)</f>
        <v>0</v>
      </c>
      <c r="BL237" s="19" t="s">
        <v>167</v>
      </c>
      <c r="BM237" s="225" t="s">
        <v>1464</v>
      </c>
    </row>
    <row r="238" s="13" customFormat="1">
      <c r="A238" s="13"/>
      <c r="B238" s="239"/>
      <c r="C238" s="240"/>
      <c r="D238" s="232" t="s">
        <v>1375</v>
      </c>
      <c r="E238" s="241" t="s">
        <v>19</v>
      </c>
      <c r="F238" s="242" t="s">
        <v>1383</v>
      </c>
      <c r="G238" s="240"/>
      <c r="H238" s="241" t="s">
        <v>19</v>
      </c>
      <c r="I238" s="243"/>
      <c r="J238" s="240"/>
      <c r="K238" s="240"/>
      <c r="L238" s="244"/>
      <c r="M238" s="245"/>
      <c r="N238" s="246"/>
      <c r="O238" s="246"/>
      <c r="P238" s="246"/>
      <c r="Q238" s="246"/>
      <c r="R238" s="246"/>
      <c r="S238" s="246"/>
      <c r="T238" s="24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8" t="s">
        <v>1375</v>
      </c>
      <c r="AU238" s="248" t="s">
        <v>82</v>
      </c>
      <c r="AV238" s="13" t="s">
        <v>80</v>
      </c>
      <c r="AW238" s="13" t="s">
        <v>35</v>
      </c>
      <c r="AX238" s="13" t="s">
        <v>73</v>
      </c>
      <c r="AY238" s="248" t="s">
        <v>160</v>
      </c>
    </row>
    <row r="239" s="14" customFormat="1">
      <c r="A239" s="14"/>
      <c r="B239" s="249"/>
      <c r="C239" s="250"/>
      <c r="D239" s="232" t="s">
        <v>1375</v>
      </c>
      <c r="E239" s="251" t="s">
        <v>19</v>
      </c>
      <c r="F239" s="252" t="s">
        <v>1465</v>
      </c>
      <c r="G239" s="250"/>
      <c r="H239" s="253">
        <v>3.4900000000000002</v>
      </c>
      <c r="I239" s="254"/>
      <c r="J239" s="250"/>
      <c r="K239" s="250"/>
      <c r="L239" s="255"/>
      <c r="M239" s="256"/>
      <c r="N239" s="257"/>
      <c r="O239" s="257"/>
      <c r="P239" s="257"/>
      <c r="Q239" s="257"/>
      <c r="R239" s="257"/>
      <c r="S239" s="257"/>
      <c r="T239" s="25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9" t="s">
        <v>1375</v>
      </c>
      <c r="AU239" s="259" t="s">
        <v>82</v>
      </c>
      <c r="AV239" s="14" t="s">
        <v>82</v>
      </c>
      <c r="AW239" s="14" t="s">
        <v>35</v>
      </c>
      <c r="AX239" s="14" t="s">
        <v>73</v>
      </c>
      <c r="AY239" s="259" t="s">
        <v>160</v>
      </c>
    </row>
    <row r="240" s="13" customFormat="1">
      <c r="A240" s="13"/>
      <c r="B240" s="239"/>
      <c r="C240" s="240"/>
      <c r="D240" s="232" t="s">
        <v>1375</v>
      </c>
      <c r="E240" s="241" t="s">
        <v>19</v>
      </c>
      <c r="F240" s="242" t="s">
        <v>1385</v>
      </c>
      <c r="G240" s="240"/>
      <c r="H240" s="241" t="s">
        <v>19</v>
      </c>
      <c r="I240" s="243"/>
      <c r="J240" s="240"/>
      <c r="K240" s="240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1375</v>
      </c>
      <c r="AU240" s="248" t="s">
        <v>82</v>
      </c>
      <c r="AV240" s="13" t="s">
        <v>80</v>
      </c>
      <c r="AW240" s="13" t="s">
        <v>35</v>
      </c>
      <c r="AX240" s="13" t="s">
        <v>73</v>
      </c>
      <c r="AY240" s="248" t="s">
        <v>160</v>
      </c>
    </row>
    <row r="241" s="14" customFormat="1">
      <c r="A241" s="14"/>
      <c r="B241" s="249"/>
      <c r="C241" s="250"/>
      <c r="D241" s="232" t="s">
        <v>1375</v>
      </c>
      <c r="E241" s="251" t="s">
        <v>19</v>
      </c>
      <c r="F241" s="252" t="s">
        <v>1466</v>
      </c>
      <c r="G241" s="250"/>
      <c r="H241" s="253">
        <v>1.627</v>
      </c>
      <c r="I241" s="254"/>
      <c r="J241" s="250"/>
      <c r="K241" s="250"/>
      <c r="L241" s="255"/>
      <c r="M241" s="256"/>
      <c r="N241" s="257"/>
      <c r="O241" s="257"/>
      <c r="P241" s="257"/>
      <c r="Q241" s="257"/>
      <c r="R241" s="257"/>
      <c r="S241" s="257"/>
      <c r="T241" s="25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9" t="s">
        <v>1375</v>
      </c>
      <c r="AU241" s="259" t="s">
        <v>82</v>
      </c>
      <c r="AV241" s="14" t="s">
        <v>82</v>
      </c>
      <c r="AW241" s="14" t="s">
        <v>35</v>
      </c>
      <c r="AX241" s="14" t="s">
        <v>73</v>
      </c>
      <c r="AY241" s="259" t="s">
        <v>160</v>
      </c>
    </row>
    <row r="242" s="15" customFormat="1">
      <c r="A242" s="15"/>
      <c r="B242" s="260"/>
      <c r="C242" s="261"/>
      <c r="D242" s="232" t="s">
        <v>1375</v>
      </c>
      <c r="E242" s="262" t="s">
        <v>19</v>
      </c>
      <c r="F242" s="263" t="s">
        <v>1377</v>
      </c>
      <c r="G242" s="261"/>
      <c r="H242" s="264">
        <v>5.117</v>
      </c>
      <c r="I242" s="265"/>
      <c r="J242" s="261"/>
      <c r="K242" s="261"/>
      <c r="L242" s="266"/>
      <c r="M242" s="267"/>
      <c r="N242" s="268"/>
      <c r="O242" s="268"/>
      <c r="P242" s="268"/>
      <c r="Q242" s="268"/>
      <c r="R242" s="268"/>
      <c r="S242" s="268"/>
      <c r="T242" s="26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0" t="s">
        <v>1375</v>
      </c>
      <c r="AU242" s="270" t="s">
        <v>82</v>
      </c>
      <c r="AV242" s="15" t="s">
        <v>167</v>
      </c>
      <c r="AW242" s="15" t="s">
        <v>35</v>
      </c>
      <c r="AX242" s="15" t="s">
        <v>80</v>
      </c>
      <c r="AY242" s="270" t="s">
        <v>160</v>
      </c>
    </row>
    <row r="243" s="12" customFormat="1" ht="22.8" customHeight="1">
      <c r="A243" s="12"/>
      <c r="B243" s="198"/>
      <c r="C243" s="199"/>
      <c r="D243" s="200" t="s">
        <v>72</v>
      </c>
      <c r="E243" s="212" t="s">
        <v>7</v>
      </c>
      <c r="F243" s="212" t="s">
        <v>1467</v>
      </c>
      <c r="G243" s="199"/>
      <c r="H243" s="199"/>
      <c r="I243" s="202"/>
      <c r="J243" s="213">
        <f>BK243</f>
        <v>0</v>
      </c>
      <c r="K243" s="199"/>
      <c r="L243" s="204"/>
      <c r="M243" s="205"/>
      <c r="N243" s="206"/>
      <c r="O243" s="206"/>
      <c r="P243" s="207">
        <f>SUM(P244:P260)</f>
        <v>0</v>
      </c>
      <c r="Q243" s="206"/>
      <c r="R243" s="207">
        <f>SUM(R244:R260)</f>
        <v>17.492201999999999</v>
      </c>
      <c r="S243" s="206"/>
      <c r="T243" s="208">
        <f>SUM(T244:T260)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9" t="s">
        <v>80</v>
      </c>
      <c r="AT243" s="210" t="s">
        <v>72</v>
      </c>
      <c r="AU243" s="210" t="s">
        <v>80</v>
      </c>
      <c r="AY243" s="209" t="s">
        <v>160</v>
      </c>
      <c r="BK243" s="211">
        <f>SUM(BK244:BK260)</f>
        <v>0</v>
      </c>
    </row>
    <row r="244" s="2" customFormat="1" ht="16.5" customHeight="1">
      <c r="A244" s="40"/>
      <c r="B244" s="41"/>
      <c r="C244" s="214" t="s">
        <v>231</v>
      </c>
      <c r="D244" s="214" t="s">
        <v>163</v>
      </c>
      <c r="E244" s="215" t="s">
        <v>1468</v>
      </c>
      <c r="F244" s="216" t="s">
        <v>1469</v>
      </c>
      <c r="G244" s="217" t="s">
        <v>1389</v>
      </c>
      <c r="H244" s="218">
        <v>7</v>
      </c>
      <c r="I244" s="219"/>
      <c r="J244" s="220">
        <f>ROUND(I244*H244,2)</f>
        <v>0</v>
      </c>
      <c r="K244" s="216" t="s">
        <v>1372</v>
      </c>
      <c r="L244" s="46"/>
      <c r="M244" s="221" t="s">
        <v>19</v>
      </c>
      <c r="N244" s="222" t="s">
        <v>44</v>
      </c>
      <c r="O244" s="86"/>
      <c r="P244" s="223">
        <f>O244*H244</f>
        <v>0</v>
      </c>
      <c r="Q244" s="223">
        <v>1.6299999999999999</v>
      </c>
      <c r="R244" s="223">
        <f>Q244*H244</f>
        <v>11.41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167</v>
      </c>
      <c r="AT244" s="225" t="s">
        <v>163</v>
      </c>
      <c r="AU244" s="225" t="s">
        <v>82</v>
      </c>
      <c r="AY244" s="19" t="s">
        <v>160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80</v>
      </c>
      <c r="BK244" s="226">
        <f>ROUND(I244*H244,2)</f>
        <v>0</v>
      </c>
      <c r="BL244" s="19" t="s">
        <v>167</v>
      </c>
      <c r="BM244" s="225" t="s">
        <v>226</v>
      </c>
    </row>
    <row r="245" s="2" customFormat="1">
      <c r="A245" s="40"/>
      <c r="B245" s="41"/>
      <c r="C245" s="42"/>
      <c r="D245" s="237" t="s">
        <v>1373</v>
      </c>
      <c r="E245" s="42"/>
      <c r="F245" s="238" t="s">
        <v>1470</v>
      </c>
      <c r="G245" s="42"/>
      <c r="H245" s="42"/>
      <c r="I245" s="234"/>
      <c r="J245" s="42"/>
      <c r="K245" s="42"/>
      <c r="L245" s="46"/>
      <c r="M245" s="235"/>
      <c r="N245" s="236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1373</v>
      </c>
      <c r="AU245" s="19" t="s">
        <v>82</v>
      </c>
    </row>
    <row r="246" s="13" customFormat="1">
      <c r="A246" s="13"/>
      <c r="B246" s="239"/>
      <c r="C246" s="240"/>
      <c r="D246" s="232" t="s">
        <v>1375</v>
      </c>
      <c r="E246" s="241" t="s">
        <v>19</v>
      </c>
      <c r="F246" s="242" t="s">
        <v>1432</v>
      </c>
      <c r="G246" s="240"/>
      <c r="H246" s="241" t="s">
        <v>19</v>
      </c>
      <c r="I246" s="243"/>
      <c r="J246" s="240"/>
      <c r="K246" s="240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1375</v>
      </c>
      <c r="AU246" s="248" t="s">
        <v>82</v>
      </c>
      <c r="AV246" s="13" t="s">
        <v>80</v>
      </c>
      <c r="AW246" s="13" t="s">
        <v>35</v>
      </c>
      <c r="AX246" s="13" t="s">
        <v>73</v>
      </c>
      <c r="AY246" s="248" t="s">
        <v>160</v>
      </c>
    </row>
    <row r="247" s="14" customFormat="1">
      <c r="A247" s="14"/>
      <c r="B247" s="249"/>
      <c r="C247" s="250"/>
      <c r="D247" s="232" t="s">
        <v>1375</v>
      </c>
      <c r="E247" s="251" t="s">
        <v>19</v>
      </c>
      <c r="F247" s="252" t="s">
        <v>1471</v>
      </c>
      <c r="G247" s="250"/>
      <c r="H247" s="253">
        <v>7</v>
      </c>
      <c r="I247" s="254"/>
      <c r="J247" s="250"/>
      <c r="K247" s="250"/>
      <c r="L247" s="255"/>
      <c r="M247" s="256"/>
      <c r="N247" s="257"/>
      <c r="O247" s="257"/>
      <c r="P247" s="257"/>
      <c r="Q247" s="257"/>
      <c r="R247" s="257"/>
      <c r="S247" s="257"/>
      <c r="T247" s="25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9" t="s">
        <v>1375</v>
      </c>
      <c r="AU247" s="259" t="s">
        <v>82</v>
      </c>
      <c r="AV247" s="14" t="s">
        <v>82</v>
      </c>
      <c r="AW247" s="14" t="s">
        <v>35</v>
      </c>
      <c r="AX247" s="14" t="s">
        <v>73</v>
      </c>
      <c r="AY247" s="259" t="s">
        <v>160</v>
      </c>
    </row>
    <row r="248" s="15" customFormat="1">
      <c r="A248" s="15"/>
      <c r="B248" s="260"/>
      <c r="C248" s="261"/>
      <c r="D248" s="232" t="s">
        <v>1375</v>
      </c>
      <c r="E248" s="262" t="s">
        <v>19</v>
      </c>
      <c r="F248" s="263" t="s">
        <v>1377</v>
      </c>
      <c r="G248" s="261"/>
      <c r="H248" s="264">
        <v>7</v>
      </c>
      <c r="I248" s="265"/>
      <c r="J248" s="261"/>
      <c r="K248" s="261"/>
      <c r="L248" s="266"/>
      <c r="M248" s="267"/>
      <c r="N248" s="268"/>
      <c r="O248" s="268"/>
      <c r="P248" s="268"/>
      <c r="Q248" s="268"/>
      <c r="R248" s="268"/>
      <c r="S248" s="268"/>
      <c r="T248" s="269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0" t="s">
        <v>1375</v>
      </c>
      <c r="AU248" s="270" t="s">
        <v>82</v>
      </c>
      <c r="AV248" s="15" t="s">
        <v>167</v>
      </c>
      <c r="AW248" s="15" t="s">
        <v>35</v>
      </c>
      <c r="AX248" s="15" t="s">
        <v>80</v>
      </c>
      <c r="AY248" s="270" t="s">
        <v>160</v>
      </c>
    </row>
    <row r="249" s="2" customFormat="1" ht="16.5" customHeight="1">
      <c r="A249" s="40"/>
      <c r="B249" s="41"/>
      <c r="C249" s="214" t="s">
        <v>193</v>
      </c>
      <c r="D249" s="214" t="s">
        <v>163</v>
      </c>
      <c r="E249" s="215" t="s">
        <v>1472</v>
      </c>
      <c r="F249" s="216" t="s">
        <v>1473</v>
      </c>
      <c r="G249" s="217" t="s">
        <v>1389</v>
      </c>
      <c r="H249" s="218">
        <v>3.1499999999999999</v>
      </c>
      <c r="I249" s="219"/>
      <c r="J249" s="220">
        <f>ROUND(I249*H249,2)</f>
        <v>0</v>
      </c>
      <c r="K249" s="216" t="s">
        <v>1372</v>
      </c>
      <c r="L249" s="46"/>
      <c r="M249" s="221" t="s">
        <v>19</v>
      </c>
      <c r="N249" s="222" t="s">
        <v>44</v>
      </c>
      <c r="O249" s="86"/>
      <c r="P249" s="223">
        <f>O249*H249</f>
        <v>0</v>
      </c>
      <c r="Q249" s="223">
        <v>1.9199999999999999</v>
      </c>
      <c r="R249" s="223">
        <f>Q249*H249</f>
        <v>6.048</v>
      </c>
      <c r="S249" s="223">
        <v>0</v>
      </c>
      <c r="T249" s="224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5" t="s">
        <v>167</v>
      </c>
      <c r="AT249" s="225" t="s">
        <v>163</v>
      </c>
      <c r="AU249" s="225" t="s">
        <v>82</v>
      </c>
      <c r="AY249" s="19" t="s">
        <v>160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9" t="s">
        <v>80</v>
      </c>
      <c r="BK249" s="226">
        <f>ROUND(I249*H249,2)</f>
        <v>0</v>
      </c>
      <c r="BL249" s="19" t="s">
        <v>167</v>
      </c>
      <c r="BM249" s="225" t="s">
        <v>230</v>
      </c>
    </row>
    <row r="250" s="2" customFormat="1">
      <c r="A250" s="40"/>
      <c r="B250" s="41"/>
      <c r="C250" s="42"/>
      <c r="D250" s="237" t="s">
        <v>1373</v>
      </c>
      <c r="E250" s="42"/>
      <c r="F250" s="238" t="s">
        <v>1474</v>
      </c>
      <c r="G250" s="42"/>
      <c r="H250" s="42"/>
      <c r="I250" s="234"/>
      <c r="J250" s="42"/>
      <c r="K250" s="42"/>
      <c r="L250" s="46"/>
      <c r="M250" s="235"/>
      <c r="N250" s="236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1373</v>
      </c>
      <c r="AU250" s="19" t="s">
        <v>82</v>
      </c>
    </row>
    <row r="251" s="13" customFormat="1">
      <c r="A251" s="13"/>
      <c r="B251" s="239"/>
      <c r="C251" s="240"/>
      <c r="D251" s="232" t="s">
        <v>1375</v>
      </c>
      <c r="E251" s="241" t="s">
        <v>19</v>
      </c>
      <c r="F251" s="242" t="s">
        <v>1432</v>
      </c>
      <c r="G251" s="240"/>
      <c r="H251" s="241" t="s">
        <v>19</v>
      </c>
      <c r="I251" s="243"/>
      <c r="J251" s="240"/>
      <c r="K251" s="240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1375</v>
      </c>
      <c r="AU251" s="248" t="s">
        <v>82</v>
      </c>
      <c r="AV251" s="13" t="s">
        <v>80</v>
      </c>
      <c r="AW251" s="13" t="s">
        <v>35</v>
      </c>
      <c r="AX251" s="13" t="s">
        <v>73</v>
      </c>
      <c r="AY251" s="248" t="s">
        <v>160</v>
      </c>
    </row>
    <row r="252" s="14" customFormat="1">
      <c r="A252" s="14"/>
      <c r="B252" s="249"/>
      <c r="C252" s="250"/>
      <c r="D252" s="232" t="s">
        <v>1375</v>
      </c>
      <c r="E252" s="251" t="s">
        <v>19</v>
      </c>
      <c r="F252" s="252" t="s">
        <v>1475</v>
      </c>
      <c r="G252" s="250"/>
      <c r="H252" s="253">
        <v>3.1499999999999999</v>
      </c>
      <c r="I252" s="254"/>
      <c r="J252" s="250"/>
      <c r="K252" s="250"/>
      <c r="L252" s="255"/>
      <c r="M252" s="256"/>
      <c r="N252" s="257"/>
      <c r="O252" s="257"/>
      <c r="P252" s="257"/>
      <c r="Q252" s="257"/>
      <c r="R252" s="257"/>
      <c r="S252" s="257"/>
      <c r="T252" s="258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9" t="s">
        <v>1375</v>
      </c>
      <c r="AU252" s="259" t="s">
        <v>82</v>
      </c>
      <c r="AV252" s="14" t="s">
        <v>82</v>
      </c>
      <c r="AW252" s="14" t="s">
        <v>35</v>
      </c>
      <c r="AX252" s="14" t="s">
        <v>73</v>
      </c>
      <c r="AY252" s="259" t="s">
        <v>160</v>
      </c>
    </row>
    <row r="253" s="15" customFormat="1">
      <c r="A253" s="15"/>
      <c r="B253" s="260"/>
      <c r="C253" s="261"/>
      <c r="D253" s="232" t="s">
        <v>1375</v>
      </c>
      <c r="E253" s="262" t="s">
        <v>19</v>
      </c>
      <c r="F253" s="263" t="s">
        <v>1377</v>
      </c>
      <c r="G253" s="261"/>
      <c r="H253" s="264">
        <v>3.1499999999999999</v>
      </c>
      <c r="I253" s="265"/>
      <c r="J253" s="261"/>
      <c r="K253" s="261"/>
      <c r="L253" s="266"/>
      <c r="M253" s="267"/>
      <c r="N253" s="268"/>
      <c r="O253" s="268"/>
      <c r="P253" s="268"/>
      <c r="Q253" s="268"/>
      <c r="R253" s="268"/>
      <c r="S253" s="268"/>
      <c r="T253" s="269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0" t="s">
        <v>1375</v>
      </c>
      <c r="AU253" s="270" t="s">
        <v>82</v>
      </c>
      <c r="AV253" s="15" t="s">
        <v>167</v>
      </c>
      <c r="AW253" s="15" t="s">
        <v>35</v>
      </c>
      <c r="AX253" s="15" t="s">
        <v>80</v>
      </c>
      <c r="AY253" s="270" t="s">
        <v>160</v>
      </c>
    </row>
    <row r="254" s="2" customFormat="1" ht="16.5" customHeight="1">
      <c r="A254" s="40"/>
      <c r="B254" s="41"/>
      <c r="C254" s="214" t="s">
        <v>7</v>
      </c>
      <c r="D254" s="214" t="s">
        <v>163</v>
      </c>
      <c r="E254" s="215" t="s">
        <v>1476</v>
      </c>
      <c r="F254" s="216" t="s">
        <v>1477</v>
      </c>
      <c r="G254" s="217" t="s">
        <v>166</v>
      </c>
      <c r="H254" s="218">
        <v>35</v>
      </c>
      <c r="I254" s="219"/>
      <c r="J254" s="220">
        <f>ROUND(I254*H254,2)</f>
        <v>0</v>
      </c>
      <c r="K254" s="216" t="s">
        <v>1372</v>
      </c>
      <c r="L254" s="46"/>
      <c r="M254" s="221" t="s">
        <v>19</v>
      </c>
      <c r="N254" s="222" t="s">
        <v>44</v>
      </c>
      <c r="O254" s="86"/>
      <c r="P254" s="223">
        <f>O254*H254</f>
        <v>0</v>
      </c>
      <c r="Q254" s="223">
        <v>0.00048999999999999998</v>
      </c>
      <c r="R254" s="223">
        <f>Q254*H254</f>
        <v>0.017149999999999999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167</v>
      </c>
      <c r="AT254" s="225" t="s">
        <v>163</v>
      </c>
      <c r="AU254" s="225" t="s">
        <v>82</v>
      </c>
      <c r="AY254" s="19" t="s">
        <v>160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80</v>
      </c>
      <c r="BK254" s="226">
        <f>ROUND(I254*H254,2)</f>
        <v>0</v>
      </c>
      <c r="BL254" s="19" t="s">
        <v>167</v>
      </c>
      <c r="BM254" s="225" t="s">
        <v>313</v>
      </c>
    </row>
    <row r="255" s="2" customFormat="1">
      <c r="A255" s="40"/>
      <c r="B255" s="41"/>
      <c r="C255" s="42"/>
      <c r="D255" s="237" t="s">
        <v>1373</v>
      </c>
      <c r="E255" s="42"/>
      <c r="F255" s="238" t="s">
        <v>1478</v>
      </c>
      <c r="G255" s="42"/>
      <c r="H255" s="42"/>
      <c r="I255" s="234"/>
      <c r="J255" s="42"/>
      <c r="K255" s="42"/>
      <c r="L255" s="46"/>
      <c r="M255" s="235"/>
      <c r="N255" s="236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1373</v>
      </c>
      <c r="AU255" s="19" t="s">
        <v>82</v>
      </c>
    </row>
    <row r="256" s="2" customFormat="1" ht="16.5" customHeight="1">
      <c r="A256" s="40"/>
      <c r="B256" s="41"/>
      <c r="C256" s="214" t="s">
        <v>197</v>
      </c>
      <c r="D256" s="214" t="s">
        <v>163</v>
      </c>
      <c r="E256" s="215" t="s">
        <v>1479</v>
      </c>
      <c r="F256" s="216" t="s">
        <v>1480</v>
      </c>
      <c r="G256" s="217" t="s">
        <v>225</v>
      </c>
      <c r="H256" s="218">
        <v>1</v>
      </c>
      <c r="I256" s="219"/>
      <c r="J256" s="220">
        <f>ROUND(I256*H256,2)</f>
        <v>0</v>
      </c>
      <c r="K256" s="216" t="s">
        <v>19</v>
      </c>
      <c r="L256" s="46"/>
      <c r="M256" s="221" t="s">
        <v>19</v>
      </c>
      <c r="N256" s="222" t="s">
        <v>44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167</v>
      </c>
      <c r="AT256" s="225" t="s">
        <v>163</v>
      </c>
      <c r="AU256" s="225" t="s">
        <v>82</v>
      </c>
      <c r="AY256" s="19" t="s">
        <v>160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80</v>
      </c>
      <c r="BK256" s="226">
        <f>ROUND(I256*H256,2)</f>
        <v>0</v>
      </c>
      <c r="BL256" s="19" t="s">
        <v>167</v>
      </c>
      <c r="BM256" s="225" t="s">
        <v>234</v>
      </c>
    </row>
    <row r="257" s="2" customFormat="1" ht="24.15" customHeight="1">
      <c r="A257" s="40"/>
      <c r="B257" s="41"/>
      <c r="C257" s="271" t="s">
        <v>244</v>
      </c>
      <c r="D257" s="271" t="s">
        <v>1287</v>
      </c>
      <c r="E257" s="272" t="s">
        <v>1481</v>
      </c>
      <c r="F257" s="273" t="s">
        <v>1482</v>
      </c>
      <c r="G257" s="274" t="s">
        <v>166</v>
      </c>
      <c r="H257" s="275">
        <v>35.524999999999999</v>
      </c>
      <c r="I257" s="276"/>
      <c r="J257" s="277">
        <f>ROUND(I257*H257,2)</f>
        <v>0</v>
      </c>
      <c r="K257" s="273" t="s">
        <v>1372</v>
      </c>
      <c r="L257" s="278"/>
      <c r="M257" s="279" t="s">
        <v>19</v>
      </c>
      <c r="N257" s="280" t="s">
        <v>44</v>
      </c>
      <c r="O257" s="86"/>
      <c r="P257" s="223">
        <f>O257*H257</f>
        <v>0</v>
      </c>
      <c r="Q257" s="223">
        <v>0.00048000000000000001</v>
      </c>
      <c r="R257" s="223">
        <f>Q257*H257</f>
        <v>0.017052000000000001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190</v>
      </c>
      <c r="AT257" s="225" t="s">
        <v>1287</v>
      </c>
      <c r="AU257" s="225" t="s">
        <v>82</v>
      </c>
      <c r="AY257" s="19" t="s">
        <v>160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80</v>
      </c>
      <c r="BK257" s="226">
        <f>ROUND(I257*H257,2)</f>
        <v>0</v>
      </c>
      <c r="BL257" s="19" t="s">
        <v>167</v>
      </c>
      <c r="BM257" s="225" t="s">
        <v>1483</v>
      </c>
    </row>
    <row r="258" s="13" customFormat="1">
      <c r="A258" s="13"/>
      <c r="B258" s="239"/>
      <c r="C258" s="240"/>
      <c r="D258" s="232" t="s">
        <v>1375</v>
      </c>
      <c r="E258" s="241" t="s">
        <v>19</v>
      </c>
      <c r="F258" s="242" t="s">
        <v>1432</v>
      </c>
      <c r="G258" s="240"/>
      <c r="H258" s="241" t="s">
        <v>19</v>
      </c>
      <c r="I258" s="243"/>
      <c r="J258" s="240"/>
      <c r="K258" s="240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1375</v>
      </c>
      <c r="AU258" s="248" t="s">
        <v>82</v>
      </c>
      <c r="AV258" s="13" t="s">
        <v>80</v>
      </c>
      <c r="AW258" s="13" t="s">
        <v>35</v>
      </c>
      <c r="AX258" s="13" t="s">
        <v>73</v>
      </c>
      <c r="AY258" s="248" t="s">
        <v>160</v>
      </c>
    </row>
    <row r="259" s="14" customFormat="1">
      <c r="A259" s="14"/>
      <c r="B259" s="249"/>
      <c r="C259" s="250"/>
      <c r="D259" s="232" t="s">
        <v>1375</v>
      </c>
      <c r="E259" s="251" t="s">
        <v>19</v>
      </c>
      <c r="F259" s="252" t="s">
        <v>1484</v>
      </c>
      <c r="G259" s="250"/>
      <c r="H259" s="253">
        <v>35.524999999999999</v>
      </c>
      <c r="I259" s="254"/>
      <c r="J259" s="250"/>
      <c r="K259" s="250"/>
      <c r="L259" s="255"/>
      <c r="M259" s="256"/>
      <c r="N259" s="257"/>
      <c r="O259" s="257"/>
      <c r="P259" s="257"/>
      <c r="Q259" s="257"/>
      <c r="R259" s="257"/>
      <c r="S259" s="257"/>
      <c r="T259" s="25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9" t="s">
        <v>1375</v>
      </c>
      <c r="AU259" s="259" t="s">
        <v>82</v>
      </c>
      <c r="AV259" s="14" t="s">
        <v>82</v>
      </c>
      <c r="AW259" s="14" t="s">
        <v>35</v>
      </c>
      <c r="AX259" s="14" t="s">
        <v>73</v>
      </c>
      <c r="AY259" s="259" t="s">
        <v>160</v>
      </c>
    </row>
    <row r="260" s="15" customFormat="1">
      <c r="A260" s="15"/>
      <c r="B260" s="260"/>
      <c r="C260" s="261"/>
      <c r="D260" s="232" t="s">
        <v>1375</v>
      </c>
      <c r="E260" s="262" t="s">
        <v>19</v>
      </c>
      <c r="F260" s="263" t="s">
        <v>1377</v>
      </c>
      <c r="G260" s="261"/>
      <c r="H260" s="264">
        <v>35.524999999999999</v>
      </c>
      <c r="I260" s="265"/>
      <c r="J260" s="261"/>
      <c r="K260" s="261"/>
      <c r="L260" s="266"/>
      <c r="M260" s="267"/>
      <c r="N260" s="268"/>
      <c r="O260" s="268"/>
      <c r="P260" s="268"/>
      <c r="Q260" s="268"/>
      <c r="R260" s="268"/>
      <c r="S260" s="268"/>
      <c r="T260" s="269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0" t="s">
        <v>1375</v>
      </c>
      <c r="AU260" s="270" t="s">
        <v>82</v>
      </c>
      <c r="AV260" s="15" t="s">
        <v>167</v>
      </c>
      <c r="AW260" s="15" t="s">
        <v>35</v>
      </c>
      <c r="AX260" s="15" t="s">
        <v>80</v>
      </c>
      <c r="AY260" s="270" t="s">
        <v>160</v>
      </c>
    </row>
    <row r="261" s="12" customFormat="1" ht="22.8" customHeight="1">
      <c r="A261" s="12"/>
      <c r="B261" s="198"/>
      <c r="C261" s="199"/>
      <c r="D261" s="200" t="s">
        <v>72</v>
      </c>
      <c r="E261" s="212" t="s">
        <v>260</v>
      </c>
      <c r="F261" s="212" t="s">
        <v>1485</v>
      </c>
      <c r="G261" s="199"/>
      <c r="H261" s="199"/>
      <c r="I261" s="202"/>
      <c r="J261" s="213">
        <f>BK261</f>
        <v>0</v>
      </c>
      <c r="K261" s="199"/>
      <c r="L261" s="204"/>
      <c r="M261" s="205"/>
      <c r="N261" s="206"/>
      <c r="O261" s="206"/>
      <c r="P261" s="207">
        <f>SUM(P262:P278)</f>
        <v>0</v>
      </c>
      <c r="Q261" s="206"/>
      <c r="R261" s="207">
        <f>SUM(R262:R278)</f>
        <v>0.53469884000000001</v>
      </c>
      <c r="S261" s="206"/>
      <c r="T261" s="208">
        <f>SUM(T262:T278)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9" t="s">
        <v>80</v>
      </c>
      <c r="AT261" s="210" t="s">
        <v>72</v>
      </c>
      <c r="AU261" s="210" t="s">
        <v>80</v>
      </c>
      <c r="AY261" s="209" t="s">
        <v>160</v>
      </c>
      <c r="BK261" s="211">
        <f>SUM(BK262:BK278)</f>
        <v>0</v>
      </c>
    </row>
    <row r="262" s="2" customFormat="1" ht="21.75" customHeight="1">
      <c r="A262" s="40"/>
      <c r="B262" s="41"/>
      <c r="C262" s="214" t="s">
        <v>526</v>
      </c>
      <c r="D262" s="214" t="s">
        <v>163</v>
      </c>
      <c r="E262" s="215" t="s">
        <v>1486</v>
      </c>
      <c r="F262" s="216" t="s">
        <v>1487</v>
      </c>
      <c r="G262" s="217" t="s">
        <v>1421</v>
      </c>
      <c r="H262" s="218">
        <v>0.056000000000000001</v>
      </c>
      <c r="I262" s="219"/>
      <c r="J262" s="220">
        <f>ROUND(I262*H262,2)</f>
        <v>0</v>
      </c>
      <c r="K262" s="216" t="s">
        <v>1372</v>
      </c>
      <c r="L262" s="46"/>
      <c r="M262" s="221" t="s">
        <v>19</v>
      </c>
      <c r="N262" s="222" t="s">
        <v>44</v>
      </c>
      <c r="O262" s="86"/>
      <c r="P262" s="223">
        <f>O262*H262</f>
        <v>0</v>
      </c>
      <c r="Q262" s="223">
        <v>1.0405100000000001</v>
      </c>
      <c r="R262" s="223">
        <f>Q262*H262</f>
        <v>0.058268560000000004</v>
      </c>
      <c r="S262" s="223">
        <v>0</v>
      </c>
      <c r="T262" s="224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5" t="s">
        <v>167</v>
      </c>
      <c r="AT262" s="225" t="s">
        <v>163</v>
      </c>
      <c r="AU262" s="225" t="s">
        <v>82</v>
      </c>
      <c r="AY262" s="19" t="s">
        <v>160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9" t="s">
        <v>80</v>
      </c>
      <c r="BK262" s="226">
        <f>ROUND(I262*H262,2)</f>
        <v>0</v>
      </c>
      <c r="BL262" s="19" t="s">
        <v>167</v>
      </c>
      <c r="BM262" s="225" t="s">
        <v>1488</v>
      </c>
    </row>
    <row r="263" s="2" customFormat="1">
      <c r="A263" s="40"/>
      <c r="B263" s="41"/>
      <c r="C263" s="42"/>
      <c r="D263" s="237" t="s">
        <v>1373</v>
      </c>
      <c r="E263" s="42"/>
      <c r="F263" s="238" t="s">
        <v>1489</v>
      </c>
      <c r="G263" s="42"/>
      <c r="H263" s="42"/>
      <c r="I263" s="234"/>
      <c r="J263" s="42"/>
      <c r="K263" s="42"/>
      <c r="L263" s="46"/>
      <c r="M263" s="235"/>
      <c r="N263" s="236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1373</v>
      </c>
      <c r="AU263" s="19" t="s">
        <v>82</v>
      </c>
    </row>
    <row r="264" s="13" customFormat="1">
      <c r="A264" s="13"/>
      <c r="B264" s="239"/>
      <c r="C264" s="240"/>
      <c r="D264" s="232" t="s">
        <v>1375</v>
      </c>
      <c r="E264" s="241" t="s">
        <v>19</v>
      </c>
      <c r="F264" s="242" t="s">
        <v>1490</v>
      </c>
      <c r="G264" s="240"/>
      <c r="H264" s="241" t="s">
        <v>19</v>
      </c>
      <c r="I264" s="243"/>
      <c r="J264" s="240"/>
      <c r="K264" s="240"/>
      <c r="L264" s="244"/>
      <c r="M264" s="245"/>
      <c r="N264" s="246"/>
      <c r="O264" s="246"/>
      <c r="P264" s="246"/>
      <c r="Q264" s="246"/>
      <c r="R264" s="246"/>
      <c r="S264" s="246"/>
      <c r="T264" s="24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8" t="s">
        <v>1375</v>
      </c>
      <c r="AU264" s="248" t="s">
        <v>82</v>
      </c>
      <c r="AV264" s="13" t="s">
        <v>80</v>
      </c>
      <c r="AW264" s="13" t="s">
        <v>35</v>
      </c>
      <c r="AX264" s="13" t="s">
        <v>73</v>
      </c>
      <c r="AY264" s="248" t="s">
        <v>160</v>
      </c>
    </row>
    <row r="265" s="14" customFormat="1">
      <c r="A265" s="14"/>
      <c r="B265" s="249"/>
      <c r="C265" s="250"/>
      <c r="D265" s="232" t="s">
        <v>1375</v>
      </c>
      <c r="E265" s="251" t="s">
        <v>19</v>
      </c>
      <c r="F265" s="252" t="s">
        <v>1491</v>
      </c>
      <c r="G265" s="250"/>
      <c r="H265" s="253">
        <v>0.056000000000000001</v>
      </c>
      <c r="I265" s="254"/>
      <c r="J265" s="250"/>
      <c r="K265" s="250"/>
      <c r="L265" s="255"/>
      <c r="M265" s="256"/>
      <c r="N265" s="257"/>
      <c r="O265" s="257"/>
      <c r="P265" s="257"/>
      <c r="Q265" s="257"/>
      <c r="R265" s="257"/>
      <c r="S265" s="257"/>
      <c r="T265" s="25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9" t="s">
        <v>1375</v>
      </c>
      <c r="AU265" s="259" t="s">
        <v>82</v>
      </c>
      <c r="AV265" s="14" t="s">
        <v>82</v>
      </c>
      <c r="AW265" s="14" t="s">
        <v>35</v>
      </c>
      <c r="AX265" s="14" t="s">
        <v>80</v>
      </c>
      <c r="AY265" s="259" t="s">
        <v>160</v>
      </c>
    </row>
    <row r="266" s="2" customFormat="1" ht="49.05" customHeight="1">
      <c r="A266" s="40"/>
      <c r="B266" s="41"/>
      <c r="C266" s="214" t="s">
        <v>200</v>
      </c>
      <c r="D266" s="214" t="s">
        <v>163</v>
      </c>
      <c r="E266" s="215" t="s">
        <v>1492</v>
      </c>
      <c r="F266" s="216" t="s">
        <v>1493</v>
      </c>
      <c r="G266" s="217" t="s">
        <v>1389</v>
      </c>
      <c r="H266" s="218">
        <v>0.16600000000000001</v>
      </c>
      <c r="I266" s="219"/>
      <c r="J266" s="220">
        <f>ROUND(I266*H266,2)</f>
        <v>0</v>
      </c>
      <c r="K266" s="216" t="s">
        <v>1372</v>
      </c>
      <c r="L266" s="46"/>
      <c r="M266" s="221" t="s">
        <v>19</v>
      </c>
      <c r="N266" s="222" t="s">
        <v>44</v>
      </c>
      <c r="O266" s="86"/>
      <c r="P266" s="223">
        <f>O266*H266</f>
        <v>0</v>
      </c>
      <c r="Q266" s="223">
        <v>2.8420800000000002</v>
      </c>
      <c r="R266" s="223">
        <f>Q266*H266</f>
        <v>0.47178528000000003</v>
      </c>
      <c r="S266" s="223">
        <v>0</v>
      </c>
      <c r="T266" s="22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5" t="s">
        <v>167</v>
      </c>
      <c r="AT266" s="225" t="s">
        <v>163</v>
      </c>
      <c r="AU266" s="225" t="s">
        <v>82</v>
      </c>
      <c r="AY266" s="19" t="s">
        <v>160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9" t="s">
        <v>80</v>
      </c>
      <c r="BK266" s="226">
        <f>ROUND(I266*H266,2)</f>
        <v>0</v>
      </c>
      <c r="BL266" s="19" t="s">
        <v>167</v>
      </c>
      <c r="BM266" s="225" t="s">
        <v>256</v>
      </c>
    </row>
    <row r="267" s="2" customFormat="1">
      <c r="A267" s="40"/>
      <c r="B267" s="41"/>
      <c r="C267" s="42"/>
      <c r="D267" s="237" t="s">
        <v>1373</v>
      </c>
      <c r="E267" s="42"/>
      <c r="F267" s="238" t="s">
        <v>1494</v>
      </c>
      <c r="G267" s="42"/>
      <c r="H267" s="42"/>
      <c r="I267" s="234"/>
      <c r="J267" s="42"/>
      <c r="K267" s="42"/>
      <c r="L267" s="46"/>
      <c r="M267" s="235"/>
      <c r="N267" s="236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1373</v>
      </c>
      <c r="AU267" s="19" t="s">
        <v>82</v>
      </c>
    </row>
    <row r="268" s="13" customFormat="1">
      <c r="A268" s="13"/>
      <c r="B268" s="239"/>
      <c r="C268" s="240"/>
      <c r="D268" s="232" t="s">
        <v>1375</v>
      </c>
      <c r="E268" s="241" t="s">
        <v>19</v>
      </c>
      <c r="F268" s="242" t="s">
        <v>1490</v>
      </c>
      <c r="G268" s="240"/>
      <c r="H268" s="241" t="s">
        <v>19</v>
      </c>
      <c r="I268" s="243"/>
      <c r="J268" s="240"/>
      <c r="K268" s="240"/>
      <c r="L268" s="244"/>
      <c r="M268" s="245"/>
      <c r="N268" s="246"/>
      <c r="O268" s="246"/>
      <c r="P268" s="246"/>
      <c r="Q268" s="246"/>
      <c r="R268" s="246"/>
      <c r="S268" s="246"/>
      <c r="T268" s="24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8" t="s">
        <v>1375</v>
      </c>
      <c r="AU268" s="248" t="s">
        <v>82</v>
      </c>
      <c r="AV268" s="13" t="s">
        <v>80</v>
      </c>
      <c r="AW268" s="13" t="s">
        <v>35</v>
      </c>
      <c r="AX268" s="13" t="s">
        <v>73</v>
      </c>
      <c r="AY268" s="248" t="s">
        <v>160</v>
      </c>
    </row>
    <row r="269" s="14" customFormat="1">
      <c r="A269" s="14"/>
      <c r="B269" s="249"/>
      <c r="C269" s="250"/>
      <c r="D269" s="232" t="s">
        <v>1375</v>
      </c>
      <c r="E269" s="251" t="s">
        <v>19</v>
      </c>
      <c r="F269" s="252" t="s">
        <v>1495</v>
      </c>
      <c r="G269" s="250"/>
      <c r="H269" s="253">
        <v>0.16600000000000001</v>
      </c>
      <c r="I269" s="254"/>
      <c r="J269" s="250"/>
      <c r="K269" s="250"/>
      <c r="L269" s="255"/>
      <c r="M269" s="256"/>
      <c r="N269" s="257"/>
      <c r="O269" s="257"/>
      <c r="P269" s="257"/>
      <c r="Q269" s="257"/>
      <c r="R269" s="257"/>
      <c r="S269" s="257"/>
      <c r="T269" s="25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9" t="s">
        <v>1375</v>
      </c>
      <c r="AU269" s="259" t="s">
        <v>82</v>
      </c>
      <c r="AV269" s="14" t="s">
        <v>82</v>
      </c>
      <c r="AW269" s="14" t="s">
        <v>35</v>
      </c>
      <c r="AX269" s="14" t="s">
        <v>73</v>
      </c>
      <c r="AY269" s="259" t="s">
        <v>160</v>
      </c>
    </row>
    <row r="270" s="15" customFormat="1">
      <c r="A270" s="15"/>
      <c r="B270" s="260"/>
      <c r="C270" s="261"/>
      <c r="D270" s="232" t="s">
        <v>1375</v>
      </c>
      <c r="E270" s="262" t="s">
        <v>19</v>
      </c>
      <c r="F270" s="263" t="s">
        <v>1377</v>
      </c>
      <c r="G270" s="261"/>
      <c r="H270" s="264">
        <v>0.16600000000000001</v>
      </c>
      <c r="I270" s="265"/>
      <c r="J270" s="261"/>
      <c r="K270" s="261"/>
      <c r="L270" s="266"/>
      <c r="M270" s="267"/>
      <c r="N270" s="268"/>
      <c r="O270" s="268"/>
      <c r="P270" s="268"/>
      <c r="Q270" s="268"/>
      <c r="R270" s="268"/>
      <c r="S270" s="268"/>
      <c r="T270" s="269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0" t="s">
        <v>1375</v>
      </c>
      <c r="AU270" s="270" t="s">
        <v>82</v>
      </c>
      <c r="AV270" s="15" t="s">
        <v>167</v>
      </c>
      <c r="AW270" s="15" t="s">
        <v>35</v>
      </c>
      <c r="AX270" s="15" t="s">
        <v>80</v>
      </c>
      <c r="AY270" s="270" t="s">
        <v>160</v>
      </c>
    </row>
    <row r="271" s="2" customFormat="1" ht="24.15" customHeight="1">
      <c r="A271" s="40"/>
      <c r="B271" s="41"/>
      <c r="C271" s="214" t="s">
        <v>528</v>
      </c>
      <c r="D271" s="214" t="s">
        <v>163</v>
      </c>
      <c r="E271" s="215" t="s">
        <v>1496</v>
      </c>
      <c r="F271" s="216" t="s">
        <v>1497</v>
      </c>
      <c r="G271" s="217" t="s">
        <v>166</v>
      </c>
      <c r="H271" s="218">
        <v>1.5</v>
      </c>
      <c r="I271" s="219"/>
      <c r="J271" s="220">
        <f>ROUND(I271*H271,2)</f>
        <v>0</v>
      </c>
      <c r="K271" s="216" t="s">
        <v>1372</v>
      </c>
      <c r="L271" s="46"/>
      <c r="M271" s="221" t="s">
        <v>19</v>
      </c>
      <c r="N271" s="222" t="s">
        <v>44</v>
      </c>
      <c r="O271" s="86"/>
      <c r="P271" s="223">
        <f>O271*H271</f>
        <v>0</v>
      </c>
      <c r="Q271" s="223">
        <v>0.00042999999999999999</v>
      </c>
      <c r="R271" s="223">
        <f>Q271*H271</f>
        <v>0.00064499999999999996</v>
      </c>
      <c r="S271" s="223">
        <v>0</v>
      </c>
      <c r="T271" s="224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5" t="s">
        <v>167</v>
      </c>
      <c r="AT271" s="225" t="s">
        <v>163</v>
      </c>
      <c r="AU271" s="225" t="s">
        <v>82</v>
      </c>
      <c r="AY271" s="19" t="s">
        <v>160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9" t="s">
        <v>80</v>
      </c>
      <c r="BK271" s="226">
        <f>ROUND(I271*H271,2)</f>
        <v>0</v>
      </c>
      <c r="BL271" s="19" t="s">
        <v>167</v>
      </c>
      <c r="BM271" s="225" t="s">
        <v>1498</v>
      </c>
    </row>
    <row r="272" s="2" customFormat="1">
      <c r="A272" s="40"/>
      <c r="B272" s="41"/>
      <c r="C272" s="42"/>
      <c r="D272" s="237" t="s">
        <v>1373</v>
      </c>
      <c r="E272" s="42"/>
      <c r="F272" s="238" t="s">
        <v>1499</v>
      </c>
      <c r="G272" s="42"/>
      <c r="H272" s="42"/>
      <c r="I272" s="234"/>
      <c r="J272" s="42"/>
      <c r="K272" s="42"/>
      <c r="L272" s="46"/>
      <c r="M272" s="235"/>
      <c r="N272" s="236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1373</v>
      </c>
      <c r="AU272" s="19" t="s">
        <v>82</v>
      </c>
    </row>
    <row r="273" s="13" customFormat="1">
      <c r="A273" s="13"/>
      <c r="B273" s="239"/>
      <c r="C273" s="240"/>
      <c r="D273" s="232" t="s">
        <v>1375</v>
      </c>
      <c r="E273" s="241" t="s">
        <v>19</v>
      </c>
      <c r="F273" s="242" t="s">
        <v>1490</v>
      </c>
      <c r="G273" s="240"/>
      <c r="H273" s="241" t="s">
        <v>19</v>
      </c>
      <c r="I273" s="243"/>
      <c r="J273" s="240"/>
      <c r="K273" s="240"/>
      <c r="L273" s="244"/>
      <c r="M273" s="245"/>
      <c r="N273" s="246"/>
      <c r="O273" s="246"/>
      <c r="P273" s="246"/>
      <c r="Q273" s="246"/>
      <c r="R273" s="246"/>
      <c r="S273" s="246"/>
      <c r="T273" s="24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8" t="s">
        <v>1375</v>
      </c>
      <c r="AU273" s="248" t="s">
        <v>82</v>
      </c>
      <c r="AV273" s="13" t="s">
        <v>80</v>
      </c>
      <c r="AW273" s="13" t="s">
        <v>35</v>
      </c>
      <c r="AX273" s="13" t="s">
        <v>73</v>
      </c>
      <c r="AY273" s="248" t="s">
        <v>160</v>
      </c>
    </row>
    <row r="274" s="14" customFormat="1">
      <c r="A274" s="14"/>
      <c r="B274" s="249"/>
      <c r="C274" s="250"/>
      <c r="D274" s="232" t="s">
        <v>1375</v>
      </c>
      <c r="E274" s="251" t="s">
        <v>19</v>
      </c>
      <c r="F274" s="252" t="s">
        <v>1500</v>
      </c>
      <c r="G274" s="250"/>
      <c r="H274" s="253">
        <v>1.5</v>
      </c>
      <c r="I274" s="254"/>
      <c r="J274" s="250"/>
      <c r="K274" s="250"/>
      <c r="L274" s="255"/>
      <c r="M274" s="256"/>
      <c r="N274" s="257"/>
      <c r="O274" s="257"/>
      <c r="P274" s="257"/>
      <c r="Q274" s="257"/>
      <c r="R274" s="257"/>
      <c r="S274" s="257"/>
      <c r="T274" s="258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9" t="s">
        <v>1375</v>
      </c>
      <c r="AU274" s="259" t="s">
        <v>82</v>
      </c>
      <c r="AV274" s="14" t="s">
        <v>82</v>
      </c>
      <c r="AW274" s="14" t="s">
        <v>35</v>
      </c>
      <c r="AX274" s="14" t="s">
        <v>80</v>
      </c>
      <c r="AY274" s="259" t="s">
        <v>160</v>
      </c>
    </row>
    <row r="275" s="2" customFormat="1" ht="16.5" customHeight="1">
      <c r="A275" s="40"/>
      <c r="B275" s="41"/>
      <c r="C275" s="271" t="s">
        <v>530</v>
      </c>
      <c r="D275" s="271" t="s">
        <v>1287</v>
      </c>
      <c r="E275" s="272" t="s">
        <v>1501</v>
      </c>
      <c r="F275" s="273" t="s">
        <v>1502</v>
      </c>
      <c r="G275" s="274" t="s">
        <v>1421</v>
      </c>
      <c r="H275" s="275">
        <v>0.0040000000000000001</v>
      </c>
      <c r="I275" s="276"/>
      <c r="J275" s="277">
        <f>ROUND(I275*H275,2)</f>
        <v>0</v>
      </c>
      <c r="K275" s="273" t="s">
        <v>1372</v>
      </c>
      <c r="L275" s="278"/>
      <c r="M275" s="279" t="s">
        <v>19</v>
      </c>
      <c r="N275" s="280" t="s">
        <v>44</v>
      </c>
      <c r="O275" s="86"/>
      <c r="P275" s="223">
        <f>O275*H275</f>
        <v>0</v>
      </c>
      <c r="Q275" s="223">
        <v>1</v>
      </c>
      <c r="R275" s="223">
        <f>Q275*H275</f>
        <v>0.0040000000000000001</v>
      </c>
      <c r="S275" s="223">
        <v>0</v>
      </c>
      <c r="T275" s="224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25" t="s">
        <v>190</v>
      </c>
      <c r="AT275" s="225" t="s">
        <v>1287</v>
      </c>
      <c r="AU275" s="225" t="s">
        <v>82</v>
      </c>
      <c r="AY275" s="19" t="s">
        <v>160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9" t="s">
        <v>80</v>
      </c>
      <c r="BK275" s="226">
        <f>ROUND(I275*H275,2)</f>
        <v>0</v>
      </c>
      <c r="BL275" s="19" t="s">
        <v>167</v>
      </c>
      <c r="BM275" s="225" t="s">
        <v>1503</v>
      </c>
    </row>
    <row r="276" s="2" customFormat="1">
      <c r="A276" s="40"/>
      <c r="B276" s="41"/>
      <c r="C276" s="42"/>
      <c r="D276" s="232" t="s">
        <v>1292</v>
      </c>
      <c r="E276" s="42"/>
      <c r="F276" s="233" t="s">
        <v>1504</v>
      </c>
      <c r="G276" s="42"/>
      <c r="H276" s="42"/>
      <c r="I276" s="234"/>
      <c r="J276" s="42"/>
      <c r="K276" s="42"/>
      <c r="L276" s="46"/>
      <c r="M276" s="235"/>
      <c r="N276" s="236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1292</v>
      </c>
      <c r="AU276" s="19" t="s">
        <v>82</v>
      </c>
    </row>
    <row r="277" s="13" customFormat="1">
      <c r="A277" s="13"/>
      <c r="B277" s="239"/>
      <c r="C277" s="240"/>
      <c r="D277" s="232" t="s">
        <v>1375</v>
      </c>
      <c r="E277" s="241" t="s">
        <v>19</v>
      </c>
      <c r="F277" s="242" t="s">
        <v>1490</v>
      </c>
      <c r="G277" s="240"/>
      <c r="H277" s="241" t="s">
        <v>19</v>
      </c>
      <c r="I277" s="243"/>
      <c r="J277" s="240"/>
      <c r="K277" s="240"/>
      <c r="L277" s="244"/>
      <c r="M277" s="245"/>
      <c r="N277" s="246"/>
      <c r="O277" s="246"/>
      <c r="P277" s="246"/>
      <c r="Q277" s="246"/>
      <c r="R277" s="246"/>
      <c r="S277" s="246"/>
      <c r="T277" s="24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8" t="s">
        <v>1375</v>
      </c>
      <c r="AU277" s="248" t="s">
        <v>82</v>
      </c>
      <c r="AV277" s="13" t="s">
        <v>80</v>
      </c>
      <c r="AW277" s="13" t="s">
        <v>35</v>
      </c>
      <c r="AX277" s="13" t="s">
        <v>73</v>
      </c>
      <c r="AY277" s="248" t="s">
        <v>160</v>
      </c>
    </row>
    <row r="278" s="14" customFormat="1">
      <c r="A278" s="14"/>
      <c r="B278" s="249"/>
      <c r="C278" s="250"/>
      <c r="D278" s="232" t="s">
        <v>1375</v>
      </c>
      <c r="E278" s="251" t="s">
        <v>19</v>
      </c>
      <c r="F278" s="252" t="s">
        <v>1505</v>
      </c>
      <c r="G278" s="250"/>
      <c r="H278" s="253">
        <v>0.0040000000000000001</v>
      </c>
      <c r="I278" s="254"/>
      <c r="J278" s="250"/>
      <c r="K278" s="250"/>
      <c r="L278" s="255"/>
      <c r="M278" s="256"/>
      <c r="N278" s="257"/>
      <c r="O278" s="257"/>
      <c r="P278" s="257"/>
      <c r="Q278" s="257"/>
      <c r="R278" s="257"/>
      <c r="S278" s="257"/>
      <c r="T278" s="25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9" t="s">
        <v>1375</v>
      </c>
      <c r="AU278" s="259" t="s">
        <v>82</v>
      </c>
      <c r="AV278" s="14" t="s">
        <v>82</v>
      </c>
      <c r="AW278" s="14" t="s">
        <v>35</v>
      </c>
      <c r="AX278" s="14" t="s">
        <v>80</v>
      </c>
      <c r="AY278" s="259" t="s">
        <v>160</v>
      </c>
    </row>
    <row r="279" s="12" customFormat="1" ht="22.8" customHeight="1">
      <c r="A279" s="12"/>
      <c r="B279" s="198"/>
      <c r="C279" s="199"/>
      <c r="D279" s="200" t="s">
        <v>72</v>
      </c>
      <c r="E279" s="212" t="s">
        <v>218</v>
      </c>
      <c r="F279" s="212" t="s">
        <v>1506</v>
      </c>
      <c r="G279" s="199"/>
      <c r="H279" s="199"/>
      <c r="I279" s="202"/>
      <c r="J279" s="213">
        <f>BK279</f>
        <v>0</v>
      </c>
      <c r="K279" s="199"/>
      <c r="L279" s="204"/>
      <c r="M279" s="205"/>
      <c r="N279" s="206"/>
      <c r="O279" s="206"/>
      <c r="P279" s="207">
        <f>SUM(P280:P285)</f>
        <v>0</v>
      </c>
      <c r="Q279" s="206"/>
      <c r="R279" s="207">
        <f>SUM(R280:R285)</f>
        <v>6.0332768999999997</v>
      </c>
      <c r="S279" s="206"/>
      <c r="T279" s="208">
        <f>SUM(T280:T285)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9" t="s">
        <v>80</v>
      </c>
      <c r="AT279" s="210" t="s">
        <v>72</v>
      </c>
      <c r="AU279" s="210" t="s">
        <v>80</v>
      </c>
      <c r="AY279" s="209" t="s">
        <v>160</v>
      </c>
      <c r="BK279" s="211">
        <f>SUM(BK280:BK285)</f>
        <v>0</v>
      </c>
    </row>
    <row r="280" s="2" customFormat="1" ht="24.15" customHeight="1">
      <c r="A280" s="40"/>
      <c r="B280" s="41"/>
      <c r="C280" s="214" t="s">
        <v>253</v>
      </c>
      <c r="D280" s="214" t="s">
        <v>163</v>
      </c>
      <c r="E280" s="215" t="s">
        <v>1507</v>
      </c>
      <c r="F280" s="216" t="s">
        <v>1508</v>
      </c>
      <c r="G280" s="217" t="s">
        <v>1381</v>
      </c>
      <c r="H280" s="218">
        <v>30.617999999999999</v>
      </c>
      <c r="I280" s="219"/>
      <c r="J280" s="220">
        <f>ROUND(I280*H280,2)</f>
        <v>0</v>
      </c>
      <c r="K280" s="216" t="s">
        <v>1372</v>
      </c>
      <c r="L280" s="46"/>
      <c r="M280" s="221" t="s">
        <v>19</v>
      </c>
      <c r="N280" s="222" t="s">
        <v>44</v>
      </c>
      <c r="O280" s="86"/>
      <c r="P280" s="223">
        <f>O280*H280</f>
        <v>0</v>
      </c>
      <c r="Q280" s="223">
        <v>0.19705</v>
      </c>
      <c r="R280" s="223">
        <f>Q280*H280</f>
        <v>6.0332768999999997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167</v>
      </c>
      <c r="AT280" s="225" t="s">
        <v>163</v>
      </c>
      <c r="AU280" s="225" t="s">
        <v>82</v>
      </c>
      <c r="AY280" s="19" t="s">
        <v>160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80</v>
      </c>
      <c r="BK280" s="226">
        <f>ROUND(I280*H280,2)</f>
        <v>0</v>
      </c>
      <c r="BL280" s="19" t="s">
        <v>167</v>
      </c>
      <c r="BM280" s="225" t="s">
        <v>259</v>
      </c>
    </row>
    <row r="281" s="2" customFormat="1">
      <c r="A281" s="40"/>
      <c r="B281" s="41"/>
      <c r="C281" s="42"/>
      <c r="D281" s="237" t="s">
        <v>1373</v>
      </c>
      <c r="E281" s="42"/>
      <c r="F281" s="238" t="s">
        <v>1509</v>
      </c>
      <c r="G281" s="42"/>
      <c r="H281" s="42"/>
      <c r="I281" s="234"/>
      <c r="J281" s="42"/>
      <c r="K281" s="42"/>
      <c r="L281" s="46"/>
      <c r="M281" s="235"/>
      <c r="N281" s="236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1373</v>
      </c>
      <c r="AU281" s="19" t="s">
        <v>82</v>
      </c>
    </row>
    <row r="282" s="2" customFormat="1">
      <c r="A282" s="40"/>
      <c r="B282" s="41"/>
      <c r="C282" s="42"/>
      <c r="D282" s="232" t="s">
        <v>1292</v>
      </c>
      <c r="E282" s="42"/>
      <c r="F282" s="233" t="s">
        <v>1510</v>
      </c>
      <c r="G282" s="42"/>
      <c r="H282" s="42"/>
      <c r="I282" s="234"/>
      <c r="J282" s="42"/>
      <c r="K282" s="42"/>
      <c r="L282" s="46"/>
      <c r="M282" s="235"/>
      <c r="N282" s="236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1292</v>
      </c>
      <c r="AU282" s="19" t="s">
        <v>82</v>
      </c>
    </row>
    <row r="283" s="13" customFormat="1">
      <c r="A283" s="13"/>
      <c r="B283" s="239"/>
      <c r="C283" s="240"/>
      <c r="D283" s="232" t="s">
        <v>1375</v>
      </c>
      <c r="E283" s="241" t="s">
        <v>19</v>
      </c>
      <c r="F283" s="242" t="s">
        <v>1511</v>
      </c>
      <c r="G283" s="240"/>
      <c r="H283" s="241" t="s">
        <v>19</v>
      </c>
      <c r="I283" s="243"/>
      <c r="J283" s="240"/>
      <c r="K283" s="240"/>
      <c r="L283" s="244"/>
      <c r="M283" s="245"/>
      <c r="N283" s="246"/>
      <c r="O283" s="246"/>
      <c r="P283" s="246"/>
      <c r="Q283" s="246"/>
      <c r="R283" s="246"/>
      <c r="S283" s="246"/>
      <c r="T283" s="24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8" t="s">
        <v>1375</v>
      </c>
      <c r="AU283" s="248" t="s">
        <v>82</v>
      </c>
      <c r="AV283" s="13" t="s">
        <v>80</v>
      </c>
      <c r="AW283" s="13" t="s">
        <v>35</v>
      </c>
      <c r="AX283" s="13" t="s">
        <v>73</v>
      </c>
      <c r="AY283" s="248" t="s">
        <v>160</v>
      </c>
    </row>
    <row r="284" s="14" customFormat="1">
      <c r="A284" s="14"/>
      <c r="B284" s="249"/>
      <c r="C284" s="250"/>
      <c r="D284" s="232" t="s">
        <v>1375</v>
      </c>
      <c r="E284" s="251" t="s">
        <v>19</v>
      </c>
      <c r="F284" s="252" t="s">
        <v>1512</v>
      </c>
      <c r="G284" s="250"/>
      <c r="H284" s="253">
        <v>30.617999999999999</v>
      </c>
      <c r="I284" s="254"/>
      <c r="J284" s="250"/>
      <c r="K284" s="250"/>
      <c r="L284" s="255"/>
      <c r="M284" s="256"/>
      <c r="N284" s="257"/>
      <c r="O284" s="257"/>
      <c r="P284" s="257"/>
      <c r="Q284" s="257"/>
      <c r="R284" s="257"/>
      <c r="S284" s="257"/>
      <c r="T284" s="258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9" t="s">
        <v>1375</v>
      </c>
      <c r="AU284" s="259" t="s">
        <v>82</v>
      </c>
      <c r="AV284" s="14" t="s">
        <v>82</v>
      </c>
      <c r="AW284" s="14" t="s">
        <v>35</v>
      </c>
      <c r="AX284" s="14" t="s">
        <v>73</v>
      </c>
      <c r="AY284" s="259" t="s">
        <v>160</v>
      </c>
    </row>
    <row r="285" s="15" customFormat="1">
      <c r="A285" s="15"/>
      <c r="B285" s="260"/>
      <c r="C285" s="261"/>
      <c r="D285" s="232" t="s">
        <v>1375</v>
      </c>
      <c r="E285" s="262" t="s">
        <v>19</v>
      </c>
      <c r="F285" s="263" t="s">
        <v>1377</v>
      </c>
      <c r="G285" s="261"/>
      <c r="H285" s="264">
        <v>30.617999999999999</v>
      </c>
      <c r="I285" s="265"/>
      <c r="J285" s="261"/>
      <c r="K285" s="261"/>
      <c r="L285" s="266"/>
      <c r="M285" s="267"/>
      <c r="N285" s="268"/>
      <c r="O285" s="268"/>
      <c r="P285" s="268"/>
      <c r="Q285" s="268"/>
      <c r="R285" s="268"/>
      <c r="S285" s="268"/>
      <c r="T285" s="26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70" t="s">
        <v>1375</v>
      </c>
      <c r="AU285" s="270" t="s">
        <v>82</v>
      </c>
      <c r="AV285" s="15" t="s">
        <v>167</v>
      </c>
      <c r="AW285" s="15" t="s">
        <v>35</v>
      </c>
      <c r="AX285" s="15" t="s">
        <v>80</v>
      </c>
      <c r="AY285" s="270" t="s">
        <v>160</v>
      </c>
    </row>
    <row r="286" s="12" customFormat="1" ht="22.8" customHeight="1">
      <c r="A286" s="12"/>
      <c r="B286" s="198"/>
      <c r="C286" s="199"/>
      <c r="D286" s="200" t="s">
        <v>72</v>
      </c>
      <c r="E286" s="212" t="s">
        <v>1513</v>
      </c>
      <c r="F286" s="212" t="s">
        <v>1514</v>
      </c>
      <c r="G286" s="199"/>
      <c r="H286" s="199"/>
      <c r="I286" s="202"/>
      <c r="J286" s="213">
        <f>BK286</f>
        <v>0</v>
      </c>
      <c r="K286" s="199"/>
      <c r="L286" s="204"/>
      <c r="M286" s="205"/>
      <c r="N286" s="206"/>
      <c r="O286" s="206"/>
      <c r="P286" s="207">
        <f>SUM(P287:P290)</f>
        <v>0</v>
      </c>
      <c r="Q286" s="206"/>
      <c r="R286" s="207">
        <f>SUM(R287:R290)</f>
        <v>0.067112500000000005</v>
      </c>
      <c r="S286" s="206"/>
      <c r="T286" s="208">
        <f>SUM(T287:T290)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9" t="s">
        <v>80</v>
      </c>
      <c r="AT286" s="210" t="s">
        <v>72</v>
      </c>
      <c r="AU286" s="210" t="s">
        <v>80</v>
      </c>
      <c r="AY286" s="209" t="s">
        <v>160</v>
      </c>
      <c r="BK286" s="211">
        <f>SUM(BK287:BK290)</f>
        <v>0</v>
      </c>
    </row>
    <row r="287" s="2" customFormat="1" ht="16.5" customHeight="1">
      <c r="A287" s="40"/>
      <c r="B287" s="41"/>
      <c r="C287" s="214" t="s">
        <v>204</v>
      </c>
      <c r="D287" s="214" t="s">
        <v>163</v>
      </c>
      <c r="E287" s="215" t="s">
        <v>1515</v>
      </c>
      <c r="F287" s="216" t="s">
        <v>1516</v>
      </c>
      <c r="G287" s="217" t="s">
        <v>1381</v>
      </c>
      <c r="H287" s="218">
        <v>1.25</v>
      </c>
      <c r="I287" s="219"/>
      <c r="J287" s="220">
        <f>ROUND(I287*H287,2)</f>
        <v>0</v>
      </c>
      <c r="K287" s="216" t="s">
        <v>19</v>
      </c>
      <c r="L287" s="46"/>
      <c r="M287" s="221" t="s">
        <v>19</v>
      </c>
      <c r="N287" s="222" t="s">
        <v>44</v>
      </c>
      <c r="O287" s="86"/>
      <c r="P287" s="223">
        <f>O287*H287</f>
        <v>0</v>
      </c>
      <c r="Q287" s="223">
        <v>0.053690000000000002</v>
      </c>
      <c r="R287" s="223">
        <f>Q287*H287</f>
        <v>0.067112500000000005</v>
      </c>
      <c r="S287" s="223">
        <v>0</v>
      </c>
      <c r="T287" s="22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5" t="s">
        <v>167</v>
      </c>
      <c r="AT287" s="225" t="s">
        <v>163</v>
      </c>
      <c r="AU287" s="225" t="s">
        <v>82</v>
      </c>
      <c r="AY287" s="19" t="s">
        <v>160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9" t="s">
        <v>80</v>
      </c>
      <c r="BK287" s="226">
        <f>ROUND(I287*H287,2)</f>
        <v>0</v>
      </c>
      <c r="BL287" s="19" t="s">
        <v>167</v>
      </c>
      <c r="BM287" s="225" t="s">
        <v>263</v>
      </c>
    </row>
    <row r="288" s="13" customFormat="1">
      <c r="A288" s="13"/>
      <c r="B288" s="239"/>
      <c r="C288" s="240"/>
      <c r="D288" s="232" t="s">
        <v>1375</v>
      </c>
      <c r="E288" s="241" t="s">
        <v>19</v>
      </c>
      <c r="F288" s="242" t="s">
        <v>1517</v>
      </c>
      <c r="G288" s="240"/>
      <c r="H288" s="241" t="s">
        <v>19</v>
      </c>
      <c r="I288" s="243"/>
      <c r="J288" s="240"/>
      <c r="K288" s="240"/>
      <c r="L288" s="244"/>
      <c r="M288" s="245"/>
      <c r="N288" s="246"/>
      <c r="O288" s="246"/>
      <c r="P288" s="246"/>
      <c r="Q288" s="246"/>
      <c r="R288" s="246"/>
      <c r="S288" s="246"/>
      <c r="T288" s="24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8" t="s">
        <v>1375</v>
      </c>
      <c r="AU288" s="248" t="s">
        <v>82</v>
      </c>
      <c r="AV288" s="13" t="s">
        <v>80</v>
      </c>
      <c r="AW288" s="13" t="s">
        <v>35</v>
      </c>
      <c r="AX288" s="13" t="s">
        <v>73</v>
      </c>
      <c r="AY288" s="248" t="s">
        <v>160</v>
      </c>
    </row>
    <row r="289" s="14" customFormat="1">
      <c r="A289" s="14"/>
      <c r="B289" s="249"/>
      <c r="C289" s="250"/>
      <c r="D289" s="232" t="s">
        <v>1375</v>
      </c>
      <c r="E289" s="251" t="s">
        <v>19</v>
      </c>
      <c r="F289" s="252" t="s">
        <v>1518</v>
      </c>
      <c r="G289" s="250"/>
      <c r="H289" s="253">
        <v>1.25</v>
      </c>
      <c r="I289" s="254"/>
      <c r="J289" s="250"/>
      <c r="K289" s="250"/>
      <c r="L289" s="255"/>
      <c r="M289" s="256"/>
      <c r="N289" s="257"/>
      <c r="O289" s="257"/>
      <c r="P289" s="257"/>
      <c r="Q289" s="257"/>
      <c r="R289" s="257"/>
      <c r="S289" s="257"/>
      <c r="T289" s="258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9" t="s">
        <v>1375</v>
      </c>
      <c r="AU289" s="259" t="s">
        <v>82</v>
      </c>
      <c r="AV289" s="14" t="s">
        <v>82</v>
      </c>
      <c r="AW289" s="14" t="s">
        <v>35</v>
      </c>
      <c r="AX289" s="14" t="s">
        <v>73</v>
      </c>
      <c r="AY289" s="259" t="s">
        <v>160</v>
      </c>
    </row>
    <row r="290" s="15" customFormat="1">
      <c r="A290" s="15"/>
      <c r="B290" s="260"/>
      <c r="C290" s="261"/>
      <c r="D290" s="232" t="s">
        <v>1375</v>
      </c>
      <c r="E290" s="262" t="s">
        <v>19</v>
      </c>
      <c r="F290" s="263" t="s">
        <v>1377</v>
      </c>
      <c r="G290" s="261"/>
      <c r="H290" s="264">
        <v>1.25</v>
      </c>
      <c r="I290" s="265"/>
      <c r="J290" s="261"/>
      <c r="K290" s="261"/>
      <c r="L290" s="266"/>
      <c r="M290" s="267"/>
      <c r="N290" s="268"/>
      <c r="O290" s="268"/>
      <c r="P290" s="268"/>
      <c r="Q290" s="268"/>
      <c r="R290" s="268"/>
      <c r="S290" s="268"/>
      <c r="T290" s="269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0" t="s">
        <v>1375</v>
      </c>
      <c r="AU290" s="270" t="s">
        <v>82</v>
      </c>
      <c r="AV290" s="15" t="s">
        <v>167</v>
      </c>
      <c r="AW290" s="15" t="s">
        <v>35</v>
      </c>
      <c r="AX290" s="15" t="s">
        <v>80</v>
      </c>
      <c r="AY290" s="270" t="s">
        <v>160</v>
      </c>
    </row>
    <row r="291" s="12" customFormat="1" ht="22.8" customHeight="1">
      <c r="A291" s="12"/>
      <c r="B291" s="198"/>
      <c r="C291" s="199"/>
      <c r="D291" s="200" t="s">
        <v>72</v>
      </c>
      <c r="E291" s="212" t="s">
        <v>284</v>
      </c>
      <c r="F291" s="212" t="s">
        <v>1519</v>
      </c>
      <c r="G291" s="199"/>
      <c r="H291" s="199"/>
      <c r="I291" s="202"/>
      <c r="J291" s="213">
        <f>BK291</f>
        <v>0</v>
      </c>
      <c r="K291" s="199"/>
      <c r="L291" s="204"/>
      <c r="M291" s="205"/>
      <c r="N291" s="206"/>
      <c r="O291" s="206"/>
      <c r="P291" s="207">
        <f>SUM(P292:P296)</f>
        <v>0</v>
      </c>
      <c r="Q291" s="206"/>
      <c r="R291" s="207">
        <f>SUM(R292:R296)</f>
        <v>0</v>
      </c>
      <c r="S291" s="206"/>
      <c r="T291" s="208">
        <f>SUM(T292:T296)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9" t="s">
        <v>80</v>
      </c>
      <c r="AT291" s="210" t="s">
        <v>72</v>
      </c>
      <c r="AU291" s="210" t="s">
        <v>80</v>
      </c>
      <c r="AY291" s="209" t="s">
        <v>160</v>
      </c>
      <c r="BK291" s="211">
        <f>SUM(BK292:BK296)</f>
        <v>0</v>
      </c>
    </row>
    <row r="292" s="2" customFormat="1" ht="16.5" customHeight="1">
      <c r="A292" s="40"/>
      <c r="B292" s="41"/>
      <c r="C292" s="214" t="s">
        <v>260</v>
      </c>
      <c r="D292" s="214" t="s">
        <v>163</v>
      </c>
      <c r="E292" s="215" t="s">
        <v>1520</v>
      </c>
      <c r="F292" s="216" t="s">
        <v>1521</v>
      </c>
      <c r="G292" s="217" t="s">
        <v>1381</v>
      </c>
      <c r="H292" s="218">
        <v>155.04499999999999</v>
      </c>
      <c r="I292" s="219"/>
      <c r="J292" s="220">
        <f>ROUND(I292*H292,2)</f>
        <v>0</v>
      </c>
      <c r="K292" s="216" t="s">
        <v>19</v>
      </c>
      <c r="L292" s="46"/>
      <c r="M292" s="221" t="s">
        <v>19</v>
      </c>
      <c r="N292" s="222" t="s">
        <v>44</v>
      </c>
      <c r="O292" s="86"/>
      <c r="P292" s="223">
        <f>O292*H292</f>
        <v>0</v>
      </c>
      <c r="Q292" s="223">
        <v>0</v>
      </c>
      <c r="R292" s="223">
        <f>Q292*H292</f>
        <v>0</v>
      </c>
      <c r="S292" s="223">
        <v>0</v>
      </c>
      <c r="T292" s="22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5" t="s">
        <v>167</v>
      </c>
      <c r="AT292" s="225" t="s">
        <v>163</v>
      </c>
      <c r="AU292" s="225" t="s">
        <v>82</v>
      </c>
      <c r="AY292" s="19" t="s">
        <v>160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9" t="s">
        <v>80</v>
      </c>
      <c r="BK292" s="226">
        <f>ROUND(I292*H292,2)</f>
        <v>0</v>
      </c>
      <c r="BL292" s="19" t="s">
        <v>167</v>
      </c>
      <c r="BM292" s="225" t="s">
        <v>362</v>
      </c>
    </row>
    <row r="293" s="13" customFormat="1">
      <c r="A293" s="13"/>
      <c r="B293" s="239"/>
      <c r="C293" s="240"/>
      <c r="D293" s="232" t="s">
        <v>1375</v>
      </c>
      <c r="E293" s="241" t="s">
        <v>19</v>
      </c>
      <c r="F293" s="242" t="s">
        <v>1522</v>
      </c>
      <c r="G293" s="240"/>
      <c r="H293" s="241" t="s">
        <v>19</v>
      </c>
      <c r="I293" s="243"/>
      <c r="J293" s="240"/>
      <c r="K293" s="240"/>
      <c r="L293" s="244"/>
      <c r="M293" s="245"/>
      <c r="N293" s="246"/>
      <c r="O293" s="246"/>
      <c r="P293" s="246"/>
      <c r="Q293" s="246"/>
      <c r="R293" s="246"/>
      <c r="S293" s="246"/>
      <c r="T293" s="24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8" t="s">
        <v>1375</v>
      </c>
      <c r="AU293" s="248" t="s">
        <v>82</v>
      </c>
      <c r="AV293" s="13" t="s">
        <v>80</v>
      </c>
      <c r="AW293" s="13" t="s">
        <v>35</v>
      </c>
      <c r="AX293" s="13" t="s">
        <v>73</v>
      </c>
      <c r="AY293" s="248" t="s">
        <v>160</v>
      </c>
    </row>
    <row r="294" s="14" customFormat="1">
      <c r="A294" s="14"/>
      <c r="B294" s="249"/>
      <c r="C294" s="250"/>
      <c r="D294" s="232" t="s">
        <v>1375</v>
      </c>
      <c r="E294" s="251" t="s">
        <v>19</v>
      </c>
      <c r="F294" s="252" t="s">
        <v>1447</v>
      </c>
      <c r="G294" s="250"/>
      <c r="H294" s="253">
        <v>116.33</v>
      </c>
      <c r="I294" s="254"/>
      <c r="J294" s="250"/>
      <c r="K294" s="250"/>
      <c r="L294" s="255"/>
      <c r="M294" s="256"/>
      <c r="N294" s="257"/>
      <c r="O294" s="257"/>
      <c r="P294" s="257"/>
      <c r="Q294" s="257"/>
      <c r="R294" s="257"/>
      <c r="S294" s="257"/>
      <c r="T294" s="258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9" t="s">
        <v>1375</v>
      </c>
      <c r="AU294" s="259" t="s">
        <v>82</v>
      </c>
      <c r="AV294" s="14" t="s">
        <v>82</v>
      </c>
      <c r="AW294" s="14" t="s">
        <v>35</v>
      </c>
      <c r="AX294" s="14" t="s">
        <v>73</v>
      </c>
      <c r="AY294" s="259" t="s">
        <v>160</v>
      </c>
    </row>
    <row r="295" s="14" customFormat="1">
      <c r="A295" s="14"/>
      <c r="B295" s="249"/>
      <c r="C295" s="250"/>
      <c r="D295" s="232" t="s">
        <v>1375</v>
      </c>
      <c r="E295" s="251" t="s">
        <v>19</v>
      </c>
      <c r="F295" s="252" t="s">
        <v>1523</v>
      </c>
      <c r="G295" s="250"/>
      <c r="H295" s="253">
        <v>38.715000000000003</v>
      </c>
      <c r="I295" s="254"/>
      <c r="J295" s="250"/>
      <c r="K295" s="250"/>
      <c r="L295" s="255"/>
      <c r="M295" s="256"/>
      <c r="N295" s="257"/>
      <c r="O295" s="257"/>
      <c r="P295" s="257"/>
      <c r="Q295" s="257"/>
      <c r="R295" s="257"/>
      <c r="S295" s="257"/>
      <c r="T295" s="258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9" t="s">
        <v>1375</v>
      </c>
      <c r="AU295" s="259" t="s">
        <v>82</v>
      </c>
      <c r="AV295" s="14" t="s">
        <v>82</v>
      </c>
      <c r="AW295" s="14" t="s">
        <v>35</v>
      </c>
      <c r="AX295" s="14" t="s">
        <v>73</v>
      </c>
      <c r="AY295" s="259" t="s">
        <v>160</v>
      </c>
    </row>
    <row r="296" s="15" customFormat="1">
      <c r="A296" s="15"/>
      <c r="B296" s="260"/>
      <c r="C296" s="261"/>
      <c r="D296" s="232" t="s">
        <v>1375</v>
      </c>
      <c r="E296" s="262" t="s">
        <v>19</v>
      </c>
      <c r="F296" s="263" t="s">
        <v>1377</v>
      </c>
      <c r="G296" s="261"/>
      <c r="H296" s="264">
        <v>155.04499999999999</v>
      </c>
      <c r="I296" s="265"/>
      <c r="J296" s="261"/>
      <c r="K296" s="261"/>
      <c r="L296" s="266"/>
      <c r="M296" s="267"/>
      <c r="N296" s="268"/>
      <c r="O296" s="268"/>
      <c r="P296" s="268"/>
      <c r="Q296" s="268"/>
      <c r="R296" s="268"/>
      <c r="S296" s="268"/>
      <c r="T296" s="269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70" t="s">
        <v>1375</v>
      </c>
      <c r="AU296" s="270" t="s">
        <v>82</v>
      </c>
      <c r="AV296" s="15" t="s">
        <v>167</v>
      </c>
      <c r="AW296" s="15" t="s">
        <v>35</v>
      </c>
      <c r="AX296" s="15" t="s">
        <v>80</v>
      </c>
      <c r="AY296" s="270" t="s">
        <v>160</v>
      </c>
    </row>
    <row r="297" s="12" customFormat="1" ht="22.8" customHeight="1">
      <c r="A297" s="12"/>
      <c r="B297" s="198"/>
      <c r="C297" s="199"/>
      <c r="D297" s="200" t="s">
        <v>72</v>
      </c>
      <c r="E297" s="212" t="s">
        <v>1524</v>
      </c>
      <c r="F297" s="212" t="s">
        <v>1525</v>
      </c>
      <c r="G297" s="199"/>
      <c r="H297" s="199"/>
      <c r="I297" s="202"/>
      <c r="J297" s="213">
        <f>BK297</f>
        <v>0</v>
      </c>
      <c r="K297" s="199"/>
      <c r="L297" s="204"/>
      <c r="M297" s="205"/>
      <c r="N297" s="206"/>
      <c r="O297" s="206"/>
      <c r="P297" s="207">
        <f>SUM(P298:P300)</f>
        <v>0</v>
      </c>
      <c r="Q297" s="206"/>
      <c r="R297" s="207">
        <f>SUM(R298:R300)</f>
        <v>5.36188032</v>
      </c>
      <c r="S297" s="206"/>
      <c r="T297" s="208">
        <f>SUM(T298:T300)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9" t="s">
        <v>80</v>
      </c>
      <c r="AT297" s="210" t="s">
        <v>72</v>
      </c>
      <c r="AU297" s="210" t="s">
        <v>80</v>
      </c>
      <c r="AY297" s="209" t="s">
        <v>160</v>
      </c>
      <c r="BK297" s="211">
        <f>SUM(BK298:BK300)</f>
        <v>0</v>
      </c>
    </row>
    <row r="298" s="2" customFormat="1" ht="16.5" customHeight="1">
      <c r="A298" s="40"/>
      <c r="B298" s="41"/>
      <c r="C298" s="214" t="s">
        <v>207</v>
      </c>
      <c r="D298" s="214" t="s">
        <v>163</v>
      </c>
      <c r="E298" s="215" t="s">
        <v>1526</v>
      </c>
      <c r="F298" s="216" t="s">
        <v>1527</v>
      </c>
      <c r="G298" s="217" t="s">
        <v>1381</v>
      </c>
      <c r="H298" s="218">
        <v>105.63200000000001</v>
      </c>
      <c r="I298" s="219"/>
      <c r="J298" s="220">
        <f>ROUND(I298*H298,2)</f>
        <v>0</v>
      </c>
      <c r="K298" s="216" t="s">
        <v>19</v>
      </c>
      <c r="L298" s="46"/>
      <c r="M298" s="221" t="s">
        <v>19</v>
      </c>
      <c r="N298" s="222" t="s">
        <v>44</v>
      </c>
      <c r="O298" s="86"/>
      <c r="P298" s="223">
        <f>O298*H298</f>
        <v>0</v>
      </c>
      <c r="Q298" s="223">
        <v>0.05076</v>
      </c>
      <c r="R298" s="223">
        <f>Q298*H298</f>
        <v>5.36188032</v>
      </c>
      <c r="S298" s="223">
        <v>0</v>
      </c>
      <c r="T298" s="224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5" t="s">
        <v>167</v>
      </c>
      <c r="AT298" s="225" t="s">
        <v>163</v>
      </c>
      <c r="AU298" s="225" t="s">
        <v>82</v>
      </c>
      <c r="AY298" s="19" t="s">
        <v>160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9" t="s">
        <v>80</v>
      </c>
      <c r="BK298" s="226">
        <f>ROUND(I298*H298,2)</f>
        <v>0</v>
      </c>
      <c r="BL298" s="19" t="s">
        <v>167</v>
      </c>
      <c r="BM298" s="225" t="s">
        <v>266</v>
      </c>
    </row>
    <row r="299" s="2" customFormat="1" ht="24.15" customHeight="1">
      <c r="A299" s="40"/>
      <c r="B299" s="41"/>
      <c r="C299" s="214" t="s">
        <v>267</v>
      </c>
      <c r="D299" s="214" t="s">
        <v>163</v>
      </c>
      <c r="E299" s="215" t="s">
        <v>1528</v>
      </c>
      <c r="F299" s="216" t="s">
        <v>1529</v>
      </c>
      <c r="G299" s="217" t="s">
        <v>1381</v>
      </c>
      <c r="H299" s="218">
        <v>260.67700000000002</v>
      </c>
      <c r="I299" s="219"/>
      <c r="J299" s="220">
        <f>ROUND(I299*H299,2)</f>
        <v>0</v>
      </c>
      <c r="K299" s="216" t="s">
        <v>1372</v>
      </c>
      <c r="L299" s="46"/>
      <c r="M299" s="221" t="s">
        <v>19</v>
      </c>
      <c r="N299" s="222" t="s">
        <v>44</v>
      </c>
      <c r="O299" s="86"/>
      <c r="P299" s="223">
        <f>O299*H299</f>
        <v>0</v>
      </c>
      <c r="Q299" s="223">
        <v>0</v>
      </c>
      <c r="R299" s="223">
        <f>Q299*H299</f>
        <v>0</v>
      </c>
      <c r="S299" s="223">
        <v>0</v>
      </c>
      <c r="T299" s="224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25" t="s">
        <v>167</v>
      </c>
      <c r="AT299" s="225" t="s">
        <v>163</v>
      </c>
      <c r="AU299" s="225" t="s">
        <v>82</v>
      </c>
      <c r="AY299" s="19" t="s">
        <v>160</v>
      </c>
      <c r="BE299" s="226">
        <f>IF(N299="základní",J299,0)</f>
        <v>0</v>
      </c>
      <c r="BF299" s="226">
        <f>IF(N299="snížená",J299,0)</f>
        <v>0</v>
      </c>
      <c r="BG299" s="226">
        <f>IF(N299="zákl. přenesená",J299,0)</f>
        <v>0</v>
      </c>
      <c r="BH299" s="226">
        <f>IF(N299="sníž. přenesená",J299,0)</f>
        <v>0</v>
      </c>
      <c r="BI299" s="226">
        <f>IF(N299="nulová",J299,0)</f>
        <v>0</v>
      </c>
      <c r="BJ299" s="19" t="s">
        <v>80</v>
      </c>
      <c r="BK299" s="226">
        <f>ROUND(I299*H299,2)</f>
        <v>0</v>
      </c>
      <c r="BL299" s="19" t="s">
        <v>167</v>
      </c>
      <c r="BM299" s="225" t="s">
        <v>270</v>
      </c>
    </row>
    <row r="300" s="2" customFormat="1">
      <c r="A300" s="40"/>
      <c r="B300" s="41"/>
      <c r="C300" s="42"/>
      <c r="D300" s="237" t="s">
        <v>1373</v>
      </c>
      <c r="E300" s="42"/>
      <c r="F300" s="238" t="s">
        <v>1530</v>
      </c>
      <c r="G300" s="42"/>
      <c r="H300" s="42"/>
      <c r="I300" s="234"/>
      <c r="J300" s="42"/>
      <c r="K300" s="42"/>
      <c r="L300" s="46"/>
      <c r="M300" s="235"/>
      <c r="N300" s="236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1373</v>
      </c>
      <c r="AU300" s="19" t="s">
        <v>82</v>
      </c>
    </row>
    <row r="301" s="12" customFormat="1" ht="22.8" customHeight="1">
      <c r="A301" s="12"/>
      <c r="B301" s="198"/>
      <c r="C301" s="199"/>
      <c r="D301" s="200" t="s">
        <v>72</v>
      </c>
      <c r="E301" s="212" t="s">
        <v>1531</v>
      </c>
      <c r="F301" s="212" t="s">
        <v>1532</v>
      </c>
      <c r="G301" s="199"/>
      <c r="H301" s="199"/>
      <c r="I301" s="202"/>
      <c r="J301" s="213">
        <f>BK301</f>
        <v>0</v>
      </c>
      <c r="K301" s="199"/>
      <c r="L301" s="204"/>
      <c r="M301" s="205"/>
      <c r="N301" s="206"/>
      <c r="O301" s="206"/>
      <c r="P301" s="207">
        <f>P302</f>
        <v>0</v>
      </c>
      <c r="Q301" s="206"/>
      <c r="R301" s="207">
        <f>R302</f>
        <v>0</v>
      </c>
      <c r="S301" s="206"/>
      <c r="T301" s="208">
        <f>T302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09" t="s">
        <v>80</v>
      </c>
      <c r="AT301" s="210" t="s">
        <v>72</v>
      </c>
      <c r="AU301" s="210" t="s">
        <v>80</v>
      </c>
      <c r="AY301" s="209" t="s">
        <v>160</v>
      </c>
      <c r="BK301" s="211">
        <f>BK302</f>
        <v>0</v>
      </c>
    </row>
    <row r="302" s="2" customFormat="1" ht="16.5" customHeight="1">
      <c r="A302" s="40"/>
      <c r="B302" s="41"/>
      <c r="C302" s="214" t="s">
        <v>211</v>
      </c>
      <c r="D302" s="214" t="s">
        <v>163</v>
      </c>
      <c r="E302" s="215" t="s">
        <v>1533</v>
      </c>
      <c r="F302" s="216" t="s">
        <v>1534</v>
      </c>
      <c r="G302" s="217" t="s">
        <v>184</v>
      </c>
      <c r="H302" s="218">
        <v>8</v>
      </c>
      <c r="I302" s="219"/>
      <c r="J302" s="220">
        <f>ROUND(I302*H302,2)</f>
        <v>0</v>
      </c>
      <c r="K302" s="216" t="s">
        <v>19</v>
      </c>
      <c r="L302" s="46"/>
      <c r="M302" s="221" t="s">
        <v>19</v>
      </c>
      <c r="N302" s="222" t="s">
        <v>44</v>
      </c>
      <c r="O302" s="86"/>
      <c r="P302" s="223">
        <f>O302*H302</f>
        <v>0</v>
      </c>
      <c r="Q302" s="223">
        <v>0</v>
      </c>
      <c r="R302" s="223">
        <f>Q302*H302</f>
        <v>0</v>
      </c>
      <c r="S302" s="223">
        <v>0</v>
      </c>
      <c r="T302" s="224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25" t="s">
        <v>167</v>
      </c>
      <c r="AT302" s="225" t="s">
        <v>163</v>
      </c>
      <c r="AU302" s="225" t="s">
        <v>82</v>
      </c>
      <c r="AY302" s="19" t="s">
        <v>160</v>
      </c>
      <c r="BE302" s="226">
        <f>IF(N302="základní",J302,0)</f>
        <v>0</v>
      </c>
      <c r="BF302" s="226">
        <f>IF(N302="snížená",J302,0)</f>
        <v>0</v>
      </c>
      <c r="BG302" s="226">
        <f>IF(N302="zákl. přenesená",J302,0)</f>
        <v>0</v>
      </c>
      <c r="BH302" s="226">
        <f>IF(N302="sníž. přenesená",J302,0)</f>
        <v>0</v>
      </c>
      <c r="BI302" s="226">
        <f>IF(N302="nulová",J302,0)</f>
        <v>0</v>
      </c>
      <c r="BJ302" s="19" t="s">
        <v>80</v>
      </c>
      <c r="BK302" s="226">
        <f>ROUND(I302*H302,2)</f>
        <v>0</v>
      </c>
      <c r="BL302" s="19" t="s">
        <v>167</v>
      </c>
      <c r="BM302" s="225" t="s">
        <v>273</v>
      </c>
    </row>
    <row r="303" s="12" customFormat="1" ht="22.8" customHeight="1">
      <c r="A303" s="12"/>
      <c r="B303" s="198"/>
      <c r="C303" s="199"/>
      <c r="D303" s="200" t="s">
        <v>72</v>
      </c>
      <c r="E303" s="212" t="s">
        <v>354</v>
      </c>
      <c r="F303" s="212" t="s">
        <v>1535</v>
      </c>
      <c r="G303" s="199"/>
      <c r="H303" s="199"/>
      <c r="I303" s="202"/>
      <c r="J303" s="213">
        <f>BK303</f>
        <v>0</v>
      </c>
      <c r="K303" s="199"/>
      <c r="L303" s="204"/>
      <c r="M303" s="205"/>
      <c r="N303" s="206"/>
      <c r="O303" s="206"/>
      <c r="P303" s="207">
        <f>SUM(P304:P332)</f>
        <v>0</v>
      </c>
      <c r="Q303" s="206"/>
      <c r="R303" s="207">
        <f>SUM(R304:R332)</f>
        <v>0</v>
      </c>
      <c r="S303" s="206"/>
      <c r="T303" s="208">
        <f>SUM(T304:T332)</f>
        <v>2.087332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9" t="s">
        <v>80</v>
      </c>
      <c r="AT303" s="210" t="s">
        <v>72</v>
      </c>
      <c r="AU303" s="210" t="s">
        <v>80</v>
      </c>
      <c r="AY303" s="209" t="s">
        <v>160</v>
      </c>
      <c r="BK303" s="211">
        <f>SUM(BK304:BK332)</f>
        <v>0</v>
      </c>
    </row>
    <row r="304" s="2" customFormat="1" ht="16.5" customHeight="1">
      <c r="A304" s="40"/>
      <c r="B304" s="41"/>
      <c r="C304" s="214" t="s">
        <v>274</v>
      </c>
      <c r="D304" s="214" t="s">
        <v>163</v>
      </c>
      <c r="E304" s="215" t="s">
        <v>1536</v>
      </c>
      <c r="F304" s="216" t="s">
        <v>1537</v>
      </c>
      <c r="G304" s="217" t="s">
        <v>1389</v>
      </c>
      <c r="H304" s="218">
        <v>0.20000000000000001</v>
      </c>
      <c r="I304" s="219"/>
      <c r="J304" s="220">
        <f>ROUND(I304*H304,2)</f>
        <v>0</v>
      </c>
      <c r="K304" s="216" t="s">
        <v>1372</v>
      </c>
      <c r="L304" s="46"/>
      <c r="M304" s="221" t="s">
        <v>19</v>
      </c>
      <c r="N304" s="222" t="s">
        <v>44</v>
      </c>
      <c r="O304" s="86"/>
      <c r="P304" s="223">
        <f>O304*H304</f>
        <v>0</v>
      </c>
      <c r="Q304" s="223">
        <v>0</v>
      </c>
      <c r="R304" s="223">
        <f>Q304*H304</f>
        <v>0</v>
      </c>
      <c r="S304" s="223">
        <v>2</v>
      </c>
      <c r="T304" s="224">
        <f>S304*H304</f>
        <v>0.40000000000000002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5" t="s">
        <v>167</v>
      </c>
      <c r="AT304" s="225" t="s">
        <v>163</v>
      </c>
      <c r="AU304" s="225" t="s">
        <v>82</v>
      </c>
      <c r="AY304" s="19" t="s">
        <v>160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9" t="s">
        <v>80</v>
      </c>
      <c r="BK304" s="226">
        <f>ROUND(I304*H304,2)</f>
        <v>0</v>
      </c>
      <c r="BL304" s="19" t="s">
        <v>167</v>
      </c>
      <c r="BM304" s="225" t="s">
        <v>284</v>
      </c>
    </row>
    <row r="305" s="2" customFormat="1">
      <c r="A305" s="40"/>
      <c r="B305" s="41"/>
      <c r="C305" s="42"/>
      <c r="D305" s="237" t="s">
        <v>1373</v>
      </c>
      <c r="E305" s="42"/>
      <c r="F305" s="238" t="s">
        <v>1538</v>
      </c>
      <c r="G305" s="42"/>
      <c r="H305" s="42"/>
      <c r="I305" s="234"/>
      <c r="J305" s="42"/>
      <c r="K305" s="42"/>
      <c r="L305" s="46"/>
      <c r="M305" s="235"/>
      <c r="N305" s="236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1373</v>
      </c>
      <c r="AU305" s="19" t="s">
        <v>82</v>
      </c>
    </row>
    <row r="306" s="13" customFormat="1">
      <c r="A306" s="13"/>
      <c r="B306" s="239"/>
      <c r="C306" s="240"/>
      <c r="D306" s="232" t="s">
        <v>1375</v>
      </c>
      <c r="E306" s="241" t="s">
        <v>19</v>
      </c>
      <c r="F306" s="242" t="s">
        <v>1539</v>
      </c>
      <c r="G306" s="240"/>
      <c r="H306" s="241" t="s">
        <v>19</v>
      </c>
      <c r="I306" s="243"/>
      <c r="J306" s="240"/>
      <c r="K306" s="240"/>
      <c r="L306" s="244"/>
      <c r="M306" s="245"/>
      <c r="N306" s="246"/>
      <c r="O306" s="246"/>
      <c r="P306" s="246"/>
      <c r="Q306" s="246"/>
      <c r="R306" s="246"/>
      <c r="S306" s="246"/>
      <c r="T306" s="24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8" t="s">
        <v>1375</v>
      </c>
      <c r="AU306" s="248" t="s">
        <v>82</v>
      </c>
      <c r="AV306" s="13" t="s">
        <v>80</v>
      </c>
      <c r="AW306" s="13" t="s">
        <v>35</v>
      </c>
      <c r="AX306" s="13" t="s">
        <v>73</v>
      </c>
      <c r="AY306" s="248" t="s">
        <v>160</v>
      </c>
    </row>
    <row r="307" s="14" customFormat="1">
      <c r="A307" s="14"/>
      <c r="B307" s="249"/>
      <c r="C307" s="250"/>
      <c r="D307" s="232" t="s">
        <v>1375</v>
      </c>
      <c r="E307" s="251" t="s">
        <v>19</v>
      </c>
      <c r="F307" s="252" t="s">
        <v>1540</v>
      </c>
      <c r="G307" s="250"/>
      <c r="H307" s="253">
        <v>0.20000000000000001</v>
      </c>
      <c r="I307" s="254"/>
      <c r="J307" s="250"/>
      <c r="K307" s="250"/>
      <c r="L307" s="255"/>
      <c r="M307" s="256"/>
      <c r="N307" s="257"/>
      <c r="O307" s="257"/>
      <c r="P307" s="257"/>
      <c r="Q307" s="257"/>
      <c r="R307" s="257"/>
      <c r="S307" s="257"/>
      <c r="T307" s="258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9" t="s">
        <v>1375</v>
      </c>
      <c r="AU307" s="259" t="s">
        <v>82</v>
      </c>
      <c r="AV307" s="14" t="s">
        <v>82</v>
      </c>
      <c r="AW307" s="14" t="s">
        <v>35</v>
      </c>
      <c r="AX307" s="14" t="s">
        <v>73</v>
      </c>
      <c r="AY307" s="259" t="s">
        <v>160</v>
      </c>
    </row>
    <row r="308" s="15" customFormat="1">
      <c r="A308" s="15"/>
      <c r="B308" s="260"/>
      <c r="C308" s="261"/>
      <c r="D308" s="232" t="s">
        <v>1375</v>
      </c>
      <c r="E308" s="262" t="s">
        <v>19</v>
      </c>
      <c r="F308" s="263" t="s">
        <v>1377</v>
      </c>
      <c r="G308" s="261"/>
      <c r="H308" s="264">
        <v>0.20000000000000001</v>
      </c>
      <c r="I308" s="265"/>
      <c r="J308" s="261"/>
      <c r="K308" s="261"/>
      <c r="L308" s="266"/>
      <c r="M308" s="267"/>
      <c r="N308" s="268"/>
      <c r="O308" s="268"/>
      <c r="P308" s="268"/>
      <c r="Q308" s="268"/>
      <c r="R308" s="268"/>
      <c r="S308" s="268"/>
      <c r="T308" s="269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0" t="s">
        <v>1375</v>
      </c>
      <c r="AU308" s="270" t="s">
        <v>82</v>
      </c>
      <c r="AV308" s="15" t="s">
        <v>167</v>
      </c>
      <c r="AW308" s="15" t="s">
        <v>35</v>
      </c>
      <c r="AX308" s="15" t="s">
        <v>80</v>
      </c>
      <c r="AY308" s="270" t="s">
        <v>160</v>
      </c>
    </row>
    <row r="309" s="2" customFormat="1" ht="16.5" customHeight="1">
      <c r="A309" s="40"/>
      <c r="B309" s="41"/>
      <c r="C309" s="214" t="s">
        <v>214</v>
      </c>
      <c r="D309" s="214" t="s">
        <v>163</v>
      </c>
      <c r="E309" s="215" t="s">
        <v>1541</v>
      </c>
      <c r="F309" s="216" t="s">
        <v>1542</v>
      </c>
      <c r="G309" s="217" t="s">
        <v>1381</v>
      </c>
      <c r="H309" s="218">
        <v>2.5600000000000001</v>
      </c>
      <c r="I309" s="219"/>
      <c r="J309" s="220">
        <f>ROUND(I309*H309,2)</f>
        <v>0</v>
      </c>
      <c r="K309" s="216" t="s">
        <v>1372</v>
      </c>
      <c r="L309" s="46"/>
      <c r="M309" s="221" t="s">
        <v>19</v>
      </c>
      <c r="N309" s="222" t="s">
        <v>44</v>
      </c>
      <c r="O309" s="86"/>
      <c r="P309" s="223">
        <f>O309*H309</f>
        <v>0</v>
      </c>
      <c r="Q309" s="223">
        <v>0</v>
      </c>
      <c r="R309" s="223">
        <f>Q309*H309</f>
        <v>0</v>
      </c>
      <c r="S309" s="223">
        <v>0.32400000000000001</v>
      </c>
      <c r="T309" s="224">
        <f>S309*H309</f>
        <v>0.82944000000000007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5" t="s">
        <v>167</v>
      </c>
      <c r="AT309" s="225" t="s">
        <v>163</v>
      </c>
      <c r="AU309" s="225" t="s">
        <v>82</v>
      </c>
      <c r="AY309" s="19" t="s">
        <v>160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9" t="s">
        <v>80</v>
      </c>
      <c r="BK309" s="226">
        <f>ROUND(I309*H309,2)</f>
        <v>0</v>
      </c>
      <c r="BL309" s="19" t="s">
        <v>167</v>
      </c>
      <c r="BM309" s="225" t="s">
        <v>287</v>
      </c>
    </row>
    <row r="310" s="2" customFormat="1">
      <c r="A310" s="40"/>
      <c r="B310" s="41"/>
      <c r="C310" s="42"/>
      <c r="D310" s="237" t="s">
        <v>1373</v>
      </c>
      <c r="E310" s="42"/>
      <c r="F310" s="238" t="s">
        <v>1543</v>
      </c>
      <c r="G310" s="42"/>
      <c r="H310" s="42"/>
      <c r="I310" s="234"/>
      <c r="J310" s="42"/>
      <c r="K310" s="42"/>
      <c r="L310" s="46"/>
      <c r="M310" s="235"/>
      <c r="N310" s="236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1373</v>
      </c>
      <c r="AU310" s="19" t="s">
        <v>82</v>
      </c>
    </row>
    <row r="311" s="13" customFormat="1">
      <c r="A311" s="13"/>
      <c r="B311" s="239"/>
      <c r="C311" s="240"/>
      <c r="D311" s="232" t="s">
        <v>1375</v>
      </c>
      <c r="E311" s="241" t="s">
        <v>19</v>
      </c>
      <c r="F311" s="242" t="s">
        <v>1544</v>
      </c>
      <c r="G311" s="240"/>
      <c r="H311" s="241" t="s">
        <v>19</v>
      </c>
      <c r="I311" s="243"/>
      <c r="J311" s="240"/>
      <c r="K311" s="240"/>
      <c r="L311" s="244"/>
      <c r="M311" s="245"/>
      <c r="N311" s="246"/>
      <c r="O311" s="246"/>
      <c r="P311" s="246"/>
      <c r="Q311" s="246"/>
      <c r="R311" s="246"/>
      <c r="S311" s="246"/>
      <c r="T311" s="24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8" t="s">
        <v>1375</v>
      </c>
      <c r="AU311" s="248" t="s">
        <v>82</v>
      </c>
      <c r="AV311" s="13" t="s">
        <v>80</v>
      </c>
      <c r="AW311" s="13" t="s">
        <v>35</v>
      </c>
      <c r="AX311" s="13" t="s">
        <v>73</v>
      </c>
      <c r="AY311" s="248" t="s">
        <v>160</v>
      </c>
    </row>
    <row r="312" s="14" customFormat="1">
      <c r="A312" s="14"/>
      <c r="B312" s="249"/>
      <c r="C312" s="250"/>
      <c r="D312" s="232" t="s">
        <v>1375</v>
      </c>
      <c r="E312" s="251" t="s">
        <v>19</v>
      </c>
      <c r="F312" s="252" t="s">
        <v>1545</v>
      </c>
      <c r="G312" s="250"/>
      <c r="H312" s="253">
        <v>2.5600000000000001</v>
      </c>
      <c r="I312" s="254"/>
      <c r="J312" s="250"/>
      <c r="K312" s="250"/>
      <c r="L312" s="255"/>
      <c r="M312" s="256"/>
      <c r="N312" s="257"/>
      <c r="O312" s="257"/>
      <c r="P312" s="257"/>
      <c r="Q312" s="257"/>
      <c r="R312" s="257"/>
      <c r="S312" s="257"/>
      <c r="T312" s="258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9" t="s">
        <v>1375</v>
      </c>
      <c r="AU312" s="259" t="s">
        <v>82</v>
      </c>
      <c r="AV312" s="14" t="s">
        <v>82</v>
      </c>
      <c r="AW312" s="14" t="s">
        <v>35</v>
      </c>
      <c r="AX312" s="14" t="s">
        <v>73</v>
      </c>
      <c r="AY312" s="259" t="s">
        <v>160</v>
      </c>
    </row>
    <row r="313" s="15" customFormat="1">
      <c r="A313" s="15"/>
      <c r="B313" s="260"/>
      <c r="C313" s="261"/>
      <c r="D313" s="232" t="s">
        <v>1375</v>
      </c>
      <c r="E313" s="262" t="s">
        <v>19</v>
      </c>
      <c r="F313" s="263" t="s">
        <v>1377</v>
      </c>
      <c r="G313" s="261"/>
      <c r="H313" s="264">
        <v>2.5600000000000001</v>
      </c>
      <c r="I313" s="265"/>
      <c r="J313" s="261"/>
      <c r="K313" s="261"/>
      <c r="L313" s="266"/>
      <c r="M313" s="267"/>
      <c r="N313" s="268"/>
      <c r="O313" s="268"/>
      <c r="P313" s="268"/>
      <c r="Q313" s="268"/>
      <c r="R313" s="268"/>
      <c r="S313" s="268"/>
      <c r="T313" s="269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0" t="s">
        <v>1375</v>
      </c>
      <c r="AU313" s="270" t="s">
        <v>82</v>
      </c>
      <c r="AV313" s="15" t="s">
        <v>167</v>
      </c>
      <c r="AW313" s="15" t="s">
        <v>35</v>
      </c>
      <c r="AX313" s="15" t="s">
        <v>80</v>
      </c>
      <c r="AY313" s="270" t="s">
        <v>160</v>
      </c>
    </row>
    <row r="314" s="2" customFormat="1" ht="16.5" customHeight="1">
      <c r="A314" s="40"/>
      <c r="B314" s="41"/>
      <c r="C314" s="214" t="s">
        <v>281</v>
      </c>
      <c r="D314" s="214" t="s">
        <v>163</v>
      </c>
      <c r="E314" s="215" t="s">
        <v>1546</v>
      </c>
      <c r="F314" s="216" t="s">
        <v>1547</v>
      </c>
      <c r="G314" s="217" t="s">
        <v>1389</v>
      </c>
      <c r="H314" s="218">
        <v>0.26100000000000001</v>
      </c>
      <c r="I314" s="219"/>
      <c r="J314" s="220">
        <f>ROUND(I314*H314,2)</f>
        <v>0</v>
      </c>
      <c r="K314" s="216" t="s">
        <v>1372</v>
      </c>
      <c r="L314" s="46"/>
      <c r="M314" s="221" t="s">
        <v>19</v>
      </c>
      <c r="N314" s="222" t="s">
        <v>44</v>
      </c>
      <c r="O314" s="86"/>
      <c r="P314" s="223">
        <f>O314*H314</f>
        <v>0</v>
      </c>
      <c r="Q314" s="223">
        <v>0</v>
      </c>
      <c r="R314" s="223">
        <f>Q314*H314</f>
        <v>0</v>
      </c>
      <c r="S314" s="223">
        <v>2.3999999999999999</v>
      </c>
      <c r="T314" s="224">
        <f>S314*H314</f>
        <v>0.62639999999999996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25" t="s">
        <v>167</v>
      </c>
      <c r="AT314" s="225" t="s">
        <v>163</v>
      </c>
      <c r="AU314" s="225" t="s">
        <v>82</v>
      </c>
      <c r="AY314" s="19" t="s">
        <v>160</v>
      </c>
      <c r="BE314" s="226">
        <f>IF(N314="základní",J314,0)</f>
        <v>0</v>
      </c>
      <c r="BF314" s="226">
        <f>IF(N314="snížená",J314,0)</f>
        <v>0</v>
      </c>
      <c r="BG314" s="226">
        <f>IF(N314="zákl. přenesená",J314,0)</f>
        <v>0</v>
      </c>
      <c r="BH314" s="226">
        <f>IF(N314="sníž. přenesená",J314,0)</f>
        <v>0</v>
      </c>
      <c r="BI314" s="226">
        <f>IF(N314="nulová",J314,0)</f>
        <v>0</v>
      </c>
      <c r="BJ314" s="19" t="s">
        <v>80</v>
      </c>
      <c r="BK314" s="226">
        <f>ROUND(I314*H314,2)</f>
        <v>0</v>
      </c>
      <c r="BL314" s="19" t="s">
        <v>167</v>
      </c>
      <c r="BM314" s="225" t="s">
        <v>294</v>
      </c>
    </row>
    <row r="315" s="2" customFormat="1">
      <c r="A315" s="40"/>
      <c r="B315" s="41"/>
      <c r="C315" s="42"/>
      <c r="D315" s="237" t="s">
        <v>1373</v>
      </c>
      <c r="E315" s="42"/>
      <c r="F315" s="238" t="s">
        <v>1548</v>
      </c>
      <c r="G315" s="42"/>
      <c r="H315" s="42"/>
      <c r="I315" s="234"/>
      <c r="J315" s="42"/>
      <c r="K315" s="42"/>
      <c r="L315" s="46"/>
      <c r="M315" s="235"/>
      <c r="N315" s="236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1373</v>
      </c>
      <c r="AU315" s="19" t="s">
        <v>82</v>
      </c>
    </row>
    <row r="316" s="13" customFormat="1">
      <c r="A316" s="13"/>
      <c r="B316" s="239"/>
      <c r="C316" s="240"/>
      <c r="D316" s="232" t="s">
        <v>1375</v>
      </c>
      <c r="E316" s="241" t="s">
        <v>19</v>
      </c>
      <c r="F316" s="242" t="s">
        <v>1544</v>
      </c>
      <c r="G316" s="240"/>
      <c r="H316" s="241" t="s">
        <v>19</v>
      </c>
      <c r="I316" s="243"/>
      <c r="J316" s="240"/>
      <c r="K316" s="240"/>
      <c r="L316" s="244"/>
      <c r="M316" s="245"/>
      <c r="N316" s="246"/>
      <c r="O316" s="246"/>
      <c r="P316" s="246"/>
      <c r="Q316" s="246"/>
      <c r="R316" s="246"/>
      <c r="S316" s="246"/>
      <c r="T316" s="24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8" t="s">
        <v>1375</v>
      </c>
      <c r="AU316" s="248" t="s">
        <v>82</v>
      </c>
      <c r="AV316" s="13" t="s">
        <v>80</v>
      </c>
      <c r="AW316" s="13" t="s">
        <v>35</v>
      </c>
      <c r="AX316" s="13" t="s">
        <v>73</v>
      </c>
      <c r="AY316" s="248" t="s">
        <v>160</v>
      </c>
    </row>
    <row r="317" s="14" customFormat="1">
      <c r="A317" s="14"/>
      <c r="B317" s="249"/>
      <c r="C317" s="250"/>
      <c r="D317" s="232" t="s">
        <v>1375</v>
      </c>
      <c r="E317" s="251" t="s">
        <v>19</v>
      </c>
      <c r="F317" s="252" t="s">
        <v>1549</v>
      </c>
      <c r="G317" s="250"/>
      <c r="H317" s="253">
        <v>0.26100000000000001</v>
      </c>
      <c r="I317" s="254"/>
      <c r="J317" s="250"/>
      <c r="K317" s="250"/>
      <c r="L317" s="255"/>
      <c r="M317" s="256"/>
      <c r="N317" s="257"/>
      <c r="O317" s="257"/>
      <c r="P317" s="257"/>
      <c r="Q317" s="257"/>
      <c r="R317" s="257"/>
      <c r="S317" s="257"/>
      <c r="T317" s="258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9" t="s">
        <v>1375</v>
      </c>
      <c r="AU317" s="259" t="s">
        <v>82</v>
      </c>
      <c r="AV317" s="14" t="s">
        <v>82</v>
      </c>
      <c r="AW317" s="14" t="s">
        <v>35</v>
      </c>
      <c r="AX317" s="14" t="s">
        <v>73</v>
      </c>
      <c r="AY317" s="259" t="s">
        <v>160</v>
      </c>
    </row>
    <row r="318" s="15" customFormat="1">
      <c r="A318" s="15"/>
      <c r="B318" s="260"/>
      <c r="C318" s="261"/>
      <c r="D318" s="232" t="s">
        <v>1375</v>
      </c>
      <c r="E318" s="262" t="s">
        <v>19</v>
      </c>
      <c r="F318" s="263" t="s">
        <v>1377</v>
      </c>
      <c r="G318" s="261"/>
      <c r="H318" s="264">
        <v>0.26100000000000001</v>
      </c>
      <c r="I318" s="265"/>
      <c r="J318" s="261"/>
      <c r="K318" s="261"/>
      <c r="L318" s="266"/>
      <c r="M318" s="267"/>
      <c r="N318" s="268"/>
      <c r="O318" s="268"/>
      <c r="P318" s="268"/>
      <c r="Q318" s="268"/>
      <c r="R318" s="268"/>
      <c r="S318" s="268"/>
      <c r="T318" s="269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0" t="s">
        <v>1375</v>
      </c>
      <c r="AU318" s="270" t="s">
        <v>82</v>
      </c>
      <c r="AV318" s="15" t="s">
        <v>167</v>
      </c>
      <c r="AW318" s="15" t="s">
        <v>35</v>
      </c>
      <c r="AX318" s="15" t="s">
        <v>80</v>
      </c>
      <c r="AY318" s="270" t="s">
        <v>160</v>
      </c>
    </row>
    <row r="319" s="2" customFormat="1" ht="16.5" customHeight="1">
      <c r="A319" s="40"/>
      <c r="B319" s="41"/>
      <c r="C319" s="214" t="s">
        <v>218</v>
      </c>
      <c r="D319" s="214" t="s">
        <v>163</v>
      </c>
      <c r="E319" s="215" t="s">
        <v>1550</v>
      </c>
      <c r="F319" s="216" t="s">
        <v>1551</v>
      </c>
      <c r="G319" s="217" t="s">
        <v>1381</v>
      </c>
      <c r="H319" s="218">
        <v>1.4139999999999999</v>
      </c>
      <c r="I319" s="219"/>
      <c r="J319" s="220">
        <f>ROUND(I319*H319,2)</f>
        <v>0</v>
      </c>
      <c r="K319" s="216" t="s">
        <v>1372</v>
      </c>
      <c r="L319" s="46"/>
      <c r="M319" s="221" t="s">
        <v>19</v>
      </c>
      <c r="N319" s="222" t="s">
        <v>44</v>
      </c>
      <c r="O319" s="86"/>
      <c r="P319" s="223">
        <f>O319*H319</f>
        <v>0</v>
      </c>
      <c r="Q319" s="223">
        <v>0</v>
      </c>
      <c r="R319" s="223">
        <f>Q319*H319</f>
        <v>0</v>
      </c>
      <c r="S319" s="223">
        <v>0.066000000000000003</v>
      </c>
      <c r="T319" s="224">
        <f>S319*H319</f>
        <v>0.093324000000000004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5" t="s">
        <v>167</v>
      </c>
      <c r="AT319" s="225" t="s">
        <v>163</v>
      </c>
      <c r="AU319" s="225" t="s">
        <v>82</v>
      </c>
      <c r="AY319" s="19" t="s">
        <v>160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9" t="s">
        <v>80</v>
      </c>
      <c r="BK319" s="226">
        <f>ROUND(I319*H319,2)</f>
        <v>0</v>
      </c>
      <c r="BL319" s="19" t="s">
        <v>167</v>
      </c>
      <c r="BM319" s="225" t="s">
        <v>298</v>
      </c>
    </row>
    <row r="320" s="2" customFormat="1">
      <c r="A320" s="40"/>
      <c r="B320" s="41"/>
      <c r="C320" s="42"/>
      <c r="D320" s="237" t="s">
        <v>1373</v>
      </c>
      <c r="E320" s="42"/>
      <c r="F320" s="238" t="s">
        <v>1552</v>
      </c>
      <c r="G320" s="42"/>
      <c r="H320" s="42"/>
      <c r="I320" s="234"/>
      <c r="J320" s="42"/>
      <c r="K320" s="42"/>
      <c r="L320" s="46"/>
      <c r="M320" s="235"/>
      <c r="N320" s="236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1373</v>
      </c>
      <c r="AU320" s="19" t="s">
        <v>82</v>
      </c>
    </row>
    <row r="321" s="13" customFormat="1">
      <c r="A321" s="13"/>
      <c r="B321" s="239"/>
      <c r="C321" s="240"/>
      <c r="D321" s="232" t="s">
        <v>1375</v>
      </c>
      <c r="E321" s="241" t="s">
        <v>19</v>
      </c>
      <c r="F321" s="242" t="s">
        <v>1553</v>
      </c>
      <c r="G321" s="240"/>
      <c r="H321" s="241" t="s">
        <v>19</v>
      </c>
      <c r="I321" s="243"/>
      <c r="J321" s="240"/>
      <c r="K321" s="240"/>
      <c r="L321" s="244"/>
      <c r="M321" s="245"/>
      <c r="N321" s="246"/>
      <c r="O321" s="246"/>
      <c r="P321" s="246"/>
      <c r="Q321" s="246"/>
      <c r="R321" s="246"/>
      <c r="S321" s="246"/>
      <c r="T321" s="24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8" t="s">
        <v>1375</v>
      </c>
      <c r="AU321" s="248" t="s">
        <v>82</v>
      </c>
      <c r="AV321" s="13" t="s">
        <v>80</v>
      </c>
      <c r="AW321" s="13" t="s">
        <v>35</v>
      </c>
      <c r="AX321" s="13" t="s">
        <v>73</v>
      </c>
      <c r="AY321" s="248" t="s">
        <v>160</v>
      </c>
    </row>
    <row r="322" s="14" customFormat="1">
      <c r="A322" s="14"/>
      <c r="B322" s="249"/>
      <c r="C322" s="250"/>
      <c r="D322" s="232" t="s">
        <v>1375</v>
      </c>
      <c r="E322" s="251" t="s">
        <v>19</v>
      </c>
      <c r="F322" s="252" t="s">
        <v>1554</v>
      </c>
      <c r="G322" s="250"/>
      <c r="H322" s="253">
        <v>1.4139999999999999</v>
      </c>
      <c r="I322" s="254"/>
      <c r="J322" s="250"/>
      <c r="K322" s="250"/>
      <c r="L322" s="255"/>
      <c r="M322" s="256"/>
      <c r="N322" s="257"/>
      <c r="O322" s="257"/>
      <c r="P322" s="257"/>
      <c r="Q322" s="257"/>
      <c r="R322" s="257"/>
      <c r="S322" s="257"/>
      <c r="T322" s="258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9" t="s">
        <v>1375</v>
      </c>
      <c r="AU322" s="259" t="s">
        <v>82</v>
      </c>
      <c r="AV322" s="14" t="s">
        <v>82</v>
      </c>
      <c r="AW322" s="14" t="s">
        <v>35</v>
      </c>
      <c r="AX322" s="14" t="s">
        <v>73</v>
      </c>
      <c r="AY322" s="259" t="s">
        <v>160</v>
      </c>
    </row>
    <row r="323" s="15" customFormat="1">
      <c r="A323" s="15"/>
      <c r="B323" s="260"/>
      <c r="C323" s="261"/>
      <c r="D323" s="232" t="s">
        <v>1375</v>
      </c>
      <c r="E323" s="262" t="s">
        <v>19</v>
      </c>
      <c r="F323" s="263" t="s">
        <v>1377</v>
      </c>
      <c r="G323" s="261"/>
      <c r="H323" s="264">
        <v>1.4139999999999999</v>
      </c>
      <c r="I323" s="265"/>
      <c r="J323" s="261"/>
      <c r="K323" s="261"/>
      <c r="L323" s="266"/>
      <c r="M323" s="267"/>
      <c r="N323" s="268"/>
      <c r="O323" s="268"/>
      <c r="P323" s="268"/>
      <c r="Q323" s="268"/>
      <c r="R323" s="268"/>
      <c r="S323" s="268"/>
      <c r="T323" s="269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0" t="s">
        <v>1375</v>
      </c>
      <c r="AU323" s="270" t="s">
        <v>82</v>
      </c>
      <c r="AV323" s="15" t="s">
        <v>167</v>
      </c>
      <c r="AW323" s="15" t="s">
        <v>35</v>
      </c>
      <c r="AX323" s="15" t="s">
        <v>80</v>
      </c>
      <c r="AY323" s="270" t="s">
        <v>160</v>
      </c>
    </row>
    <row r="324" s="2" customFormat="1" ht="16.5" customHeight="1">
      <c r="A324" s="40"/>
      <c r="B324" s="41"/>
      <c r="C324" s="214" t="s">
        <v>288</v>
      </c>
      <c r="D324" s="214" t="s">
        <v>163</v>
      </c>
      <c r="E324" s="215" t="s">
        <v>1555</v>
      </c>
      <c r="F324" s="216" t="s">
        <v>1556</v>
      </c>
      <c r="G324" s="217" t="s">
        <v>184</v>
      </c>
      <c r="H324" s="218">
        <v>1</v>
      </c>
      <c r="I324" s="219"/>
      <c r="J324" s="220">
        <f>ROUND(I324*H324,2)</f>
        <v>0</v>
      </c>
      <c r="K324" s="216" t="s">
        <v>19</v>
      </c>
      <c r="L324" s="46"/>
      <c r="M324" s="221" t="s">
        <v>19</v>
      </c>
      <c r="N324" s="222" t="s">
        <v>44</v>
      </c>
      <c r="O324" s="86"/>
      <c r="P324" s="223">
        <f>O324*H324</f>
        <v>0</v>
      </c>
      <c r="Q324" s="223">
        <v>0</v>
      </c>
      <c r="R324" s="223">
        <f>Q324*H324</f>
        <v>0</v>
      </c>
      <c r="S324" s="223">
        <v>0</v>
      </c>
      <c r="T324" s="22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5" t="s">
        <v>167</v>
      </c>
      <c r="AT324" s="225" t="s">
        <v>163</v>
      </c>
      <c r="AU324" s="225" t="s">
        <v>82</v>
      </c>
      <c r="AY324" s="19" t="s">
        <v>160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9" t="s">
        <v>80</v>
      </c>
      <c r="BK324" s="226">
        <f>ROUND(I324*H324,2)</f>
        <v>0</v>
      </c>
      <c r="BL324" s="19" t="s">
        <v>167</v>
      </c>
      <c r="BM324" s="225" t="s">
        <v>301</v>
      </c>
    </row>
    <row r="325" s="13" customFormat="1">
      <c r="A325" s="13"/>
      <c r="B325" s="239"/>
      <c r="C325" s="240"/>
      <c r="D325" s="232" t="s">
        <v>1375</v>
      </c>
      <c r="E325" s="241" t="s">
        <v>19</v>
      </c>
      <c r="F325" s="242" t="s">
        <v>1544</v>
      </c>
      <c r="G325" s="240"/>
      <c r="H325" s="241" t="s">
        <v>19</v>
      </c>
      <c r="I325" s="243"/>
      <c r="J325" s="240"/>
      <c r="K325" s="240"/>
      <c r="L325" s="244"/>
      <c r="M325" s="245"/>
      <c r="N325" s="246"/>
      <c r="O325" s="246"/>
      <c r="P325" s="246"/>
      <c r="Q325" s="246"/>
      <c r="R325" s="246"/>
      <c r="S325" s="246"/>
      <c r="T325" s="24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8" t="s">
        <v>1375</v>
      </c>
      <c r="AU325" s="248" t="s">
        <v>82</v>
      </c>
      <c r="AV325" s="13" t="s">
        <v>80</v>
      </c>
      <c r="AW325" s="13" t="s">
        <v>35</v>
      </c>
      <c r="AX325" s="13" t="s">
        <v>73</v>
      </c>
      <c r="AY325" s="248" t="s">
        <v>160</v>
      </c>
    </row>
    <row r="326" s="14" customFormat="1">
      <c r="A326" s="14"/>
      <c r="B326" s="249"/>
      <c r="C326" s="250"/>
      <c r="D326" s="232" t="s">
        <v>1375</v>
      </c>
      <c r="E326" s="251" t="s">
        <v>19</v>
      </c>
      <c r="F326" s="252" t="s">
        <v>80</v>
      </c>
      <c r="G326" s="250"/>
      <c r="H326" s="253">
        <v>1</v>
      </c>
      <c r="I326" s="254"/>
      <c r="J326" s="250"/>
      <c r="K326" s="250"/>
      <c r="L326" s="255"/>
      <c r="M326" s="256"/>
      <c r="N326" s="257"/>
      <c r="O326" s="257"/>
      <c r="P326" s="257"/>
      <c r="Q326" s="257"/>
      <c r="R326" s="257"/>
      <c r="S326" s="257"/>
      <c r="T326" s="258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9" t="s">
        <v>1375</v>
      </c>
      <c r="AU326" s="259" t="s">
        <v>82</v>
      </c>
      <c r="AV326" s="14" t="s">
        <v>82</v>
      </c>
      <c r="AW326" s="14" t="s">
        <v>35</v>
      </c>
      <c r="AX326" s="14" t="s">
        <v>73</v>
      </c>
      <c r="AY326" s="259" t="s">
        <v>160</v>
      </c>
    </row>
    <row r="327" s="15" customFormat="1">
      <c r="A327" s="15"/>
      <c r="B327" s="260"/>
      <c r="C327" s="261"/>
      <c r="D327" s="232" t="s">
        <v>1375</v>
      </c>
      <c r="E327" s="262" t="s">
        <v>19</v>
      </c>
      <c r="F327" s="263" t="s">
        <v>1377</v>
      </c>
      <c r="G327" s="261"/>
      <c r="H327" s="264">
        <v>1</v>
      </c>
      <c r="I327" s="265"/>
      <c r="J327" s="261"/>
      <c r="K327" s="261"/>
      <c r="L327" s="266"/>
      <c r="M327" s="267"/>
      <c r="N327" s="268"/>
      <c r="O327" s="268"/>
      <c r="P327" s="268"/>
      <c r="Q327" s="268"/>
      <c r="R327" s="268"/>
      <c r="S327" s="268"/>
      <c r="T327" s="269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0" t="s">
        <v>1375</v>
      </c>
      <c r="AU327" s="270" t="s">
        <v>82</v>
      </c>
      <c r="AV327" s="15" t="s">
        <v>167</v>
      </c>
      <c r="AW327" s="15" t="s">
        <v>35</v>
      </c>
      <c r="AX327" s="15" t="s">
        <v>80</v>
      </c>
      <c r="AY327" s="270" t="s">
        <v>160</v>
      </c>
    </row>
    <row r="328" s="2" customFormat="1" ht="24.15" customHeight="1">
      <c r="A328" s="40"/>
      <c r="B328" s="41"/>
      <c r="C328" s="214" t="s">
        <v>221</v>
      </c>
      <c r="D328" s="214" t="s">
        <v>163</v>
      </c>
      <c r="E328" s="215" t="s">
        <v>1557</v>
      </c>
      <c r="F328" s="216" t="s">
        <v>1558</v>
      </c>
      <c r="G328" s="217" t="s">
        <v>1381</v>
      </c>
      <c r="H328" s="218">
        <v>1.8180000000000001</v>
      </c>
      <c r="I328" s="219"/>
      <c r="J328" s="220">
        <f>ROUND(I328*H328,2)</f>
        <v>0</v>
      </c>
      <c r="K328" s="216" t="s">
        <v>1372</v>
      </c>
      <c r="L328" s="46"/>
      <c r="M328" s="221" t="s">
        <v>19</v>
      </c>
      <c r="N328" s="222" t="s">
        <v>44</v>
      </c>
      <c r="O328" s="86"/>
      <c r="P328" s="223">
        <f>O328*H328</f>
        <v>0</v>
      </c>
      <c r="Q328" s="223">
        <v>0</v>
      </c>
      <c r="R328" s="223">
        <f>Q328*H328</f>
        <v>0</v>
      </c>
      <c r="S328" s="223">
        <v>0.075999999999999998</v>
      </c>
      <c r="T328" s="224">
        <f>S328*H328</f>
        <v>0.13816800000000001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5" t="s">
        <v>167</v>
      </c>
      <c r="AT328" s="225" t="s">
        <v>163</v>
      </c>
      <c r="AU328" s="225" t="s">
        <v>82</v>
      </c>
      <c r="AY328" s="19" t="s">
        <v>160</v>
      </c>
      <c r="BE328" s="226">
        <f>IF(N328="základní",J328,0)</f>
        <v>0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9" t="s">
        <v>80</v>
      </c>
      <c r="BK328" s="226">
        <f>ROUND(I328*H328,2)</f>
        <v>0</v>
      </c>
      <c r="BL328" s="19" t="s">
        <v>167</v>
      </c>
      <c r="BM328" s="225" t="s">
        <v>308</v>
      </c>
    </row>
    <row r="329" s="2" customFormat="1">
      <c r="A329" s="40"/>
      <c r="B329" s="41"/>
      <c r="C329" s="42"/>
      <c r="D329" s="237" t="s">
        <v>1373</v>
      </c>
      <c r="E329" s="42"/>
      <c r="F329" s="238" t="s">
        <v>1559</v>
      </c>
      <c r="G329" s="42"/>
      <c r="H329" s="42"/>
      <c r="I329" s="234"/>
      <c r="J329" s="42"/>
      <c r="K329" s="42"/>
      <c r="L329" s="46"/>
      <c r="M329" s="235"/>
      <c r="N329" s="236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1373</v>
      </c>
      <c r="AU329" s="19" t="s">
        <v>82</v>
      </c>
    </row>
    <row r="330" s="13" customFormat="1">
      <c r="A330" s="13"/>
      <c r="B330" s="239"/>
      <c r="C330" s="240"/>
      <c r="D330" s="232" t="s">
        <v>1375</v>
      </c>
      <c r="E330" s="241" t="s">
        <v>19</v>
      </c>
      <c r="F330" s="242" t="s">
        <v>1544</v>
      </c>
      <c r="G330" s="240"/>
      <c r="H330" s="241" t="s">
        <v>19</v>
      </c>
      <c r="I330" s="243"/>
      <c r="J330" s="240"/>
      <c r="K330" s="240"/>
      <c r="L330" s="244"/>
      <c r="M330" s="245"/>
      <c r="N330" s="246"/>
      <c r="O330" s="246"/>
      <c r="P330" s="246"/>
      <c r="Q330" s="246"/>
      <c r="R330" s="246"/>
      <c r="S330" s="246"/>
      <c r="T330" s="24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8" t="s">
        <v>1375</v>
      </c>
      <c r="AU330" s="248" t="s">
        <v>82</v>
      </c>
      <c r="AV330" s="13" t="s">
        <v>80</v>
      </c>
      <c r="AW330" s="13" t="s">
        <v>35</v>
      </c>
      <c r="AX330" s="13" t="s">
        <v>73</v>
      </c>
      <c r="AY330" s="248" t="s">
        <v>160</v>
      </c>
    </row>
    <row r="331" s="14" customFormat="1">
      <c r="A331" s="14"/>
      <c r="B331" s="249"/>
      <c r="C331" s="250"/>
      <c r="D331" s="232" t="s">
        <v>1375</v>
      </c>
      <c r="E331" s="251" t="s">
        <v>19</v>
      </c>
      <c r="F331" s="252" t="s">
        <v>1560</v>
      </c>
      <c r="G331" s="250"/>
      <c r="H331" s="253">
        <v>1.8180000000000001</v>
      </c>
      <c r="I331" s="254"/>
      <c r="J331" s="250"/>
      <c r="K331" s="250"/>
      <c r="L331" s="255"/>
      <c r="M331" s="256"/>
      <c r="N331" s="257"/>
      <c r="O331" s="257"/>
      <c r="P331" s="257"/>
      <c r="Q331" s="257"/>
      <c r="R331" s="257"/>
      <c r="S331" s="257"/>
      <c r="T331" s="258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9" t="s">
        <v>1375</v>
      </c>
      <c r="AU331" s="259" t="s">
        <v>82</v>
      </c>
      <c r="AV331" s="14" t="s">
        <v>82</v>
      </c>
      <c r="AW331" s="14" t="s">
        <v>35</v>
      </c>
      <c r="AX331" s="14" t="s">
        <v>73</v>
      </c>
      <c r="AY331" s="259" t="s">
        <v>160</v>
      </c>
    </row>
    <row r="332" s="15" customFormat="1">
      <c r="A332" s="15"/>
      <c r="B332" s="260"/>
      <c r="C332" s="261"/>
      <c r="D332" s="232" t="s">
        <v>1375</v>
      </c>
      <c r="E332" s="262" t="s">
        <v>19</v>
      </c>
      <c r="F332" s="263" t="s">
        <v>1377</v>
      </c>
      <c r="G332" s="261"/>
      <c r="H332" s="264">
        <v>1.8180000000000001</v>
      </c>
      <c r="I332" s="265"/>
      <c r="J332" s="261"/>
      <c r="K332" s="261"/>
      <c r="L332" s="266"/>
      <c r="M332" s="267"/>
      <c r="N332" s="268"/>
      <c r="O332" s="268"/>
      <c r="P332" s="268"/>
      <c r="Q332" s="268"/>
      <c r="R332" s="268"/>
      <c r="S332" s="268"/>
      <c r="T332" s="269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70" t="s">
        <v>1375</v>
      </c>
      <c r="AU332" s="270" t="s">
        <v>82</v>
      </c>
      <c r="AV332" s="15" t="s">
        <v>167</v>
      </c>
      <c r="AW332" s="15" t="s">
        <v>35</v>
      </c>
      <c r="AX332" s="15" t="s">
        <v>80</v>
      </c>
      <c r="AY332" s="270" t="s">
        <v>160</v>
      </c>
    </row>
    <row r="333" s="12" customFormat="1" ht="22.8" customHeight="1">
      <c r="A333" s="12"/>
      <c r="B333" s="198"/>
      <c r="C333" s="199"/>
      <c r="D333" s="200" t="s">
        <v>72</v>
      </c>
      <c r="E333" s="212" t="s">
        <v>1561</v>
      </c>
      <c r="F333" s="212" t="s">
        <v>1562</v>
      </c>
      <c r="G333" s="199"/>
      <c r="H333" s="199"/>
      <c r="I333" s="202"/>
      <c r="J333" s="213">
        <f>BK333</f>
        <v>0</v>
      </c>
      <c r="K333" s="199"/>
      <c r="L333" s="204"/>
      <c r="M333" s="205"/>
      <c r="N333" s="206"/>
      <c r="O333" s="206"/>
      <c r="P333" s="207">
        <f>SUM(P334:P355)</f>
        <v>0</v>
      </c>
      <c r="Q333" s="206"/>
      <c r="R333" s="207">
        <f>SUM(R334:R355)</f>
        <v>0</v>
      </c>
      <c r="S333" s="206"/>
      <c r="T333" s="208">
        <f>SUM(T334:T355)</f>
        <v>0.7938400000000001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9" t="s">
        <v>80</v>
      </c>
      <c r="AT333" s="210" t="s">
        <v>72</v>
      </c>
      <c r="AU333" s="210" t="s">
        <v>80</v>
      </c>
      <c r="AY333" s="209" t="s">
        <v>160</v>
      </c>
      <c r="BK333" s="211">
        <f>SUM(BK334:BK355)</f>
        <v>0</v>
      </c>
    </row>
    <row r="334" s="2" customFormat="1" ht="24.15" customHeight="1">
      <c r="A334" s="40"/>
      <c r="B334" s="41"/>
      <c r="C334" s="214" t="s">
        <v>295</v>
      </c>
      <c r="D334" s="214" t="s">
        <v>163</v>
      </c>
      <c r="E334" s="215" t="s">
        <v>1563</v>
      </c>
      <c r="F334" s="216" t="s">
        <v>1564</v>
      </c>
      <c r="G334" s="217" t="s">
        <v>184</v>
      </c>
      <c r="H334" s="218">
        <v>2</v>
      </c>
      <c r="I334" s="219"/>
      <c r="J334" s="220">
        <f>ROUND(I334*H334,2)</f>
        <v>0</v>
      </c>
      <c r="K334" s="216" t="s">
        <v>1372</v>
      </c>
      <c r="L334" s="46"/>
      <c r="M334" s="221" t="s">
        <v>19</v>
      </c>
      <c r="N334" s="222" t="s">
        <v>44</v>
      </c>
      <c r="O334" s="86"/>
      <c r="P334" s="223">
        <f>O334*H334</f>
        <v>0</v>
      </c>
      <c r="Q334" s="223">
        <v>0</v>
      </c>
      <c r="R334" s="223">
        <f>Q334*H334</f>
        <v>0</v>
      </c>
      <c r="S334" s="223">
        <v>0.28000000000000003</v>
      </c>
      <c r="T334" s="224">
        <f>S334*H334</f>
        <v>0.56000000000000005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25" t="s">
        <v>167</v>
      </c>
      <c r="AT334" s="225" t="s">
        <v>163</v>
      </c>
      <c r="AU334" s="225" t="s">
        <v>82</v>
      </c>
      <c r="AY334" s="19" t="s">
        <v>160</v>
      </c>
      <c r="BE334" s="226">
        <f>IF(N334="základní",J334,0)</f>
        <v>0</v>
      </c>
      <c r="BF334" s="226">
        <f>IF(N334="snížená",J334,0)</f>
        <v>0</v>
      </c>
      <c r="BG334" s="226">
        <f>IF(N334="zákl. přenesená",J334,0)</f>
        <v>0</v>
      </c>
      <c r="BH334" s="226">
        <f>IF(N334="sníž. přenesená",J334,0)</f>
        <v>0</v>
      </c>
      <c r="BI334" s="226">
        <f>IF(N334="nulová",J334,0)</f>
        <v>0</v>
      </c>
      <c r="BJ334" s="19" t="s">
        <v>80</v>
      </c>
      <c r="BK334" s="226">
        <f>ROUND(I334*H334,2)</f>
        <v>0</v>
      </c>
      <c r="BL334" s="19" t="s">
        <v>167</v>
      </c>
      <c r="BM334" s="225" t="s">
        <v>489</v>
      </c>
    </row>
    <row r="335" s="2" customFormat="1">
      <c r="A335" s="40"/>
      <c r="B335" s="41"/>
      <c r="C335" s="42"/>
      <c r="D335" s="237" t="s">
        <v>1373</v>
      </c>
      <c r="E335" s="42"/>
      <c r="F335" s="238" t="s">
        <v>1565</v>
      </c>
      <c r="G335" s="42"/>
      <c r="H335" s="42"/>
      <c r="I335" s="234"/>
      <c r="J335" s="42"/>
      <c r="K335" s="42"/>
      <c r="L335" s="46"/>
      <c r="M335" s="235"/>
      <c r="N335" s="236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1373</v>
      </c>
      <c r="AU335" s="19" t="s">
        <v>82</v>
      </c>
    </row>
    <row r="336" s="13" customFormat="1">
      <c r="A336" s="13"/>
      <c r="B336" s="239"/>
      <c r="C336" s="240"/>
      <c r="D336" s="232" t="s">
        <v>1375</v>
      </c>
      <c r="E336" s="241" t="s">
        <v>19</v>
      </c>
      <c r="F336" s="242" t="s">
        <v>1553</v>
      </c>
      <c r="G336" s="240"/>
      <c r="H336" s="241" t="s">
        <v>19</v>
      </c>
      <c r="I336" s="243"/>
      <c r="J336" s="240"/>
      <c r="K336" s="240"/>
      <c r="L336" s="244"/>
      <c r="M336" s="245"/>
      <c r="N336" s="246"/>
      <c r="O336" s="246"/>
      <c r="P336" s="246"/>
      <c r="Q336" s="246"/>
      <c r="R336" s="246"/>
      <c r="S336" s="246"/>
      <c r="T336" s="247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8" t="s">
        <v>1375</v>
      </c>
      <c r="AU336" s="248" t="s">
        <v>82</v>
      </c>
      <c r="AV336" s="13" t="s">
        <v>80</v>
      </c>
      <c r="AW336" s="13" t="s">
        <v>35</v>
      </c>
      <c r="AX336" s="13" t="s">
        <v>73</v>
      </c>
      <c r="AY336" s="248" t="s">
        <v>160</v>
      </c>
    </row>
    <row r="337" s="14" customFormat="1">
      <c r="A337" s="14"/>
      <c r="B337" s="249"/>
      <c r="C337" s="250"/>
      <c r="D337" s="232" t="s">
        <v>1375</v>
      </c>
      <c r="E337" s="251" t="s">
        <v>19</v>
      </c>
      <c r="F337" s="252" t="s">
        <v>82</v>
      </c>
      <c r="G337" s="250"/>
      <c r="H337" s="253">
        <v>2</v>
      </c>
      <c r="I337" s="254"/>
      <c r="J337" s="250"/>
      <c r="K337" s="250"/>
      <c r="L337" s="255"/>
      <c r="M337" s="256"/>
      <c r="N337" s="257"/>
      <c r="O337" s="257"/>
      <c r="P337" s="257"/>
      <c r="Q337" s="257"/>
      <c r="R337" s="257"/>
      <c r="S337" s="257"/>
      <c r="T337" s="258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9" t="s">
        <v>1375</v>
      </c>
      <c r="AU337" s="259" t="s">
        <v>82</v>
      </c>
      <c r="AV337" s="14" t="s">
        <v>82</v>
      </c>
      <c r="AW337" s="14" t="s">
        <v>35</v>
      </c>
      <c r="AX337" s="14" t="s">
        <v>73</v>
      </c>
      <c r="AY337" s="259" t="s">
        <v>160</v>
      </c>
    </row>
    <row r="338" s="15" customFormat="1">
      <c r="A338" s="15"/>
      <c r="B338" s="260"/>
      <c r="C338" s="261"/>
      <c r="D338" s="232" t="s">
        <v>1375</v>
      </c>
      <c r="E338" s="262" t="s">
        <v>19</v>
      </c>
      <c r="F338" s="263" t="s">
        <v>1377</v>
      </c>
      <c r="G338" s="261"/>
      <c r="H338" s="264">
        <v>2</v>
      </c>
      <c r="I338" s="265"/>
      <c r="J338" s="261"/>
      <c r="K338" s="261"/>
      <c r="L338" s="266"/>
      <c r="M338" s="267"/>
      <c r="N338" s="268"/>
      <c r="O338" s="268"/>
      <c r="P338" s="268"/>
      <c r="Q338" s="268"/>
      <c r="R338" s="268"/>
      <c r="S338" s="268"/>
      <c r="T338" s="269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0" t="s">
        <v>1375</v>
      </c>
      <c r="AU338" s="270" t="s">
        <v>82</v>
      </c>
      <c r="AV338" s="15" t="s">
        <v>167</v>
      </c>
      <c r="AW338" s="15" t="s">
        <v>35</v>
      </c>
      <c r="AX338" s="15" t="s">
        <v>80</v>
      </c>
      <c r="AY338" s="270" t="s">
        <v>160</v>
      </c>
    </row>
    <row r="339" s="2" customFormat="1" ht="16.5" customHeight="1">
      <c r="A339" s="40"/>
      <c r="B339" s="41"/>
      <c r="C339" s="214" t="s">
        <v>226</v>
      </c>
      <c r="D339" s="214" t="s">
        <v>163</v>
      </c>
      <c r="E339" s="215" t="s">
        <v>1566</v>
      </c>
      <c r="F339" s="216" t="s">
        <v>1567</v>
      </c>
      <c r="G339" s="217" t="s">
        <v>166</v>
      </c>
      <c r="H339" s="218">
        <v>6.3200000000000003</v>
      </c>
      <c r="I339" s="219"/>
      <c r="J339" s="220">
        <f>ROUND(I339*H339,2)</f>
        <v>0</v>
      </c>
      <c r="K339" s="216" t="s">
        <v>1372</v>
      </c>
      <c r="L339" s="46"/>
      <c r="M339" s="221" t="s">
        <v>19</v>
      </c>
      <c r="N339" s="222" t="s">
        <v>44</v>
      </c>
      <c r="O339" s="86"/>
      <c r="P339" s="223">
        <f>O339*H339</f>
        <v>0</v>
      </c>
      <c r="Q339" s="223">
        <v>0</v>
      </c>
      <c r="R339" s="223">
        <f>Q339*H339</f>
        <v>0</v>
      </c>
      <c r="S339" s="223">
        <v>0.036999999999999998</v>
      </c>
      <c r="T339" s="224">
        <f>S339*H339</f>
        <v>0.23383999999999999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5" t="s">
        <v>167</v>
      </c>
      <c r="AT339" s="225" t="s">
        <v>163</v>
      </c>
      <c r="AU339" s="225" t="s">
        <v>82</v>
      </c>
      <c r="AY339" s="19" t="s">
        <v>160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9" t="s">
        <v>80</v>
      </c>
      <c r="BK339" s="226">
        <f>ROUND(I339*H339,2)</f>
        <v>0</v>
      </c>
      <c r="BL339" s="19" t="s">
        <v>167</v>
      </c>
      <c r="BM339" s="225" t="s">
        <v>492</v>
      </c>
    </row>
    <row r="340" s="2" customFormat="1">
      <c r="A340" s="40"/>
      <c r="B340" s="41"/>
      <c r="C340" s="42"/>
      <c r="D340" s="237" t="s">
        <v>1373</v>
      </c>
      <c r="E340" s="42"/>
      <c r="F340" s="238" t="s">
        <v>1568</v>
      </c>
      <c r="G340" s="42"/>
      <c r="H340" s="42"/>
      <c r="I340" s="234"/>
      <c r="J340" s="42"/>
      <c r="K340" s="42"/>
      <c r="L340" s="46"/>
      <c r="M340" s="235"/>
      <c r="N340" s="236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1373</v>
      </c>
      <c r="AU340" s="19" t="s">
        <v>82</v>
      </c>
    </row>
    <row r="341" s="13" customFormat="1">
      <c r="A341" s="13"/>
      <c r="B341" s="239"/>
      <c r="C341" s="240"/>
      <c r="D341" s="232" t="s">
        <v>1375</v>
      </c>
      <c r="E341" s="241" t="s">
        <v>19</v>
      </c>
      <c r="F341" s="242" t="s">
        <v>1544</v>
      </c>
      <c r="G341" s="240"/>
      <c r="H341" s="241" t="s">
        <v>19</v>
      </c>
      <c r="I341" s="243"/>
      <c r="J341" s="240"/>
      <c r="K341" s="240"/>
      <c r="L341" s="244"/>
      <c r="M341" s="245"/>
      <c r="N341" s="246"/>
      <c r="O341" s="246"/>
      <c r="P341" s="246"/>
      <c r="Q341" s="246"/>
      <c r="R341" s="246"/>
      <c r="S341" s="246"/>
      <c r="T341" s="24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8" t="s">
        <v>1375</v>
      </c>
      <c r="AU341" s="248" t="s">
        <v>82</v>
      </c>
      <c r="AV341" s="13" t="s">
        <v>80</v>
      </c>
      <c r="AW341" s="13" t="s">
        <v>35</v>
      </c>
      <c r="AX341" s="13" t="s">
        <v>73</v>
      </c>
      <c r="AY341" s="248" t="s">
        <v>160</v>
      </c>
    </row>
    <row r="342" s="14" customFormat="1">
      <c r="A342" s="14"/>
      <c r="B342" s="249"/>
      <c r="C342" s="250"/>
      <c r="D342" s="232" t="s">
        <v>1375</v>
      </c>
      <c r="E342" s="251" t="s">
        <v>19</v>
      </c>
      <c r="F342" s="252" t="s">
        <v>1569</v>
      </c>
      <c r="G342" s="250"/>
      <c r="H342" s="253">
        <v>6.3200000000000003</v>
      </c>
      <c r="I342" s="254"/>
      <c r="J342" s="250"/>
      <c r="K342" s="250"/>
      <c r="L342" s="255"/>
      <c r="M342" s="256"/>
      <c r="N342" s="257"/>
      <c r="O342" s="257"/>
      <c r="P342" s="257"/>
      <c r="Q342" s="257"/>
      <c r="R342" s="257"/>
      <c r="S342" s="257"/>
      <c r="T342" s="258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9" t="s">
        <v>1375</v>
      </c>
      <c r="AU342" s="259" t="s">
        <v>82</v>
      </c>
      <c r="AV342" s="14" t="s">
        <v>82</v>
      </c>
      <c r="AW342" s="14" t="s">
        <v>35</v>
      </c>
      <c r="AX342" s="14" t="s">
        <v>73</v>
      </c>
      <c r="AY342" s="259" t="s">
        <v>160</v>
      </c>
    </row>
    <row r="343" s="15" customFormat="1">
      <c r="A343" s="15"/>
      <c r="B343" s="260"/>
      <c r="C343" s="261"/>
      <c r="D343" s="232" t="s">
        <v>1375</v>
      </c>
      <c r="E343" s="262" t="s">
        <v>19</v>
      </c>
      <c r="F343" s="263" t="s">
        <v>1377</v>
      </c>
      <c r="G343" s="261"/>
      <c r="H343" s="264">
        <v>6.3200000000000003</v>
      </c>
      <c r="I343" s="265"/>
      <c r="J343" s="261"/>
      <c r="K343" s="261"/>
      <c r="L343" s="266"/>
      <c r="M343" s="267"/>
      <c r="N343" s="268"/>
      <c r="O343" s="268"/>
      <c r="P343" s="268"/>
      <c r="Q343" s="268"/>
      <c r="R343" s="268"/>
      <c r="S343" s="268"/>
      <c r="T343" s="269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0" t="s">
        <v>1375</v>
      </c>
      <c r="AU343" s="270" t="s">
        <v>82</v>
      </c>
      <c r="AV343" s="15" t="s">
        <v>167</v>
      </c>
      <c r="AW343" s="15" t="s">
        <v>35</v>
      </c>
      <c r="AX343" s="15" t="s">
        <v>80</v>
      </c>
      <c r="AY343" s="270" t="s">
        <v>160</v>
      </c>
    </row>
    <row r="344" s="2" customFormat="1" ht="16.5" customHeight="1">
      <c r="A344" s="40"/>
      <c r="B344" s="41"/>
      <c r="C344" s="214" t="s">
        <v>302</v>
      </c>
      <c r="D344" s="214" t="s">
        <v>163</v>
      </c>
      <c r="E344" s="215" t="s">
        <v>1570</v>
      </c>
      <c r="F344" s="216" t="s">
        <v>1571</v>
      </c>
      <c r="G344" s="217" t="s">
        <v>184</v>
      </c>
      <c r="H344" s="218">
        <v>1</v>
      </c>
      <c r="I344" s="219"/>
      <c r="J344" s="220">
        <f>ROUND(I344*H344,2)</f>
        <v>0</v>
      </c>
      <c r="K344" s="216" t="s">
        <v>19</v>
      </c>
      <c r="L344" s="46"/>
      <c r="M344" s="221" t="s">
        <v>19</v>
      </c>
      <c r="N344" s="222" t="s">
        <v>44</v>
      </c>
      <c r="O344" s="86"/>
      <c r="P344" s="223">
        <f>O344*H344</f>
        <v>0</v>
      </c>
      <c r="Q344" s="223">
        <v>0</v>
      </c>
      <c r="R344" s="223">
        <f>Q344*H344</f>
        <v>0</v>
      </c>
      <c r="S344" s="223">
        <v>0</v>
      </c>
      <c r="T344" s="224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5" t="s">
        <v>167</v>
      </c>
      <c r="AT344" s="225" t="s">
        <v>163</v>
      </c>
      <c r="AU344" s="225" t="s">
        <v>82</v>
      </c>
      <c r="AY344" s="19" t="s">
        <v>160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9" t="s">
        <v>80</v>
      </c>
      <c r="BK344" s="226">
        <f>ROUND(I344*H344,2)</f>
        <v>0</v>
      </c>
      <c r="BL344" s="19" t="s">
        <v>167</v>
      </c>
      <c r="BM344" s="225" t="s">
        <v>495</v>
      </c>
    </row>
    <row r="345" s="13" customFormat="1">
      <c r="A345" s="13"/>
      <c r="B345" s="239"/>
      <c r="C345" s="240"/>
      <c r="D345" s="232" t="s">
        <v>1375</v>
      </c>
      <c r="E345" s="241" t="s">
        <v>19</v>
      </c>
      <c r="F345" s="242" t="s">
        <v>1544</v>
      </c>
      <c r="G345" s="240"/>
      <c r="H345" s="241" t="s">
        <v>19</v>
      </c>
      <c r="I345" s="243"/>
      <c r="J345" s="240"/>
      <c r="K345" s="240"/>
      <c r="L345" s="244"/>
      <c r="M345" s="245"/>
      <c r="N345" s="246"/>
      <c r="O345" s="246"/>
      <c r="P345" s="246"/>
      <c r="Q345" s="246"/>
      <c r="R345" s="246"/>
      <c r="S345" s="246"/>
      <c r="T345" s="24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8" t="s">
        <v>1375</v>
      </c>
      <c r="AU345" s="248" t="s">
        <v>82</v>
      </c>
      <c r="AV345" s="13" t="s">
        <v>80</v>
      </c>
      <c r="AW345" s="13" t="s">
        <v>35</v>
      </c>
      <c r="AX345" s="13" t="s">
        <v>73</v>
      </c>
      <c r="AY345" s="248" t="s">
        <v>160</v>
      </c>
    </row>
    <row r="346" s="14" customFormat="1">
      <c r="A346" s="14"/>
      <c r="B346" s="249"/>
      <c r="C346" s="250"/>
      <c r="D346" s="232" t="s">
        <v>1375</v>
      </c>
      <c r="E346" s="251" t="s">
        <v>19</v>
      </c>
      <c r="F346" s="252" t="s">
        <v>80</v>
      </c>
      <c r="G346" s="250"/>
      <c r="H346" s="253">
        <v>1</v>
      </c>
      <c r="I346" s="254"/>
      <c r="J346" s="250"/>
      <c r="K346" s="250"/>
      <c r="L346" s="255"/>
      <c r="M346" s="256"/>
      <c r="N346" s="257"/>
      <c r="O346" s="257"/>
      <c r="P346" s="257"/>
      <c r="Q346" s="257"/>
      <c r="R346" s="257"/>
      <c r="S346" s="257"/>
      <c r="T346" s="258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9" t="s">
        <v>1375</v>
      </c>
      <c r="AU346" s="259" t="s">
        <v>82</v>
      </c>
      <c r="AV346" s="14" t="s">
        <v>82</v>
      </c>
      <c r="AW346" s="14" t="s">
        <v>35</v>
      </c>
      <c r="AX346" s="14" t="s">
        <v>73</v>
      </c>
      <c r="AY346" s="259" t="s">
        <v>160</v>
      </c>
    </row>
    <row r="347" s="15" customFormat="1">
      <c r="A347" s="15"/>
      <c r="B347" s="260"/>
      <c r="C347" s="261"/>
      <c r="D347" s="232" t="s">
        <v>1375</v>
      </c>
      <c r="E347" s="262" t="s">
        <v>19</v>
      </c>
      <c r="F347" s="263" t="s">
        <v>1377</v>
      </c>
      <c r="G347" s="261"/>
      <c r="H347" s="264">
        <v>1</v>
      </c>
      <c r="I347" s="265"/>
      <c r="J347" s="261"/>
      <c r="K347" s="261"/>
      <c r="L347" s="266"/>
      <c r="M347" s="267"/>
      <c r="N347" s="268"/>
      <c r="O347" s="268"/>
      <c r="P347" s="268"/>
      <c r="Q347" s="268"/>
      <c r="R347" s="268"/>
      <c r="S347" s="268"/>
      <c r="T347" s="269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0" t="s">
        <v>1375</v>
      </c>
      <c r="AU347" s="270" t="s">
        <v>82</v>
      </c>
      <c r="AV347" s="15" t="s">
        <v>167</v>
      </c>
      <c r="AW347" s="15" t="s">
        <v>35</v>
      </c>
      <c r="AX347" s="15" t="s">
        <v>80</v>
      </c>
      <c r="AY347" s="270" t="s">
        <v>160</v>
      </c>
    </row>
    <row r="348" s="2" customFormat="1" ht="16.5" customHeight="1">
      <c r="A348" s="40"/>
      <c r="B348" s="41"/>
      <c r="C348" s="214" t="s">
        <v>230</v>
      </c>
      <c r="D348" s="214" t="s">
        <v>163</v>
      </c>
      <c r="E348" s="215" t="s">
        <v>1572</v>
      </c>
      <c r="F348" s="216" t="s">
        <v>1573</v>
      </c>
      <c r="G348" s="217" t="s">
        <v>184</v>
      </c>
      <c r="H348" s="218">
        <v>2</v>
      </c>
      <c r="I348" s="219"/>
      <c r="J348" s="220">
        <f>ROUND(I348*H348,2)</f>
        <v>0</v>
      </c>
      <c r="K348" s="216" t="s">
        <v>19</v>
      </c>
      <c r="L348" s="46"/>
      <c r="M348" s="221" t="s">
        <v>19</v>
      </c>
      <c r="N348" s="222" t="s">
        <v>44</v>
      </c>
      <c r="O348" s="86"/>
      <c r="P348" s="223">
        <f>O348*H348</f>
        <v>0</v>
      </c>
      <c r="Q348" s="223">
        <v>0</v>
      </c>
      <c r="R348" s="223">
        <f>Q348*H348</f>
        <v>0</v>
      </c>
      <c r="S348" s="223">
        <v>0</v>
      </c>
      <c r="T348" s="224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25" t="s">
        <v>167</v>
      </c>
      <c r="AT348" s="225" t="s">
        <v>163</v>
      </c>
      <c r="AU348" s="225" t="s">
        <v>82</v>
      </c>
      <c r="AY348" s="19" t="s">
        <v>160</v>
      </c>
      <c r="BE348" s="226">
        <f>IF(N348="základní",J348,0)</f>
        <v>0</v>
      </c>
      <c r="BF348" s="226">
        <f>IF(N348="snížená",J348,0)</f>
        <v>0</v>
      </c>
      <c r="BG348" s="226">
        <f>IF(N348="zákl. přenesená",J348,0)</f>
        <v>0</v>
      </c>
      <c r="BH348" s="226">
        <f>IF(N348="sníž. přenesená",J348,0)</f>
        <v>0</v>
      </c>
      <c r="BI348" s="226">
        <f>IF(N348="nulová",J348,0)</f>
        <v>0</v>
      </c>
      <c r="BJ348" s="19" t="s">
        <v>80</v>
      </c>
      <c r="BK348" s="226">
        <f>ROUND(I348*H348,2)</f>
        <v>0</v>
      </c>
      <c r="BL348" s="19" t="s">
        <v>167</v>
      </c>
      <c r="BM348" s="225" t="s">
        <v>325</v>
      </c>
    </row>
    <row r="349" s="13" customFormat="1">
      <c r="A349" s="13"/>
      <c r="B349" s="239"/>
      <c r="C349" s="240"/>
      <c r="D349" s="232" t="s">
        <v>1375</v>
      </c>
      <c r="E349" s="241" t="s">
        <v>19</v>
      </c>
      <c r="F349" s="242" t="s">
        <v>1574</v>
      </c>
      <c r="G349" s="240"/>
      <c r="H349" s="241" t="s">
        <v>19</v>
      </c>
      <c r="I349" s="243"/>
      <c r="J349" s="240"/>
      <c r="K349" s="240"/>
      <c r="L349" s="244"/>
      <c r="M349" s="245"/>
      <c r="N349" s="246"/>
      <c r="O349" s="246"/>
      <c r="P349" s="246"/>
      <c r="Q349" s="246"/>
      <c r="R349" s="246"/>
      <c r="S349" s="246"/>
      <c r="T349" s="247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8" t="s">
        <v>1375</v>
      </c>
      <c r="AU349" s="248" t="s">
        <v>82</v>
      </c>
      <c r="AV349" s="13" t="s">
        <v>80</v>
      </c>
      <c r="AW349" s="13" t="s">
        <v>35</v>
      </c>
      <c r="AX349" s="13" t="s">
        <v>73</v>
      </c>
      <c r="AY349" s="248" t="s">
        <v>160</v>
      </c>
    </row>
    <row r="350" s="14" customFormat="1">
      <c r="A350" s="14"/>
      <c r="B350" s="249"/>
      <c r="C350" s="250"/>
      <c r="D350" s="232" t="s">
        <v>1375</v>
      </c>
      <c r="E350" s="251" t="s">
        <v>19</v>
      </c>
      <c r="F350" s="252" t="s">
        <v>82</v>
      </c>
      <c r="G350" s="250"/>
      <c r="H350" s="253">
        <v>2</v>
      </c>
      <c r="I350" s="254"/>
      <c r="J350" s="250"/>
      <c r="K350" s="250"/>
      <c r="L350" s="255"/>
      <c r="M350" s="256"/>
      <c r="N350" s="257"/>
      <c r="O350" s="257"/>
      <c r="P350" s="257"/>
      <c r="Q350" s="257"/>
      <c r="R350" s="257"/>
      <c r="S350" s="257"/>
      <c r="T350" s="258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9" t="s">
        <v>1375</v>
      </c>
      <c r="AU350" s="259" t="s">
        <v>82</v>
      </c>
      <c r="AV350" s="14" t="s">
        <v>82</v>
      </c>
      <c r="AW350" s="14" t="s">
        <v>35</v>
      </c>
      <c r="AX350" s="14" t="s">
        <v>73</v>
      </c>
      <c r="AY350" s="259" t="s">
        <v>160</v>
      </c>
    </row>
    <row r="351" s="15" customFormat="1">
      <c r="A351" s="15"/>
      <c r="B351" s="260"/>
      <c r="C351" s="261"/>
      <c r="D351" s="232" t="s">
        <v>1375</v>
      </c>
      <c r="E351" s="262" t="s">
        <v>19</v>
      </c>
      <c r="F351" s="263" t="s">
        <v>1377</v>
      </c>
      <c r="G351" s="261"/>
      <c r="H351" s="264">
        <v>2</v>
      </c>
      <c r="I351" s="265"/>
      <c r="J351" s="261"/>
      <c r="K351" s="261"/>
      <c r="L351" s="266"/>
      <c r="M351" s="267"/>
      <c r="N351" s="268"/>
      <c r="O351" s="268"/>
      <c r="P351" s="268"/>
      <c r="Q351" s="268"/>
      <c r="R351" s="268"/>
      <c r="S351" s="268"/>
      <c r="T351" s="269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70" t="s">
        <v>1375</v>
      </c>
      <c r="AU351" s="270" t="s">
        <v>82</v>
      </c>
      <c r="AV351" s="15" t="s">
        <v>167</v>
      </c>
      <c r="AW351" s="15" t="s">
        <v>35</v>
      </c>
      <c r="AX351" s="15" t="s">
        <v>80</v>
      </c>
      <c r="AY351" s="270" t="s">
        <v>160</v>
      </c>
    </row>
    <row r="352" s="2" customFormat="1" ht="16.5" customHeight="1">
      <c r="A352" s="40"/>
      <c r="B352" s="41"/>
      <c r="C352" s="214" t="s">
        <v>309</v>
      </c>
      <c r="D352" s="214" t="s">
        <v>163</v>
      </c>
      <c r="E352" s="215" t="s">
        <v>1575</v>
      </c>
      <c r="F352" s="216" t="s">
        <v>1576</v>
      </c>
      <c r="G352" s="217" t="s">
        <v>184</v>
      </c>
      <c r="H352" s="218">
        <v>1</v>
      </c>
      <c r="I352" s="219"/>
      <c r="J352" s="220">
        <f>ROUND(I352*H352,2)</f>
        <v>0</v>
      </c>
      <c r="K352" s="216" t="s">
        <v>19</v>
      </c>
      <c r="L352" s="46"/>
      <c r="M352" s="221" t="s">
        <v>19</v>
      </c>
      <c r="N352" s="222" t="s">
        <v>44</v>
      </c>
      <c r="O352" s="86"/>
      <c r="P352" s="223">
        <f>O352*H352</f>
        <v>0</v>
      </c>
      <c r="Q352" s="223">
        <v>0</v>
      </c>
      <c r="R352" s="223">
        <f>Q352*H352</f>
        <v>0</v>
      </c>
      <c r="S352" s="223">
        <v>0</v>
      </c>
      <c r="T352" s="224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25" t="s">
        <v>167</v>
      </c>
      <c r="AT352" s="225" t="s">
        <v>163</v>
      </c>
      <c r="AU352" s="225" t="s">
        <v>82</v>
      </c>
      <c r="AY352" s="19" t="s">
        <v>160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9" t="s">
        <v>80</v>
      </c>
      <c r="BK352" s="226">
        <f>ROUND(I352*H352,2)</f>
        <v>0</v>
      </c>
      <c r="BL352" s="19" t="s">
        <v>167</v>
      </c>
      <c r="BM352" s="225" t="s">
        <v>329</v>
      </c>
    </row>
    <row r="353" s="13" customFormat="1">
      <c r="A353" s="13"/>
      <c r="B353" s="239"/>
      <c r="C353" s="240"/>
      <c r="D353" s="232" t="s">
        <v>1375</v>
      </c>
      <c r="E353" s="241" t="s">
        <v>19</v>
      </c>
      <c r="F353" s="242" t="s">
        <v>1544</v>
      </c>
      <c r="G353" s="240"/>
      <c r="H353" s="241" t="s">
        <v>19</v>
      </c>
      <c r="I353" s="243"/>
      <c r="J353" s="240"/>
      <c r="K353" s="240"/>
      <c r="L353" s="244"/>
      <c r="M353" s="245"/>
      <c r="N353" s="246"/>
      <c r="O353" s="246"/>
      <c r="P353" s="246"/>
      <c r="Q353" s="246"/>
      <c r="R353" s="246"/>
      <c r="S353" s="246"/>
      <c r="T353" s="247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8" t="s">
        <v>1375</v>
      </c>
      <c r="AU353" s="248" t="s">
        <v>82</v>
      </c>
      <c r="AV353" s="13" t="s">
        <v>80</v>
      </c>
      <c r="AW353" s="13" t="s">
        <v>35</v>
      </c>
      <c r="AX353" s="13" t="s">
        <v>73</v>
      </c>
      <c r="AY353" s="248" t="s">
        <v>160</v>
      </c>
    </row>
    <row r="354" s="14" customFormat="1">
      <c r="A354" s="14"/>
      <c r="B354" s="249"/>
      <c r="C354" s="250"/>
      <c r="D354" s="232" t="s">
        <v>1375</v>
      </c>
      <c r="E354" s="251" t="s">
        <v>19</v>
      </c>
      <c r="F354" s="252" t="s">
        <v>80</v>
      </c>
      <c r="G354" s="250"/>
      <c r="H354" s="253">
        <v>1</v>
      </c>
      <c r="I354" s="254"/>
      <c r="J354" s="250"/>
      <c r="K354" s="250"/>
      <c r="L354" s="255"/>
      <c r="M354" s="256"/>
      <c r="N354" s="257"/>
      <c r="O354" s="257"/>
      <c r="P354" s="257"/>
      <c r="Q354" s="257"/>
      <c r="R354" s="257"/>
      <c r="S354" s="257"/>
      <c r="T354" s="258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9" t="s">
        <v>1375</v>
      </c>
      <c r="AU354" s="259" t="s">
        <v>82</v>
      </c>
      <c r="AV354" s="14" t="s">
        <v>82</v>
      </c>
      <c r="AW354" s="14" t="s">
        <v>35</v>
      </c>
      <c r="AX354" s="14" t="s">
        <v>73</v>
      </c>
      <c r="AY354" s="259" t="s">
        <v>160</v>
      </c>
    </row>
    <row r="355" s="15" customFormat="1">
      <c r="A355" s="15"/>
      <c r="B355" s="260"/>
      <c r="C355" s="261"/>
      <c r="D355" s="232" t="s">
        <v>1375</v>
      </c>
      <c r="E355" s="262" t="s">
        <v>19</v>
      </c>
      <c r="F355" s="263" t="s">
        <v>1377</v>
      </c>
      <c r="G355" s="261"/>
      <c r="H355" s="264">
        <v>1</v>
      </c>
      <c r="I355" s="265"/>
      <c r="J355" s="261"/>
      <c r="K355" s="261"/>
      <c r="L355" s="266"/>
      <c r="M355" s="267"/>
      <c r="N355" s="268"/>
      <c r="O355" s="268"/>
      <c r="P355" s="268"/>
      <c r="Q355" s="268"/>
      <c r="R355" s="268"/>
      <c r="S355" s="268"/>
      <c r="T355" s="269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70" t="s">
        <v>1375</v>
      </c>
      <c r="AU355" s="270" t="s">
        <v>82</v>
      </c>
      <c r="AV355" s="15" t="s">
        <v>167</v>
      </c>
      <c r="AW355" s="15" t="s">
        <v>35</v>
      </c>
      <c r="AX355" s="15" t="s">
        <v>80</v>
      </c>
      <c r="AY355" s="270" t="s">
        <v>160</v>
      </c>
    </row>
    <row r="356" s="12" customFormat="1" ht="22.8" customHeight="1">
      <c r="A356" s="12"/>
      <c r="B356" s="198"/>
      <c r="C356" s="199"/>
      <c r="D356" s="200" t="s">
        <v>72</v>
      </c>
      <c r="E356" s="212" t="s">
        <v>1577</v>
      </c>
      <c r="F356" s="212" t="s">
        <v>1578</v>
      </c>
      <c r="G356" s="199"/>
      <c r="H356" s="199"/>
      <c r="I356" s="202"/>
      <c r="J356" s="213">
        <f>BK356</f>
        <v>0</v>
      </c>
      <c r="K356" s="199"/>
      <c r="L356" s="204"/>
      <c r="M356" s="205"/>
      <c r="N356" s="206"/>
      <c r="O356" s="206"/>
      <c r="P356" s="207">
        <f>SUM(P357:P369)</f>
        <v>0</v>
      </c>
      <c r="Q356" s="206"/>
      <c r="R356" s="207">
        <f>SUM(R357:R369)</f>
        <v>0</v>
      </c>
      <c r="S356" s="206"/>
      <c r="T356" s="208">
        <f>SUM(T357:T369)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09" t="s">
        <v>80</v>
      </c>
      <c r="AT356" s="210" t="s">
        <v>72</v>
      </c>
      <c r="AU356" s="210" t="s">
        <v>80</v>
      </c>
      <c r="AY356" s="209" t="s">
        <v>160</v>
      </c>
      <c r="BK356" s="211">
        <f>SUM(BK357:BK369)</f>
        <v>0</v>
      </c>
    </row>
    <row r="357" s="2" customFormat="1" ht="16.5" customHeight="1">
      <c r="A357" s="40"/>
      <c r="B357" s="41"/>
      <c r="C357" s="214" t="s">
        <v>313</v>
      </c>
      <c r="D357" s="214" t="s">
        <v>163</v>
      </c>
      <c r="E357" s="215" t="s">
        <v>1579</v>
      </c>
      <c r="F357" s="216" t="s">
        <v>1580</v>
      </c>
      <c r="G357" s="217" t="s">
        <v>1421</v>
      </c>
      <c r="H357" s="218">
        <v>3.2839999999999998</v>
      </c>
      <c r="I357" s="219"/>
      <c r="J357" s="220">
        <f>ROUND(I357*H357,2)</f>
        <v>0</v>
      </c>
      <c r="K357" s="216" t="s">
        <v>19</v>
      </c>
      <c r="L357" s="46"/>
      <c r="M357" s="221" t="s">
        <v>19</v>
      </c>
      <c r="N357" s="222" t="s">
        <v>44</v>
      </c>
      <c r="O357" s="86"/>
      <c r="P357" s="223">
        <f>O357*H357</f>
        <v>0</v>
      </c>
      <c r="Q357" s="223">
        <v>0</v>
      </c>
      <c r="R357" s="223">
        <f>Q357*H357</f>
        <v>0</v>
      </c>
      <c r="S357" s="223">
        <v>0</v>
      </c>
      <c r="T357" s="224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25" t="s">
        <v>167</v>
      </c>
      <c r="AT357" s="225" t="s">
        <v>163</v>
      </c>
      <c r="AU357" s="225" t="s">
        <v>82</v>
      </c>
      <c r="AY357" s="19" t="s">
        <v>160</v>
      </c>
      <c r="BE357" s="226">
        <f>IF(N357="základní",J357,0)</f>
        <v>0</v>
      </c>
      <c r="BF357" s="226">
        <f>IF(N357="snížená",J357,0)</f>
        <v>0</v>
      </c>
      <c r="BG357" s="226">
        <f>IF(N357="zákl. přenesená",J357,0)</f>
        <v>0</v>
      </c>
      <c r="BH357" s="226">
        <f>IF(N357="sníž. přenesená",J357,0)</f>
        <v>0</v>
      </c>
      <c r="BI357" s="226">
        <f>IF(N357="nulová",J357,0)</f>
        <v>0</v>
      </c>
      <c r="BJ357" s="19" t="s">
        <v>80</v>
      </c>
      <c r="BK357" s="226">
        <f>ROUND(I357*H357,2)</f>
        <v>0</v>
      </c>
      <c r="BL357" s="19" t="s">
        <v>167</v>
      </c>
      <c r="BM357" s="225" t="s">
        <v>1581</v>
      </c>
    </row>
    <row r="358" s="2" customFormat="1" ht="21.75" customHeight="1">
      <c r="A358" s="40"/>
      <c r="B358" s="41"/>
      <c r="C358" s="214" t="s">
        <v>317</v>
      </c>
      <c r="D358" s="214" t="s">
        <v>163</v>
      </c>
      <c r="E358" s="215" t="s">
        <v>1582</v>
      </c>
      <c r="F358" s="216" t="s">
        <v>1583</v>
      </c>
      <c r="G358" s="217" t="s">
        <v>1421</v>
      </c>
      <c r="H358" s="218">
        <v>10.948</v>
      </c>
      <c r="I358" s="219"/>
      <c r="J358" s="220">
        <f>ROUND(I358*H358,2)</f>
        <v>0</v>
      </c>
      <c r="K358" s="216" t="s">
        <v>1372</v>
      </c>
      <c r="L358" s="46"/>
      <c r="M358" s="221" t="s">
        <v>19</v>
      </c>
      <c r="N358" s="222" t="s">
        <v>44</v>
      </c>
      <c r="O358" s="86"/>
      <c r="P358" s="223">
        <f>O358*H358</f>
        <v>0</v>
      </c>
      <c r="Q358" s="223">
        <v>0</v>
      </c>
      <c r="R358" s="223">
        <f>Q358*H358</f>
        <v>0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167</v>
      </c>
      <c r="AT358" s="225" t="s">
        <v>163</v>
      </c>
      <c r="AU358" s="225" t="s">
        <v>82</v>
      </c>
      <c r="AY358" s="19" t="s">
        <v>160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80</v>
      </c>
      <c r="BK358" s="226">
        <f>ROUND(I358*H358,2)</f>
        <v>0</v>
      </c>
      <c r="BL358" s="19" t="s">
        <v>167</v>
      </c>
      <c r="BM358" s="225" t="s">
        <v>1584</v>
      </c>
    </row>
    <row r="359" s="2" customFormat="1">
      <c r="A359" s="40"/>
      <c r="B359" s="41"/>
      <c r="C359" s="42"/>
      <c r="D359" s="237" t="s">
        <v>1373</v>
      </c>
      <c r="E359" s="42"/>
      <c r="F359" s="238" t="s">
        <v>1585</v>
      </c>
      <c r="G359" s="42"/>
      <c r="H359" s="42"/>
      <c r="I359" s="234"/>
      <c r="J359" s="42"/>
      <c r="K359" s="42"/>
      <c r="L359" s="46"/>
      <c r="M359" s="235"/>
      <c r="N359" s="236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1373</v>
      </c>
      <c r="AU359" s="19" t="s">
        <v>82</v>
      </c>
    </row>
    <row r="360" s="2" customFormat="1">
      <c r="A360" s="40"/>
      <c r="B360" s="41"/>
      <c r="C360" s="42"/>
      <c r="D360" s="232" t="s">
        <v>1292</v>
      </c>
      <c r="E360" s="42"/>
      <c r="F360" s="233" t="s">
        <v>1586</v>
      </c>
      <c r="G360" s="42"/>
      <c r="H360" s="42"/>
      <c r="I360" s="234"/>
      <c r="J360" s="42"/>
      <c r="K360" s="42"/>
      <c r="L360" s="46"/>
      <c r="M360" s="235"/>
      <c r="N360" s="236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1292</v>
      </c>
      <c r="AU360" s="19" t="s">
        <v>82</v>
      </c>
    </row>
    <row r="361" s="2" customFormat="1" ht="24.15" customHeight="1">
      <c r="A361" s="40"/>
      <c r="B361" s="41"/>
      <c r="C361" s="214" t="s">
        <v>234</v>
      </c>
      <c r="D361" s="214" t="s">
        <v>163</v>
      </c>
      <c r="E361" s="215" t="s">
        <v>1587</v>
      </c>
      <c r="F361" s="216" t="s">
        <v>1588</v>
      </c>
      <c r="G361" s="217" t="s">
        <v>1421</v>
      </c>
      <c r="H361" s="218">
        <v>98.531999999999996</v>
      </c>
      <c r="I361" s="219"/>
      <c r="J361" s="220">
        <f>ROUND(I361*H361,2)</f>
        <v>0</v>
      </c>
      <c r="K361" s="216" t="s">
        <v>1372</v>
      </c>
      <c r="L361" s="46"/>
      <c r="M361" s="221" t="s">
        <v>19</v>
      </c>
      <c r="N361" s="222" t="s">
        <v>44</v>
      </c>
      <c r="O361" s="86"/>
      <c r="P361" s="223">
        <f>O361*H361</f>
        <v>0</v>
      </c>
      <c r="Q361" s="223">
        <v>0</v>
      </c>
      <c r="R361" s="223">
        <f>Q361*H361</f>
        <v>0</v>
      </c>
      <c r="S361" s="223">
        <v>0</v>
      </c>
      <c r="T361" s="224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5" t="s">
        <v>167</v>
      </c>
      <c r="AT361" s="225" t="s">
        <v>163</v>
      </c>
      <c r="AU361" s="225" t="s">
        <v>82</v>
      </c>
      <c r="AY361" s="19" t="s">
        <v>160</v>
      </c>
      <c r="BE361" s="226">
        <f>IF(N361="základní",J361,0)</f>
        <v>0</v>
      </c>
      <c r="BF361" s="226">
        <f>IF(N361="snížená",J361,0)</f>
        <v>0</v>
      </c>
      <c r="BG361" s="226">
        <f>IF(N361="zákl. přenesená",J361,0)</f>
        <v>0</v>
      </c>
      <c r="BH361" s="226">
        <f>IF(N361="sníž. přenesená",J361,0)</f>
        <v>0</v>
      </c>
      <c r="BI361" s="226">
        <f>IF(N361="nulová",J361,0)</f>
        <v>0</v>
      </c>
      <c r="BJ361" s="19" t="s">
        <v>80</v>
      </c>
      <c r="BK361" s="226">
        <f>ROUND(I361*H361,2)</f>
        <v>0</v>
      </c>
      <c r="BL361" s="19" t="s">
        <v>167</v>
      </c>
      <c r="BM361" s="225" t="s">
        <v>1589</v>
      </c>
    </row>
    <row r="362" s="2" customFormat="1">
      <c r="A362" s="40"/>
      <c r="B362" s="41"/>
      <c r="C362" s="42"/>
      <c r="D362" s="237" t="s">
        <v>1373</v>
      </c>
      <c r="E362" s="42"/>
      <c r="F362" s="238" t="s">
        <v>1590</v>
      </c>
      <c r="G362" s="42"/>
      <c r="H362" s="42"/>
      <c r="I362" s="234"/>
      <c r="J362" s="42"/>
      <c r="K362" s="42"/>
      <c r="L362" s="46"/>
      <c r="M362" s="235"/>
      <c r="N362" s="236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1373</v>
      </c>
      <c r="AU362" s="19" t="s">
        <v>82</v>
      </c>
    </row>
    <row r="363" s="2" customFormat="1" ht="16.5" customHeight="1">
      <c r="A363" s="40"/>
      <c r="B363" s="41"/>
      <c r="C363" s="214" t="s">
        <v>326</v>
      </c>
      <c r="D363" s="214" t="s">
        <v>163</v>
      </c>
      <c r="E363" s="215" t="s">
        <v>1591</v>
      </c>
      <c r="F363" s="216" t="s">
        <v>1592</v>
      </c>
      <c r="G363" s="217" t="s">
        <v>1421</v>
      </c>
      <c r="H363" s="218">
        <v>10.948</v>
      </c>
      <c r="I363" s="219"/>
      <c r="J363" s="220">
        <f>ROUND(I363*H363,2)</f>
        <v>0</v>
      </c>
      <c r="K363" s="216" t="s">
        <v>19</v>
      </c>
      <c r="L363" s="46"/>
      <c r="M363" s="221" t="s">
        <v>19</v>
      </c>
      <c r="N363" s="222" t="s">
        <v>44</v>
      </c>
      <c r="O363" s="86"/>
      <c r="P363" s="223">
        <f>O363*H363</f>
        <v>0</v>
      </c>
      <c r="Q363" s="223">
        <v>0</v>
      </c>
      <c r="R363" s="223">
        <f>Q363*H363</f>
        <v>0</v>
      </c>
      <c r="S363" s="223">
        <v>0</v>
      </c>
      <c r="T363" s="224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25" t="s">
        <v>167</v>
      </c>
      <c r="AT363" s="225" t="s">
        <v>163</v>
      </c>
      <c r="AU363" s="225" t="s">
        <v>82</v>
      </c>
      <c r="AY363" s="19" t="s">
        <v>160</v>
      </c>
      <c r="BE363" s="226">
        <f>IF(N363="základní",J363,0)</f>
        <v>0</v>
      </c>
      <c r="BF363" s="226">
        <f>IF(N363="snížená",J363,0)</f>
        <v>0</v>
      </c>
      <c r="BG363" s="226">
        <f>IF(N363="zákl. přenesená",J363,0)</f>
        <v>0</v>
      </c>
      <c r="BH363" s="226">
        <f>IF(N363="sníž. přenesená",J363,0)</f>
        <v>0</v>
      </c>
      <c r="BI363" s="226">
        <f>IF(N363="nulová",J363,0)</f>
        <v>0</v>
      </c>
      <c r="BJ363" s="19" t="s">
        <v>80</v>
      </c>
      <c r="BK363" s="226">
        <f>ROUND(I363*H363,2)</f>
        <v>0</v>
      </c>
      <c r="BL363" s="19" t="s">
        <v>167</v>
      </c>
      <c r="BM363" s="225" t="s">
        <v>1593</v>
      </c>
    </row>
    <row r="364" s="2" customFormat="1" ht="16.5" customHeight="1">
      <c r="A364" s="40"/>
      <c r="B364" s="41"/>
      <c r="C364" s="214" t="s">
        <v>250</v>
      </c>
      <c r="D364" s="214" t="s">
        <v>163</v>
      </c>
      <c r="E364" s="215" t="s">
        <v>1594</v>
      </c>
      <c r="F364" s="216" t="s">
        <v>1595</v>
      </c>
      <c r="G364" s="217" t="s">
        <v>1421</v>
      </c>
      <c r="H364" s="218">
        <v>21.896000000000001</v>
      </c>
      <c r="I364" s="219"/>
      <c r="J364" s="220">
        <f>ROUND(I364*H364,2)</f>
        <v>0</v>
      </c>
      <c r="K364" s="216" t="s">
        <v>19</v>
      </c>
      <c r="L364" s="46"/>
      <c r="M364" s="221" t="s">
        <v>19</v>
      </c>
      <c r="N364" s="222" t="s">
        <v>44</v>
      </c>
      <c r="O364" s="86"/>
      <c r="P364" s="223">
        <f>O364*H364</f>
        <v>0</v>
      </c>
      <c r="Q364" s="223">
        <v>0</v>
      </c>
      <c r="R364" s="223">
        <f>Q364*H364</f>
        <v>0</v>
      </c>
      <c r="S364" s="223">
        <v>0</v>
      </c>
      <c r="T364" s="224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25" t="s">
        <v>167</v>
      </c>
      <c r="AT364" s="225" t="s">
        <v>163</v>
      </c>
      <c r="AU364" s="225" t="s">
        <v>82</v>
      </c>
      <c r="AY364" s="19" t="s">
        <v>160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9" t="s">
        <v>80</v>
      </c>
      <c r="BK364" s="226">
        <f>ROUND(I364*H364,2)</f>
        <v>0</v>
      </c>
      <c r="BL364" s="19" t="s">
        <v>167</v>
      </c>
      <c r="BM364" s="225" t="s">
        <v>1596</v>
      </c>
    </row>
    <row r="365" s="2" customFormat="1" ht="33" customHeight="1">
      <c r="A365" s="40"/>
      <c r="B365" s="41"/>
      <c r="C365" s="214" t="s">
        <v>335</v>
      </c>
      <c r="D365" s="214" t="s">
        <v>163</v>
      </c>
      <c r="E365" s="215" t="s">
        <v>1597</v>
      </c>
      <c r="F365" s="216" t="s">
        <v>1598</v>
      </c>
      <c r="G365" s="217" t="s">
        <v>1421</v>
      </c>
      <c r="H365" s="218">
        <v>10.948</v>
      </c>
      <c r="I365" s="219"/>
      <c r="J365" s="220">
        <f>ROUND(I365*H365,2)</f>
        <v>0</v>
      </c>
      <c r="K365" s="216" t="s">
        <v>1372</v>
      </c>
      <c r="L365" s="46"/>
      <c r="M365" s="221" t="s">
        <v>19</v>
      </c>
      <c r="N365" s="222" t="s">
        <v>44</v>
      </c>
      <c r="O365" s="86"/>
      <c r="P365" s="223">
        <f>O365*H365</f>
        <v>0</v>
      </c>
      <c r="Q365" s="223">
        <v>0</v>
      </c>
      <c r="R365" s="223">
        <f>Q365*H365</f>
        <v>0</v>
      </c>
      <c r="S365" s="223">
        <v>0</v>
      </c>
      <c r="T365" s="224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25" t="s">
        <v>167</v>
      </c>
      <c r="AT365" s="225" t="s">
        <v>163</v>
      </c>
      <c r="AU365" s="225" t="s">
        <v>82</v>
      </c>
      <c r="AY365" s="19" t="s">
        <v>160</v>
      </c>
      <c r="BE365" s="226">
        <f>IF(N365="základní",J365,0)</f>
        <v>0</v>
      </c>
      <c r="BF365" s="226">
        <f>IF(N365="snížená",J365,0)</f>
        <v>0</v>
      </c>
      <c r="BG365" s="226">
        <f>IF(N365="zákl. přenesená",J365,0)</f>
        <v>0</v>
      </c>
      <c r="BH365" s="226">
        <f>IF(N365="sníž. přenesená",J365,0)</f>
        <v>0</v>
      </c>
      <c r="BI365" s="226">
        <f>IF(N365="nulová",J365,0)</f>
        <v>0</v>
      </c>
      <c r="BJ365" s="19" t="s">
        <v>80</v>
      </c>
      <c r="BK365" s="226">
        <f>ROUND(I365*H365,2)</f>
        <v>0</v>
      </c>
      <c r="BL365" s="19" t="s">
        <v>167</v>
      </c>
      <c r="BM365" s="225" t="s">
        <v>1599</v>
      </c>
    </row>
    <row r="366" s="2" customFormat="1">
      <c r="A366" s="40"/>
      <c r="B366" s="41"/>
      <c r="C366" s="42"/>
      <c r="D366" s="237" t="s">
        <v>1373</v>
      </c>
      <c r="E366" s="42"/>
      <c r="F366" s="238" t="s">
        <v>1600</v>
      </c>
      <c r="G366" s="42"/>
      <c r="H366" s="42"/>
      <c r="I366" s="234"/>
      <c r="J366" s="42"/>
      <c r="K366" s="42"/>
      <c r="L366" s="46"/>
      <c r="M366" s="235"/>
      <c r="N366" s="236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1373</v>
      </c>
      <c r="AU366" s="19" t="s">
        <v>82</v>
      </c>
    </row>
    <row r="367" s="2" customFormat="1">
      <c r="A367" s="40"/>
      <c r="B367" s="41"/>
      <c r="C367" s="42"/>
      <c r="D367" s="232" t="s">
        <v>1292</v>
      </c>
      <c r="E367" s="42"/>
      <c r="F367" s="233" t="s">
        <v>1601</v>
      </c>
      <c r="G367" s="42"/>
      <c r="H367" s="42"/>
      <c r="I367" s="234"/>
      <c r="J367" s="42"/>
      <c r="K367" s="42"/>
      <c r="L367" s="46"/>
      <c r="M367" s="235"/>
      <c r="N367" s="236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1292</v>
      </c>
      <c r="AU367" s="19" t="s">
        <v>82</v>
      </c>
    </row>
    <row r="368" s="2" customFormat="1" ht="16.5" customHeight="1">
      <c r="A368" s="40"/>
      <c r="B368" s="41"/>
      <c r="C368" s="214" t="s">
        <v>256</v>
      </c>
      <c r="D368" s="214" t="s">
        <v>163</v>
      </c>
      <c r="E368" s="215" t="s">
        <v>1602</v>
      </c>
      <c r="F368" s="216" t="s">
        <v>1603</v>
      </c>
      <c r="G368" s="217" t="s">
        <v>1421</v>
      </c>
      <c r="H368" s="218">
        <v>10.948</v>
      </c>
      <c r="I368" s="219"/>
      <c r="J368" s="220">
        <f>ROUND(I368*H368,2)</f>
        <v>0</v>
      </c>
      <c r="K368" s="216" t="s">
        <v>19</v>
      </c>
      <c r="L368" s="46"/>
      <c r="M368" s="221" t="s">
        <v>19</v>
      </c>
      <c r="N368" s="222" t="s">
        <v>44</v>
      </c>
      <c r="O368" s="86"/>
      <c r="P368" s="223">
        <f>O368*H368</f>
        <v>0</v>
      </c>
      <c r="Q368" s="223">
        <v>0</v>
      </c>
      <c r="R368" s="223">
        <f>Q368*H368</f>
        <v>0</v>
      </c>
      <c r="S368" s="223">
        <v>0</v>
      </c>
      <c r="T368" s="224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25" t="s">
        <v>167</v>
      </c>
      <c r="AT368" s="225" t="s">
        <v>163</v>
      </c>
      <c r="AU368" s="225" t="s">
        <v>82</v>
      </c>
      <c r="AY368" s="19" t="s">
        <v>160</v>
      </c>
      <c r="BE368" s="226">
        <f>IF(N368="základní",J368,0)</f>
        <v>0</v>
      </c>
      <c r="BF368" s="226">
        <f>IF(N368="snížená",J368,0)</f>
        <v>0</v>
      </c>
      <c r="BG368" s="226">
        <f>IF(N368="zákl. přenesená",J368,0)</f>
        <v>0</v>
      </c>
      <c r="BH368" s="226">
        <f>IF(N368="sníž. přenesená",J368,0)</f>
        <v>0</v>
      </c>
      <c r="BI368" s="226">
        <f>IF(N368="nulová",J368,0)</f>
        <v>0</v>
      </c>
      <c r="BJ368" s="19" t="s">
        <v>80</v>
      </c>
      <c r="BK368" s="226">
        <f>ROUND(I368*H368,2)</f>
        <v>0</v>
      </c>
      <c r="BL368" s="19" t="s">
        <v>167</v>
      </c>
      <c r="BM368" s="225" t="s">
        <v>1604</v>
      </c>
    </row>
    <row r="369" s="2" customFormat="1">
      <c r="A369" s="40"/>
      <c r="B369" s="41"/>
      <c r="C369" s="42"/>
      <c r="D369" s="232" t="s">
        <v>1292</v>
      </c>
      <c r="E369" s="42"/>
      <c r="F369" s="233" t="s">
        <v>1605</v>
      </c>
      <c r="G369" s="42"/>
      <c r="H369" s="42"/>
      <c r="I369" s="234"/>
      <c r="J369" s="42"/>
      <c r="K369" s="42"/>
      <c r="L369" s="46"/>
      <c r="M369" s="235"/>
      <c r="N369" s="236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1292</v>
      </c>
      <c r="AU369" s="19" t="s">
        <v>82</v>
      </c>
    </row>
    <row r="370" s="12" customFormat="1" ht="22.8" customHeight="1">
      <c r="A370" s="12"/>
      <c r="B370" s="198"/>
      <c r="C370" s="199"/>
      <c r="D370" s="200" t="s">
        <v>72</v>
      </c>
      <c r="E370" s="212" t="s">
        <v>1606</v>
      </c>
      <c r="F370" s="212" t="s">
        <v>1607</v>
      </c>
      <c r="G370" s="199"/>
      <c r="H370" s="199"/>
      <c r="I370" s="202"/>
      <c r="J370" s="213">
        <f>BK370</f>
        <v>0</v>
      </c>
      <c r="K370" s="199"/>
      <c r="L370" s="204"/>
      <c r="M370" s="205"/>
      <c r="N370" s="206"/>
      <c r="O370" s="206"/>
      <c r="P370" s="207">
        <f>SUM(P371:P372)</f>
        <v>0</v>
      </c>
      <c r="Q370" s="206"/>
      <c r="R370" s="207">
        <f>SUM(R371:R372)</f>
        <v>0</v>
      </c>
      <c r="S370" s="206"/>
      <c r="T370" s="208">
        <f>SUM(T371:T372)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09" t="s">
        <v>80</v>
      </c>
      <c r="AT370" s="210" t="s">
        <v>72</v>
      </c>
      <c r="AU370" s="210" t="s">
        <v>80</v>
      </c>
      <c r="AY370" s="209" t="s">
        <v>160</v>
      </c>
      <c r="BK370" s="211">
        <f>SUM(BK371:BK372)</f>
        <v>0</v>
      </c>
    </row>
    <row r="371" s="2" customFormat="1" ht="33" customHeight="1">
      <c r="A371" s="40"/>
      <c r="B371" s="41"/>
      <c r="C371" s="214" t="s">
        <v>344</v>
      </c>
      <c r="D371" s="214" t="s">
        <v>163</v>
      </c>
      <c r="E371" s="215" t="s">
        <v>1608</v>
      </c>
      <c r="F371" s="216" t="s">
        <v>1609</v>
      </c>
      <c r="G371" s="217" t="s">
        <v>1421</v>
      </c>
      <c r="H371" s="218">
        <v>30.228999999999999</v>
      </c>
      <c r="I371" s="219"/>
      <c r="J371" s="220">
        <f>ROUND(I371*H371,2)</f>
        <v>0</v>
      </c>
      <c r="K371" s="216" t="s">
        <v>1372</v>
      </c>
      <c r="L371" s="46"/>
      <c r="M371" s="221" t="s">
        <v>19</v>
      </c>
      <c r="N371" s="222" t="s">
        <v>44</v>
      </c>
      <c r="O371" s="86"/>
      <c r="P371" s="223">
        <f>O371*H371</f>
        <v>0</v>
      </c>
      <c r="Q371" s="223">
        <v>0</v>
      </c>
      <c r="R371" s="223">
        <f>Q371*H371</f>
        <v>0</v>
      </c>
      <c r="S371" s="223">
        <v>0</v>
      </c>
      <c r="T371" s="224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25" t="s">
        <v>167</v>
      </c>
      <c r="AT371" s="225" t="s">
        <v>163</v>
      </c>
      <c r="AU371" s="225" t="s">
        <v>82</v>
      </c>
      <c r="AY371" s="19" t="s">
        <v>160</v>
      </c>
      <c r="BE371" s="226">
        <f>IF(N371="základní",J371,0)</f>
        <v>0</v>
      </c>
      <c r="BF371" s="226">
        <f>IF(N371="snížená",J371,0)</f>
        <v>0</v>
      </c>
      <c r="BG371" s="226">
        <f>IF(N371="zákl. přenesená",J371,0)</f>
        <v>0</v>
      </c>
      <c r="BH371" s="226">
        <f>IF(N371="sníž. přenesená",J371,0)</f>
        <v>0</v>
      </c>
      <c r="BI371" s="226">
        <f>IF(N371="nulová",J371,0)</f>
        <v>0</v>
      </c>
      <c r="BJ371" s="19" t="s">
        <v>80</v>
      </c>
      <c r="BK371" s="226">
        <f>ROUND(I371*H371,2)</f>
        <v>0</v>
      </c>
      <c r="BL371" s="19" t="s">
        <v>167</v>
      </c>
      <c r="BM371" s="225" t="s">
        <v>332</v>
      </c>
    </row>
    <row r="372" s="2" customFormat="1">
      <c r="A372" s="40"/>
      <c r="B372" s="41"/>
      <c r="C372" s="42"/>
      <c r="D372" s="237" t="s">
        <v>1373</v>
      </c>
      <c r="E372" s="42"/>
      <c r="F372" s="238" t="s">
        <v>1610</v>
      </c>
      <c r="G372" s="42"/>
      <c r="H372" s="42"/>
      <c r="I372" s="234"/>
      <c r="J372" s="42"/>
      <c r="K372" s="42"/>
      <c r="L372" s="46"/>
      <c r="M372" s="235"/>
      <c r="N372" s="236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1373</v>
      </c>
      <c r="AU372" s="19" t="s">
        <v>82</v>
      </c>
    </row>
    <row r="373" s="12" customFormat="1" ht="25.92" customHeight="1">
      <c r="A373" s="12"/>
      <c r="B373" s="198"/>
      <c r="C373" s="199"/>
      <c r="D373" s="200" t="s">
        <v>72</v>
      </c>
      <c r="E373" s="201" t="s">
        <v>1611</v>
      </c>
      <c r="F373" s="201" t="s">
        <v>1612</v>
      </c>
      <c r="G373" s="199"/>
      <c r="H373" s="199"/>
      <c r="I373" s="202"/>
      <c r="J373" s="203">
        <f>BK373</f>
        <v>0</v>
      </c>
      <c r="K373" s="199"/>
      <c r="L373" s="204"/>
      <c r="M373" s="205"/>
      <c r="N373" s="206"/>
      <c r="O373" s="206"/>
      <c r="P373" s="207">
        <f>P374+P424+P483+P497+P634+P645+P697+P736+P792+P811</f>
        <v>0</v>
      </c>
      <c r="Q373" s="206"/>
      <c r="R373" s="207">
        <f>R374+R424+R483+R497+R634+R645+R697+R736+R792+R811</f>
        <v>7.1713168899999999</v>
      </c>
      <c r="S373" s="206"/>
      <c r="T373" s="208">
        <f>T374+T424+T483+T497+T634+T645+T697+T736+T792+T811</f>
        <v>7.40047722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09" t="s">
        <v>82</v>
      </c>
      <c r="AT373" s="210" t="s">
        <v>72</v>
      </c>
      <c r="AU373" s="210" t="s">
        <v>73</v>
      </c>
      <c r="AY373" s="209" t="s">
        <v>160</v>
      </c>
      <c r="BK373" s="211">
        <f>BK374+BK424+BK483+BK497+BK634+BK645+BK697+BK736+BK792+BK811</f>
        <v>0</v>
      </c>
    </row>
    <row r="374" s="12" customFormat="1" ht="22.8" customHeight="1">
      <c r="A374" s="12"/>
      <c r="B374" s="198"/>
      <c r="C374" s="199"/>
      <c r="D374" s="200" t="s">
        <v>72</v>
      </c>
      <c r="E374" s="212" t="s">
        <v>1613</v>
      </c>
      <c r="F374" s="212" t="s">
        <v>1614</v>
      </c>
      <c r="G374" s="199"/>
      <c r="H374" s="199"/>
      <c r="I374" s="202"/>
      <c r="J374" s="213">
        <f>BK374</f>
        <v>0</v>
      </c>
      <c r="K374" s="199"/>
      <c r="L374" s="204"/>
      <c r="M374" s="205"/>
      <c r="N374" s="206"/>
      <c r="O374" s="206"/>
      <c r="P374" s="207">
        <f>SUM(P375:P423)</f>
        <v>0</v>
      </c>
      <c r="Q374" s="206"/>
      <c r="R374" s="207">
        <f>SUM(R375:R423)</f>
        <v>0.11225270000000001</v>
      </c>
      <c r="S374" s="206"/>
      <c r="T374" s="208">
        <f>SUM(T375:T423)</f>
        <v>1.7054949999999998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09" t="s">
        <v>82</v>
      </c>
      <c r="AT374" s="210" t="s">
        <v>72</v>
      </c>
      <c r="AU374" s="210" t="s">
        <v>80</v>
      </c>
      <c r="AY374" s="209" t="s">
        <v>160</v>
      </c>
      <c r="BK374" s="211">
        <f>SUM(BK375:BK423)</f>
        <v>0</v>
      </c>
    </row>
    <row r="375" s="2" customFormat="1" ht="21.75" customHeight="1">
      <c r="A375" s="40"/>
      <c r="B375" s="41"/>
      <c r="C375" s="214" t="s">
        <v>259</v>
      </c>
      <c r="D375" s="214" t="s">
        <v>163</v>
      </c>
      <c r="E375" s="215" t="s">
        <v>1615</v>
      </c>
      <c r="F375" s="216" t="s">
        <v>1616</v>
      </c>
      <c r="G375" s="217" t="s">
        <v>1381</v>
      </c>
      <c r="H375" s="218">
        <v>232.66</v>
      </c>
      <c r="I375" s="219"/>
      <c r="J375" s="220">
        <f>ROUND(I375*H375,2)</f>
        <v>0</v>
      </c>
      <c r="K375" s="216" t="s">
        <v>1372</v>
      </c>
      <c r="L375" s="46"/>
      <c r="M375" s="221" t="s">
        <v>19</v>
      </c>
      <c r="N375" s="222" t="s">
        <v>44</v>
      </c>
      <c r="O375" s="86"/>
      <c r="P375" s="223">
        <f>O375*H375</f>
        <v>0</v>
      </c>
      <c r="Q375" s="223">
        <v>0</v>
      </c>
      <c r="R375" s="223">
        <f>Q375*H375</f>
        <v>0</v>
      </c>
      <c r="S375" s="223">
        <v>0</v>
      </c>
      <c r="T375" s="224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25" t="s">
        <v>189</v>
      </c>
      <c r="AT375" s="225" t="s">
        <v>163</v>
      </c>
      <c r="AU375" s="225" t="s">
        <v>82</v>
      </c>
      <c r="AY375" s="19" t="s">
        <v>160</v>
      </c>
      <c r="BE375" s="226">
        <f>IF(N375="základní",J375,0)</f>
        <v>0</v>
      </c>
      <c r="BF375" s="226">
        <f>IF(N375="snížená",J375,0)</f>
        <v>0</v>
      </c>
      <c r="BG375" s="226">
        <f>IF(N375="zákl. přenesená",J375,0)</f>
        <v>0</v>
      </c>
      <c r="BH375" s="226">
        <f>IF(N375="sníž. přenesená",J375,0)</f>
        <v>0</v>
      </c>
      <c r="BI375" s="226">
        <f>IF(N375="nulová",J375,0)</f>
        <v>0</v>
      </c>
      <c r="BJ375" s="19" t="s">
        <v>80</v>
      </c>
      <c r="BK375" s="226">
        <f>ROUND(I375*H375,2)</f>
        <v>0</v>
      </c>
      <c r="BL375" s="19" t="s">
        <v>189</v>
      </c>
      <c r="BM375" s="225" t="s">
        <v>338</v>
      </c>
    </row>
    <row r="376" s="2" customFormat="1">
      <c r="A376" s="40"/>
      <c r="B376" s="41"/>
      <c r="C376" s="42"/>
      <c r="D376" s="237" t="s">
        <v>1373</v>
      </c>
      <c r="E376" s="42"/>
      <c r="F376" s="238" t="s">
        <v>1617</v>
      </c>
      <c r="G376" s="42"/>
      <c r="H376" s="42"/>
      <c r="I376" s="234"/>
      <c r="J376" s="42"/>
      <c r="K376" s="42"/>
      <c r="L376" s="46"/>
      <c r="M376" s="235"/>
      <c r="N376" s="236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1373</v>
      </c>
      <c r="AU376" s="19" t="s">
        <v>82</v>
      </c>
    </row>
    <row r="377" s="13" customFormat="1">
      <c r="A377" s="13"/>
      <c r="B377" s="239"/>
      <c r="C377" s="240"/>
      <c r="D377" s="232" t="s">
        <v>1375</v>
      </c>
      <c r="E377" s="241" t="s">
        <v>19</v>
      </c>
      <c r="F377" s="242" t="s">
        <v>1522</v>
      </c>
      <c r="G377" s="240"/>
      <c r="H377" s="241" t="s">
        <v>19</v>
      </c>
      <c r="I377" s="243"/>
      <c r="J377" s="240"/>
      <c r="K377" s="240"/>
      <c r="L377" s="244"/>
      <c r="M377" s="245"/>
      <c r="N377" s="246"/>
      <c r="O377" s="246"/>
      <c r="P377" s="246"/>
      <c r="Q377" s="246"/>
      <c r="R377" s="246"/>
      <c r="S377" s="246"/>
      <c r="T377" s="247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8" t="s">
        <v>1375</v>
      </c>
      <c r="AU377" s="248" t="s">
        <v>82</v>
      </c>
      <c r="AV377" s="13" t="s">
        <v>80</v>
      </c>
      <c r="AW377" s="13" t="s">
        <v>35</v>
      </c>
      <c r="AX377" s="13" t="s">
        <v>73</v>
      </c>
      <c r="AY377" s="248" t="s">
        <v>160</v>
      </c>
    </row>
    <row r="378" s="14" customFormat="1">
      <c r="A378" s="14"/>
      <c r="B378" s="249"/>
      <c r="C378" s="250"/>
      <c r="D378" s="232" t="s">
        <v>1375</v>
      </c>
      <c r="E378" s="251" t="s">
        <v>19</v>
      </c>
      <c r="F378" s="252" t="s">
        <v>1618</v>
      </c>
      <c r="G378" s="250"/>
      <c r="H378" s="253">
        <v>232.66</v>
      </c>
      <c r="I378" s="254"/>
      <c r="J378" s="250"/>
      <c r="K378" s="250"/>
      <c r="L378" s="255"/>
      <c r="M378" s="256"/>
      <c r="N378" s="257"/>
      <c r="O378" s="257"/>
      <c r="P378" s="257"/>
      <c r="Q378" s="257"/>
      <c r="R378" s="257"/>
      <c r="S378" s="257"/>
      <c r="T378" s="258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9" t="s">
        <v>1375</v>
      </c>
      <c r="AU378" s="259" t="s">
        <v>82</v>
      </c>
      <c r="AV378" s="14" t="s">
        <v>82</v>
      </c>
      <c r="AW378" s="14" t="s">
        <v>35</v>
      </c>
      <c r="AX378" s="14" t="s">
        <v>73</v>
      </c>
      <c r="AY378" s="259" t="s">
        <v>160</v>
      </c>
    </row>
    <row r="379" s="15" customFormat="1">
      <c r="A379" s="15"/>
      <c r="B379" s="260"/>
      <c r="C379" s="261"/>
      <c r="D379" s="232" t="s">
        <v>1375</v>
      </c>
      <c r="E379" s="262" t="s">
        <v>19</v>
      </c>
      <c r="F379" s="263" t="s">
        <v>1377</v>
      </c>
      <c r="G379" s="261"/>
      <c r="H379" s="264">
        <v>232.66</v>
      </c>
      <c r="I379" s="265"/>
      <c r="J379" s="261"/>
      <c r="K379" s="261"/>
      <c r="L379" s="266"/>
      <c r="M379" s="267"/>
      <c r="N379" s="268"/>
      <c r="O379" s="268"/>
      <c r="P379" s="268"/>
      <c r="Q379" s="268"/>
      <c r="R379" s="268"/>
      <c r="S379" s="268"/>
      <c r="T379" s="269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0" t="s">
        <v>1375</v>
      </c>
      <c r="AU379" s="270" t="s">
        <v>82</v>
      </c>
      <c r="AV379" s="15" t="s">
        <v>167</v>
      </c>
      <c r="AW379" s="15" t="s">
        <v>35</v>
      </c>
      <c r="AX379" s="15" t="s">
        <v>80</v>
      </c>
      <c r="AY379" s="270" t="s">
        <v>160</v>
      </c>
    </row>
    <row r="380" s="2" customFormat="1" ht="21.75" customHeight="1">
      <c r="A380" s="40"/>
      <c r="B380" s="41"/>
      <c r="C380" s="214" t="s">
        <v>351</v>
      </c>
      <c r="D380" s="214" t="s">
        <v>163</v>
      </c>
      <c r="E380" s="215" t="s">
        <v>1619</v>
      </c>
      <c r="F380" s="216" t="s">
        <v>1620</v>
      </c>
      <c r="G380" s="217" t="s">
        <v>1381</v>
      </c>
      <c r="H380" s="218">
        <v>38.715000000000003</v>
      </c>
      <c r="I380" s="219"/>
      <c r="J380" s="220">
        <f>ROUND(I380*H380,2)</f>
        <v>0</v>
      </c>
      <c r="K380" s="216" t="s">
        <v>1372</v>
      </c>
      <c r="L380" s="46"/>
      <c r="M380" s="221" t="s">
        <v>19</v>
      </c>
      <c r="N380" s="222" t="s">
        <v>44</v>
      </c>
      <c r="O380" s="86"/>
      <c r="P380" s="223">
        <f>O380*H380</f>
        <v>0</v>
      </c>
      <c r="Q380" s="223">
        <v>0</v>
      </c>
      <c r="R380" s="223">
        <f>Q380*H380</f>
        <v>0</v>
      </c>
      <c r="S380" s="223">
        <v>0</v>
      </c>
      <c r="T380" s="224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25" t="s">
        <v>189</v>
      </c>
      <c r="AT380" s="225" t="s">
        <v>163</v>
      </c>
      <c r="AU380" s="225" t="s">
        <v>82</v>
      </c>
      <c r="AY380" s="19" t="s">
        <v>160</v>
      </c>
      <c r="BE380" s="226">
        <f>IF(N380="základní",J380,0)</f>
        <v>0</v>
      </c>
      <c r="BF380" s="226">
        <f>IF(N380="snížená",J380,0)</f>
        <v>0</v>
      </c>
      <c r="BG380" s="226">
        <f>IF(N380="zákl. přenesená",J380,0)</f>
        <v>0</v>
      </c>
      <c r="BH380" s="226">
        <f>IF(N380="sníž. přenesená",J380,0)</f>
        <v>0</v>
      </c>
      <c r="BI380" s="226">
        <f>IF(N380="nulová",J380,0)</f>
        <v>0</v>
      </c>
      <c r="BJ380" s="19" t="s">
        <v>80</v>
      </c>
      <c r="BK380" s="226">
        <f>ROUND(I380*H380,2)</f>
        <v>0</v>
      </c>
      <c r="BL380" s="19" t="s">
        <v>189</v>
      </c>
      <c r="BM380" s="225" t="s">
        <v>341</v>
      </c>
    </row>
    <row r="381" s="2" customFormat="1">
      <c r="A381" s="40"/>
      <c r="B381" s="41"/>
      <c r="C381" s="42"/>
      <c r="D381" s="237" t="s">
        <v>1373</v>
      </c>
      <c r="E381" s="42"/>
      <c r="F381" s="238" t="s">
        <v>1621</v>
      </c>
      <c r="G381" s="42"/>
      <c r="H381" s="42"/>
      <c r="I381" s="234"/>
      <c r="J381" s="42"/>
      <c r="K381" s="42"/>
      <c r="L381" s="46"/>
      <c r="M381" s="235"/>
      <c r="N381" s="236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1373</v>
      </c>
      <c r="AU381" s="19" t="s">
        <v>82</v>
      </c>
    </row>
    <row r="382" s="13" customFormat="1">
      <c r="A382" s="13"/>
      <c r="B382" s="239"/>
      <c r="C382" s="240"/>
      <c r="D382" s="232" t="s">
        <v>1375</v>
      </c>
      <c r="E382" s="241" t="s">
        <v>19</v>
      </c>
      <c r="F382" s="242" t="s">
        <v>1522</v>
      </c>
      <c r="G382" s="240"/>
      <c r="H382" s="241" t="s">
        <v>19</v>
      </c>
      <c r="I382" s="243"/>
      <c r="J382" s="240"/>
      <c r="K382" s="240"/>
      <c r="L382" s="244"/>
      <c r="M382" s="245"/>
      <c r="N382" s="246"/>
      <c r="O382" s="246"/>
      <c r="P382" s="246"/>
      <c r="Q382" s="246"/>
      <c r="R382" s="246"/>
      <c r="S382" s="246"/>
      <c r="T382" s="247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8" t="s">
        <v>1375</v>
      </c>
      <c r="AU382" s="248" t="s">
        <v>82</v>
      </c>
      <c r="AV382" s="13" t="s">
        <v>80</v>
      </c>
      <c r="AW382" s="13" t="s">
        <v>35</v>
      </c>
      <c r="AX382" s="13" t="s">
        <v>73</v>
      </c>
      <c r="AY382" s="248" t="s">
        <v>160</v>
      </c>
    </row>
    <row r="383" s="14" customFormat="1">
      <c r="A383" s="14"/>
      <c r="B383" s="249"/>
      <c r="C383" s="250"/>
      <c r="D383" s="232" t="s">
        <v>1375</v>
      </c>
      <c r="E383" s="251" t="s">
        <v>19</v>
      </c>
      <c r="F383" s="252" t="s">
        <v>1523</v>
      </c>
      <c r="G383" s="250"/>
      <c r="H383" s="253">
        <v>38.715000000000003</v>
      </c>
      <c r="I383" s="254"/>
      <c r="J383" s="250"/>
      <c r="K383" s="250"/>
      <c r="L383" s="255"/>
      <c r="M383" s="256"/>
      <c r="N383" s="257"/>
      <c r="O383" s="257"/>
      <c r="P383" s="257"/>
      <c r="Q383" s="257"/>
      <c r="R383" s="257"/>
      <c r="S383" s="257"/>
      <c r="T383" s="258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9" t="s">
        <v>1375</v>
      </c>
      <c r="AU383" s="259" t="s">
        <v>82</v>
      </c>
      <c r="AV383" s="14" t="s">
        <v>82</v>
      </c>
      <c r="AW383" s="14" t="s">
        <v>35</v>
      </c>
      <c r="AX383" s="14" t="s">
        <v>73</v>
      </c>
      <c r="AY383" s="259" t="s">
        <v>160</v>
      </c>
    </row>
    <row r="384" s="15" customFormat="1">
      <c r="A384" s="15"/>
      <c r="B384" s="260"/>
      <c r="C384" s="261"/>
      <c r="D384" s="232" t="s">
        <v>1375</v>
      </c>
      <c r="E384" s="262" t="s">
        <v>19</v>
      </c>
      <c r="F384" s="263" t="s">
        <v>1377</v>
      </c>
      <c r="G384" s="261"/>
      <c r="H384" s="264">
        <v>38.715000000000003</v>
      </c>
      <c r="I384" s="265"/>
      <c r="J384" s="261"/>
      <c r="K384" s="261"/>
      <c r="L384" s="266"/>
      <c r="M384" s="267"/>
      <c r="N384" s="268"/>
      <c r="O384" s="268"/>
      <c r="P384" s="268"/>
      <c r="Q384" s="268"/>
      <c r="R384" s="268"/>
      <c r="S384" s="268"/>
      <c r="T384" s="269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0" t="s">
        <v>1375</v>
      </c>
      <c r="AU384" s="270" t="s">
        <v>82</v>
      </c>
      <c r="AV384" s="15" t="s">
        <v>167</v>
      </c>
      <c r="AW384" s="15" t="s">
        <v>35</v>
      </c>
      <c r="AX384" s="15" t="s">
        <v>80</v>
      </c>
      <c r="AY384" s="270" t="s">
        <v>160</v>
      </c>
    </row>
    <row r="385" s="2" customFormat="1" ht="16.5" customHeight="1">
      <c r="A385" s="40"/>
      <c r="B385" s="41"/>
      <c r="C385" s="214" t="s">
        <v>263</v>
      </c>
      <c r="D385" s="214" t="s">
        <v>163</v>
      </c>
      <c r="E385" s="215" t="s">
        <v>1622</v>
      </c>
      <c r="F385" s="216" t="s">
        <v>1623</v>
      </c>
      <c r="G385" s="217" t="s">
        <v>1381</v>
      </c>
      <c r="H385" s="218">
        <v>116.33</v>
      </c>
      <c r="I385" s="219"/>
      <c r="J385" s="220">
        <f>ROUND(I385*H385,2)</f>
        <v>0</v>
      </c>
      <c r="K385" s="216" t="s">
        <v>1372</v>
      </c>
      <c r="L385" s="46"/>
      <c r="M385" s="221" t="s">
        <v>19</v>
      </c>
      <c r="N385" s="222" t="s">
        <v>44</v>
      </c>
      <c r="O385" s="86"/>
      <c r="P385" s="223">
        <f>O385*H385</f>
        <v>0</v>
      </c>
      <c r="Q385" s="223">
        <v>0.00040000000000000002</v>
      </c>
      <c r="R385" s="223">
        <f>Q385*H385</f>
        <v>0.046532000000000004</v>
      </c>
      <c r="S385" s="223">
        <v>0</v>
      </c>
      <c r="T385" s="224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25" t="s">
        <v>189</v>
      </c>
      <c r="AT385" s="225" t="s">
        <v>163</v>
      </c>
      <c r="AU385" s="225" t="s">
        <v>82</v>
      </c>
      <c r="AY385" s="19" t="s">
        <v>160</v>
      </c>
      <c r="BE385" s="226">
        <f>IF(N385="základní",J385,0)</f>
        <v>0</v>
      </c>
      <c r="BF385" s="226">
        <f>IF(N385="snížená",J385,0)</f>
        <v>0</v>
      </c>
      <c r="BG385" s="226">
        <f>IF(N385="zákl. přenesená",J385,0)</f>
        <v>0</v>
      </c>
      <c r="BH385" s="226">
        <f>IF(N385="sníž. přenesená",J385,0)</f>
        <v>0</v>
      </c>
      <c r="BI385" s="226">
        <f>IF(N385="nulová",J385,0)</f>
        <v>0</v>
      </c>
      <c r="BJ385" s="19" t="s">
        <v>80</v>
      </c>
      <c r="BK385" s="226">
        <f>ROUND(I385*H385,2)</f>
        <v>0</v>
      </c>
      <c r="BL385" s="19" t="s">
        <v>189</v>
      </c>
      <c r="BM385" s="225" t="s">
        <v>509</v>
      </c>
    </row>
    <row r="386" s="2" customFormat="1">
      <c r="A386" s="40"/>
      <c r="B386" s="41"/>
      <c r="C386" s="42"/>
      <c r="D386" s="237" t="s">
        <v>1373</v>
      </c>
      <c r="E386" s="42"/>
      <c r="F386" s="238" t="s">
        <v>1624</v>
      </c>
      <c r="G386" s="42"/>
      <c r="H386" s="42"/>
      <c r="I386" s="234"/>
      <c r="J386" s="42"/>
      <c r="K386" s="42"/>
      <c r="L386" s="46"/>
      <c r="M386" s="235"/>
      <c r="N386" s="236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1373</v>
      </c>
      <c r="AU386" s="19" t="s">
        <v>82</v>
      </c>
    </row>
    <row r="387" s="13" customFormat="1">
      <c r="A387" s="13"/>
      <c r="B387" s="239"/>
      <c r="C387" s="240"/>
      <c r="D387" s="232" t="s">
        <v>1375</v>
      </c>
      <c r="E387" s="241" t="s">
        <v>19</v>
      </c>
      <c r="F387" s="242" t="s">
        <v>1383</v>
      </c>
      <c r="G387" s="240"/>
      <c r="H387" s="241" t="s">
        <v>19</v>
      </c>
      <c r="I387" s="243"/>
      <c r="J387" s="240"/>
      <c r="K387" s="240"/>
      <c r="L387" s="244"/>
      <c r="M387" s="245"/>
      <c r="N387" s="246"/>
      <c r="O387" s="246"/>
      <c r="P387" s="246"/>
      <c r="Q387" s="246"/>
      <c r="R387" s="246"/>
      <c r="S387" s="246"/>
      <c r="T387" s="24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8" t="s">
        <v>1375</v>
      </c>
      <c r="AU387" s="248" t="s">
        <v>82</v>
      </c>
      <c r="AV387" s="13" t="s">
        <v>80</v>
      </c>
      <c r="AW387" s="13" t="s">
        <v>35</v>
      </c>
      <c r="AX387" s="13" t="s">
        <v>73</v>
      </c>
      <c r="AY387" s="248" t="s">
        <v>160</v>
      </c>
    </row>
    <row r="388" s="14" customFormat="1">
      <c r="A388" s="14"/>
      <c r="B388" s="249"/>
      <c r="C388" s="250"/>
      <c r="D388" s="232" t="s">
        <v>1375</v>
      </c>
      <c r="E388" s="251" t="s">
        <v>19</v>
      </c>
      <c r="F388" s="252" t="s">
        <v>1447</v>
      </c>
      <c r="G388" s="250"/>
      <c r="H388" s="253">
        <v>116.33</v>
      </c>
      <c r="I388" s="254"/>
      <c r="J388" s="250"/>
      <c r="K388" s="250"/>
      <c r="L388" s="255"/>
      <c r="M388" s="256"/>
      <c r="N388" s="257"/>
      <c r="O388" s="257"/>
      <c r="P388" s="257"/>
      <c r="Q388" s="257"/>
      <c r="R388" s="257"/>
      <c r="S388" s="257"/>
      <c r="T388" s="258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9" t="s">
        <v>1375</v>
      </c>
      <c r="AU388" s="259" t="s">
        <v>82</v>
      </c>
      <c r="AV388" s="14" t="s">
        <v>82</v>
      </c>
      <c r="AW388" s="14" t="s">
        <v>35</v>
      </c>
      <c r="AX388" s="14" t="s">
        <v>73</v>
      </c>
      <c r="AY388" s="259" t="s">
        <v>160</v>
      </c>
    </row>
    <row r="389" s="15" customFormat="1">
      <c r="A389" s="15"/>
      <c r="B389" s="260"/>
      <c r="C389" s="261"/>
      <c r="D389" s="232" t="s">
        <v>1375</v>
      </c>
      <c r="E389" s="262" t="s">
        <v>19</v>
      </c>
      <c r="F389" s="263" t="s">
        <v>1377</v>
      </c>
      <c r="G389" s="261"/>
      <c r="H389" s="264">
        <v>116.33</v>
      </c>
      <c r="I389" s="265"/>
      <c r="J389" s="261"/>
      <c r="K389" s="261"/>
      <c r="L389" s="266"/>
      <c r="M389" s="267"/>
      <c r="N389" s="268"/>
      <c r="O389" s="268"/>
      <c r="P389" s="268"/>
      <c r="Q389" s="268"/>
      <c r="R389" s="268"/>
      <c r="S389" s="268"/>
      <c r="T389" s="269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70" t="s">
        <v>1375</v>
      </c>
      <c r="AU389" s="270" t="s">
        <v>82</v>
      </c>
      <c r="AV389" s="15" t="s">
        <v>167</v>
      </c>
      <c r="AW389" s="15" t="s">
        <v>35</v>
      </c>
      <c r="AX389" s="15" t="s">
        <v>80</v>
      </c>
      <c r="AY389" s="270" t="s">
        <v>160</v>
      </c>
    </row>
    <row r="390" s="2" customFormat="1" ht="16.5" customHeight="1">
      <c r="A390" s="40"/>
      <c r="B390" s="41"/>
      <c r="C390" s="214" t="s">
        <v>358</v>
      </c>
      <c r="D390" s="214" t="s">
        <v>163</v>
      </c>
      <c r="E390" s="215" t="s">
        <v>1625</v>
      </c>
      <c r="F390" s="216" t="s">
        <v>1626</v>
      </c>
      <c r="G390" s="217" t="s">
        <v>1381</v>
      </c>
      <c r="H390" s="218">
        <v>38.715000000000003</v>
      </c>
      <c r="I390" s="219"/>
      <c r="J390" s="220">
        <f>ROUND(I390*H390,2)</f>
        <v>0</v>
      </c>
      <c r="K390" s="216" t="s">
        <v>1372</v>
      </c>
      <c r="L390" s="46"/>
      <c r="M390" s="221" t="s">
        <v>19</v>
      </c>
      <c r="N390" s="222" t="s">
        <v>44</v>
      </c>
      <c r="O390" s="86"/>
      <c r="P390" s="223">
        <f>O390*H390</f>
        <v>0</v>
      </c>
      <c r="Q390" s="223">
        <v>0.00040000000000000002</v>
      </c>
      <c r="R390" s="223">
        <f>Q390*H390</f>
        <v>0.015486000000000002</v>
      </c>
      <c r="S390" s="223">
        <v>0</v>
      </c>
      <c r="T390" s="224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25" t="s">
        <v>189</v>
      </c>
      <c r="AT390" s="225" t="s">
        <v>163</v>
      </c>
      <c r="AU390" s="225" t="s">
        <v>82</v>
      </c>
      <c r="AY390" s="19" t="s">
        <v>160</v>
      </c>
      <c r="BE390" s="226">
        <f>IF(N390="základní",J390,0)</f>
        <v>0</v>
      </c>
      <c r="BF390" s="226">
        <f>IF(N390="snížená",J390,0)</f>
        <v>0</v>
      </c>
      <c r="BG390" s="226">
        <f>IF(N390="zákl. přenesená",J390,0)</f>
        <v>0</v>
      </c>
      <c r="BH390" s="226">
        <f>IF(N390="sníž. přenesená",J390,0)</f>
        <v>0</v>
      </c>
      <c r="BI390" s="226">
        <f>IF(N390="nulová",J390,0)</f>
        <v>0</v>
      </c>
      <c r="BJ390" s="19" t="s">
        <v>80</v>
      </c>
      <c r="BK390" s="226">
        <f>ROUND(I390*H390,2)</f>
        <v>0</v>
      </c>
      <c r="BL390" s="19" t="s">
        <v>189</v>
      </c>
      <c r="BM390" s="225" t="s">
        <v>347</v>
      </c>
    </row>
    <row r="391" s="2" customFormat="1">
      <c r="A391" s="40"/>
      <c r="B391" s="41"/>
      <c r="C391" s="42"/>
      <c r="D391" s="237" t="s">
        <v>1373</v>
      </c>
      <c r="E391" s="42"/>
      <c r="F391" s="238" t="s">
        <v>1627</v>
      </c>
      <c r="G391" s="42"/>
      <c r="H391" s="42"/>
      <c r="I391" s="234"/>
      <c r="J391" s="42"/>
      <c r="K391" s="42"/>
      <c r="L391" s="46"/>
      <c r="M391" s="235"/>
      <c r="N391" s="236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1373</v>
      </c>
      <c r="AU391" s="19" t="s">
        <v>82</v>
      </c>
    </row>
    <row r="392" s="13" customFormat="1">
      <c r="A392" s="13"/>
      <c r="B392" s="239"/>
      <c r="C392" s="240"/>
      <c r="D392" s="232" t="s">
        <v>1375</v>
      </c>
      <c r="E392" s="241" t="s">
        <v>19</v>
      </c>
      <c r="F392" s="242" t="s">
        <v>1522</v>
      </c>
      <c r="G392" s="240"/>
      <c r="H392" s="241" t="s">
        <v>19</v>
      </c>
      <c r="I392" s="243"/>
      <c r="J392" s="240"/>
      <c r="K392" s="240"/>
      <c r="L392" s="244"/>
      <c r="M392" s="245"/>
      <c r="N392" s="246"/>
      <c r="O392" s="246"/>
      <c r="P392" s="246"/>
      <c r="Q392" s="246"/>
      <c r="R392" s="246"/>
      <c r="S392" s="246"/>
      <c r="T392" s="247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8" t="s">
        <v>1375</v>
      </c>
      <c r="AU392" s="248" t="s">
        <v>82</v>
      </c>
      <c r="AV392" s="13" t="s">
        <v>80</v>
      </c>
      <c r="AW392" s="13" t="s">
        <v>35</v>
      </c>
      <c r="AX392" s="13" t="s">
        <v>73</v>
      </c>
      <c r="AY392" s="248" t="s">
        <v>160</v>
      </c>
    </row>
    <row r="393" s="14" customFormat="1">
      <c r="A393" s="14"/>
      <c r="B393" s="249"/>
      <c r="C393" s="250"/>
      <c r="D393" s="232" t="s">
        <v>1375</v>
      </c>
      <c r="E393" s="251" t="s">
        <v>19</v>
      </c>
      <c r="F393" s="252" t="s">
        <v>1523</v>
      </c>
      <c r="G393" s="250"/>
      <c r="H393" s="253">
        <v>38.715000000000003</v>
      </c>
      <c r="I393" s="254"/>
      <c r="J393" s="250"/>
      <c r="K393" s="250"/>
      <c r="L393" s="255"/>
      <c r="M393" s="256"/>
      <c r="N393" s="257"/>
      <c r="O393" s="257"/>
      <c r="P393" s="257"/>
      <c r="Q393" s="257"/>
      <c r="R393" s="257"/>
      <c r="S393" s="257"/>
      <c r="T393" s="258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9" t="s">
        <v>1375</v>
      </c>
      <c r="AU393" s="259" t="s">
        <v>82</v>
      </c>
      <c r="AV393" s="14" t="s">
        <v>82</v>
      </c>
      <c r="AW393" s="14" t="s">
        <v>35</v>
      </c>
      <c r="AX393" s="14" t="s">
        <v>73</v>
      </c>
      <c r="AY393" s="259" t="s">
        <v>160</v>
      </c>
    </row>
    <row r="394" s="15" customFormat="1">
      <c r="A394" s="15"/>
      <c r="B394" s="260"/>
      <c r="C394" s="261"/>
      <c r="D394" s="232" t="s">
        <v>1375</v>
      </c>
      <c r="E394" s="262" t="s">
        <v>19</v>
      </c>
      <c r="F394" s="263" t="s">
        <v>1377</v>
      </c>
      <c r="G394" s="261"/>
      <c r="H394" s="264">
        <v>38.715000000000003</v>
      </c>
      <c r="I394" s="265"/>
      <c r="J394" s="261"/>
      <c r="K394" s="261"/>
      <c r="L394" s="266"/>
      <c r="M394" s="267"/>
      <c r="N394" s="268"/>
      <c r="O394" s="268"/>
      <c r="P394" s="268"/>
      <c r="Q394" s="268"/>
      <c r="R394" s="268"/>
      <c r="S394" s="268"/>
      <c r="T394" s="269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70" t="s">
        <v>1375</v>
      </c>
      <c r="AU394" s="270" t="s">
        <v>82</v>
      </c>
      <c r="AV394" s="15" t="s">
        <v>167</v>
      </c>
      <c r="AW394" s="15" t="s">
        <v>35</v>
      </c>
      <c r="AX394" s="15" t="s">
        <v>80</v>
      </c>
      <c r="AY394" s="270" t="s">
        <v>160</v>
      </c>
    </row>
    <row r="395" s="2" customFormat="1" ht="21.75" customHeight="1">
      <c r="A395" s="40"/>
      <c r="B395" s="41"/>
      <c r="C395" s="214" t="s">
        <v>362</v>
      </c>
      <c r="D395" s="214" t="s">
        <v>163</v>
      </c>
      <c r="E395" s="215" t="s">
        <v>1628</v>
      </c>
      <c r="F395" s="216" t="s">
        <v>1629</v>
      </c>
      <c r="G395" s="217" t="s">
        <v>1381</v>
      </c>
      <c r="H395" s="218">
        <v>116.33</v>
      </c>
      <c r="I395" s="219"/>
      <c r="J395" s="220">
        <f>ROUND(I395*H395,2)</f>
        <v>0</v>
      </c>
      <c r="K395" s="216" t="s">
        <v>1372</v>
      </c>
      <c r="L395" s="46"/>
      <c r="M395" s="221" t="s">
        <v>19</v>
      </c>
      <c r="N395" s="222" t="s">
        <v>44</v>
      </c>
      <c r="O395" s="86"/>
      <c r="P395" s="223">
        <f>O395*H395</f>
        <v>0</v>
      </c>
      <c r="Q395" s="223">
        <v>0</v>
      </c>
      <c r="R395" s="223">
        <f>Q395*H395</f>
        <v>0</v>
      </c>
      <c r="S395" s="223">
        <v>0.010999999999999999</v>
      </c>
      <c r="T395" s="224">
        <f>S395*H395</f>
        <v>1.2796299999999998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25" t="s">
        <v>189</v>
      </c>
      <c r="AT395" s="225" t="s">
        <v>163</v>
      </c>
      <c r="AU395" s="225" t="s">
        <v>82</v>
      </c>
      <c r="AY395" s="19" t="s">
        <v>160</v>
      </c>
      <c r="BE395" s="226">
        <f>IF(N395="základní",J395,0)</f>
        <v>0</v>
      </c>
      <c r="BF395" s="226">
        <f>IF(N395="snížená",J395,0)</f>
        <v>0</v>
      </c>
      <c r="BG395" s="226">
        <f>IF(N395="zákl. přenesená",J395,0)</f>
        <v>0</v>
      </c>
      <c r="BH395" s="226">
        <f>IF(N395="sníž. přenesená",J395,0)</f>
        <v>0</v>
      </c>
      <c r="BI395" s="226">
        <f>IF(N395="nulová",J395,0)</f>
        <v>0</v>
      </c>
      <c r="BJ395" s="19" t="s">
        <v>80</v>
      </c>
      <c r="BK395" s="226">
        <f>ROUND(I395*H395,2)</f>
        <v>0</v>
      </c>
      <c r="BL395" s="19" t="s">
        <v>189</v>
      </c>
      <c r="BM395" s="225" t="s">
        <v>350</v>
      </c>
    </row>
    <row r="396" s="2" customFormat="1">
      <c r="A396" s="40"/>
      <c r="B396" s="41"/>
      <c r="C396" s="42"/>
      <c r="D396" s="237" t="s">
        <v>1373</v>
      </c>
      <c r="E396" s="42"/>
      <c r="F396" s="238" t="s">
        <v>1630</v>
      </c>
      <c r="G396" s="42"/>
      <c r="H396" s="42"/>
      <c r="I396" s="234"/>
      <c r="J396" s="42"/>
      <c r="K396" s="42"/>
      <c r="L396" s="46"/>
      <c r="M396" s="235"/>
      <c r="N396" s="236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1373</v>
      </c>
      <c r="AU396" s="19" t="s">
        <v>82</v>
      </c>
    </row>
    <row r="397" s="13" customFormat="1">
      <c r="A397" s="13"/>
      <c r="B397" s="239"/>
      <c r="C397" s="240"/>
      <c r="D397" s="232" t="s">
        <v>1375</v>
      </c>
      <c r="E397" s="241" t="s">
        <v>19</v>
      </c>
      <c r="F397" s="242" t="s">
        <v>1383</v>
      </c>
      <c r="G397" s="240"/>
      <c r="H397" s="241" t="s">
        <v>19</v>
      </c>
      <c r="I397" s="243"/>
      <c r="J397" s="240"/>
      <c r="K397" s="240"/>
      <c r="L397" s="244"/>
      <c r="M397" s="245"/>
      <c r="N397" s="246"/>
      <c r="O397" s="246"/>
      <c r="P397" s="246"/>
      <c r="Q397" s="246"/>
      <c r="R397" s="246"/>
      <c r="S397" s="246"/>
      <c r="T397" s="247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8" t="s">
        <v>1375</v>
      </c>
      <c r="AU397" s="248" t="s">
        <v>82</v>
      </c>
      <c r="AV397" s="13" t="s">
        <v>80</v>
      </c>
      <c r="AW397" s="13" t="s">
        <v>35</v>
      </c>
      <c r="AX397" s="13" t="s">
        <v>73</v>
      </c>
      <c r="AY397" s="248" t="s">
        <v>160</v>
      </c>
    </row>
    <row r="398" s="14" customFormat="1">
      <c r="A398" s="14"/>
      <c r="B398" s="249"/>
      <c r="C398" s="250"/>
      <c r="D398" s="232" t="s">
        <v>1375</v>
      </c>
      <c r="E398" s="251" t="s">
        <v>19</v>
      </c>
      <c r="F398" s="252" t="s">
        <v>1447</v>
      </c>
      <c r="G398" s="250"/>
      <c r="H398" s="253">
        <v>116.33</v>
      </c>
      <c r="I398" s="254"/>
      <c r="J398" s="250"/>
      <c r="K398" s="250"/>
      <c r="L398" s="255"/>
      <c r="M398" s="256"/>
      <c r="N398" s="257"/>
      <c r="O398" s="257"/>
      <c r="P398" s="257"/>
      <c r="Q398" s="257"/>
      <c r="R398" s="257"/>
      <c r="S398" s="257"/>
      <c r="T398" s="258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9" t="s">
        <v>1375</v>
      </c>
      <c r="AU398" s="259" t="s">
        <v>82</v>
      </c>
      <c r="AV398" s="14" t="s">
        <v>82</v>
      </c>
      <c r="AW398" s="14" t="s">
        <v>35</v>
      </c>
      <c r="AX398" s="14" t="s">
        <v>73</v>
      </c>
      <c r="AY398" s="259" t="s">
        <v>160</v>
      </c>
    </row>
    <row r="399" s="15" customFormat="1">
      <c r="A399" s="15"/>
      <c r="B399" s="260"/>
      <c r="C399" s="261"/>
      <c r="D399" s="232" t="s">
        <v>1375</v>
      </c>
      <c r="E399" s="262" t="s">
        <v>19</v>
      </c>
      <c r="F399" s="263" t="s">
        <v>1377</v>
      </c>
      <c r="G399" s="261"/>
      <c r="H399" s="264">
        <v>116.33</v>
      </c>
      <c r="I399" s="265"/>
      <c r="J399" s="261"/>
      <c r="K399" s="261"/>
      <c r="L399" s="266"/>
      <c r="M399" s="267"/>
      <c r="N399" s="268"/>
      <c r="O399" s="268"/>
      <c r="P399" s="268"/>
      <c r="Q399" s="268"/>
      <c r="R399" s="268"/>
      <c r="S399" s="268"/>
      <c r="T399" s="269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70" t="s">
        <v>1375</v>
      </c>
      <c r="AU399" s="270" t="s">
        <v>82</v>
      </c>
      <c r="AV399" s="15" t="s">
        <v>167</v>
      </c>
      <c r="AW399" s="15" t="s">
        <v>35</v>
      </c>
      <c r="AX399" s="15" t="s">
        <v>80</v>
      </c>
      <c r="AY399" s="270" t="s">
        <v>160</v>
      </c>
    </row>
    <row r="400" s="2" customFormat="1" ht="21.75" customHeight="1">
      <c r="A400" s="40"/>
      <c r="B400" s="41"/>
      <c r="C400" s="214" t="s">
        <v>366</v>
      </c>
      <c r="D400" s="214" t="s">
        <v>163</v>
      </c>
      <c r="E400" s="215" t="s">
        <v>1631</v>
      </c>
      <c r="F400" s="216" t="s">
        <v>1632</v>
      </c>
      <c r="G400" s="217" t="s">
        <v>1381</v>
      </c>
      <c r="H400" s="218">
        <v>38.715000000000003</v>
      </c>
      <c r="I400" s="219"/>
      <c r="J400" s="220">
        <f>ROUND(I400*H400,2)</f>
        <v>0</v>
      </c>
      <c r="K400" s="216" t="s">
        <v>1372</v>
      </c>
      <c r="L400" s="46"/>
      <c r="M400" s="221" t="s">
        <v>19</v>
      </c>
      <c r="N400" s="222" t="s">
        <v>44</v>
      </c>
      <c r="O400" s="86"/>
      <c r="P400" s="223">
        <f>O400*H400</f>
        <v>0</v>
      </c>
      <c r="Q400" s="223">
        <v>0</v>
      </c>
      <c r="R400" s="223">
        <f>Q400*H400</f>
        <v>0</v>
      </c>
      <c r="S400" s="223">
        <v>0.010999999999999999</v>
      </c>
      <c r="T400" s="224">
        <f>S400*H400</f>
        <v>0.42586499999999999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25" t="s">
        <v>189</v>
      </c>
      <c r="AT400" s="225" t="s">
        <v>163</v>
      </c>
      <c r="AU400" s="225" t="s">
        <v>82</v>
      </c>
      <c r="AY400" s="19" t="s">
        <v>160</v>
      </c>
      <c r="BE400" s="226">
        <f>IF(N400="základní",J400,0)</f>
        <v>0</v>
      </c>
      <c r="BF400" s="226">
        <f>IF(N400="snížená",J400,0)</f>
        <v>0</v>
      </c>
      <c r="BG400" s="226">
        <f>IF(N400="zákl. přenesená",J400,0)</f>
        <v>0</v>
      </c>
      <c r="BH400" s="226">
        <f>IF(N400="sníž. přenesená",J400,0)</f>
        <v>0</v>
      </c>
      <c r="BI400" s="226">
        <f>IF(N400="nulová",J400,0)</f>
        <v>0</v>
      </c>
      <c r="BJ400" s="19" t="s">
        <v>80</v>
      </c>
      <c r="BK400" s="226">
        <f>ROUND(I400*H400,2)</f>
        <v>0</v>
      </c>
      <c r="BL400" s="19" t="s">
        <v>189</v>
      </c>
      <c r="BM400" s="225" t="s">
        <v>354</v>
      </c>
    </row>
    <row r="401" s="2" customFormat="1">
      <c r="A401" s="40"/>
      <c r="B401" s="41"/>
      <c r="C401" s="42"/>
      <c r="D401" s="237" t="s">
        <v>1373</v>
      </c>
      <c r="E401" s="42"/>
      <c r="F401" s="238" t="s">
        <v>1633</v>
      </c>
      <c r="G401" s="42"/>
      <c r="H401" s="42"/>
      <c r="I401" s="234"/>
      <c r="J401" s="42"/>
      <c r="K401" s="42"/>
      <c r="L401" s="46"/>
      <c r="M401" s="235"/>
      <c r="N401" s="236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1373</v>
      </c>
      <c r="AU401" s="19" t="s">
        <v>82</v>
      </c>
    </row>
    <row r="402" s="13" customFormat="1">
      <c r="A402" s="13"/>
      <c r="B402" s="239"/>
      <c r="C402" s="240"/>
      <c r="D402" s="232" t="s">
        <v>1375</v>
      </c>
      <c r="E402" s="241" t="s">
        <v>19</v>
      </c>
      <c r="F402" s="242" t="s">
        <v>1522</v>
      </c>
      <c r="G402" s="240"/>
      <c r="H402" s="241" t="s">
        <v>19</v>
      </c>
      <c r="I402" s="243"/>
      <c r="J402" s="240"/>
      <c r="K402" s="240"/>
      <c r="L402" s="244"/>
      <c r="M402" s="245"/>
      <c r="N402" s="246"/>
      <c r="O402" s="246"/>
      <c r="P402" s="246"/>
      <c r="Q402" s="246"/>
      <c r="R402" s="246"/>
      <c r="S402" s="246"/>
      <c r="T402" s="247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8" t="s">
        <v>1375</v>
      </c>
      <c r="AU402" s="248" t="s">
        <v>82</v>
      </c>
      <c r="AV402" s="13" t="s">
        <v>80</v>
      </c>
      <c r="AW402" s="13" t="s">
        <v>35</v>
      </c>
      <c r="AX402" s="13" t="s">
        <v>73</v>
      </c>
      <c r="AY402" s="248" t="s">
        <v>160</v>
      </c>
    </row>
    <row r="403" s="14" customFormat="1">
      <c r="A403" s="14"/>
      <c r="B403" s="249"/>
      <c r="C403" s="250"/>
      <c r="D403" s="232" t="s">
        <v>1375</v>
      </c>
      <c r="E403" s="251" t="s">
        <v>19</v>
      </c>
      <c r="F403" s="252" t="s">
        <v>1523</v>
      </c>
      <c r="G403" s="250"/>
      <c r="H403" s="253">
        <v>38.715000000000003</v>
      </c>
      <c r="I403" s="254"/>
      <c r="J403" s="250"/>
      <c r="K403" s="250"/>
      <c r="L403" s="255"/>
      <c r="M403" s="256"/>
      <c r="N403" s="257"/>
      <c r="O403" s="257"/>
      <c r="P403" s="257"/>
      <c r="Q403" s="257"/>
      <c r="R403" s="257"/>
      <c r="S403" s="257"/>
      <c r="T403" s="258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9" t="s">
        <v>1375</v>
      </c>
      <c r="AU403" s="259" t="s">
        <v>82</v>
      </c>
      <c r="AV403" s="14" t="s">
        <v>82</v>
      </c>
      <c r="AW403" s="14" t="s">
        <v>35</v>
      </c>
      <c r="AX403" s="14" t="s">
        <v>73</v>
      </c>
      <c r="AY403" s="259" t="s">
        <v>160</v>
      </c>
    </row>
    <row r="404" s="15" customFormat="1">
      <c r="A404" s="15"/>
      <c r="B404" s="260"/>
      <c r="C404" s="261"/>
      <c r="D404" s="232" t="s">
        <v>1375</v>
      </c>
      <c r="E404" s="262" t="s">
        <v>19</v>
      </c>
      <c r="F404" s="263" t="s">
        <v>1377</v>
      </c>
      <c r="G404" s="261"/>
      <c r="H404" s="264">
        <v>38.715000000000003</v>
      </c>
      <c r="I404" s="265"/>
      <c r="J404" s="261"/>
      <c r="K404" s="261"/>
      <c r="L404" s="266"/>
      <c r="M404" s="267"/>
      <c r="N404" s="268"/>
      <c r="O404" s="268"/>
      <c r="P404" s="268"/>
      <c r="Q404" s="268"/>
      <c r="R404" s="268"/>
      <c r="S404" s="268"/>
      <c r="T404" s="269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70" t="s">
        <v>1375</v>
      </c>
      <c r="AU404" s="270" t="s">
        <v>82</v>
      </c>
      <c r="AV404" s="15" t="s">
        <v>167</v>
      </c>
      <c r="AW404" s="15" t="s">
        <v>35</v>
      </c>
      <c r="AX404" s="15" t="s">
        <v>80</v>
      </c>
      <c r="AY404" s="270" t="s">
        <v>160</v>
      </c>
    </row>
    <row r="405" s="2" customFormat="1" ht="16.5" customHeight="1">
      <c r="A405" s="40"/>
      <c r="B405" s="41"/>
      <c r="C405" s="214" t="s">
        <v>266</v>
      </c>
      <c r="D405" s="214" t="s">
        <v>163</v>
      </c>
      <c r="E405" s="215" t="s">
        <v>1634</v>
      </c>
      <c r="F405" s="216" t="s">
        <v>1635</v>
      </c>
      <c r="G405" s="217" t="s">
        <v>1381</v>
      </c>
      <c r="H405" s="218">
        <v>116.33</v>
      </c>
      <c r="I405" s="219"/>
      <c r="J405" s="220">
        <f>ROUND(I405*H405,2)</f>
        <v>0</v>
      </c>
      <c r="K405" s="216" t="s">
        <v>1372</v>
      </c>
      <c r="L405" s="46"/>
      <c r="M405" s="221" t="s">
        <v>19</v>
      </c>
      <c r="N405" s="222" t="s">
        <v>44</v>
      </c>
      <c r="O405" s="86"/>
      <c r="P405" s="223">
        <f>O405*H405</f>
        <v>0</v>
      </c>
      <c r="Q405" s="223">
        <v>0</v>
      </c>
      <c r="R405" s="223">
        <f>Q405*H405</f>
        <v>0</v>
      </c>
      <c r="S405" s="223">
        <v>0</v>
      </c>
      <c r="T405" s="224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25" t="s">
        <v>189</v>
      </c>
      <c r="AT405" s="225" t="s">
        <v>163</v>
      </c>
      <c r="AU405" s="225" t="s">
        <v>82</v>
      </c>
      <c r="AY405" s="19" t="s">
        <v>160</v>
      </c>
      <c r="BE405" s="226">
        <f>IF(N405="základní",J405,0)</f>
        <v>0</v>
      </c>
      <c r="BF405" s="226">
        <f>IF(N405="snížená",J405,0)</f>
        <v>0</v>
      </c>
      <c r="BG405" s="226">
        <f>IF(N405="zákl. přenesená",J405,0)</f>
        <v>0</v>
      </c>
      <c r="BH405" s="226">
        <f>IF(N405="sníž. přenesená",J405,0)</f>
        <v>0</v>
      </c>
      <c r="BI405" s="226">
        <f>IF(N405="nulová",J405,0)</f>
        <v>0</v>
      </c>
      <c r="BJ405" s="19" t="s">
        <v>80</v>
      </c>
      <c r="BK405" s="226">
        <f>ROUND(I405*H405,2)</f>
        <v>0</v>
      </c>
      <c r="BL405" s="19" t="s">
        <v>189</v>
      </c>
      <c r="BM405" s="225" t="s">
        <v>357</v>
      </c>
    </row>
    <row r="406" s="2" customFormat="1">
      <c r="A406" s="40"/>
      <c r="B406" s="41"/>
      <c r="C406" s="42"/>
      <c r="D406" s="237" t="s">
        <v>1373</v>
      </c>
      <c r="E406" s="42"/>
      <c r="F406" s="238" t="s">
        <v>1636</v>
      </c>
      <c r="G406" s="42"/>
      <c r="H406" s="42"/>
      <c r="I406" s="234"/>
      <c r="J406" s="42"/>
      <c r="K406" s="42"/>
      <c r="L406" s="46"/>
      <c r="M406" s="235"/>
      <c r="N406" s="236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1373</v>
      </c>
      <c r="AU406" s="19" t="s">
        <v>82</v>
      </c>
    </row>
    <row r="407" s="13" customFormat="1">
      <c r="A407" s="13"/>
      <c r="B407" s="239"/>
      <c r="C407" s="240"/>
      <c r="D407" s="232" t="s">
        <v>1375</v>
      </c>
      <c r="E407" s="241" t="s">
        <v>19</v>
      </c>
      <c r="F407" s="242" t="s">
        <v>1383</v>
      </c>
      <c r="G407" s="240"/>
      <c r="H407" s="241" t="s">
        <v>19</v>
      </c>
      <c r="I407" s="243"/>
      <c r="J407" s="240"/>
      <c r="K407" s="240"/>
      <c r="L407" s="244"/>
      <c r="M407" s="245"/>
      <c r="N407" s="246"/>
      <c r="O407" s="246"/>
      <c r="P407" s="246"/>
      <c r="Q407" s="246"/>
      <c r="R407" s="246"/>
      <c r="S407" s="246"/>
      <c r="T407" s="247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8" t="s">
        <v>1375</v>
      </c>
      <c r="AU407" s="248" t="s">
        <v>82</v>
      </c>
      <c r="AV407" s="13" t="s">
        <v>80</v>
      </c>
      <c r="AW407" s="13" t="s">
        <v>35</v>
      </c>
      <c r="AX407" s="13" t="s">
        <v>73</v>
      </c>
      <c r="AY407" s="248" t="s">
        <v>160</v>
      </c>
    </row>
    <row r="408" s="14" customFormat="1">
      <c r="A408" s="14"/>
      <c r="B408" s="249"/>
      <c r="C408" s="250"/>
      <c r="D408" s="232" t="s">
        <v>1375</v>
      </c>
      <c r="E408" s="251" t="s">
        <v>19</v>
      </c>
      <c r="F408" s="252" t="s">
        <v>1447</v>
      </c>
      <c r="G408" s="250"/>
      <c r="H408" s="253">
        <v>116.33</v>
      </c>
      <c r="I408" s="254"/>
      <c r="J408" s="250"/>
      <c r="K408" s="250"/>
      <c r="L408" s="255"/>
      <c r="M408" s="256"/>
      <c r="N408" s="257"/>
      <c r="O408" s="257"/>
      <c r="P408" s="257"/>
      <c r="Q408" s="257"/>
      <c r="R408" s="257"/>
      <c r="S408" s="257"/>
      <c r="T408" s="258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9" t="s">
        <v>1375</v>
      </c>
      <c r="AU408" s="259" t="s">
        <v>82</v>
      </c>
      <c r="AV408" s="14" t="s">
        <v>82</v>
      </c>
      <c r="AW408" s="14" t="s">
        <v>35</v>
      </c>
      <c r="AX408" s="14" t="s">
        <v>73</v>
      </c>
      <c r="AY408" s="259" t="s">
        <v>160</v>
      </c>
    </row>
    <row r="409" s="15" customFormat="1">
      <c r="A409" s="15"/>
      <c r="B409" s="260"/>
      <c r="C409" s="261"/>
      <c r="D409" s="232" t="s">
        <v>1375</v>
      </c>
      <c r="E409" s="262" t="s">
        <v>19</v>
      </c>
      <c r="F409" s="263" t="s">
        <v>1377</v>
      </c>
      <c r="G409" s="261"/>
      <c r="H409" s="264">
        <v>116.33</v>
      </c>
      <c r="I409" s="265"/>
      <c r="J409" s="261"/>
      <c r="K409" s="261"/>
      <c r="L409" s="266"/>
      <c r="M409" s="267"/>
      <c r="N409" s="268"/>
      <c r="O409" s="268"/>
      <c r="P409" s="268"/>
      <c r="Q409" s="268"/>
      <c r="R409" s="268"/>
      <c r="S409" s="268"/>
      <c r="T409" s="269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70" t="s">
        <v>1375</v>
      </c>
      <c r="AU409" s="270" t="s">
        <v>82</v>
      </c>
      <c r="AV409" s="15" t="s">
        <v>167</v>
      </c>
      <c r="AW409" s="15" t="s">
        <v>35</v>
      </c>
      <c r="AX409" s="15" t="s">
        <v>80</v>
      </c>
      <c r="AY409" s="270" t="s">
        <v>160</v>
      </c>
    </row>
    <row r="410" s="2" customFormat="1" ht="16.5" customHeight="1">
      <c r="A410" s="40"/>
      <c r="B410" s="41"/>
      <c r="C410" s="214" t="s">
        <v>373</v>
      </c>
      <c r="D410" s="214" t="s">
        <v>163</v>
      </c>
      <c r="E410" s="215" t="s">
        <v>1637</v>
      </c>
      <c r="F410" s="216" t="s">
        <v>1638</v>
      </c>
      <c r="G410" s="217" t="s">
        <v>1381</v>
      </c>
      <c r="H410" s="218">
        <v>38.715000000000003</v>
      </c>
      <c r="I410" s="219"/>
      <c r="J410" s="220">
        <f>ROUND(I410*H410,2)</f>
        <v>0</v>
      </c>
      <c r="K410" s="216" t="s">
        <v>1372</v>
      </c>
      <c r="L410" s="46"/>
      <c r="M410" s="221" t="s">
        <v>19</v>
      </c>
      <c r="N410" s="222" t="s">
        <v>44</v>
      </c>
      <c r="O410" s="86"/>
      <c r="P410" s="223">
        <f>O410*H410</f>
        <v>0</v>
      </c>
      <c r="Q410" s="223">
        <v>0</v>
      </c>
      <c r="R410" s="223">
        <f>Q410*H410</f>
        <v>0</v>
      </c>
      <c r="S410" s="223">
        <v>0</v>
      </c>
      <c r="T410" s="224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25" t="s">
        <v>189</v>
      </c>
      <c r="AT410" s="225" t="s">
        <v>163</v>
      </c>
      <c r="AU410" s="225" t="s">
        <v>82</v>
      </c>
      <c r="AY410" s="19" t="s">
        <v>160</v>
      </c>
      <c r="BE410" s="226">
        <f>IF(N410="základní",J410,0)</f>
        <v>0</v>
      </c>
      <c r="BF410" s="226">
        <f>IF(N410="snížená",J410,0)</f>
        <v>0</v>
      </c>
      <c r="BG410" s="226">
        <f>IF(N410="zákl. přenesená",J410,0)</f>
        <v>0</v>
      </c>
      <c r="BH410" s="226">
        <f>IF(N410="sníž. přenesená",J410,0)</f>
        <v>0</v>
      </c>
      <c r="BI410" s="226">
        <f>IF(N410="nulová",J410,0)</f>
        <v>0</v>
      </c>
      <c r="BJ410" s="19" t="s">
        <v>80</v>
      </c>
      <c r="BK410" s="226">
        <f>ROUND(I410*H410,2)</f>
        <v>0</v>
      </c>
      <c r="BL410" s="19" t="s">
        <v>189</v>
      </c>
      <c r="BM410" s="225" t="s">
        <v>361</v>
      </c>
    </row>
    <row r="411" s="2" customFormat="1">
      <c r="A411" s="40"/>
      <c r="B411" s="41"/>
      <c r="C411" s="42"/>
      <c r="D411" s="237" t="s">
        <v>1373</v>
      </c>
      <c r="E411" s="42"/>
      <c r="F411" s="238" t="s">
        <v>1639</v>
      </c>
      <c r="G411" s="42"/>
      <c r="H411" s="42"/>
      <c r="I411" s="234"/>
      <c r="J411" s="42"/>
      <c r="K411" s="42"/>
      <c r="L411" s="46"/>
      <c r="M411" s="235"/>
      <c r="N411" s="236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1373</v>
      </c>
      <c r="AU411" s="19" t="s">
        <v>82</v>
      </c>
    </row>
    <row r="412" s="13" customFormat="1">
      <c r="A412" s="13"/>
      <c r="B412" s="239"/>
      <c r="C412" s="240"/>
      <c r="D412" s="232" t="s">
        <v>1375</v>
      </c>
      <c r="E412" s="241" t="s">
        <v>19</v>
      </c>
      <c r="F412" s="242" t="s">
        <v>1522</v>
      </c>
      <c r="G412" s="240"/>
      <c r="H412" s="241" t="s">
        <v>19</v>
      </c>
      <c r="I412" s="243"/>
      <c r="J412" s="240"/>
      <c r="K412" s="240"/>
      <c r="L412" s="244"/>
      <c r="M412" s="245"/>
      <c r="N412" s="246"/>
      <c r="O412" s="246"/>
      <c r="P412" s="246"/>
      <c r="Q412" s="246"/>
      <c r="R412" s="246"/>
      <c r="S412" s="246"/>
      <c r="T412" s="247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8" t="s">
        <v>1375</v>
      </c>
      <c r="AU412" s="248" t="s">
        <v>82</v>
      </c>
      <c r="AV412" s="13" t="s">
        <v>80</v>
      </c>
      <c r="AW412" s="13" t="s">
        <v>35</v>
      </c>
      <c r="AX412" s="13" t="s">
        <v>73</v>
      </c>
      <c r="AY412" s="248" t="s">
        <v>160</v>
      </c>
    </row>
    <row r="413" s="14" customFormat="1">
      <c r="A413" s="14"/>
      <c r="B413" s="249"/>
      <c r="C413" s="250"/>
      <c r="D413" s="232" t="s">
        <v>1375</v>
      </c>
      <c r="E413" s="251" t="s">
        <v>19</v>
      </c>
      <c r="F413" s="252" t="s">
        <v>1523</v>
      </c>
      <c r="G413" s="250"/>
      <c r="H413" s="253">
        <v>38.715000000000003</v>
      </c>
      <c r="I413" s="254"/>
      <c r="J413" s="250"/>
      <c r="K413" s="250"/>
      <c r="L413" s="255"/>
      <c r="M413" s="256"/>
      <c r="N413" s="257"/>
      <c r="O413" s="257"/>
      <c r="P413" s="257"/>
      <c r="Q413" s="257"/>
      <c r="R413" s="257"/>
      <c r="S413" s="257"/>
      <c r="T413" s="258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9" t="s">
        <v>1375</v>
      </c>
      <c r="AU413" s="259" t="s">
        <v>82</v>
      </c>
      <c r="AV413" s="14" t="s">
        <v>82</v>
      </c>
      <c r="AW413" s="14" t="s">
        <v>35</v>
      </c>
      <c r="AX413" s="14" t="s">
        <v>73</v>
      </c>
      <c r="AY413" s="259" t="s">
        <v>160</v>
      </c>
    </row>
    <row r="414" s="15" customFormat="1">
      <c r="A414" s="15"/>
      <c r="B414" s="260"/>
      <c r="C414" s="261"/>
      <c r="D414" s="232" t="s">
        <v>1375</v>
      </c>
      <c r="E414" s="262" t="s">
        <v>19</v>
      </c>
      <c r="F414" s="263" t="s">
        <v>1377</v>
      </c>
      <c r="G414" s="261"/>
      <c r="H414" s="264">
        <v>38.715000000000003</v>
      </c>
      <c r="I414" s="265"/>
      <c r="J414" s="261"/>
      <c r="K414" s="261"/>
      <c r="L414" s="266"/>
      <c r="M414" s="267"/>
      <c r="N414" s="268"/>
      <c r="O414" s="268"/>
      <c r="P414" s="268"/>
      <c r="Q414" s="268"/>
      <c r="R414" s="268"/>
      <c r="S414" s="268"/>
      <c r="T414" s="269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70" t="s">
        <v>1375</v>
      </c>
      <c r="AU414" s="270" t="s">
        <v>82</v>
      </c>
      <c r="AV414" s="15" t="s">
        <v>167</v>
      </c>
      <c r="AW414" s="15" t="s">
        <v>35</v>
      </c>
      <c r="AX414" s="15" t="s">
        <v>80</v>
      </c>
      <c r="AY414" s="270" t="s">
        <v>160</v>
      </c>
    </row>
    <row r="415" s="2" customFormat="1" ht="16.5" customHeight="1">
      <c r="A415" s="40"/>
      <c r="B415" s="41"/>
      <c r="C415" s="214" t="s">
        <v>270</v>
      </c>
      <c r="D415" s="214" t="s">
        <v>163</v>
      </c>
      <c r="E415" s="215" t="s">
        <v>1640</v>
      </c>
      <c r="F415" s="216" t="s">
        <v>1641</v>
      </c>
      <c r="G415" s="217" t="s">
        <v>1381</v>
      </c>
      <c r="H415" s="218">
        <v>80.347999999999999</v>
      </c>
      <c r="I415" s="219"/>
      <c r="J415" s="220">
        <f>ROUND(I415*H415,2)</f>
        <v>0</v>
      </c>
      <c r="K415" s="216" t="s">
        <v>19</v>
      </c>
      <c r="L415" s="46"/>
      <c r="M415" s="221" t="s">
        <v>19</v>
      </c>
      <c r="N415" s="222" t="s">
        <v>44</v>
      </c>
      <c r="O415" s="86"/>
      <c r="P415" s="223">
        <f>O415*H415</f>
        <v>0</v>
      </c>
      <c r="Q415" s="223">
        <v>0</v>
      </c>
      <c r="R415" s="223">
        <f>Q415*H415</f>
        <v>0</v>
      </c>
      <c r="S415" s="223">
        <v>0</v>
      </c>
      <c r="T415" s="224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25" t="s">
        <v>189</v>
      </c>
      <c r="AT415" s="225" t="s">
        <v>163</v>
      </c>
      <c r="AU415" s="225" t="s">
        <v>82</v>
      </c>
      <c r="AY415" s="19" t="s">
        <v>160</v>
      </c>
      <c r="BE415" s="226">
        <f>IF(N415="základní",J415,0)</f>
        <v>0</v>
      </c>
      <c r="BF415" s="226">
        <f>IF(N415="snížená",J415,0)</f>
        <v>0</v>
      </c>
      <c r="BG415" s="226">
        <f>IF(N415="zákl. přenesená",J415,0)</f>
        <v>0</v>
      </c>
      <c r="BH415" s="226">
        <f>IF(N415="sníž. přenesená",J415,0)</f>
        <v>0</v>
      </c>
      <c r="BI415" s="226">
        <f>IF(N415="nulová",J415,0)</f>
        <v>0</v>
      </c>
      <c r="BJ415" s="19" t="s">
        <v>80</v>
      </c>
      <c r="BK415" s="226">
        <f>ROUND(I415*H415,2)</f>
        <v>0</v>
      </c>
      <c r="BL415" s="19" t="s">
        <v>189</v>
      </c>
      <c r="BM415" s="225" t="s">
        <v>365</v>
      </c>
    </row>
    <row r="416" s="2" customFormat="1" ht="16.5" customHeight="1">
      <c r="A416" s="40"/>
      <c r="B416" s="41"/>
      <c r="C416" s="214" t="s">
        <v>1642</v>
      </c>
      <c r="D416" s="214" t="s">
        <v>163</v>
      </c>
      <c r="E416" s="215" t="s">
        <v>1643</v>
      </c>
      <c r="F416" s="216" t="s">
        <v>1644</v>
      </c>
      <c r="G416" s="217" t="s">
        <v>1381</v>
      </c>
      <c r="H416" s="218">
        <v>13.115</v>
      </c>
      <c r="I416" s="219"/>
      <c r="J416" s="220">
        <f>ROUND(I416*H416,2)</f>
        <v>0</v>
      </c>
      <c r="K416" s="216" t="s">
        <v>19</v>
      </c>
      <c r="L416" s="46"/>
      <c r="M416" s="221" t="s">
        <v>19</v>
      </c>
      <c r="N416" s="222" t="s">
        <v>44</v>
      </c>
      <c r="O416" s="86"/>
      <c r="P416" s="223">
        <f>O416*H416</f>
        <v>0</v>
      </c>
      <c r="Q416" s="223">
        <v>0</v>
      </c>
      <c r="R416" s="223">
        <f>Q416*H416</f>
        <v>0</v>
      </c>
      <c r="S416" s="223">
        <v>0</v>
      </c>
      <c r="T416" s="224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25" t="s">
        <v>189</v>
      </c>
      <c r="AT416" s="225" t="s">
        <v>163</v>
      </c>
      <c r="AU416" s="225" t="s">
        <v>82</v>
      </c>
      <c r="AY416" s="19" t="s">
        <v>160</v>
      </c>
      <c r="BE416" s="226">
        <f>IF(N416="základní",J416,0)</f>
        <v>0</v>
      </c>
      <c r="BF416" s="226">
        <f>IF(N416="snížená",J416,0)</f>
        <v>0</v>
      </c>
      <c r="BG416" s="226">
        <f>IF(N416="zákl. přenesená",J416,0)</f>
        <v>0</v>
      </c>
      <c r="BH416" s="226">
        <f>IF(N416="sníž. přenesená",J416,0)</f>
        <v>0</v>
      </c>
      <c r="BI416" s="226">
        <f>IF(N416="nulová",J416,0)</f>
        <v>0</v>
      </c>
      <c r="BJ416" s="19" t="s">
        <v>80</v>
      </c>
      <c r="BK416" s="226">
        <f>ROUND(I416*H416,2)</f>
        <v>0</v>
      </c>
      <c r="BL416" s="19" t="s">
        <v>189</v>
      </c>
      <c r="BM416" s="225" t="s">
        <v>369</v>
      </c>
    </row>
    <row r="417" s="13" customFormat="1">
      <c r="A417" s="13"/>
      <c r="B417" s="239"/>
      <c r="C417" s="240"/>
      <c r="D417" s="232" t="s">
        <v>1375</v>
      </c>
      <c r="E417" s="241" t="s">
        <v>19</v>
      </c>
      <c r="F417" s="242" t="s">
        <v>1645</v>
      </c>
      <c r="G417" s="240"/>
      <c r="H417" s="241" t="s">
        <v>19</v>
      </c>
      <c r="I417" s="243"/>
      <c r="J417" s="240"/>
      <c r="K417" s="240"/>
      <c r="L417" s="244"/>
      <c r="M417" s="245"/>
      <c r="N417" s="246"/>
      <c r="O417" s="246"/>
      <c r="P417" s="246"/>
      <c r="Q417" s="246"/>
      <c r="R417" s="246"/>
      <c r="S417" s="246"/>
      <c r="T417" s="247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8" t="s">
        <v>1375</v>
      </c>
      <c r="AU417" s="248" t="s">
        <v>82</v>
      </c>
      <c r="AV417" s="13" t="s">
        <v>80</v>
      </c>
      <c r="AW417" s="13" t="s">
        <v>35</v>
      </c>
      <c r="AX417" s="13" t="s">
        <v>73</v>
      </c>
      <c r="AY417" s="248" t="s">
        <v>160</v>
      </c>
    </row>
    <row r="418" s="13" customFormat="1">
      <c r="A418" s="13"/>
      <c r="B418" s="239"/>
      <c r="C418" s="240"/>
      <c r="D418" s="232" t="s">
        <v>1375</v>
      </c>
      <c r="E418" s="241" t="s">
        <v>19</v>
      </c>
      <c r="F418" s="242" t="s">
        <v>1646</v>
      </c>
      <c r="G418" s="240"/>
      <c r="H418" s="241" t="s">
        <v>19</v>
      </c>
      <c r="I418" s="243"/>
      <c r="J418" s="240"/>
      <c r="K418" s="240"/>
      <c r="L418" s="244"/>
      <c r="M418" s="245"/>
      <c r="N418" s="246"/>
      <c r="O418" s="246"/>
      <c r="P418" s="246"/>
      <c r="Q418" s="246"/>
      <c r="R418" s="246"/>
      <c r="S418" s="246"/>
      <c r="T418" s="24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8" t="s">
        <v>1375</v>
      </c>
      <c r="AU418" s="248" t="s">
        <v>82</v>
      </c>
      <c r="AV418" s="13" t="s">
        <v>80</v>
      </c>
      <c r="AW418" s="13" t="s">
        <v>35</v>
      </c>
      <c r="AX418" s="13" t="s">
        <v>73</v>
      </c>
      <c r="AY418" s="248" t="s">
        <v>160</v>
      </c>
    </row>
    <row r="419" s="14" customFormat="1">
      <c r="A419" s="14"/>
      <c r="B419" s="249"/>
      <c r="C419" s="250"/>
      <c r="D419" s="232" t="s">
        <v>1375</v>
      </c>
      <c r="E419" s="251" t="s">
        <v>19</v>
      </c>
      <c r="F419" s="252" t="s">
        <v>1647</v>
      </c>
      <c r="G419" s="250"/>
      <c r="H419" s="253">
        <v>13.115</v>
      </c>
      <c r="I419" s="254"/>
      <c r="J419" s="250"/>
      <c r="K419" s="250"/>
      <c r="L419" s="255"/>
      <c r="M419" s="256"/>
      <c r="N419" s="257"/>
      <c r="O419" s="257"/>
      <c r="P419" s="257"/>
      <c r="Q419" s="257"/>
      <c r="R419" s="257"/>
      <c r="S419" s="257"/>
      <c r="T419" s="258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9" t="s">
        <v>1375</v>
      </c>
      <c r="AU419" s="259" t="s">
        <v>82</v>
      </c>
      <c r="AV419" s="14" t="s">
        <v>82</v>
      </c>
      <c r="AW419" s="14" t="s">
        <v>35</v>
      </c>
      <c r="AX419" s="14" t="s">
        <v>73</v>
      </c>
      <c r="AY419" s="259" t="s">
        <v>160</v>
      </c>
    </row>
    <row r="420" s="15" customFormat="1">
      <c r="A420" s="15"/>
      <c r="B420" s="260"/>
      <c r="C420" s="261"/>
      <c r="D420" s="232" t="s">
        <v>1375</v>
      </c>
      <c r="E420" s="262" t="s">
        <v>19</v>
      </c>
      <c r="F420" s="263" t="s">
        <v>1377</v>
      </c>
      <c r="G420" s="261"/>
      <c r="H420" s="264">
        <v>13.115</v>
      </c>
      <c r="I420" s="265"/>
      <c r="J420" s="261"/>
      <c r="K420" s="261"/>
      <c r="L420" s="266"/>
      <c r="M420" s="267"/>
      <c r="N420" s="268"/>
      <c r="O420" s="268"/>
      <c r="P420" s="268"/>
      <c r="Q420" s="268"/>
      <c r="R420" s="268"/>
      <c r="S420" s="268"/>
      <c r="T420" s="269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70" t="s">
        <v>1375</v>
      </c>
      <c r="AU420" s="270" t="s">
        <v>82</v>
      </c>
      <c r="AV420" s="15" t="s">
        <v>167</v>
      </c>
      <c r="AW420" s="15" t="s">
        <v>35</v>
      </c>
      <c r="AX420" s="15" t="s">
        <v>80</v>
      </c>
      <c r="AY420" s="270" t="s">
        <v>160</v>
      </c>
    </row>
    <row r="421" s="2" customFormat="1" ht="16.5" customHeight="1">
      <c r="A421" s="40"/>
      <c r="B421" s="41"/>
      <c r="C421" s="271" t="s">
        <v>273</v>
      </c>
      <c r="D421" s="271" t="s">
        <v>1287</v>
      </c>
      <c r="E421" s="272" t="s">
        <v>1648</v>
      </c>
      <c r="F421" s="273" t="s">
        <v>1649</v>
      </c>
      <c r="G421" s="274" t="s">
        <v>1381</v>
      </c>
      <c r="H421" s="275">
        <v>167.44900000000001</v>
      </c>
      <c r="I421" s="276"/>
      <c r="J421" s="277">
        <f>ROUND(I421*H421,2)</f>
        <v>0</v>
      </c>
      <c r="K421" s="273" t="s">
        <v>1372</v>
      </c>
      <c r="L421" s="278"/>
      <c r="M421" s="279" t="s">
        <v>19</v>
      </c>
      <c r="N421" s="280" t="s">
        <v>44</v>
      </c>
      <c r="O421" s="86"/>
      <c r="P421" s="223">
        <f>O421*H421</f>
        <v>0</v>
      </c>
      <c r="Q421" s="223">
        <v>0.00029999999999999997</v>
      </c>
      <c r="R421" s="223">
        <f>Q421*H421</f>
        <v>0.0502347</v>
      </c>
      <c r="S421" s="223">
        <v>0</v>
      </c>
      <c r="T421" s="224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25" t="s">
        <v>214</v>
      </c>
      <c r="AT421" s="225" t="s">
        <v>1287</v>
      </c>
      <c r="AU421" s="225" t="s">
        <v>82</v>
      </c>
      <c r="AY421" s="19" t="s">
        <v>160</v>
      </c>
      <c r="BE421" s="226">
        <f>IF(N421="základní",J421,0)</f>
        <v>0</v>
      </c>
      <c r="BF421" s="226">
        <f>IF(N421="snížená",J421,0)</f>
        <v>0</v>
      </c>
      <c r="BG421" s="226">
        <f>IF(N421="zákl. přenesená",J421,0)</f>
        <v>0</v>
      </c>
      <c r="BH421" s="226">
        <f>IF(N421="sníž. přenesená",J421,0)</f>
        <v>0</v>
      </c>
      <c r="BI421" s="226">
        <f>IF(N421="nulová",J421,0)</f>
        <v>0</v>
      </c>
      <c r="BJ421" s="19" t="s">
        <v>80</v>
      </c>
      <c r="BK421" s="226">
        <f>ROUND(I421*H421,2)</f>
        <v>0</v>
      </c>
      <c r="BL421" s="19" t="s">
        <v>189</v>
      </c>
      <c r="BM421" s="225" t="s">
        <v>1650</v>
      </c>
    </row>
    <row r="422" s="2" customFormat="1" ht="24.15" customHeight="1">
      <c r="A422" s="40"/>
      <c r="B422" s="41"/>
      <c r="C422" s="214" t="s">
        <v>1513</v>
      </c>
      <c r="D422" s="214" t="s">
        <v>163</v>
      </c>
      <c r="E422" s="215" t="s">
        <v>1651</v>
      </c>
      <c r="F422" s="216" t="s">
        <v>1652</v>
      </c>
      <c r="G422" s="217" t="s">
        <v>1421</v>
      </c>
      <c r="H422" s="218">
        <v>1.9650000000000001</v>
      </c>
      <c r="I422" s="219"/>
      <c r="J422" s="220">
        <f>ROUND(I422*H422,2)</f>
        <v>0</v>
      </c>
      <c r="K422" s="216" t="s">
        <v>1372</v>
      </c>
      <c r="L422" s="46"/>
      <c r="M422" s="221" t="s">
        <v>19</v>
      </c>
      <c r="N422" s="222" t="s">
        <v>44</v>
      </c>
      <c r="O422" s="86"/>
      <c r="P422" s="223">
        <f>O422*H422</f>
        <v>0</v>
      </c>
      <c r="Q422" s="223">
        <v>0</v>
      </c>
      <c r="R422" s="223">
        <f>Q422*H422</f>
        <v>0</v>
      </c>
      <c r="S422" s="223">
        <v>0</v>
      </c>
      <c r="T422" s="224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25" t="s">
        <v>189</v>
      </c>
      <c r="AT422" s="225" t="s">
        <v>163</v>
      </c>
      <c r="AU422" s="225" t="s">
        <v>82</v>
      </c>
      <c r="AY422" s="19" t="s">
        <v>160</v>
      </c>
      <c r="BE422" s="226">
        <f>IF(N422="základní",J422,0)</f>
        <v>0</v>
      </c>
      <c r="BF422" s="226">
        <f>IF(N422="snížená",J422,0)</f>
        <v>0</v>
      </c>
      <c r="BG422" s="226">
        <f>IF(N422="zákl. přenesená",J422,0)</f>
        <v>0</v>
      </c>
      <c r="BH422" s="226">
        <f>IF(N422="sníž. přenesená",J422,0)</f>
        <v>0</v>
      </c>
      <c r="BI422" s="226">
        <f>IF(N422="nulová",J422,0)</f>
        <v>0</v>
      </c>
      <c r="BJ422" s="19" t="s">
        <v>80</v>
      </c>
      <c r="BK422" s="226">
        <f>ROUND(I422*H422,2)</f>
        <v>0</v>
      </c>
      <c r="BL422" s="19" t="s">
        <v>189</v>
      </c>
      <c r="BM422" s="225" t="s">
        <v>376</v>
      </c>
    </row>
    <row r="423" s="2" customFormat="1">
      <c r="A423" s="40"/>
      <c r="B423" s="41"/>
      <c r="C423" s="42"/>
      <c r="D423" s="237" t="s">
        <v>1373</v>
      </c>
      <c r="E423" s="42"/>
      <c r="F423" s="238" t="s">
        <v>1653</v>
      </c>
      <c r="G423" s="42"/>
      <c r="H423" s="42"/>
      <c r="I423" s="234"/>
      <c r="J423" s="42"/>
      <c r="K423" s="42"/>
      <c r="L423" s="46"/>
      <c r="M423" s="235"/>
      <c r="N423" s="236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1373</v>
      </c>
      <c r="AU423" s="19" t="s">
        <v>82</v>
      </c>
    </row>
    <row r="424" s="12" customFormat="1" ht="22.8" customHeight="1">
      <c r="A424" s="12"/>
      <c r="B424" s="198"/>
      <c r="C424" s="199"/>
      <c r="D424" s="200" t="s">
        <v>72</v>
      </c>
      <c r="E424" s="212" t="s">
        <v>1654</v>
      </c>
      <c r="F424" s="212" t="s">
        <v>1655</v>
      </c>
      <c r="G424" s="199"/>
      <c r="H424" s="199"/>
      <c r="I424" s="202"/>
      <c r="J424" s="213">
        <f>BK424</f>
        <v>0</v>
      </c>
      <c r="K424" s="199"/>
      <c r="L424" s="204"/>
      <c r="M424" s="205"/>
      <c r="N424" s="206"/>
      <c r="O424" s="206"/>
      <c r="P424" s="207">
        <f>SUM(P425:P482)</f>
        <v>0</v>
      </c>
      <c r="Q424" s="206"/>
      <c r="R424" s="207">
        <f>SUM(R425:R482)</f>
        <v>1.54881245</v>
      </c>
      <c r="S424" s="206"/>
      <c r="T424" s="208">
        <f>SUM(T425:T482)</f>
        <v>0.49643769999999998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09" t="s">
        <v>82</v>
      </c>
      <c r="AT424" s="210" t="s">
        <v>72</v>
      </c>
      <c r="AU424" s="210" t="s">
        <v>80</v>
      </c>
      <c r="AY424" s="209" t="s">
        <v>160</v>
      </c>
      <c r="BK424" s="211">
        <f>SUM(BK425:BK482)</f>
        <v>0</v>
      </c>
    </row>
    <row r="425" s="2" customFormat="1" ht="24.15" customHeight="1">
      <c r="A425" s="40"/>
      <c r="B425" s="41"/>
      <c r="C425" s="214" t="s">
        <v>284</v>
      </c>
      <c r="D425" s="214" t="s">
        <v>163</v>
      </c>
      <c r="E425" s="215" t="s">
        <v>1656</v>
      </c>
      <c r="F425" s="216" t="s">
        <v>1657</v>
      </c>
      <c r="G425" s="217" t="s">
        <v>1381</v>
      </c>
      <c r="H425" s="218">
        <v>23.521000000000001</v>
      </c>
      <c r="I425" s="219"/>
      <c r="J425" s="220">
        <f>ROUND(I425*H425,2)</f>
        <v>0</v>
      </c>
      <c r="K425" s="216" t="s">
        <v>1372</v>
      </c>
      <c r="L425" s="46"/>
      <c r="M425" s="221" t="s">
        <v>19</v>
      </c>
      <c r="N425" s="222" t="s">
        <v>44</v>
      </c>
      <c r="O425" s="86"/>
      <c r="P425" s="223">
        <f>O425*H425</f>
        <v>0</v>
      </c>
      <c r="Q425" s="223">
        <v>0.00029999999999999997</v>
      </c>
      <c r="R425" s="223">
        <f>Q425*H425</f>
        <v>0.0070562999999999997</v>
      </c>
      <c r="S425" s="223">
        <v>0</v>
      </c>
      <c r="T425" s="224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25" t="s">
        <v>189</v>
      </c>
      <c r="AT425" s="225" t="s">
        <v>163</v>
      </c>
      <c r="AU425" s="225" t="s">
        <v>82</v>
      </c>
      <c r="AY425" s="19" t="s">
        <v>160</v>
      </c>
      <c r="BE425" s="226">
        <f>IF(N425="základní",J425,0)</f>
        <v>0</v>
      </c>
      <c r="BF425" s="226">
        <f>IF(N425="snížená",J425,0)</f>
        <v>0</v>
      </c>
      <c r="BG425" s="226">
        <f>IF(N425="zákl. přenesená",J425,0)</f>
        <v>0</v>
      </c>
      <c r="BH425" s="226">
        <f>IF(N425="sníž. přenesená",J425,0)</f>
        <v>0</v>
      </c>
      <c r="BI425" s="226">
        <f>IF(N425="nulová",J425,0)</f>
        <v>0</v>
      </c>
      <c r="BJ425" s="19" t="s">
        <v>80</v>
      </c>
      <c r="BK425" s="226">
        <f>ROUND(I425*H425,2)</f>
        <v>0</v>
      </c>
      <c r="BL425" s="19" t="s">
        <v>189</v>
      </c>
      <c r="BM425" s="225" t="s">
        <v>413</v>
      </c>
    </row>
    <row r="426" s="2" customFormat="1">
      <c r="A426" s="40"/>
      <c r="B426" s="41"/>
      <c r="C426" s="42"/>
      <c r="D426" s="237" t="s">
        <v>1373</v>
      </c>
      <c r="E426" s="42"/>
      <c r="F426" s="238" t="s">
        <v>1658</v>
      </c>
      <c r="G426" s="42"/>
      <c r="H426" s="42"/>
      <c r="I426" s="234"/>
      <c r="J426" s="42"/>
      <c r="K426" s="42"/>
      <c r="L426" s="46"/>
      <c r="M426" s="235"/>
      <c r="N426" s="236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1373</v>
      </c>
      <c r="AU426" s="19" t="s">
        <v>82</v>
      </c>
    </row>
    <row r="427" s="13" customFormat="1">
      <c r="A427" s="13"/>
      <c r="B427" s="239"/>
      <c r="C427" s="240"/>
      <c r="D427" s="232" t="s">
        <v>1375</v>
      </c>
      <c r="E427" s="241" t="s">
        <v>19</v>
      </c>
      <c r="F427" s="242" t="s">
        <v>1659</v>
      </c>
      <c r="G427" s="240"/>
      <c r="H427" s="241" t="s">
        <v>19</v>
      </c>
      <c r="I427" s="243"/>
      <c r="J427" s="240"/>
      <c r="K427" s="240"/>
      <c r="L427" s="244"/>
      <c r="M427" s="245"/>
      <c r="N427" s="246"/>
      <c r="O427" s="246"/>
      <c r="P427" s="246"/>
      <c r="Q427" s="246"/>
      <c r="R427" s="246"/>
      <c r="S427" s="246"/>
      <c r="T427" s="247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8" t="s">
        <v>1375</v>
      </c>
      <c r="AU427" s="248" t="s">
        <v>82</v>
      </c>
      <c r="AV427" s="13" t="s">
        <v>80</v>
      </c>
      <c r="AW427" s="13" t="s">
        <v>35</v>
      </c>
      <c r="AX427" s="13" t="s">
        <v>73</v>
      </c>
      <c r="AY427" s="248" t="s">
        <v>160</v>
      </c>
    </row>
    <row r="428" s="14" customFormat="1">
      <c r="A428" s="14"/>
      <c r="B428" s="249"/>
      <c r="C428" s="250"/>
      <c r="D428" s="232" t="s">
        <v>1375</v>
      </c>
      <c r="E428" s="251" t="s">
        <v>19</v>
      </c>
      <c r="F428" s="252" t="s">
        <v>1660</v>
      </c>
      <c r="G428" s="250"/>
      <c r="H428" s="253">
        <v>23.521000000000001</v>
      </c>
      <c r="I428" s="254"/>
      <c r="J428" s="250"/>
      <c r="K428" s="250"/>
      <c r="L428" s="255"/>
      <c r="M428" s="256"/>
      <c r="N428" s="257"/>
      <c r="O428" s="257"/>
      <c r="P428" s="257"/>
      <c r="Q428" s="257"/>
      <c r="R428" s="257"/>
      <c r="S428" s="257"/>
      <c r="T428" s="258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9" t="s">
        <v>1375</v>
      </c>
      <c r="AU428" s="259" t="s">
        <v>82</v>
      </c>
      <c r="AV428" s="14" t="s">
        <v>82</v>
      </c>
      <c r="AW428" s="14" t="s">
        <v>35</v>
      </c>
      <c r="AX428" s="14" t="s">
        <v>73</v>
      </c>
      <c r="AY428" s="259" t="s">
        <v>160</v>
      </c>
    </row>
    <row r="429" s="15" customFormat="1">
      <c r="A429" s="15"/>
      <c r="B429" s="260"/>
      <c r="C429" s="261"/>
      <c r="D429" s="232" t="s">
        <v>1375</v>
      </c>
      <c r="E429" s="262" t="s">
        <v>19</v>
      </c>
      <c r="F429" s="263" t="s">
        <v>1377</v>
      </c>
      <c r="G429" s="261"/>
      <c r="H429" s="264">
        <v>23.521000000000001</v>
      </c>
      <c r="I429" s="265"/>
      <c r="J429" s="261"/>
      <c r="K429" s="261"/>
      <c r="L429" s="266"/>
      <c r="M429" s="267"/>
      <c r="N429" s="268"/>
      <c r="O429" s="268"/>
      <c r="P429" s="268"/>
      <c r="Q429" s="268"/>
      <c r="R429" s="268"/>
      <c r="S429" s="268"/>
      <c r="T429" s="269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0" t="s">
        <v>1375</v>
      </c>
      <c r="AU429" s="270" t="s">
        <v>82</v>
      </c>
      <c r="AV429" s="15" t="s">
        <v>167</v>
      </c>
      <c r="AW429" s="15" t="s">
        <v>35</v>
      </c>
      <c r="AX429" s="15" t="s">
        <v>80</v>
      </c>
      <c r="AY429" s="270" t="s">
        <v>160</v>
      </c>
    </row>
    <row r="430" s="2" customFormat="1" ht="16.5" customHeight="1">
      <c r="A430" s="40"/>
      <c r="B430" s="41"/>
      <c r="C430" s="214" t="s">
        <v>1661</v>
      </c>
      <c r="D430" s="214" t="s">
        <v>163</v>
      </c>
      <c r="E430" s="215" t="s">
        <v>1662</v>
      </c>
      <c r="F430" s="216" t="s">
        <v>1663</v>
      </c>
      <c r="G430" s="217" t="s">
        <v>1381</v>
      </c>
      <c r="H430" s="218">
        <v>30.800000000000001</v>
      </c>
      <c r="I430" s="219"/>
      <c r="J430" s="220">
        <f>ROUND(I430*H430,2)</f>
        <v>0</v>
      </c>
      <c r="K430" s="216" t="s">
        <v>19</v>
      </c>
      <c r="L430" s="46"/>
      <c r="M430" s="221" t="s">
        <v>19</v>
      </c>
      <c r="N430" s="222" t="s">
        <v>44</v>
      </c>
      <c r="O430" s="86"/>
      <c r="P430" s="223">
        <f>O430*H430</f>
        <v>0</v>
      </c>
      <c r="Q430" s="223">
        <v>0.00023000000000000001</v>
      </c>
      <c r="R430" s="223">
        <f>Q430*H430</f>
        <v>0.007084</v>
      </c>
      <c r="S430" s="223">
        <v>0</v>
      </c>
      <c r="T430" s="224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25" t="s">
        <v>189</v>
      </c>
      <c r="AT430" s="225" t="s">
        <v>163</v>
      </c>
      <c r="AU430" s="225" t="s">
        <v>82</v>
      </c>
      <c r="AY430" s="19" t="s">
        <v>160</v>
      </c>
      <c r="BE430" s="226">
        <f>IF(N430="základní",J430,0)</f>
        <v>0</v>
      </c>
      <c r="BF430" s="226">
        <f>IF(N430="snížená",J430,0)</f>
        <v>0</v>
      </c>
      <c r="BG430" s="226">
        <f>IF(N430="zákl. přenesená",J430,0)</f>
        <v>0</v>
      </c>
      <c r="BH430" s="226">
        <f>IF(N430="sníž. přenesená",J430,0)</f>
        <v>0</v>
      </c>
      <c r="BI430" s="226">
        <f>IF(N430="nulová",J430,0)</f>
        <v>0</v>
      </c>
      <c r="BJ430" s="19" t="s">
        <v>80</v>
      </c>
      <c r="BK430" s="226">
        <f>ROUND(I430*H430,2)</f>
        <v>0</v>
      </c>
      <c r="BL430" s="19" t="s">
        <v>189</v>
      </c>
      <c r="BM430" s="225" t="s">
        <v>419</v>
      </c>
    </row>
    <row r="431" s="13" customFormat="1">
      <c r="A431" s="13"/>
      <c r="B431" s="239"/>
      <c r="C431" s="240"/>
      <c r="D431" s="232" t="s">
        <v>1375</v>
      </c>
      <c r="E431" s="241" t="s">
        <v>19</v>
      </c>
      <c r="F431" s="242" t="s">
        <v>1659</v>
      </c>
      <c r="G431" s="240"/>
      <c r="H431" s="241" t="s">
        <v>19</v>
      </c>
      <c r="I431" s="243"/>
      <c r="J431" s="240"/>
      <c r="K431" s="240"/>
      <c r="L431" s="244"/>
      <c r="M431" s="245"/>
      <c r="N431" s="246"/>
      <c r="O431" s="246"/>
      <c r="P431" s="246"/>
      <c r="Q431" s="246"/>
      <c r="R431" s="246"/>
      <c r="S431" s="246"/>
      <c r="T431" s="247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8" t="s">
        <v>1375</v>
      </c>
      <c r="AU431" s="248" t="s">
        <v>82</v>
      </c>
      <c r="AV431" s="13" t="s">
        <v>80</v>
      </c>
      <c r="AW431" s="13" t="s">
        <v>35</v>
      </c>
      <c r="AX431" s="13" t="s">
        <v>73</v>
      </c>
      <c r="AY431" s="248" t="s">
        <v>160</v>
      </c>
    </row>
    <row r="432" s="14" customFormat="1">
      <c r="A432" s="14"/>
      <c r="B432" s="249"/>
      <c r="C432" s="250"/>
      <c r="D432" s="232" t="s">
        <v>1375</v>
      </c>
      <c r="E432" s="251" t="s">
        <v>19</v>
      </c>
      <c r="F432" s="252" t="s">
        <v>1664</v>
      </c>
      <c r="G432" s="250"/>
      <c r="H432" s="253">
        <v>30.800000000000001</v>
      </c>
      <c r="I432" s="254"/>
      <c r="J432" s="250"/>
      <c r="K432" s="250"/>
      <c r="L432" s="255"/>
      <c r="M432" s="256"/>
      <c r="N432" s="257"/>
      <c r="O432" s="257"/>
      <c r="P432" s="257"/>
      <c r="Q432" s="257"/>
      <c r="R432" s="257"/>
      <c r="S432" s="257"/>
      <c r="T432" s="258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9" t="s">
        <v>1375</v>
      </c>
      <c r="AU432" s="259" t="s">
        <v>82</v>
      </c>
      <c r="AV432" s="14" t="s">
        <v>82</v>
      </c>
      <c r="AW432" s="14" t="s">
        <v>35</v>
      </c>
      <c r="AX432" s="14" t="s">
        <v>73</v>
      </c>
      <c r="AY432" s="259" t="s">
        <v>160</v>
      </c>
    </row>
    <row r="433" s="15" customFormat="1">
      <c r="A433" s="15"/>
      <c r="B433" s="260"/>
      <c r="C433" s="261"/>
      <c r="D433" s="232" t="s">
        <v>1375</v>
      </c>
      <c r="E433" s="262" t="s">
        <v>19</v>
      </c>
      <c r="F433" s="263" t="s">
        <v>1377</v>
      </c>
      <c r="G433" s="261"/>
      <c r="H433" s="264">
        <v>30.800000000000001</v>
      </c>
      <c r="I433" s="265"/>
      <c r="J433" s="261"/>
      <c r="K433" s="261"/>
      <c r="L433" s="266"/>
      <c r="M433" s="267"/>
      <c r="N433" s="268"/>
      <c r="O433" s="268"/>
      <c r="P433" s="268"/>
      <c r="Q433" s="268"/>
      <c r="R433" s="268"/>
      <c r="S433" s="268"/>
      <c r="T433" s="269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70" t="s">
        <v>1375</v>
      </c>
      <c r="AU433" s="270" t="s">
        <v>82</v>
      </c>
      <c r="AV433" s="15" t="s">
        <v>167</v>
      </c>
      <c r="AW433" s="15" t="s">
        <v>35</v>
      </c>
      <c r="AX433" s="15" t="s">
        <v>80</v>
      </c>
      <c r="AY433" s="270" t="s">
        <v>160</v>
      </c>
    </row>
    <row r="434" s="2" customFormat="1" ht="16.5" customHeight="1">
      <c r="A434" s="40"/>
      <c r="B434" s="41"/>
      <c r="C434" s="214" t="s">
        <v>287</v>
      </c>
      <c r="D434" s="214" t="s">
        <v>163</v>
      </c>
      <c r="E434" s="215" t="s">
        <v>1665</v>
      </c>
      <c r="F434" s="216" t="s">
        <v>1666</v>
      </c>
      <c r="G434" s="217" t="s">
        <v>1381</v>
      </c>
      <c r="H434" s="218">
        <v>23.521000000000001</v>
      </c>
      <c r="I434" s="219"/>
      <c r="J434" s="220">
        <f>ROUND(I434*H434,2)</f>
        <v>0</v>
      </c>
      <c r="K434" s="216" t="s">
        <v>19</v>
      </c>
      <c r="L434" s="46"/>
      <c r="M434" s="221" t="s">
        <v>19</v>
      </c>
      <c r="N434" s="222" t="s">
        <v>44</v>
      </c>
      <c r="O434" s="86"/>
      <c r="P434" s="223">
        <f>O434*H434</f>
        <v>0</v>
      </c>
      <c r="Q434" s="223">
        <v>0.00021000000000000001</v>
      </c>
      <c r="R434" s="223">
        <f>Q434*H434</f>
        <v>0.00493941</v>
      </c>
      <c r="S434" s="223">
        <v>0</v>
      </c>
      <c r="T434" s="224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25" t="s">
        <v>189</v>
      </c>
      <c r="AT434" s="225" t="s">
        <v>163</v>
      </c>
      <c r="AU434" s="225" t="s">
        <v>82</v>
      </c>
      <c r="AY434" s="19" t="s">
        <v>160</v>
      </c>
      <c r="BE434" s="226">
        <f>IF(N434="základní",J434,0)</f>
        <v>0</v>
      </c>
      <c r="BF434" s="226">
        <f>IF(N434="snížená",J434,0)</f>
        <v>0</v>
      </c>
      <c r="BG434" s="226">
        <f>IF(N434="zákl. přenesená",J434,0)</f>
        <v>0</v>
      </c>
      <c r="BH434" s="226">
        <f>IF(N434="sníž. přenesená",J434,0)</f>
        <v>0</v>
      </c>
      <c r="BI434" s="226">
        <f>IF(N434="nulová",J434,0)</f>
        <v>0</v>
      </c>
      <c r="BJ434" s="19" t="s">
        <v>80</v>
      </c>
      <c r="BK434" s="226">
        <f>ROUND(I434*H434,2)</f>
        <v>0</v>
      </c>
      <c r="BL434" s="19" t="s">
        <v>189</v>
      </c>
      <c r="BM434" s="225" t="s">
        <v>425</v>
      </c>
    </row>
    <row r="435" s="2" customFormat="1">
      <c r="A435" s="40"/>
      <c r="B435" s="41"/>
      <c r="C435" s="42"/>
      <c r="D435" s="232" t="s">
        <v>1292</v>
      </c>
      <c r="E435" s="42"/>
      <c r="F435" s="233" t="s">
        <v>1667</v>
      </c>
      <c r="G435" s="42"/>
      <c r="H435" s="42"/>
      <c r="I435" s="234"/>
      <c r="J435" s="42"/>
      <c r="K435" s="42"/>
      <c r="L435" s="46"/>
      <c r="M435" s="235"/>
      <c r="N435" s="236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1292</v>
      </c>
      <c r="AU435" s="19" t="s">
        <v>82</v>
      </c>
    </row>
    <row r="436" s="13" customFormat="1">
      <c r="A436" s="13"/>
      <c r="B436" s="239"/>
      <c r="C436" s="240"/>
      <c r="D436" s="232" t="s">
        <v>1375</v>
      </c>
      <c r="E436" s="241" t="s">
        <v>19</v>
      </c>
      <c r="F436" s="242" t="s">
        <v>1659</v>
      </c>
      <c r="G436" s="240"/>
      <c r="H436" s="241" t="s">
        <v>19</v>
      </c>
      <c r="I436" s="243"/>
      <c r="J436" s="240"/>
      <c r="K436" s="240"/>
      <c r="L436" s="244"/>
      <c r="M436" s="245"/>
      <c r="N436" s="246"/>
      <c r="O436" s="246"/>
      <c r="P436" s="246"/>
      <c r="Q436" s="246"/>
      <c r="R436" s="246"/>
      <c r="S436" s="246"/>
      <c r="T436" s="247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8" t="s">
        <v>1375</v>
      </c>
      <c r="AU436" s="248" t="s">
        <v>82</v>
      </c>
      <c r="AV436" s="13" t="s">
        <v>80</v>
      </c>
      <c r="AW436" s="13" t="s">
        <v>35</v>
      </c>
      <c r="AX436" s="13" t="s">
        <v>73</v>
      </c>
      <c r="AY436" s="248" t="s">
        <v>160</v>
      </c>
    </row>
    <row r="437" s="14" customFormat="1">
      <c r="A437" s="14"/>
      <c r="B437" s="249"/>
      <c r="C437" s="250"/>
      <c r="D437" s="232" t="s">
        <v>1375</v>
      </c>
      <c r="E437" s="251" t="s">
        <v>19</v>
      </c>
      <c r="F437" s="252" t="s">
        <v>1660</v>
      </c>
      <c r="G437" s="250"/>
      <c r="H437" s="253">
        <v>23.521000000000001</v>
      </c>
      <c r="I437" s="254"/>
      <c r="J437" s="250"/>
      <c r="K437" s="250"/>
      <c r="L437" s="255"/>
      <c r="M437" s="256"/>
      <c r="N437" s="257"/>
      <c r="O437" s="257"/>
      <c r="P437" s="257"/>
      <c r="Q437" s="257"/>
      <c r="R437" s="257"/>
      <c r="S437" s="257"/>
      <c r="T437" s="258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9" t="s">
        <v>1375</v>
      </c>
      <c r="AU437" s="259" t="s">
        <v>82</v>
      </c>
      <c r="AV437" s="14" t="s">
        <v>82</v>
      </c>
      <c r="AW437" s="14" t="s">
        <v>35</v>
      </c>
      <c r="AX437" s="14" t="s">
        <v>73</v>
      </c>
      <c r="AY437" s="259" t="s">
        <v>160</v>
      </c>
    </row>
    <row r="438" s="15" customFormat="1">
      <c r="A438" s="15"/>
      <c r="B438" s="260"/>
      <c r="C438" s="261"/>
      <c r="D438" s="232" t="s">
        <v>1375</v>
      </c>
      <c r="E438" s="262" t="s">
        <v>19</v>
      </c>
      <c r="F438" s="263" t="s">
        <v>1377</v>
      </c>
      <c r="G438" s="261"/>
      <c r="H438" s="264">
        <v>23.521000000000001</v>
      </c>
      <c r="I438" s="265"/>
      <c r="J438" s="261"/>
      <c r="K438" s="261"/>
      <c r="L438" s="266"/>
      <c r="M438" s="267"/>
      <c r="N438" s="268"/>
      <c r="O438" s="268"/>
      <c r="P438" s="268"/>
      <c r="Q438" s="268"/>
      <c r="R438" s="268"/>
      <c r="S438" s="268"/>
      <c r="T438" s="269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70" t="s">
        <v>1375</v>
      </c>
      <c r="AU438" s="270" t="s">
        <v>82</v>
      </c>
      <c r="AV438" s="15" t="s">
        <v>167</v>
      </c>
      <c r="AW438" s="15" t="s">
        <v>35</v>
      </c>
      <c r="AX438" s="15" t="s">
        <v>80</v>
      </c>
      <c r="AY438" s="270" t="s">
        <v>160</v>
      </c>
    </row>
    <row r="439" s="2" customFormat="1" ht="16.5" customHeight="1">
      <c r="A439" s="40"/>
      <c r="B439" s="41"/>
      <c r="C439" s="214" t="s">
        <v>1668</v>
      </c>
      <c r="D439" s="214" t="s">
        <v>163</v>
      </c>
      <c r="E439" s="215" t="s">
        <v>1669</v>
      </c>
      <c r="F439" s="216" t="s">
        <v>1670</v>
      </c>
      <c r="G439" s="217" t="s">
        <v>166</v>
      </c>
      <c r="H439" s="218">
        <v>19.539999999999999</v>
      </c>
      <c r="I439" s="219"/>
      <c r="J439" s="220">
        <f>ROUND(I439*H439,2)</f>
        <v>0</v>
      </c>
      <c r="K439" s="216" t="s">
        <v>19</v>
      </c>
      <c r="L439" s="46"/>
      <c r="M439" s="221" t="s">
        <v>19</v>
      </c>
      <c r="N439" s="222" t="s">
        <v>44</v>
      </c>
      <c r="O439" s="86"/>
      <c r="P439" s="223">
        <f>O439*H439</f>
        <v>0</v>
      </c>
      <c r="Q439" s="223">
        <v>6.9999999999999994E-05</v>
      </c>
      <c r="R439" s="223">
        <f>Q439*H439</f>
        <v>0.0013677999999999998</v>
      </c>
      <c r="S439" s="223">
        <v>0</v>
      </c>
      <c r="T439" s="224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25" t="s">
        <v>189</v>
      </c>
      <c r="AT439" s="225" t="s">
        <v>163</v>
      </c>
      <c r="AU439" s="225" t="s">
        <v>82</v>
      </c>
      <c r="AY439" s="19" t="s">
        <v>160</v>
      </c>
      <c r="BE439" s="226">
        <f>IF(N439="základní",J439,0)</f>
        <v>0</v>
      </c>
      <c r="BF439" s="226">
        <f>IF(N439="snížená",J439,0)</f>
        <v>0</v>
      </c>
      <c r="BG439" s="226">
        <f>IF(N439="zákl. přenesená",J439,0)</f>
        <v>0</v>
      </c>
      <c r="BH439" s="226">
        <f>IF(N439="sníž. přenesená",J439,0)</f>
        <v>0</v>
      </c>
      <c r="BI439" s="226">
        <f>IF(N439="nulová",J439,0)</f>
        <v>0</v>
      </c>
      <c r="BJ439" s="19" t="s">
        <v>80</v>
      </c>
      <c r="BK439" s="226">
        <f>ROUND(I439*H439,2)</f>
        <v>0</v>
      </c>
      <c r="BL439" s="19" t="s">
        <v>189</v>
      </c>
      <c r="BM439" s="225" t="s">
        <v>431</v>
      </c>
    </row>
    <row r="440" s="13" customFormat="1">
      <c r="A440" s="13"/>
      <c r="B440" s="239"/>
      <c r="C440" s="240"/>
      <c r="D440" s="232" t="s">
        <v>1375</v>
      </c>
      <c r="E440" s="241" t="s">
        <v>19</v>
      </c>
      <c r="F440" s="242" t="s">
        <v>1659</v>
      </c>
      <c r="G440" s="240"/>
      <c r="H440" s="241" t="s">
        <v>19</v>
      </c>
      <c r="I440" s="243"/>
      <c r="J440" s="240"/>
      <c r="K440" s="240"/>
      <c r="L440" s="244"/>
      <c r="M440" s="245"/>
      <c r="N440" s="246"/>
      <c r="O440" s="246"/>
      <c r="P440" s="246"/>
      <c r="Q440" s="246"/>
      <c r="R440" s="246"/>
      <c r="S440" s="246"/>
      <c r="T440" s="247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8" t="s">
        <v>1375</v>
      </c>
      <c r="AU440" s="248" t="s">
        <v>82</v>
      </c>
      <c r="AV440" s="13" t="s">
        <v>80</v>
      </c>
      <c r="AW440" s="13" t="s">
        <v>35</v>
      </c>
      <c r="AX440" s="13" t="s">
        <v>73</v>
      </c>
      <c r="AY440" s="248" t="s">
        <v>160</v>
      </c>
    </row>
    <row r="441" s="14" customFormat="1">
      <c r="A441" s="14"/>
      <c r="B441" s="249"/>
      <c r="C441" s="250"/>
      <c r="D441" s="232" t="s">
        <v>1375</v>
      </c>
      <c r="E441" s="251" t="s">
        <v>19</v>
      </c>
      <c r="F441" s="252" t="s">
        <v>1671</v>
      </c>
      <c r="G441" s="250"/>
      <c r="H441" s="253">
        <v>19.539999999999999</v>
      </c>
      <c r="I441" s="254"/>
      <c r="J441" s="250"/>
      <c r="K441" s="250"/>
      <c r="L441" s="255"/>
      <c r="M441" s="256"/>
      <c r="N441" s="257"/>
      <c r="O441" s="257"/>
      <c r="P441" s="257"/>
      <c r="Q441" s="257"/>
      <c r="R441" s="257"/>
      <c r="S441" s="257"/>
      <c r="T441" s="258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9" t="s">
        <v>1375</v>
      </c>
      <c r="AU441" s="259" t="s">
        <v>82</v>
      </c>
      <c r="AV441" s="14" t="s">
        <v>82</v>
      </c>
      <c r="AW441" s="14" t="s">
        <v>35</v>
      </c>
      <c r="AX441" s="14" t="s">
        <v>73</v>
      </c>
      <c r="AY441" s="259" t="s">
        <v>160</v>
      </c>
    </row>
    <row r="442" s="15" customFormat="1">
      <c r="A442" s="15"/>
      <c r="B442" s="260"/>
      <c r="C442" s="261"/>
      <c r="D442" s="232" t="s">
        <v>1375</v>
      </c>
      <c r="E442" s="262" t="s">
        <v>19</v>
      </c>
      <c r="F442" s="263" t="s">
        <v>1377</v>
      </c>
      <c r="G442" s="261"/>
      <c r="H442" s="264">
        <v>19.539999999999999</v>
      </c>
      <c r="I442" s="265"/>
      <c r="J442" s="261"/>
      <c r="K442" s="261"/>
      <c r="L442" s="266"/>
      <c r="M442" s="267"/>
      <c r="N442" s="268"/>
      <c r="O442" s="268"/>
      <c r="P442" s="268"/>
      <c r="Q442" s="268"/>
      <c r="R442" s="268"/>
      <c r="S442" s="268"/>
      <c r="T442" s="269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70" t="s">
        <v>1375</v>
      </c>
      <c r="AU442" s="270" t="s">
        <v>82</v>
      </c>
      <c r="AV442" s="15" t="s">
        <v>167</v>
      </c>
      <c r="AW442" s="15" t="s">
        <v>35</v>
      </c>
      <c r="AX442" s="15" t="s">
        <v>80</v>
      </c>
      <c r="AY442" s="270" t="s">
        <v>160</v>
      </c>
    </row>
    <row r="443" s="2" customFormat="1" ht="16.5" customHeight="1">
      <c r="A443" s="40"/>
      <c r="B443" s="41"/>
      <c r="C443" s="214" t="s">
        <v>294</v>
      </c>
      <c r="D443" s="214" t="s">
        <v>163</v>
      </c>
      <c r="E443" s="215" t="s">
        <v>1672</v>
      </c>
      <c r="F443" s="216" t="s">
        <v>1673</v>
      </c>
      <c r="G443" s="217" t="s">
        <v>1381</v>
      </c>
      <c r="H443" s="218">
        <v>116.33</v>
      </c>
      <c r="I443" s="219"/>
      <c r="J443" s="220">
        <f>ROUND(I443*H443,2)</f>
        <v>0</v>
      </c>
      <c r="K443" s="216" t="s">
        <v>19</v>
      </c>
      <c r="L443" s="46"/>
      <c r="M443" s="221" t="s">
        <v>19</v>
      </c>
      <c r="N443" s="222" t="s">
        <v>44</v>
      </c>
      <c r="O443" s="86"/>
      <c r="P443" s="223">
        <f>O443*H443</f>
        <v>0</v>
      </c>
      <c r="Q443" s="223">
        <v>0</v>
      </c>
      <c r="R443" s="223">
        <f>Q443*H443</f>
        <v>0</v>
      </c>
      <c r="S443" s="223">
        <v>0.00233</v>
      </c>
      <c r="T443" s="224">
        <f>S443*H443</f>
        <v>0.27104889999999998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25" t="s">
        <v>189</v>
      </c>
      <c r="AT443" s="225" t="s">
        <v>163</v>
      </c>
      <c r="AU443" s="225" t="s">
        <v>82</v>
      </c>
      <c r="AY443" s="19" t="s">
        <v>160</v>
      </c>
      <c r="BE443" s="226">
        <f>IF(N443="základní",J443,0)</f>
        <v>0</v>
      </c>
      <c r="BF443" s="226">
        <f>IF(N443="snížená",J443,0)</f>
        <v>0</v>
      </c>
      <c r="BG443" s="226">
        <f>IF(N443="zákl. přenesená",J443,0)</f>
        <v>0</v>
      </c>
      <c r="BH443" s="226">
        <f>IF(N443="sníž. přenesená",J443,0)</f>
        <v>0</v>
      </c>
      <c r="BI443" s="226">
        <f>IF(N443="nulová",J443,0)</f>
        <v>0</v>
      </c>
      <c r="BJ443" s="19" t="s">
        <v>80</v>
      </c>
      <c r="BK443" s="226">
        <f>ROUND(I443*H443,2)</f>
        <v>0</v>
      </c>
      <c r="BL443" s="19" t="s">
        <v>189</v>
      </c>
      <c r="BM443" s="225" t="s">
        <v>436</v>
      </c>
    </row>
    <row r="444" s="13" customFormat="1">
      <c r="A444" s="13"/>
      <c r="B444" s="239"/>
      <c r="C444" s="240"/>
      <c r="D444" s="232" t="s">
        <v>1375</v>
      </c>
      <c r="E444" s="241" t="s">
        <v>19</v>
      </c>
      <c r="F444" s="242" t="s">
        <v>1383</v>
      </c>
      <c r="G444" s="240"/>
      <c r="H444" s="241" t="s">
        <v>19</v>
      </c>
      <c r="I444" s="243"/>
      <c r="J444" s="240"/>
      <c r="K444" s="240"/>
      <c r="L444" s="244"/>
      <c r="M444" s="245"/>
      <c r="N444" s="246"/>
      <c r="O444" s="246"/>
      <c r="P444" s="246"/>
      <c r="Q444" s="246"/>
      <c r="R444" s="246"/>
      <c r="S444" s="246"/>
      <c r="T444" s="247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8" t="s">
        <v>1375</v>
      </c>
      <c r="AU444" s="248" t="s">
        <v>82</v>
      </c>
      <c r="AV444" s="13" t="s">
        <v>80</v>
      </c>
      <c r="AW444" s="13" t="s">
        <v>35</v>
      </c>
      <c r="AX444" s="13" t="s">
        <v>73</v>
      </c>
      <c r="AY444" s="248" t="s">
        <v>160</v>
      </c>
    </row>
    <row r="445" s="14" customFormat="1">
      <c r="A445" s="14"/>
      <c r="B445" s="249"/>
      <c r="C445" s="250"/>
      <c r="D445" s="232" t="s">
        <v>1375</v>
      </c>
      <c r="E445" s="251" t="s">
        <v>19</v>
      </c>
      <c r="F445" s="252" t="s">
        <v>1447</v>
      </c>
      <c r="G445" s="250"/>
      <c r="H445" s="253">
        <v>116.33</v>
      </c>
      <c r="I445" s="254"/>
      <c r="J445" s="250"/>
      <c r="K445" s="250"/>
      <c r="L445" s="255"/>
      <c r="M445" s="256"/>
      <c r="N445" s="257"/>
      <c r="O445" s="257"/>
      <c r="P445" s="257"/>
      <c r="Q445" s="257"/>
      <c r="R445" s="257"/>
      <c r="S445" s="257"/>
      <c r="T445" s="258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9" t="s">
        <v>1375</v>
      </c>
      <c r="AU445" s="259" t="s">
        <v>82</v>
      </c>
      <c r="AV445" s="14" t="s">
        <v>82</v>
      </c>
      <c r="AW445" s="14" t="s">
        <v>35</v>
      </c>
      <c r="AX445" s="14" t="s">
        <v>73</v>
      </c>
      <c r="AY445" s="259" t="s">
        <v>160</v>
      </c>
    </row>
    <row r="446" s="15" customFormat="1">
      <c r="A446" s="15"/>
      <c r="B446" s="260"/>
      <c r="C446" s="261"/>
      <c r="D446" s="232" t="s">
        <v>1375</v>
      </c>
      <c r="E446" s="262" t="s">
        <v>19</v>
      </c>
      <c r="F446" s="263" t="s">
        <v>1377</v>
      </c>
      <c r="G446" s="261"/>
      <c r="H446" s="264">
        <v>116.33</v>
      </c>
      <c r="I446" s="265"/>
      <c r="J446" s="261"/>
      <c r="K446" s="261"/>
      <c r="L446" s="266"/>
      <c r="M446" s="267"/>
      <c r="N446" s="268"/>
      <c r="O446" s="268"/>
      <c r="P446" s="268"/>
      <c r="Q446" s="268"/>
      <c r="R446" s="268"/>
      <c r="S446" s="268"/>
      <c r="T446" s="269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0" t="s">
        <v>1375</v>
      </c>
      <c r="AU446" s="270" t="s">
        <v>82</v>
      </c>
      <c r="AV446" s="15" t="s">
        <v>167</v>
      </c>
      <c r="AW446" s="15" t="s">
        <v>35</v>
      </c>
      <c r="AX446" s="15" t="s">
        <v>80</v>
      </c>
      <c r="AY446" s="270" t="s">
        <v>160</v>
      </c>
    </row>
    <row r="447" s="2" customFormat="1" ht="21.75" customHeight="1">
      <c r="A447" s="40"/>
      <c r="B447" s="41"/>
      <c r="C447" s="214" t="s">
        <v>1674</v>
      </c>
      <c r="D447" s="214" t="s">
        <v>163</v>
      </c>
      <c r="E447" s="215" t="s">
        <v>1675</v>
      </c>
      <c r="F447" s="216" t="s">
        <v>1676</v>
      </c>
      <c r="G447" s="217" t="s">
        <v>1381</v>
      </c>
      <c r="H447" s="218">
        <v>23.478000000000002</v>
      </c>
      <c r="I447" s="219"/>
      <c r="J447" s="220">
        <f>ROUND(I447*H447,2)</f>
        <v>0</v>
      </c>
      <c r="K447" s="216" t="s">
        <v>19</v>
      </c>
      <c r="L447" s="46"/>
      <c r="M447" s="221" t="s">
        <v>19</v>
      </c>
      <c r="N447" s="222" t="s">
        <v>44</v>
      </c>
      <c r="O447" s="86"/>
      <c r="P447" s="223">
        <f>O447*H447</f>
        <v>0</v>
      </c>
      <c r="Q447" s="223">
        <v>0</v>
      </c>
      <c r="R447" s="223">
        <f>Q447*H447</f>
        <v>0</v>
      </c>
      <c r="S447" s="223">
        <v>0.0095999999999999992</v>
      </c>
      <c r="T447" s="224">
        <f>S447*H447</f>
        <v>0.2253888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25" t="s">
        <v>189</v>
      </c>
      <c r="AT447" s="225" t="s">
        <v>163</v>
      </c>
      <c r="AU447" s="225" t="s">
        <v>82</v>
      </c>
      <c r="AY447" s="19" t="s">
        <v>160</v>
      </c>
      <c r="BE447" s="226">
        <f>IF(N447="základní",J447,0)</f>
        <v>0</v>
      </c>
      <c r="BF447" s="226">
        <f>IF(N447="snížená",J447,0)</f>
        <v>0</v>
      </c>
      <c r="BG447" s="226">
        <f>IF(N447="zákl. přenesená",J447,0)</f>
        <v>0</v>
      </c>
      <c r="BH447" s="226">
        <f>IF(N447="sníž. přenesená",J447,0)</f>
        <v>0</v>
      </c>
      <c r="BI447" s="226">
        <f>IF(N447="nulová",J447,0)</f>
        <v>0</v>
      </c>
      <c r="BJ447" s="19" t="s">
        <v>80</v>
      </c>
      <c r="BK447" s="226">
        <f>ROUND(I447*H447,2)</f>
        <v>0</v>
      </c>
      <c r="BL447" s="19" t="s">
        <v>189</v>
      </c>
      <c r="BM447" s="225" t="s">
        <v>442</v>
      </c>
    </row>
    <row r="448" s="13" customFormat="1">
      <c r="A448" s="13"/>
      <c r="B448" s="239"/>
      <c r="C448" s="240"/>
      <c r="D448" s="232" t="s">
        <v>1375</v>
      </c>
      <c r="E448" s="241" t="s">
        <v>19</v>
      </c>
      <c r="F448" s="242" t="s">
        <v>1677</v>
      </c>
      <c r="G448" s="240"/>
      <c r="H448" s="241" t="s">
        <v>19</v>
      </c>
      <c r="I448" s="243"/>
      <c r="J448" s="240"/>
      <c r="K448" s="240"/>
      <c r="L448" s="244"/>
      <c r="M448" s="245"/>
      <c r="N448" s="246"/>
      <c r="O448" s="246"/>
      <c r="P448" s="246"/>
      <c r="Q448" s="246"/>
      <c r="R448" s="246"/>
      <c r="S448" s="246"/>
      <c r="T448" s="247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8" t="s">
        <v>1375</v>
      </c>
      <c r="AU448" s="248" t="s">
        <v>82</v>
      </c>
      <c r="AV448" s="13" t="s">
        <v>80</v>
      </c>
      <c r="AW448" s="13" t="s">
        <v>35</v>
      </c>
      <c r="AX448" s="13" t="s">
        <v>73</v>
      </c>
      <c r="AY448" s="248" t="s">
        <v>160</v>
      </c>
    </row>
    <row r="449" s="14" customFormat="1">
      <c r="A449" s="14"/>
      <c r="B449" s="249"/>
      <c r="C449" s="250"/>
      <c r="D449" s="232" t="s">
        <v>1375</v>
      </c>
      <c r="E449" s="251" t="s">
        <v>19</v>
      </c>
      <c r="F449" s="252" t="s">
        <v>1678</v>
      </c>
      <c r="G449" s="250"/>
      <c r="H449" s="253">
        <v>23.478000000000002</v>
      </c>
      <c r="I449" s="254"/>
      <c r="J449" s="250"/>
      <c r="K449" s="250"/>
      <c r="L449" s="255"/>
      <c r="M449" s="256"/>
      <c r="N449" s="257"/>
      <c r="O449" s="257"/>
      <c r="P449" s="257"/>
      <c r="Q449" s="257"/>
      <c r="R449" s="257"/>
      <c r="S449" s="257"/>
      <c r="T449" s="258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9" t="s">
        <v>1375</v>
      </c>
      <c r="AU449" s="259" t="s">
        <v>82</v>
      </c>
      <c r="AV449" s="14" t="s">
        <v>82</v>
      </c>
      <c r="AW449" s="14" t="s">
        <v>35</v>
      </c>
      <c r="AX449" s="14" t="s">
        <v>73</v>
      </c>
      <c r="AY449" s="259" t="s">
        <v>160</v>
      </c>
    </row>
    <row r="450" s="15" customFormat="1">
      <c r="A450" s="15"/>
      <c r="B450" s="260"/>
      <c r="C450" s="261"/>
      <c r="D450" s="232" t="s">
        <v>1375</v>
      </c>
      <c r="E450" s="262" t="s">
        <v>19</v>
      </c>
      <c r="F450" s="263" t="s">
        <v>1377</v>
      </c>
      <c r="G450" s="261"/>
      <c r="H450" s="264">
        <v>23.478000000000002</v>
      </c>
      <c r="I450" s="265"/>
      <c r="J450" s="261"/>
      <c r="K450" s="261"/>
      <c r="L450" s="266"/>
      <c r="M450" s="267"/>
      <c r="N450" s="268"/>
      <c r="O450" s="268"/>
      <c r="P450" s="268"/>
      <c r="Q450" s="268"/>
      <c r="R450" s="268"/>
      <c r="S450" s="268"/>
      <c r="T450" s="269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70" t="s">
        <v>1375</v>
      </c>
      <c r="AU450" s="270" t="s">
        <v>82</v>
      </c>
      <c r="AV450" s="15" t="s">
        <v>167</v>
      </c>
      <c r="AW450" s="15" t="s">
        <v>35</v>
      </c>
      <c r="AX450" s="15" t="s">
        <v>80</v>
      </c>
      <c r="AY450" s="270" t="s">
        <v>160</v>
      </c>
    </row>
    <row r="451" s="2" customFormat="1" ht="24.15" customHeight="1">
      <c r="A451" s="40"/>
      <c r="B451" s="41"/>
      <c r="C451" s="214" t="s">
        <v>298</v>
      </c>
      <c r="D451" s="214" t="s">
        <v>163</v>
      </c>
      <c r="E451" s="215" t="s">
        <v>1679</v>
      </c>
      <c r="F451" s="216" t="s">
        <v>1680</v>
      </c>
      <c r="G451" s="217" t="s">
        <v>1381</v>
      </c>
      <c r="H451" s="218">
        <v>70.076999999999998</v>
      </c>
      <c r="I451" s="219"/>
      <c r="J451" s="220">
        <f>ROUND(I451*H451,2)</f>
        <v>0</v>
      </c>
      <c r="K451" s="216" t="s">
        <v>1372</v>
      </c>
      <c r="L451" s="46"/>
      <c r="M451" s="221" t="s">
        <v>19</v>
      </c>
      <c r="N451" s="222" t="s">
        <v>44</v>
      </c>
      <c r="O451" s="86"/>
      <c r="P451" s="223">
        <f>O451*H451</f>
        <v>0</v>
      </c>
      <c r="Q451" s="223">
        <v>0.00010000000000000001</v>
      </c>
      <c r="R451" s="223">
        <f>Q451*H451</f>
        <v>0.0070077000000000004</v>
      </c>
      <c r="S451" s="223">
        <v>0</v>
      </c>
      <c r="T451" s="224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25" t="s">
        <v>189</v>
      </c>
      <c r="AT451" s="225" t="s">
        <v>163</v>
      </c>
      <c r="AU451" s="225" t="s">
        <v>82</v>
      </c>
      <c r="AY451" s="19" t="s">
        <v>160</v>
      </c>
      <c r="BE451" s="226">
        <f>IF(N451="základní",J451,0)</f>
        <v>0</v>
      </c>
      <c r="BF451" s="226">
        <f>IF(N451="snížená",J451,0)</f>
        <v>0</v>
      </c>
      <c r="BG451" s="226">
        <f>IF(N451="zákl. přenesená",J451,0)</f>
        <v>0</v>
      </c>
      <c r="BH451" s="226">
        <f>IF(N451="sníž. přenesená",J451,0)</f>
        <v>0</v>
      </c>
      <c r="BI451" s="226">
        <f>IF(N451="nulová",J451,0)</f>
        <v>0</v>
      </c>
      <c r="BJ451" s="19" t="s">
        <v>80</v>
      </c>
      <c r="BK451" s="226">
        <f>ROUND(I451*H451,2)</f>
        <v>0</v>
      </c>
      <c r="BL451" s="19" t="s">
        <v>189</v>
      </c>
      <c r="BM451" s="225" t="s">
        <v>448</v>
      </c>
    </row>
    <row r="452" s="2" customFormat="1">
      <c r="A452" s="40"/>
      <c r="B452" s="41"/>
      <c r="C452" s="42"/>
      <c r="D452" s="237" t="s">
        <v>1373</v>
      </c>
      <c r="E452" s="42"/>
      <c r="F452" s="238" t="s">
        <v>1681</v>
      </c>
      <c r="G452" s="42"/>
      <c r="H452" s="42"/>
      <c r="I452" s="234"/>
      <c r="J452" s="42"/>
      <c r="K452" s="42"/>
      <c r="L452" s="46"/>
      <c r="M452" s="235"/>
      <c r="N452" s="236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1373</v>
      </c>
      <c r="AU452" s="19" t="s">
        <v>82</v>
      </c>
    </row>
    <row r="453" s="13" customFormat="1">
      <c r="A453" s="13"/>
      <c r="B453" s="239"/>
      <c r="C453" s="240"/>
      <c r="D453" s="232" t="s">
        <v>1375</v>
      </c>
      <c r="E453" s="241" t="s">
        <v>19</v>
      </c>
      <c r="F453" s="242" t="s">
        <v>1522</v>
      </c>
      <c r="G453" s="240"/>
      <c r="H453" s="241" t="s">
        <v>19</v>
      </c>
      <c r="I453" s="243"/>
      <c r="J453" s="240"/>
      <c r="K453" s="240"/>
      <c r="L453" s="244"/>
      <c r="M453" s="245"/>
      <c r="N453" s="246"/>
      <c r="O453" s="246"/>
      <c r="P453" s="246"/>
      <c r="Q453" s="246"/>
      <c r="R453" s="246"/>
      <c r="S453" s="246"/>
      <c r="T453" s="247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8" t="s">
        <v>1375</v>
      </c>
      <c r="AU453" s="248" t="s">
        <v>82</v>
      </c>
      <c r="AV453" s="13" t="s">
        <v>80</v>
      </c>
      <c r="AW453" s="13" t="s">
        <v>35</v>
      </c>
      <c r="AX453" s="13" t="s">
        <v>73</v>
      </c>
      <c r="AY453" s="248" t="s">
        <v>160</v>
      </c>
    </row>
    <row r="454" s="14" customFormat="1">
      <c r="A454" s="14"/>
      <c r="B454" s="249"/>
      <c r="C454" s="250"/>
      <c r="D454" s="232" t="s">
        <v>1375</v>
      </c>
      <c r="E454" s="251" t="s">
        <v>19</v>
      </c>
      <c r="F454" s="252" t="s">
        <v>1523</v>
      </c>
      <c r="G454" s="250"/>
      <c r="H454" s="253">
        <v>38.715000000000003</v>
      </c>
      <c r="I454" s="254"/>
      <c r="J454" s="250"/>
      <c r="K454" s="250"/>
      <c r="L454" s="255"/>
      <c r="M454" s="256"/>
      <c r="N454" s="257"/>
      <c r="O454" s="257"/>
      <c r="P454" s="257"/>
      <c r="Q454" s="257"/>
      <c r="R454" s="257"/>
      <c r="S454" s="257"/>
      <c r="T454" s="258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9" t="s">
        <v>1375</v>
      </c>
      <c r="AU454" s="259" t="s">
        <v>82</v>
      </c>
      <c r="AV454" s="14" t="s">
        <v>82</v>
      </c>
      <c r="AW454" s="14" t="s">
        <v>35</v>
      </c>
      <c r="AX454" s="14" t="s">
        <v>73</v>
      </c>
      <c r="AY454" s="259" t="s">
        <v>160</v>
      </c>
    </row>
    <row r="455" s="13" customFormat="1">
      <c r="A455" s="13"/>
      <c r="B455" s="239"/>
      <c r="C455" s="240"/>
      <c r="D455" s="232" t="s">
        <v>1375</v>
      </c>
      <c r="E455" s="241" t="s">
        <v>19</v>
      </c>
      <c r="F455" s="242" t="s">
        <v>1511</v>
      </c>
      <c r="G455" s="240"/>
      <c r="H455" s="241" t="s">
        <v>19</v>
      </c>
      <c r="I455" s="243"/>
      <c r="J455" s="240"/>
      <c r="K455" s="240"/>
      <c r="L455" s="244"/>
      <c r="M455" s="245"/>
      <c r="N455" s="246"/>
      <c r="O455" s="246"/>
      <c r="P455" s="246"/>
      <c r="Q455" s="246"/>
      <c r="R455" s="246"/>
      <c r="S455" s="246"/>
      <c r="T455" s="247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8" t="s">
        <v>1375</v>
      </c>
      <c r="AU455" s="248" t="s">
        <v>82</v>
      </c>
      <c r="AV455" s="13" t="s">
        <v>80</v>
      </c>
      <c r="AW455" s="13" t="s">
        <v>35</v>
      </c>
      <c r="AX455" s="13" t="s">
        <v>73</v>
      </c>
      <c r="AY455" s="248" t="s">
        <v>160</v>
      </c>
    </row>
    <row r="456" s="14" customFormat="1">
      <c r="A456" s="14"/>
      <c r="B456" s="249"/>
      <c r="C456" s="250"/>
      <c r="D456" s="232" t="s">
        <v>1375</v>
      </c>
      <c r="E456" s="251" t="s">
        <v>19</v>
      </c>
      <c r="F456" s="252" t="s">
        <v>1682</v>
      </c>
      <c r="G456" s="250"/>
      <c r="H456" s="253">
        <v>31.361999999999998</v>
      </c>
      <c r="I456" s="254"/>
      <c r="J456" s="250"/>
      <c r="K456" s="250"/>
      <c r="L456" s="255"/>
      <c r="M456" s="256"/>
      <c r="N456" s="257"/>
      <c r="O456" s="257"/>
      <c r="P456" s="257"/>
      <c r="Q456" s="257"/>
      <c r="R456" s="257"/>
      <c r="S456" s="257"/>
      <c r="T456" s="258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9" t="s">
        <v>1375</v>
      </c>
      <c r="AU456" s="259" t="s">
        <v>82</v>
      </c>
      <c r="AV456" s="14" t="s">
        <v>82</v>
      </c>
      <c r="AW456" s="14" t="s">
        <v>35</v>
      </c>
      <c r="AX456" s="14" t="s">
        <v>73</v>
      </c>
      <c r="AY456" s="259" t="s">
        <v>160</v>
      </c>
    </row>
    <row r="457" s="15" customFormat="1">
      <c r="A457" s="15"/>
      <c r="B457" s="260"/>
      <c r="C457" s="261"/>
      <c r="D457" s="232" t="s">
        <v>1375</v>
      </c>
      <c r="E457" s="262" t="s">
        <v>19</v>
      </c>
      <c r="F457" s="263" t="s">
        <v>1377</v>
      </c>
      <c r="G457" s="261"/>
      <c r="H457" s="264">
        <v>70.076999999999998</v>
      </c>
      <c r="I457" s="265"/>
      <c r="J457" s="261"/>
      <c r="K457" s="261"/>
      <c r="L457" s="266"/>
      <c r="M457" s="267"/>
      <c r="N457" s="268"/>
      <c r="O457" s="268"/>
      <c r="P457" s="268"/>
      <c r="Q457" s="268"/>
      <c r="R457" s="268"/>
      <c r="S457" s="268"/>
      <c r="T457" s="269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70" t="s">
        <v>1375</v>
      </c>
      <c r="AU457" s="270" t="s">
        <v>82</v>
      </c>
      <c r="AV457" s="15" t="s">
        <v>167</v>
      </c>
      <c r="AW457" s="15" t="s">
        <v>35</v>
      </c>
      <c r="AX457" s="15" t="s">
        <v>80</v>
      </c>
      <c r="AY457" s="270" t="s">
        <v>160</v>
      </c>
    </row>
    <row r="458" s="2" customFormat="1" ht="24.15" customHeight="1">
      <c r="A458" s="40"/>
      <c r="B458" s="41"/>
      <c r="C458" s="214" t="s">
        <v>1683</v>
      </c>
      <c r="D458" s="214" t="s">
        <v>163</v>
      </c>
      <c r="E458" s="215" t="s">
        <v>1684</v>
      </c>
      <c r="F458" s="216" t="s">
        <v>1685</v>
      </c>
      <c r="G458" s="217" t="s">
        <v>1381</v>
      </c>
      <c r="H458" s="218">
        <v>116.33</v>
      </c>
      <c r="I458" s="219"/>
      <c r="J458" s="220">
        <f>ROUND(I458*H458,2)</f>
        <v>0</v>
      </c>
      <c r="K458" s="216" t="s">
        <v>1372</v>
      </c>
      <c r="L458" s="46"/>
      <c r="M458" s="221" t="s">
        <v>19</v>
      </c>
      <c r="N458" s="222" t="s">
        <v>44</v>
      </c>
      <c r="O458" s="86"/>
      <c r="P458" s="223">
        <f>O458*H458</f>
        <v>0</v>
      </c>
      <c r="Q458" s="223">
        <v>0.0030599999999999998</v>
      </c>
      <c r="R458" s="223">
        <f>Q458*H458</f>
        <v>0.35596979999999995</v>
      </c>
      <c r="S458" s="223">
        <v>0</v>
      </c>
      <c r="T458" s="224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25" t="s">
        <v>189</v>
      </c>
      <c r="AT458" s="225" t="s">
        <v>163</v>
      </c>
      <c r="AU458" s="225" t="s">
        <v>82</v>
      </c>
      <c r="AY458" s="19" t="s">
        <v>160</v>
      </c>
      <c r="BE458" s="226">
        <f>IF(N458="základní",J458,0)</f>
        <v>0</v>
      </c>
      <c r="BF458" s="226">
        <f>IF(N458="snížená",J458,0)</f>
        <v>0</v>
      </c>
      <c r="BG458" s="226">
        <f>IF(N458="zákl. přenesená",J458,0)</f>
        <v>0</v>
      </c>
      <c r="BH458" s="226">
        <f>IF(N458="sníž. přenesená",J458,0)</f>
        <v>0</v>
      </c>
      <c r="BI458" s="226">
        <f>IF(N458="nulová",J458,0)</f>
        <v>0</v>
      </c>
      <c r="BJ458" s="19" t="s">
        <v>80</v>
      </c>
      <c r="BK458" s="226">
        <f>ROUND(I458*H458,2)</f>
        <v>0</v>
      </c>
      <c r="BL458" s="19" t="s">
        <v>189</v>
      </c>
      <c r="BM458" s="225" t="s">
        <v>454</v>
      </c>
    </row>
    <row r="459" s="2" customFormat="1">
      <c r="A459" s="40"/>
      <c r="B459" s="41"/>
      <c r="C459" s="42"/>
      <c r="D459" s="237" t="s">
        <v>1373</v>
      </c>
      <c r="E459" s="42"/>
      <c r="F459" s="238" t="s">
        <v>1686</v>
      </c>
      <c r="G459" s="42"/>
      <c r="H459" s="42"/>
      <c r="I459" s="234"/>
      <c r="J459" s="42"/>
      <c r="K459" s="42"/>
      <c r="L459" s="46"/>
      <c r="M459" s="235"/>
      <c r="N459" s="236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1373</v>
      </c>
      <c r="AU459" s="19" t="s">
        <v>82</v>
      </c>
    </row>
    <row r="460" s="13" customFormat="1">
      <c r="A460" s="13"/>
      <c r="B460" s="239"/>
      <c r="C460" s="240"/>
      <c r="D460" s="232" t="s">
        <v>1375</v>
      </c>
      <c r="E460" s="241" t="s">
        <v>19</v>
      </c>
      <c r="F460" s="242" t="s">
        <v>1383</v>
      </c>
      <c r="G460" s="240"/>
      <c r="H460" s="241" t="s">
        <v>19</v>
      </c>
      <c r="I460" s="243"/>
      <c r="J460" s="240"/>
      <c r="K460" s="240"/>
      <c r="L460" s="244"/>
      <c r="M460" s="245"/>
      <c r="N460" s="246"/>
      <c r="O460" s="246"/>
      <c r="P460" s="246"/>
      <c r="Q460" s="246"/>
      <c r="R460" s="246"/>
      <c r="S460" s="246"/>
      <c r="T460" s="247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8" t="s">
        <v>1375</v>
      </c>
      <c r="AU460" s="248" t="s">
        <v>82</v>
      </c>
      <c r="AV460" s="13" t="s">
        <v>80</v>
      </c>
      <c r="AW460" s="13" t="s">
        <v>35</v>
      </c>
      <c r="AX460" s="13" t="s">
        <v>73</v>
      </c>
      <c r="AY460" s="248" t="s">
        <v>160</v>
      </c>
    </row>
    <row r="461" s="14" customFormat="1">
      <c r="A461" s="14"/>
      <c r="B461" s="249"/>
      <c r="C461" s="250"/>
      <c r="D461" s="232" t="s">
        <v>1375</v>
      </c>
      <c r="E461" s="251" t="s">
        <v>19</v>
      </c>
      <c r="F461" s="252" t="s">
        <v>1447</v>
      </c>
      <c r="G461" s="250"/>
      <c r="H461" s="253">
        <v>116.33</v>
      </c>
      <c r="I461" s="254"/>
      <c r="J461" s="250"/>
      <c r="K461" s="250"/>
      <c r="L461" s="255"/>
      <c r="M461" s="256"/>
      <c r="N461" s="257"/>
      <c r="O461" s="257"/>
      <c r="P461" s="257"/>
      <c r="Q461" s="257"/>
      <c r="R461" s="257"/>
      <c r="S461" s="257"/>
      <c r="T461" s="258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9" t="s">
        <v>1375</v>
      </c>
      <c r="AU461" s="259" t="s">
        <v>82</v>
      </c>
      <c r="AV461" s="14" t="s">
        <v>82</v>
      </c>
      <c r="AW461" s="14" t="s">
        <v>35</v>
      </c>
      <c r="AX461" s="14" t="s">
        <v>73</v>
      </c>
      <c r="AY461" s="259" t="s">
        <v>160</v>
      </c>
    </row>
    <row r="462" s="15" customFormat="1">
      <c r="A462" s="15"/>
      <c r="B462" s="260"/>
      <c r="C462" s="261"/>
      <c r="D462" s="232" t="s">
        <v>1375</v>
      </c>
      <c r="E462" s="262" t="s">
        <v>19</v>
      </c>
      <c r="F462" s="263" t="s">
        <v>1377</v>
      </c>
      <c r="G462" s="261"/>
      <c r="H462" s="264">
        <v>116.33</v>
      </c>
      <c r="I462" s="265"/>
      <c r="J462" s="261"/>
      <c r="K462" s="261"/>
      <c r="L462" s="266"/>
      <c r="M462" s="267"/>
      <c r="N462" s="268"/>
      <c r="O462" s="268"/>
      <c r="P462" s="268"/>
      <c r="Q462" s="268"/>
      <c r="R462" s="268"/>
      <c r="S462" s="268"/>
      <c r="T462" s="269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70" t="s">
        <v>1375</v>
      </c>
      <c r="AU462" s="270" t="s">
        <v>82</v>
      </c>
      <c r="AV462" s="15" t="s">
        <v>167</v>
      </c>
      <c r="AW462" s="15" t="s">
        <v>35</v>
      </c>
      <c r="AX462" s="15" t="s">
        <v>80</v>
      </c>
      <c r="AY462" s="270" t="s">
        <v>160</v>
      </c>
    </row>
    <row r="463" s="2" customFormat="1" ht="16.5" customHeight="1">
      <c r="A463" s="40"/>
      <c r="B463" s="41"/>
      <c r="C463" s="271" t="s">
        <v>301</v>
      </c>
      <c r="D463" s="271" t="s">
        <v>1287</v>
      </c>
      <c r="E463" s="272" t="s">
        <v>1687</v>
      </c>
      <c r="F463" s="273" t="s">
        <v>1688</v>
      </c>
      <c r="G463" s="274" t="s">
        <v>1381</v>
      </c>
      <c r="H463" s="275">
        <v>158.14599999999999</v>
      </c>
      <c r="I463" s="276"/>
      <c r="J463" s="277">
        <f>ROUND(I463*H463,2)</f>
        <v>0</v>
      </c>
      <c r="K463" s="273" t="s">
        <v>1372</v>
      </c>
      <c r="L463" s="278"/>
      <c r="M463" s="279" t="s">
        <v>19</v>
      </c>
      <c r="N463" s="280" t="s">
        <v>44</v>
      </c>
      <c r="O463" s="86"/>
      <c r="P463" s="223">
        <f>O463*H463</f>
        <v>0</v>
      </c>
      <c r="Q463" s="223">
        <v>0.0047999999999999996</v>
      </c>
      <c r="R463" s="223">
        <f>Q463*H463</f>
        <v>0.75910079999999991</v>
      </c>
      <c r="S463" s="223">
        <v>0</v>
      </c>
      <c r="T463" s="224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25" t="s">
        <v>214</v>
      </c>
      <c r="AT463" s="225" t="s">
        <v>1287</v>
      </c>
      <c r="AU463" s="225" t="s">
        <v>82</v>
      </c>
      <c r="AY463" s="19" t="s">
        <v>160</v>
      </c>
      <c r="BE463" s="226">
        <f>IF(N463="základní",J463,0)</f>
        <v>0</v>
      </c>
      <c r="BF463" s="226">
        <f>IF(N463="snížená",J463,0)</f>
        <v>0</v>
      </c>
      <c r="BG463" s="226">
        <f>IF(N463="zákl. přenesená",J463,0)</f>
        <v>0</v>
      </c>
      <c r="BH463" s="226">
        <f>IF(N463="sníž. přenesená",J463,0)</f>
        <v>0</v>
      </c>
      <c r="BI463" s="226">
        <f>IF(N463="nulová",J463,0)</f>
        <v>0</v>
      </c>
      <c r="BJ463" s="19" t="s">
        <v>80</v>
      </c>
      <c r="BK463" s="226">
        <f>ROUND(I463*H463,2)</f>
        <v>0</v>
      </c>
      <c r="BL463" s="19" t="s">
        <v>189</v>
      </c>
      <c r="BM463" s="225" t="s">
        <v>1689</v>
      </c>
    </row>
    <row r="464" s="13" customFormat="1">
      <c r="A464" s="13"/>
      <c r="B464" s="239"/>
      <c r="C464" s="240"/>
      <c r="D464" s="232" t="s">
        <v>1375</v>
      </c>
      <c r="E464" s="241" t="s">
        <v>19</v>
      </c>
      <c r="F464" s="242" t="s">
        <v>1383</v>
      </c>
      <c r="G464" s="240"/>
      <c r="H464" s="241" t="s">
        <v>19</v>
      </c>
      <c r="I464" s="243"/>
      <c r="J464" s="240"/>
      <c r="K464" s="240"/>
      <c r="L464" s="244"/>
      <c r="M464" s="245"/>
      <c r="N464" s="246"/>
      <c r="O464" s="246"/>
      <c r="P464" s="246"/>
      <c r="Q464" s="246"/>
      <c r="R464" s="246"/>
      <c r="S464" s="246"/>
      <c r="T464" s="247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8" t="s">
        <v>1375</v>
      </c>
      <c r="AU464" s="248" t="s">
        <v>82</v>
      </c>
      <c r="AV464" s="13" t="s">
        <v>80</v>
      </c>
      <c r="AW464" s="13" t="s">
        <v>35</v>
      </c>
      <c r="AX464" s="13" t="s">
        <v>73</v>
      </c>
      <c r="AY464" s="248" t="s">
        <v>160</v>
      </c>
    </row>
    <row r="465" s="14" customFormat="1">
      <c r="A465" s="14"/>
      <c r="B465" s="249"/>
      <c r="C465" s="250"/>
      <c r="D465" s="232" t="s">
        <v>1375</v>
      </c>
      <c r="E465" s="251" t="s">
        <v>19</v>
      </c>
      <c r="F465" s="252" t="s">
        <v>1690</v>
      </c>
      <c r="G465" s="250"/>
      <c r="H465" s="253">
        <v>118.657</v>
      </c>
      <c r="I465" s="254"/>
      <c r="J465" s="250"/>
      <c r="K465" s="250"/>
      <c r="L465" s="255"/>
      <c r="M465" s="256"/>
      <c r="N465" s="257"/>
      <c r="O465" s="257"/>
      <c r="P465" s="257"/>
      <c r="Q465" s="257"/>
      <c r="R465" s="257"/>
      <c r="S465" s="257"/>
      <c r="T465" s="258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9" t="s">
        <v>1375</v>
      </c>
      <c r="AU465" s="259" t="s">
        <v>82</v>
      </c>
      <c r="AV465" s="14" t="s">
        <v>82</v>
      </c>
      <c r="AW465" s="14" t="s">
        <v>35</v>
      </c>
      <c r="AX465" s="14" t="s">
        <v>73</v>
      </c>
      <c r="AY465" s="259" t="s">
        <v>160</v>
      </c>
    </row>
    <row r="466" s="13" customFormat="1">
      <c r="A466" s="13"/>
      <c r="B466" s="239"/>
      <c r="C466" s="240"/>
      <c r="D466" s="232" t="s">
        <v>1375</v>
      </c>
      <c r="E466" s="241" t="s">
        <v>19</v>
      </c>
      <c r="F466" s="242" t="s">
        <v>1522</v>
      </c>
      <c r="G466" s="240"/>
      <c r="H466" s="241" t="s">
        <v>19</v>
      </c>
      <c r="I466" s="243"/>
      <c r="J466" s="240"/>
      <c r="K466" s="240"/>
      <c r="L466" s="244"/>
      <c r="M466" s="245"/>
      <c r="N466" s="246"/>
      <c r="O466" s="246"/>
      <c r="P466" s="246"/>
      <c r="Q466" s="246"/>
      <c r="R466" s="246"/>
      <c r="S466" s="246"/>
      <c r="T466" s="247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8" t="s">
        <v>1375</v>
      </c>
      <c r="AU466" s="248" t="s">
        <v>82</v>
      </c>
      <c r="AV466" s="13" t="s">
        <v>80</v>
      </c>
      <c r="AW466" s="13" t="s">
        <v>35</v>
      </c>
      <c r="AX466" s="13" t="s">
        <v>73</v>
      </c>
      <c r="AY466" s="248" t="s">
        <v>160</v>
      </c>
    </row>
    <row r="467" s="14" customFormat="1">
      <c r="A467" s="14"/>
      <c r="B467" s="249"/>
      <c r="C467" s="250"/>
      <c r="D467" s="232" t="s">
        <v>1375</v>
      </c>
      <c r="E467" s="251" t="s">
        <v>19</v>
      </c>
      <c r="F467" s="252" t="s">
        <v>1691</v>
      </c>
      <c r="G467" s="250"/>
      <c r="H467" s="253">
        <v>39.488999999999997</v>
      </c>
      <c r="I467" s="254"/>
      <c r="J467" s="250"/>
      <c r="K467" s="250"/>
      <c r="L467" s="255"/>
      <c r="M467" s="256"/>
      <c r="N467" s="257"/>
      <c r="O467" s="257"/>
      <c r="P467" s="257"/>
      <c r="Q467" s="257"/>
      <c r="R467" s="257"/>
      <c r="S467" s="257"/>
      <c r="T467" s="258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9" t="s">
        <v>1375</v>
      </c>
      <c r="AU467" s="259" t="s">
        <v>82</v>
      </c>
      <c r="AV467" s="14" t="s">
        <v>82</v>
      </c>
      <c r="AW467" s="14" t="s">
        <v>35</v>
      </c>
      <c r="AX467" s="14" t="s">
        <v>73</v>
      </c>
      <c r="AY467" s="259" t="s">
        <v>160</v>
      </c>
    </row>
    <row r="468" s="15" customFormat="1">
      <c r="A468" s="15"/>
      <c r="B468" s="260"/>
      <c r="C468" s="261"/>
      <c r="D468" s="232" t="s">
        <v>1375</v>
      </c>
      <c r="E468" s="262" t="s">
        <v>19</v>
      </c>
      <c r="F468" s="263" t="s">
        <v>1377</v>
      </c>
      <c r="G468" s="261"/>
      <c r="H468" s="264">
        <v>158.14599999999999</v>
      </c>
      <c r="I468" s="265"/>
      <c r="J468" s="261"/>
      <c r="K468" s="261"/>
      <c r="L468" s="266"/>
      <c r="M468" s="267"/>
      <c r="N468" s="268"/>
      <c r="O468" s="268"/>
      <c r="P468" s="268"/>
      <c r="Q468" s="268"/>
      <c r="R468" s="268"/>
      <c r="S468" s="268"/>
      <c r="T468" s="269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70" t="s">
        <v>1375</v>
      </c>
      <c r="AU468" s="270" t="s">
        <v>82</v>
      </c>
      <c r="AV468" s="15" t="s">
        <v>167</v>
      </c>
      <c r="AW468" s="15" t="s">
        <v>35</v>
      </c>
      <c r="AX468" s="15" t="s">
        <v>80</v>
      </c>
      <c r="AY468" s="270" t="s">
        <v>160</v>
      </c>
    </row>
    <row r="469" s="2" customFormat="1" ht="16.5" customHeight="1">
      <c r="A469" s="40"/>
      <c r="B469" s="41"/>
      <c r="C469" s="271" t="s">
        <v>1692</v>
      </c>
      <c r="D469" s="271" t="s">
        <v>1287</v>
      </c>
      <c r="E469" s="272" t="s">
        <v>1693</v>
      </c>
      <c r="F469" s="273" t="s">
        <v>1694</v>
      </c>
      <c r="G469" s="274" t="s">
        <v>1381</v>
      </c>
      <c r="H469" s="275">
        <v>31.989000000000001</v>
      </c>
      <c r="I469" s="276"/>
      <c r="J469" s="277">
        <f>ROUND(I469*H469,2)</f>
        <v>0</v>
      </c>
      <c r="K469" s="273" t="s">
        <v>1372</v>
      </c>
      <c r="L469" s="278"/>
      <c r="M469" s="279" t="s">
        <v>19</v>
      </c>
      <c r="N469" s="280" t="s">
        <v>44</v>
      </c>
      <c r="O469" s="86"/>
      <c r="P469" s="223">
        <f>O469*H469</f>
        <v>0</v>
      </c>
      <c r="Q469" s="223">
        <v>0.0011999999999999999</v>
      </c>
      <c r="R469" s="223">
        <f>Q469*H469</f>
        <v>0.038386799999999999</v>
      </c>
      <c r="S469" s="223">
        <v>0</v>
      </c>
      <c r="T469" s="224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25" t="s">
        <v>214</v>
      </c>
      <c r="AT469" s="225" t="s">
        <v>1287</v>
      </c>
      <c r="AU469" s="225" t="s">
        <v>82</v>
      </c>
      <c r="AY469" s="19" t="s">
        <v>160</v>
      </c>
      <c r="BE469" s="226">
        <f>IF(N469="základní",J469,0)</f>
        <v>0</v>
      </c>
      <c r="BF469" s="226">
        <f>IF(N469="snížená",J469,0)</f>
        <v>0</v>
      </c>
      <c r="BG469" s="226">
        <f>IF(N469="zákl. přenesená",J469,0)</f>
        <v>0</v>
      </c>
      <c r="BH469" s="226">
        <f>IF(N469="sníž. přenesená",J469,0)</f>
        <v>0</v>
      </c>
      <c r="BI469" s="226">
        <f>IF(N469="nulová",J469,0)</f>
        <v>0</v>
      </c>
      <c r="BJ469" s="19" t="s">
        <v>80</v>
      </c>
      <c r="BK469" s="226">
        <f>ROUND(I469*H469,2)</f>
        <v>0</v>
      </c>
      <c r="BL469" s="19" t="s">
        <v>189</v>
      </c>
      <c r="BM469" s="225" t="s">
        <v>1695</v>
      </c>
    </row>
    <row r="470" s="13" customFormat="1">
      <c r="A470" s="13"/>
      <c r="B470" s="239"/>
      <c r="C470" s="240"/>
      <c r="D470" s="232" t="s">
        <v>1375</v>
      </c>
      <c r="E470" s="241" t="s">
        <v>19</v>
      </c>
      <c r="F470" s="242" t="s">
        <v>1511</v>
      </c>
      <c r="G470" s="240"/>
      <c r="H470" s="241" t="s">
        <v>19</v>
      </c>
      <c r="I470" s="243"/>
      <c r="J470" s="240"/>
      <c r="K470" s="240"/>
      <c r="L470" s="244"/>
      <c r="M470" s="245"/>
      <c r="N470" s="246"/>
      <c r="O470" s="246"/>
      <c r="P470" s="246"/>
      <c r="Q470" s="246"/>
      <c r="R470" s="246"/>
      <c r="S470" s="246"/>
      <c r="T470" s="247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8" t="s">
        <v>1375</v>
      </c>
      <c r="AU470" s="248" t="s">
        <v>82</v>
      </c>
      <c r="AV470" s="13" t="s">
        <v>80</v>
      </c>
      <c r="AW470" s="13" t="s">
        <v>35</v>
      </c>
      <c r="AX470" s="13" t="s">
        <v>73</v>
      </c>
      <c r="AY470" s="248" t="s">
        <v>160</v>
      </c>
    </row>
    <row r="471" s="14" customFormat="1">
      <c r="A471" s="14"/>
      <c r="B471" s="249"/>
      <c r="C471" s="250"/>
      <c r="D471" s="232" t="s">
        <v>1375</v>
      </c>
      <c r="E471" s="251" t="s">
        <v>19</v>
      </c>
      <c r="F471" s="252" t="s">
        <v>1696</v>
      </c>
      <c r="G471" s="250"/>
      <c r="H471" s="253">
        <v>31.989000000000001</v>
      </c>
      <c r="I471" s="254"/>
      <c r="J471" s="250"/>
      <c r="K471" s="250"/>
      <c r="L471" s="255"/>
      <c r="M471" s="256"/>
      <c r="N471" s="257"/>
      <c r="O471" s="257"/>
      <c r="P471" s="257"/>
      <c r="Q471" s="257"/>
      <c r="R471" s="257"/>
      <c r="S471" s="257"/>
      <c r="T471" s="258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9" t="s">
        <v>1375</v>
      </c>
      <c r="AU471" s="259" t="s">
        <v>82</v>
      </c>
      <c r="AV471" s="14" t="s">
        <v>82</v>
      </c>
      <c r="AW471" s="14" t="s">
        <v>35</v>
      </c>
      <c r="AX471" s="14" t="s">
        <v>73</v>
      </c>
      <c r="AY471" s="259" t="s">
        <v>160</v>
      </c>
    </row>
    <row r="472" s="15" customFormat="1">
      <c r="A472" s="15"/>
      <c r="B472" s="260"/>
      <c r="C472" s="261"/>
      <c r="D472" s="232" t="s">
        <v>1375</v>
      </c>
      <c r="E472" s="262" t="s">
        <v>19</v>
      </c>
      <c r="F472" s="263" t="s">
        <v>1377</v>
      </c>
      <c r="G472" s="261"/>
      <c r="H472" s="264">
        <v>31.989000000000001</v>
      </c>
      <c r="I472" s="265"/>
      <c r="J472" s="261"/>
      <c r="K472" s="261"/>
      <c r="L472" s="266"/>
      <c r="M472" s="267"/>
      <c r="N472" s="268"/>
      <c r="O472" s="268"/>
      <c r="P472" s="268"/>
      <c r="Q472" s="268"/>
      <c r="R472" s="268"/>
      <c r="S472" s="268"/>
      <c r="T472" s="269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0" t="s">
        <v>1375</v>
      </c>
      <c r="AU472" s="270" t="s">
        <v>82</v>
      </c>
      <c r="AV472" s="15" t="s">
        <v>167</v>
      </c>
      <c r="AW472" s="15" t="s">
        <v>35</v>
      </c>
      <c r="AX472" s="15" t="s">
        <v>80</v>
      </c>
      <c r="AY472" s="270" t="s">
        <v>160</v>
      </c>
    </row>
    <row r="473" s="2" customFormat="1" ht="24.15" customHeight="1">
      <c r="A473" s="40"/>
      <c r="B473" s="41"/>
      <c r="C473" s="271" t="s">
        <v>308</v>
      </c>
      <c r="D473" s="271" t="s">
        <v>1287</v>
      </c>
      <c r="E473" s="272" t="s">
        <v>1697</v>
      </c>
      <c r="F473" s="273" t="s">
        <v>1698</v>
      </c>
      <c r="G473" s="274" t="s">
        <v>1381</v>
      </c>
      <c r="H473" s="275">
        <v>23.991</v>
      </c>
      <c r="I473" s="276"/>
      <c r="J473" s="277">
        <f>ROUND(I473*H473,2)</f>
        <v>0</v>
      </c>
      <c r="K473" s="273" t="s">
        <v>19</v>
      </c>
      <c r="L473" s="278"/>
      <c r="M473" s="279" t="s">
        <v>19</v>
      </c>
      <c r="N473" s="280" t="s">
        <v>44</v>
      </c>
      <c r="O473" s="86"/>
      <c r="P473" s="223">
        <f>O473*H473</f>
        <v>0</v>
      </c>
      <c r="Q473" s="223">
        <v>0.0022399999999999998</v>
      </c>
      <c r="R473" s="223">
        <f>Q473*H473</f>
        <v>0.053739839999999997</v>
      </c>
      <c r="S473" s="223">
        <v>0</v>
      </c>
      <c r="T473" s="224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25" t="s">
        <v>214</v>
      </c>
      <c r="AT473" s="225" t="s">
        <v>1287</v>
      </c>
      <c r="AU473" s="225" t="s">
        <v>82</v>
      </c>
      <c r="AY473" s="19" t="s">
        <v>160</v>
      </c>
      <c r="BE473" s="226">
        <f>IF(N473="základní",J473,0)</f>
        <v>0</v>
      </c>
      <c r="BF473" s="226">
        <f>IF(N473="snížená",J473,0)</f>
        <v>0</v>
      </c>
      <c r="BG473" s="226">
        <f>IF(N473="zákl. přenesená",J473,0)</f>
        <v>0</v>
      </c>
      <c r="BH473" s="226">
        <f>IF(N473="sníž. přenesená",J473,0)</f>
        <v>0</v>
      </c>
      <c r="BI473" s="226">
        <f>IF(N473="nulová",J473,0)</f>
        <v>0</v>
      </c>
      <c r="BJ473" s="19" t="s">
        <v>80</v>
      </c>
      <c r="BK473" s="226">
        <f>ROUND(I473*H473,2)</f>
        <v>0</v>
      </c>
      <c r="BL473" s="19" t="s">
        <v>189</v>
      </c>
      <c r="BM473" s="225" t="s">
        <v>1699</v>
      </c>
    </row>
    <row r="474" s="13" customFormat="1">
      <c r="A474" s="13"/>
      <c r="B474" s="239"/>
      <c r="C474" s="240"/>
      <c r="D474" s="232" t="s">
        <v>1375</v>
      </c>
      <c r="E474" s="241" t="s">
        <v>19</v>
      </c>
      <c r="F474" s="242" t="s">
        <v>1659</v>
      </c>
      <c r="G474" s="240"/>
      <c r="H474" s="241" t="s">
        <v>19</v>
      </c>
      <c r="I474" s="243"/>
      <c r="J474" s="240"/>
      <c r="K474" s="240"/>
      <c r="L474" s="244"/>
      <c r="M474" s="245"/>
      <c r="N474" s="246"/>
      <c r="O474" s="246"/>
      <c r="P474" s="246"/>
      <c r="Q474" s="246"/>
      <c r="R474" s="246"/>
      <c r="S474" s="246"/>
      <c r="T474" s="247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8" t="s">
        <v>1375</v>
      </c>
      <c r="AU474" s="248" t="s">
        <v>82</v>
      </c>
      <c r="AV474" s="13" t="s">
        <v>80</v>
      </c>
      <c r="AW474" s="13" t="s">
        <v>35</v>
      </c>
      <c r="AX474" s="13" t="s">
        <v>73</v>
      </c>
      <c r="AY474" s="248" t="s">
        <v>160</v>
      </c>
    </row>
    <row r="475" s="14" customFormat="1">
      <c r="A475" s="14"/>
      <c r="B475" s="249"/>
      <c r="C475" s="250"/>
      <c r="D475" s="232" t="s">
        <v>1375</v>
      </c>
      <c r="E475" s="251" t="s">
        <v>19</v>
      </c>
      <c r="F475" s="252" t="s">
        <v>1700</v>
      </c>
      <c r="G475" s="250"/>
      <c r="H475" s="253">
        <v>23.991</v>
      </c>
      <c r="I475" s="254"/>
      <c r="J475" s="250"/>
      <c r="K475" s="250"/>
      <c r="L475" s="255"/>
      <c r="M475" s="256"/>
      <c r="N475" s="257"/>
      <c r="O475" s="257"/>
      <c r="P475" s="257"/>
      <c r="Q475" s="257"/>
      <c r="R475" s="257"/>
      <c r="S475" s="257"/>
      <c r="T475" s="258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9" t="s">
        <v>1375</v>
      </c>
      <c r="AU475" s="259" t="s">
        <v>82</v>
      </c>
      <c r="AV475" s="14" t="s">
        <v>82</v>
      </c>
      <c r="AW475" s="14" t="s">
        <v>35</v>
      </c>
      <c r="AX475" s="14" t="s">
        <v>73</v>
      </c>
      <c r="AY475" s="259" t="s">
        <v>160</v>
      </c>
    </row>
    <row r="476" s="15" customFormat="1">
      <c r="A476" s="15"/>
      <c r="B476" s="260"/>
      <c r="C476" s="261"/>
      <c r="D476" s="232" t="s">
        <v>1375</v>
      </c>
      <c r="E476" s="262" t="s">
        <v>19</v>
      </c>
      <c r="F476" s="263" t="s">
        <v>1377</v>
      </c>
      <c r="G476" s="261"/>
      <c r="H476" s="264">
        <v>23.991</v>
      </c>
      <c r="I476" s="265"/>
      <c r="J476" s="261"/>
      <c r="K476" s="261"/>
      <c r="L476" s="266"/>
      <c r="M476" s="267"/>
      <c r="N476" s="268"/>
      <c r="O476" s="268"/>
      <c r="P476" s="268"/>
      <c r="Q476" s="268"/>
      <c r="R476" s="268"/>
      <c r="S476" s="268"/>
      <c r="T476" s="269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70" t="s">
        <v>1375</v>
      </c>
      <c r="AU476" s="270" t="s">
        <v>82</v>
      </c>
      <c r="AV476" s="15" t="s">
        <v>167</v>
      </c>
      <c r="AW476" s="15" t="s">
        <v>35</v>
      </c>
      <c r="AX476" s="15" t="s">
        <v>80</v>
      </c>
      <c r="AY476" s="270" t="s">
        <v>160</v>
      </c>
    </row>
    <row r="477" s="2" customFormat="1" ht="24.15" customHeight="1">
      <c r="A477" s="40"/>
      <c r="B477" s="41"/>
      <c r="C477" s="271" t="s">
        <v>1701</v>
      </c>
      <c r="D477" s="271" t="s">
        <v>1287</v>
      </c>
      <c r="E477" s="272" t="s">
        <v>1702</v>
      </c>
      <c r="F477" s="273" t="s">
        <v>1703</v>
      </c>
      <c r="G477" s="274" t="s">
        <v>1381</v>
      </c>
      <c r="H477" s="275">
        <v>31.416</v>
      </c>
      <c r="I477" s="276"/>
      <c r="J477" s="277">
        <f>ROUND(I477*H477,2)</f>
        <v>0</v>
      </c>
      <c r="K477" s="273" t="s">
        <v>19</v>
      </c>
      <c r="L477" s="278"/>
      <c r="M477" s="279" t="s">
        <v>19</v>
      </c>
      <c r="N477" s="280" t="s">
        <v>44</v>
      </c>
      <c r="O477" s="86"/>
      <c r="P477" s="223">
        <f>O477*H477</f>
        <v>0</v>
      </c>
      <c r="Q477" s="223">
        <v>0.01</v>
      </c>
      <c r="R477" s="223">
        <f>Q477*H477</f>
        <v>0.31415999999999999</v>
      </c>
      <c r="S477" s="223">
        <v>0</v>
      </c>
      <c r="T477" s="224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25" t="s">
        <v>214</v>
      </c>
      <c r="AT477" s="225" t="s">
        <v>1287</v>
      </c>
      <c r="AU477" s="225" t="s">
        <v>82</v>
      </c>
      <c r="AY477" s="19" t="s">
        <v>160</v>
      </c>
      <c r="BE477" s="226">
        <f>IF(N477="základní",J477,0)</f>
        <v>0</v>
      </c>
      <c r="BF477" s="226">
        <f>IF(N477="snížená",J477,0)</f>
        <v>0</v>
      </c>
      <c r="BG477" s="226">
        <f>IF(N477="zákl. přenesená",J477,0)</f>
        <v>0</v>
      </c>
      <c r="BH477" s="226">
        <f>IF(N477="sníž. přenesená",J477,0)</f>
        <v>0</v>
      </c>
      <c r="BI477" s="226">
        <f>IF(N477="nulová",J477,0)</f>
        <v>0</v>
      </c>
      <c r="BJ477" s="19" t="s">
        <v>80</v>
      </c>
      <c r="BK477" s="226">
        <f>ROUND(I477*H477,2)</f>
        <v>0</v>
      </c>
      <c r="BL477" s="19" t="s">
        <v>189</v>
      </c>
      <c r="BM477" s="225" t="s">
        <v>1704</v>
      </c>
    </row>
    <row r="478" s="13" customFormat="1">
      <c r="A478" s="13"/>
      <c r="B478" s="239"/>
      <c r="C478" s="240"/>
      <c r="D478" s="232" t="s">
        <v>1375</v>
      </c>
      <c r="E478" s="241" t="s">
        <v>19</v>
      </c>
      <c r="F478" s="242" t="s">
        <v>1659</v>
      </c>
      <c r="G478" s="240"/>
      <c r="H478" s="241" t="s">
        <v>19</v>
      </c>
      <c r="I478" s="243"/>
      <c r="J478" s="240"/>
      <c r="K478" s="240"/>
      <c r="L478" s="244"/>
      <c r="M478" s="245"/>
      <c r="N478" s="246"/>
      <c r="O478" s="246"/>
      <c r="P478" s="246"/>
      <c r="Q478" s="246"/>
      <c r="R478" s="246"/>
      <c r="S478" s="246"/>
      <c r="T478" s="247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8" t="s">
        <v>1375</v>
      </c>
      <c r="AU478" s="248" t="s">
        <v>82</v>
      </c>
      <c r="AV478" s="13" t="s">
        <v>80</v>
      </c>
      <c r="AW478" s="13" t="s">
        <v>35</v>
      </c>
      <c r="AX478" s="13" t="s">
        <v>73</v>
      </c>
      <c r="AY478" s="248" t="s">
        <v>160</v>
      </c>
    </row>
    <row r="479" s="14" customFormat="1">
      <c r="A479" s="14"/>
      <c r="B479" s="249"/>
      <c r="C479" s="250"/>
      <c r="D479" s="232" t="s">
        <v>1375</v>
      </c>
      <c r="E479" s="251" t="s">
        <v>19</v>
      </c>
      <c r="F479" s="252" t="s">
        <v>1705</v>
      </c>
      <c r="G479" s="250"/>
      <c r="H479" s="253">
        <v>31.416</v>
      </c>
      <c r="I479" s="254"/>
      <c r="J479" s="250"/>
      <c r="K479" s="250"/>
      <c r="L479" s="255"/>
      <c r="M479" s="256"/>
      <c r="N479" s="257"/>
      <c r="O479" s="257"/>
      <c r="P479" s="257"/>
      <c r="Q479" s="257"/>
      <c r="R479" s="257"/>
      <c r="S479" s="257"/>
      <c r="T479" s="258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9" t="s">
        <v>1375</v>
      </c>
      <c r="AU479" s="259" t="s">
        <v>82</v>
      </c>
      <c r="AV479" s="14" t="s">
        <v>82</v>
      </c>
      <c r="AW479" s="14" t="s">
        <v>35</v>
      </c>
      <c r="AX479" s="14" t="s">
        <v>73</v>
      </c>
      <c r="AY479" s="259" t="s">
        <v>160</v>
      </c>
    </row>
    <row r="480" s="15" customFormat="1">
      <c r="A480" s="15"/>
      <c r="B480" s="260"/>
      <c r="C480" s="261"/>
      <c r="D480" s="232" t="s">
        <v>1375</v>
      </c>
      <c r="E480" s="262" t="s">
        <v>19</v>
      </c>
      <c r="F480" s="263" t="s">
        <v>1377</v>
      </c>
      <c r="G480" s="261"/>
      <c r="H480" s="264">
        <v>31.416</v>
      </c>
      <c r="I480" s="265"/>
      <c r="J480" s="261"/>
      <c r="K480" s="261"/>
      <c r="L480" s="266"/>
      <c r="M480" s="267"/>
      <c r="N480" s="268"/>
      <c r="O480" s="268"/>
      <c r="P480" s="268"/>
      <c r="Q480" s="268"/>
      <c r="R480" s="268"/>
      <c r="S480" s="268"/>
      <c r="T480" s="269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70" t="s">
        <v>1375</v>
      </c>
      <c r="AU480" s="270" t="s">
        <v>82</v>
      </c>
      <c r="AV480" s="15" t="s">
        <v>167</v>
      </c>
      <c r="AW480" s="15" t="s">
        <v>35</v>
      </c>
      <c r="AX480" s="15" t="s">
        <v>80</v>
      </c>
      <c r="AY480" s="270" t="s">
        <v>160</v>
      </c>
    </row>
    <row r="481" s="2" customFormat="1" ht="24.15" customHeight="1">
      <c r="A481" s="40"/>
      <c r="B481" s="41"/>
      <c r="C481" s="214" t="s">
        <v>489</v>
      </c>
      <c r="D481" s="214" t="s">
        <v>163</v>
      </c>
      <c r="E481" s="215" t="s">
        <v>1706</v>
      </c>
      <c r="F481" s="216" t="s">
        <v>1707</v>
      </c>
      <c r="G481" s="217" t="s">
        <v>1421</v>
      </c>
      <c r="H481" s="218">
        <v>1.6359999999999999</v>
      </c>
      <c r="I481" s="219"/>
      <c r="J481" s="220">
        <f>ROUND(I481*H481,2)</f>
        <v>0</v>
      </c>
      <c r="K481" s="216" t="s">
        <v>1372</v>
      </c>
      <c r="L481" s="46"/>
      <c r="M481" s="221" t="s">
        <v>19</v>
      </c>
      <c r="N481" s="222" t="s">
        <v>44</v>
      </c>
      <c r="O481" s="86"/>
      <c r="P481" s="223">
        <f>O481*H481</f>
        <v>0</v>
      </c>
      <c r="Q481" s="223">
        <v>0</v>
      </c>
      <c r="R481" s="223">
        <f>Q481*H481</f>
        <v>0</v>
      </c>
      <c r="S481" s="223">
        <v>0</v>
      </c>
      <c r="T481" s="224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25" t="s">
        <v>189</v>
      </c>
      <c r="AT481" s="225" t="s">
        <v>163</v>
      </c>
      <c r="AU481" s="225" t="s">
        <v>82</v>
      </c>
      <c r="AY481" s="19" t="s">
        <v>160</v>
      </c>
      <c r="BE481" s="226">
        <f>IF(N481="základní",J481,0)</f>
        <v>0</v>
      </c>
      <c r="BF481" s="226">
        <f>IF(N481="snížená",J481,0)</f>
        <v>0</v>
      </c>
      <c r="BG481" s="226">
        <f>IF(N481="zákl. přenesená",J481,0)</f>
        <v>0</v>
      </c>
      <c r="BH481" s="226">
        <f>IF(N481="sníž. přenesená",J481,0)</f>
        <v>0</v>
      </c>
      <c r="BI481" s="226">
        <f>IF(N481="nulová",J481,0)</f>
        <v>0</v>
      </c>
      <c r="BJ481" s="19" t="s">
        <v>80</v>
      </c>
      <c r="BK481" s="226">
        <f>ROUND(I481*H481,2)</f>
        <v>0</v>
      </c>
      <c r="BL481" s="19" t="s">
        <v>189</v>
      </c>
      <c r="BM481" s="225" t="s">
        <v>481</v>
      </c>
    </row>
    <row r="482" s="2" customFormat="1">
      <c r="A482" s="40"/>
      <c r="B482" s="41"/>
      <c r="C482" s="42"/>
      <c r="D482" s="237" t="s">
        <v>1373</v>
      </c>
      <c r="E482" s="42"/>
      <c r="F482" s="238" t="s">
        <v>1708</v>
      </c>
      <c r="G482" s="42"/>
      <c r="H482" s="42"/>
      <c r="I482" s="234"/>
      <c r="J482" s="42"/>
      <c r="K482" s="42"/>
      <c r="L482" s="46"/>
      <c r="M482" s="235"/>
      <c r="N482" s="236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1373</v>
      </c>
      <c r="AU482" s="19" t="s">
        <v>82</v>
      </c>
    </row>
    <row r="483" s="12" customFormat="1" ht="22.8" customHeight="1">
      <c r="A483" s="12"/>
      <c r="B483" s="198"/>
      <c r="C483" s="199"/>
      <c r="D483" s="200" t="s">
        <v>72</v>
      </c>
      <c r="E483" s="212" t="s">
        <v>1709</v>
      </c>
      <c r="F483" s="212" t="s">
        <v>1710</v>
      </c>
      <c r="G483" s="199"/>
      <c r="H483" s="199"/>
      <c r="I483" s="202"/>
      <c r="J483" s="213">
        <f>BK483</f>
        <v>0</v>
      </c>
      <c r="K483" s="199"/>
      <c r="L483" s="204"/>
      <c r="M483" s="205"/>
      <c r="N483" s="206"/>
      <c r="O483" s="206"/>
      <c r="P483" s="207">
        <f>SUM(P484:P496)</f>
        <v>0</v>
      </c>
      <c r="Q483" s="206"/>
      <c r="R483" s="207">
        <f>SUM(R484:R496)</f>
        <v>0</v>
      </c>
      <c r="S483" s="206"/>
      <c r="T483" s="208">
        <f>SUM(T484:T496)</f>
        <v>0.0080000000000000002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09" t="s">
        <v>80</v>
      </c>
      <c r="AT483" s="210" t="s">
        <v>72</v>
      </c>
      <c r="AU483" s="210" t="s">
        <v>80</v>
      </c>
      <c r="AY483" s="209" t="s">
        <v>160</v>
      </c>
      <c r="BK483" s="211">
        <f>SUM(BK484:BK496)</f>
        <v>0</v>
      </c>
    </row>
    <row r="484" s="2" customFormat="1" ht="16.5" customHeight="1">
      <c r="A484" s="40"/>
      <c r="B484" s="41"/>
      <c r="C484" s="214" t="s">
        <v>1711</v>
      </c>
      <c r="D484" s="214" t="s">
        <v>163</v>
      </c>
      <c r="E484" s="215" t="s">
        <v>1712</v>
      </c>
      <c r="F484" s="216" t="s">
        <v>1713</v>
      </c>
      <c r="G484" s="217" t="s">
        <v>184</v>
      </c>
      <c r="H484" s="218">
        <v>9</v>
      </c>
      <c r="I484" s="219"/>
      <c r="J484" s="220">
        <f>ROUND(I484*H484,2)</f>
        <v>0</v>
      </c>
      <c r="K484" s="216" t="s">
        <v>19</v>
      </c>
      <c r="L484" s="46"/>
      <c r="M484" s="221" t="s">
        <v>19</v>
      </c>
      <c r="N484" s="222" t="s">
        <v>44</v>
      </c>
      <c r="O484" s="86"/>
      <c r="P484" s="223">
        <f>O484*H484</f>
        <v>0</v>
      </c>
      <c r="Q484" s="223">
        <v>0</v>
      </c>
      <c r="R484" s="223">
        <f>Q484*H484</f>
        <v>0</v>
      </c>
      <c r="S484" s="223">
        <v>0</v>
      </c>
      <c r="T484" s="224">
        <f>S484*H484</f>
        <v>0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25" t="s">
        <v>167</v>
      </c>
      <c r="AT484" s="225" t="s">
        <v>163</v>
      </c>
      <c r="AU484" s="225" t="s">
        <v>82</v>
      </c>
      <c r="AY484" s="19" t="s">
        <v>160</v>
      </c>
      <c r="BE484" s="226">
        <f>IF(N484="základní",J484,0)</f>
        <v>0</v>
      </c>
      <c r="BF484" s="226">
        <f>IF(N484="snížená",J484,0)</f>
        <v>0</v>
      </c>
      <c r="BG484" s="226">
        <f>IF(N484="zákl. přenesená",J484,0)</f>
        <v>0</v>
      </c>
      <c r="BH484" s="226">
        <f>IF(N484="sníž. přenesená",J484,0)</f>
        <v>0</v>
      </c>
      <c r="BI484" s="226">
        <f>IF(N484="nulová",J484,0)</f>
        <v>0</v>
      </c>
      <c r="BJ484" s="19" t="s">
        <v>80</v>
      </c>
      <c r="BK484" s="226">
        <f>ROUND(I484*H484,2)</f>
        <v>0</v>
      </c>
      <c r="BL484" s="19" t="s">
        <v>167</v>
      </c>
      <c r="BM484" s="225" t="s">
        <v>485</v>
      </c>
    </row>
    <row r="485" s="13" customFormat="1">
      <c r="A485" s="13"/>
      <c r="B485" s="239"/>
      <c r="C485" s="240"/>
      <c r="D485" s="232" t="s">
        <v>1375</v>
      </c>
      <c r="E485" s="241" t="s">
        <v>19</v>
      </c>
      <c r="F485" s="242" t="s">
        <v>1714</v>
      </c>
      <c r="G485" s="240"/>
      <c r="H485" s="241" t="s">
        <v>19</v>
      </c>
      <c r="I485" s="243"/>
      <c r="J485" s="240"/>
      <c r="K485" s="240"/>
      <c r="L485" s="244"/>
      <c r="M485" s="245"/>
      <c r="N485" s="246"/>
      <c r="O485" s="246"/>
      <c r="P485" s="246"/>
      <c r="Q485" s="246"/>
      <c r="R485" s="246"/>
      <c r="S485" s="246"/>
      <c r="T485" s="247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8" t="s">
        <v>1375</v>
      </c>
      <c r="AU485" s="248" t="s">
        <v>82</v>
      </c>
      <c r="AV485" s="13" t="s">
        <v>80</v>
      </c>
      <c r="AW485" s="13" t="s">
        <v>35</v>
      </c>
      <c r="AX485" s="13" t="s">
        <v>73</v>
      </c>
      <c r="AY485" s="248" t="s">
        <v>160</v>
      </c>
    </row>
    <row r="486" s="14" customFormat="1">
      <c r="A486" s="14"/>
      <c r="B486" s="249"/>
      <c r="C486" s="250"/>
      <c r="D486" s="232" t="s">
        <v>1375</v>
      </c>
      <c r="E486" s="251" t="s">
        <v>19</v>
      </c>
      <c r="F486" s="252" t="s">
        <v>186</v>
      </c>
      <c r="G486" s="250"/>
      <c r="H486" s="253">
        <v>7</v>
      </c>
      <c r="I486" s="254"/>
      <c r="J486" s="250"/>
      <c r="K486" s="250"/>
      <c r="L486" s="255"/>
      <c r="M486" s="256"/>
      <c r="N486" s="257"/>
      <c r="O486" s="257"/>
      <c r="P486" s="257"/>
      <c r="Q486" s="257"/>
      <c r="R486" s="257"/>
      <c r="S486" s="257"/>
      <c r="T486" s="258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9" t="s">
        <v>1375</v>
      </c>
      <c r="AU486" s="259" t="s">
        <v>82</v>
      </c>
      <c r="AV486" s="14" t="s">
        <v>82</v>
      </c>
      <c r="AW486" s="14" t="s">
        <v>35</v>
      </c>
      <c r="AX486" s="14" t="s">
        <v>73</v>
      </c>
      <c r="AY486" s="259" t="s">
        <v>160</v>
      </c>
    </row>
    <row r="487" s="13" customFormat="1">
      <c r="A487" s="13"/>
      <c r="B487" s="239"/>
      <c r="C487" s="240"/>
      <c r="D487" s="232" t="s">
        <v>1375</v>
      </c>
      <c r="E487" s="241" t="s">
        <v>19</v>
      </c>
      <c r="F487" s="242" t="s">
        <v>1715</v>
      </c>
      <c r="G487" s="240"/>
      <c r="H487" s="241" t="s">
        <v>19</v>
      </c>
      <c r="I487" s="243"/>
      <c r="J487" s="240"/>
      <c r="K487" s="240"/>
      <c r="L487" s="244"/>
      <c r="M487" s="245"/>
      <c r="N487" s="246"/>
      <c r="O487" s="246"/>
      <c r="P487" s="246"/>
      <c r="Q487" s="246"/>
      <c r="R487" s="246"/>
      <c r="S487" s="246"/>
      <c r="T487" s="247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8" t="s">
        <v>1375</v>
      </c>
      <c r="AU487" s="248" t="s">
        <v>82</v>
      </c>
      <c r="AV487" s="13" t="s">
        <v>80</v>
      </c>
      <c r="AW487" s="13" t="s">
        <v>35</v>
      </c>
      <c r="AX487" s="13" t="s">
        <v>73</v>
      </c>
      <c r="AY487" s="248" t="s">
        <v>160</v>
      </c>
    </row>
    <row r="488" s="14" customFormat="1">
      <c r="A488" s="14"/>
      <c r="B488" s="249"/>
      <c r="C488" s="250"/>
      <c r="D488" s="232" t="s">
        <v>1375</v>
      </c>
      <c r="E488" s="251" t="s">
        <v>19</v>
      </c>
      <c r="F488" s="252" t="s">
        <v>82</v>
      </c>
      <c r="G488" s="250"/>
      <c r="H488" s="253">
        <v>2</v>
      </c>
      <c r="I488" s="254"/>
      <c r="J488" s="250"/>
      <c r="K488" s="250"/>
      <c r="L488" s="255"/>
      <c r="M488" s="256"/>
      <c r="N488" s="257"/>
      <c r="O488" s="257"/>
      <c r="P488" s="257"/>
      <c r="Q488" s="257"/>
      <c r="R488" s="257"/>
      <c r="S488" s="257"/>
      <c r="T488" s="258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9" t="s">
        <v>1375</v>
      </c>
      <c r="AU488" s="259" t="s">
        <v>82</v>
      </c>
      <c r="AV488" s="14" t="s">
        <v>82</v>
      </c>
      <c r="AW488" s="14" t="s">
        <v>35</v>
      </c>
      <c r="AX488" s="14" t="s">
        <v>73</v>
      </c>
      <c r="AY488" s="259" t="s">
        <v>160</v>
      </c>
    </row>
    <row r="489" s="15" customFormat="1">
      <c r="A489" s="15"/>
      <c r="B489" s="260"/>
      <c r="C489" s="261"/>
      <c r="D489" s="232" t="s">
        <v>1375</v>
      </c>
      <c r="E489" s="262" t="s">
        <v>19</v>
      </c>
      <c r="F489" s="263" t="s">
        <v>1377</v>
      </c>
      <c r="G489" s="261"/>
      <c r="H489" s="264">
        <v>9</v>
      </c>
      <c r="I489" s="265"/>
      <c r="J489" s="261"/>
      <c r="K489" s="261"/>
      <c r="L489" s="266"/>
      <c r="M489" s="267"/>
      <c r="N489" s="268"/>
      <c r="O489" s="268"/>
      <c r="P489" s="268"/>
      <c r="Q489" s="268"/>
      <c r="R489" s="268"/>
      <c r="S489" s="268"/>
      <c r="T489" s="269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70" t="s">
        <v>1375</v>
      </c>
      <c r="AU489" s="270" t="s">
        <v>82</v>
      </c>
      <c r="AV489" s="15" t="s">
        <v>167</v>
      </c>
      <c r="AW489" s="15" t="s">
        <v>35</v>
      </c>
      <c r="AX489" s="15" t="s">
        <v>80</v>
      </c>
      <c r="AY489" s="270" t="s">
        <v>160</v>
      </c>
    </row>
    <row r="490" s="2" customFormat="1" ht="16.5" customHeight="1">
      <c r="A490" s="40"/>
      <c r="B490" s="41"/>
      <c r="C490" s="214" t="s">
        <v>492</v>
      </c>
      <c r="D490" s="214" t="s">
        <v>163</v>
      </c>
      <c r="E490" s="215" t="s">
        <v>1716</v>
      </c>
      <c r="F490" s="216" t="s">
        <v>1717</v>
      </c>
      <c r="G490" s="217" t="s">
        <v>184</v>
      </c>
      <c r="H490" s="218">
        <v>4</v>
      </c>
      <c r="I490" s="219"/>
      <c r="J490" s="220">
        <f>ROUND(I490*H490,2)</f>
        <v>0</v>
      </c>
      <c r="K490" s="216" t="s">
        <v>19</v>
      </c>
      <c r="L490" s="46"/>
      <c r="M490" s="221" t="s">
        <v>19</v>
      </c>
      <c r="N490" s="222" t="s">
        <v>44</v>
      </c>
      <c r="O490" s="86"/>
      <c r="P490" s="223">
        <f>O490*H490</f>
        <v>0</v>
      </c>
      <c r="Q490" s="223">
        <v>0</v>
      </c>
      <c r="R490" s="223">
        <f>Q490*H490</f>
        <v>0</v>
      </c>
      <c r="S490" s="223">
        <v>0.002</v>
      </c>
      <c r="T490" s="224">
        <f>S490*H490</f>
        <v>0.0080000000000000002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25" t="s">
        <v>167</v>
      </c>
      <c r="AT490" s="225" t="s">
        <v>163</v>
      </c>
      <c r="AU490" s="225" t="s">
        <v>82</v>
      </c>
      <c r="AY490" s="19" t="s">
        <v>160</v>
      </c>
      <c r="BE490" s="226">
        <f>IF(N490="základní",J490,0)</f>
        <v>0</v>
      </c>
      <c r="BF490" s="226">
        <f>IF(N490="snížená",J490,0)</f>
        <v>0</v>
      </c>
      <c r="BG490" s="226">
        <f>IF(N490="zákl. přenesená",J490,0)</f>
        <v>0</v>
      </c>
      <c r="BH490" s="226">
        <f>IF(N490="sníž. přenesená",J490,0)</f>
        <v>0</v>
      </c>
      <c r="BI490" s="226">
        <f>IF(N490="nulová",J490,0)</f>
        <v>0</v>
      </c>
      <c r="BJ490" s="19" t="s">
        <v>80</v>
      </c>
      <c r="BK490" s="226">
        <f>ROUND(I490*H490,2)</f>
        <v>0</v>
      </c>
      <c r="BL490" s="19" t="s">
        <v>167</v>
      </c>
      <c r="BM490" s="225" t="s">
        <v>490</v>
      </c>
    </row>
    <row r="491" s="13" customFormat="1">
      <c r="A491" s="13"/>
      <c r="B491" s="239"/>
      <c r="C491" s="240"/>
      <c r="D491" s="232" t="s">
        <v>1375</v>
      </c>
      <c r="E491" s="241" t="s">
        <v>19</v>
      </c>
      <c r="F491" s="242" t="s">
        <v>1718</v>
      </c>
      <c r="G491" s="240"/>
      <c r="H491" s="241" t="s">
        <v>19</v>
      </c>
      <c r="I491" s="243"/>
      <c r="J491" s="240"/>
      <c r="K491" s="240"/>
      <c r="L491" s="244"/>
      <c r="M491" s="245"/>
      <c r="N491" s="246"/>
      <c r="O491" s="246"/>
      <c r="P491" s="246"/>
      <c r="Q491" s="246"/>
      <c r="R491" s="246"/>
      <c r="S491" s="246"/>
      <c r="T491" s="247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8" t="s">
        <v>1375</v>
      </c>
      <c r="AU491" s="248" t="s">
        <v>82</v>
      </c>
      <c r="AV491" s="13" t="s">
        <v>80</v>
      </c>
      <c r="AW491" s="13" t="s">
        <v>35</v>
      </c>
      <c r="AX491" s="13" t="s">
        <v>73</v>
      </c>
      <c r="AY491" s="248" t="s">
        <v>160</v>
      </c>
    </row>
    <row r="492" s="14" customFormat="1">
      <c r="A492" s="14"/>
      <c r="B492" s="249"/>
      <c r="C492" s="250"/>
      <c r="D492" s="232" t="s">
        <v>1375</v>
      </c>
      <c r="E492" s="251" t="s">
        <v>19</v>
      </c>
      <c r="F492" s="252" t="s">
        <v>167</v>
      </c>
      <c r="G492" s="250"/>
      <c r="H492" s="253">
        <v>4</v>
      </c>
      <c r="I492" s="254"/>
      <c r="J492" s="250"/>
      <c r="K492" s="250"/>
      <c r="L492" s="255"/>
      <c r="M492" s="256"/>
      <c r="N492" s="257"/>
      <c r="O492" s="257"/>
      <c r="P492" s="257"/>
      <c r="Q492" s="257"/>
      <c r="R492" s="257"/>
      <c r="S492" s="257"/>
      <c r="T492" s="258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9" t="s">
        <v>1375</v>
      </c>
      <c r="AU492" s="259" t="s">
        <v>82</v>
      </c>
      <c r="AV492" s="14" t="s">
        <v>82</v>
      </c>
      <c r="AW492" s="14" t="s">
        <v>35</v>
      </c>
      <c r="AX492" s="14" t="s">
        <v>73</v>
      </c>
      <c r="AY492" s="259" t="s">
        <v>160</v>
      </c>
    </row>
    <row r="493" s="15" customFormat="1">
      <c r="A493" s="15"/>
      <c r="B493" s="260"/>
      <c r="C493" s="261"/>
      <c r="D493" s="232" t="s">
        <v>1375</v>
      </c>
      <c r="E493" s="262" t="s">
        <v>19</v>
      </c>
      <c r="F493" s="263" t="s">
        <v>1377</v>
      </c>
      <c r="G493" s="261"/>
      <c r="H493" s="264">
        <v>4</v>
      </c>
      <c r="I493" s="265"/>
      <c r="J493" s="261"/>
      <c r="K493" s="261"/>
      <c r="L493" s="266"/>
      <c r="M493" s="267"/>
      <c r="N493" s="268"/>
      <c r="O493" s="268"/>
      <c r="P493" s="268"/>
      <c r="Q493" s="268"/>
      <c r="R493" s="268"/>
      <c r="S493" s="268"/>
      <c r="T493" s="269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70" t="s">
        <v>1375</v>
      </c>
      <c r="AU493" s="270" t="s">
        <v>82</v>
      </c>
      <c r="AV493" s="15" t="s">
        <v>167</v>
      </c>
      <c r="AW493" s="15" t="s">
        <v>35</v>
      </c>
      <c r="AX493" s="15" t="s">
        <v>80</v>
      </c>
      <c r="AY493" s="270" t="s">
        <v>160</v>
      </c>
    </row>
    <row r="494" s="2" customFormat="1" ht="16.5" customHeight="1">
      <c r="A494" s="40"/>
      <c r="B494" s="41"/>
      <c r="C494" s="271" t="s">
        <v>1719</v>
      </c>
      <c r="D494" s="271" t="s">
        <v>1287</v>
      </c>
      <c r="E494" s="272" t="s">
        <v>1720</v>
      </c>
      <c r="F494" s="273" t="s">
        <v>1721</v>
      </c>
      <c r="G494" s="274" t="s">
        <v>184</v>
      </c>
      <c r="H494" s="275">
        <v>7</v>
      </c>
      <c r="I494" s="276"/>
      <c r="J494" s="277">
        <f>ROUND(I494*H494,2)</f>
        <v>0</v>
      </c>
      <c r="K494" s="273" t="s">
        <v>19</v>
      </c>
      <c r="L494" s="278"/>
      <c r="M494" s="279" t="s">
        <v>19</v>
      </c>
      <c r="N494" s="280" t="s">
        <v>44</v>
      </c>
      <c r="O494" s="86"/>
      <c r="P494" s="223">
        <f>O494*H494</f>
        <v>0</v>
      </c>
      <c r="Q494" s="223">
        <v>0</v>
      </c>
      <c r="R494" s="223">
        <f>Q494*H494</f>
        <v>0</v>
      </c>
      <c r="S494" s="223">
        <v>0</v>
      </c>
      <c r="T494" s="224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25" t="s">
        <v>190</v>
      </c>
      <c r="AT494" s="225" t="s">
        <v>1287</v>
      </c>
      <c r="AU494" s="225" t="s">
        <v>82</v>
      </c>
      <c r="AY494" s="19" t="s">
        <v>160</v>
      </c>
      <c r="BE494" s="226">
        <f>IF(N494="základní",J494,0)</f>
        <v>0</v>
      </c>
      <c r="BF494" s="226">
        <f>IF(N494="snížená",J494,0)</f>
        <v>0</v>
      </c>
      <c r="BG494" s="226">
        <f>IF(N494="zákl. přenesená",J494,0)</f>
        <v>0</v>
      </c>
      <c r="BH494" s="226">
        <f>IF(N494="sníž. přenesená",J494,0)</f>
        <v>0</v>
      </c>
      <c r="BI494" s="226">
        <f>IF(N494="nulová",J494,0)</f>
        <v>0</v>
      </c>
      <c r="BJ494" s="19" t="s">
        <v>80</v>
      </c>
      <c r="BK494" s="226">
        <f>ROUND(I494*H494,2)</f>
        <v>0</v>
      </c>
      <c r="BL494" s="19" t="s">
        <v>167</v>
      </c>
      <c r="BM494" s="225" t="s">
        <v>1722</v>
      </c>
    </row>
    <row r="495" s="2" customFormat="1" ht="16.5" customHeight="1">
      <c r="A495" s="40"/>
      <c r="B495" s="41"/>
      <c r="C495" s="271" t="s">
        <v>495</v>
      </c>
      <c r="D495" s="271" t="s">
        <v>1287</v>
      </c>
      <c r="E495" s="272" t="s">
        <v>1723</v>
      </c>
      <c r="F495" s="273" t="s">
        <v>1724</v>
      </c>
      <c r="G495" s="274" t="s">
        <v>184</v>
      </c>
      <c r="H495" s="275">
        <v>2</v>
      </c>
      <c r="I495" s="276"/>
      <c r="J495" s="277">
        <f>ROUND(I495*H495,2)</f>
        <v>0</v>
      </c>
      <c r="K495" s="273" t="s">
        <v>19</v>
      </c>
      <c r="L495" s="278"/>
      <c r="M495" s="279" t="s">
        <v>19</v>
      </c>
      <c r="N495" s="280" t="s">
        <v>44</v>
      </c>
      <c r="O495" s="86"/>
      <c r="P495" s="223">
        <f>O495*H495</f>
        <v>0</v>
      </c>
      <c r="Q495" s="223">
        <v>0</v>
      </c>
      <c r="R495" s="223">
        <f>Q495*H495</f>
        <v>0</v>
      </c>
      <c r="S495" s="223">
        <v>0</v>
      </c>
      <c r="T495" s="224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25" t="s">
        <v>190</v>
      </c>
      <c r="AT495" s="225" t="s">
        <v>1287</v>
      </c>
      <c r="AU495" s="225" t="s">
        <v>82</v>
      </c>
      <c r="AY495" s="19" t="s">
        <v>160</v>
      </c>
      <c r="BE495" s="226">
        <f>IF(N495="základní",J495,0)</f>
        <v>0</v>
      </c>
      <c r="BF495" s="226">
        <f>IF(N495="snížená",J495,0)</f>
        <v>0</v>
      </c>
      <c r="BG495" s="226">
        <f>IF(N495="zákl. přenesená",J495,0)</f>
        <v>0</v>
      </c>
      <c r="BH495" s="226">
        <f>IF(N495="sníž. přenesená",J495,0)</f>
        <v>0</v>
      </c>
      <c r="BI495" s="226">
        <f>IF(N495="nulová",J495,0)</f>
        <v>0</v>
      </c>
      <c r="BJ495" s="19" t="s">
        <v>80</v>
      </c>
      <c r="BK495" s="226">
        <f>ROUND(I495*H495,2)</f>
        <v>0</v>
      </c>
      <c r="BL495" s="19" t="s">
        <v>167</v>
      </c>
      <c r="BM495" s="225" t="s">
        <v>1725</v>
      </c>
    </row>
    <row r="496" s="2" customFormat="1" ht="16.5" customHeight="1">
      <c r="A496" s="40"/>
      <c r="B496" s="41"/>
      <c r="C496" s="214" t="s">
        <v>1726</v>
      </c>
      <c r="D496" s="214" t="s">
        <v>163</v>
      </c>
      <c r="E496" s="215" t="s">
        <v>1727</v>
      </c>
      <c r="F496" s="216" t="s">
        <v>1728</v>
      </c>
      <c r="G496" s="217" t="s">
        <v>1729</v>
      </c>
      <c r="H496" s="281"/>
      <c r="I496" s="219"/>
      <c r="J496" s="220">
        <f>ROUND(I496*H496,2)</f>
        <v>0</v>
      </c>
      <c r="K496" s="216" t="s">
        <v>19</v>
      </c>
      <c r="L496" s="46"/>
      <c r="M496" s="221" t="s">
        <v>19</v>
      </c>
      <c r="N496" s="222" t="s">
        <v>44</v>
      </c>
      <c r="O496" s="86"/>
      <c r="P496" s="223">
        <f>O496*H496</f>
        <v>0</v>
      </c>
      <c r="Q496" s="223">
        <v>0</v>
      </c>
      <c r="R496" s="223">
        <f>Q496*H496</f>
        <v>0</v>
      </c>
      <c r="S496" s="223">
        <v>0</v>
      </c>
      <c r="T496" s="224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25" t="s">
        <v>167</v>
      </c>
      <c r="AT496" s="225" t="s">
        <v>163</v>
      </c>
      <c r="AU496" s="225" t="s">
        <v>82</v>
      </c>
      <c r="AY496" s="19" t="s">
        <v>160</v>
      </c>
      <c r="BE496" s="226">
        <f>IF(N496="základní",J496,0)</f>
        <v>0</v>
      </c>
      <c r="BF496" s="226">
        <f>IF(N496="snížená",J496,0)</f>
        <v>0</v>
      </c>
      <c r="BG496" s="226">
        <f>IF(N496="zákl. přenesená",J496,0)</f>
        <v>0</v>
      </c>
      <c r="BH496" s="226">
        <f>IF(N496="sníž. přenesená",J496,0)</f>
        <v>0</v>
      </c>
      <c r="BI496" s="226">
        <f>IF(N496="nulová",J496,0)</f>
        <v>0</v>
      </c>
      <c r="BJ496" s="19" t="s">
        <v>80</v>
      </c>
      <c r="BK496" s="226">
        <f>ROUND(I496*H496,2)</f>
        <v>0</v>
      </c>
      <c r="BL496" s="19" t="s">
        <v>167</v>
      </c>
      <c r="BM496" s="225" t="s">
        <v>504</v>
      </c>
    </row>
    <row r="497" s="12" customFormat="1" ht="22.8" customHeight="1">
      <c r="A497" s="12"/>
      <c r="B497" s="198"/>
      <c r="C497" s="199"/>
      <c r="D497" s="200" t="s">
        <v>72</v>
      </c>
      <c r="E497" s="212" t="s">
        <v>1730</v>
      </c>
      <c r="F497" s="212" t="s">
        <v>1731</v>
      </c>
      <c r="G497" s="199"/>
      <c r="H497" s="199"/>
      <c r="I497" s="202"/>
      <c r="J497" s="213">
        <f>BK497</f>
        <v>0</v>
      </c>
      <c r="K497" s="199"/>
      <c r="L497" s="204"/>
      <c r="M497" s="205"/>
      <c r="N497" s="206"/>
      <c r="O497" s="206"/>
      <c r="P497" s="207">
        <f>SUM(P498:P633)</f>
        <v>0</v>
      </c>
      <c r="Q497" s="206"/>
      <c r="R497" s="207">
        <f>SUM(R498:R633)</f>
        <v>2.3783804799999997</v>
      </c>
      <c r="S497" s="206"/>
      <c r="T497" s="208">
        <f>SUM(T498:T633)</f>
        <v>1.4722378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209" t="s">
        <v>82</v>
      </c>
      <c r="AT497" s="210" t="s">
        <v>72</v>
      </c>
      <c r="AU497" s="210" t="s">
        <v>80</v>
      </c>
      <c r="AY497" s="209" t="s">
        <v>160</v>
      </c>
      <c r="BK497" s="211">
        <f>SUM(BK498:BK633)</f>
        <v>0</v>
      </c>
    </row>
    <row r="498" s="2" customFormat="1" ht="16.5" customHeight="1">
      <c r="A498" s="40"/>
      <c r="B498" s="41"/>
      <c r="C498" s="214" t="s">
        <v>325</v>
      </c>
      <c r="D498" s="214" t="s">
        <v>163</v>
      </c>
      <c r="E498" s="215" t="s">
        <v>1732</v>
      </c>
      <c r="F498" s="216" t="s">
        <v>1733</v>
      </c>
      <c r="G498" s="217" t="s">
        <v>184</v>
      </c>
      <c r="H498" s="218">
        <v>12</v>
      </c>
      <c r="I498" s="219"/>
      <c r="J498" s="220">
        <f>ROUND(I498*H498,2)</f>
        <v>0</v>
      </c>
      <c r="K498" s="216" t="s">
        <v>19</v>
      </c>
      <c r="L498" s="46"/>
      <c r="M498" s="221" t="s">
        <v>19</v>
      </c>
      <c r="N498" s="222" t="s">
        <v>44</v>
      </c>
      <c r="O498" s="86"/>
      <c r="P498" s="223">
        <f>O498*H498</f>
        <v>0</v>
      </c>
      <c r="Q498" s="223">
        <v>0.00332</v>
      </c>
      <c r="R498" s="223">
        <f>Q498*H498</f>
        <v>0.03984</v>
      </c>
      <c r="S498" s="223">
        <v>0</v>
      </c>
      <c r="T498" s="224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25" t="s">
        <v>189</v>
      </c>
      <c r="AT498" s="225" t="s">
        <v>163</v>
      </c>
      <c r="AU498" s="225" t="s">
        <v>82</v>
      </c>
      <c r="AY498" s="19" t="s">
        <v>160</v>
      </c>
      <c r="BE498" s="226">
        <f>IF(N498="základní",J498,0)</f>
        <v>0</v>
      </c>
      <c r="BF498" s="226">
        <f>IF(N498="snížená",J498,0)</f>
        <v>0</v>
      </c>
      <c r="BG498" s="226">
        <f>IF(N498="zákl. přenesená",J498,0)</f>
        <v>0</v>
      </c>
      <c r="BH498" s="226">
        <f>IF(N498="sníž. přenesená",J498,0)</f>
        <v>0</v>
      </c>
      <c r="BI498" s="226">
        <f>IF(N498="nulová",J498,0)</f>
        <v>0</v>
      </c>
      <c r="BJ498" s="19" t="s">
        <v>80</v>
      </c>
      <c r="BK498" s="226">
        <f>ROUND(I498*H498,2)</f>
        <v>0</v>
      </c>
      <c r="BL498" s="19" t="s">
        <v>189</v>
      </c>
      <c r="BM498" s="225" t="s">
        <v>510</v>
      </c>
    </row>
    <row r="499" s="13" customFormat="1">
      <c r="A499" s="13"/>
      <c r="B499" s="239"/>
      <c r="C499" s="240"/>
      <c r="D499" s="232" t="s">
        <v>1375</v>
      </c>
      <c r="E499" s="241" t="s">
        <v>19</v>
      </c>
      <c r="F499" s="242" t="s">
        <v>1734</v>
      </c>
      <c r="G499" s="240"/>
      <c r="H499" s="241" t="s">
        <v>19</v>
      </c>
      <c r="I499" s="243"/>
      <c r="J499" s="240"/>
      <c r="K499" s="240"/>
      <c r="L499" s="244"/>
      <c r="M499" s="245"/>
      <c r="N499" s="246"/>
      <c r="O499" s="246"/>
      <c r="P499" s="246"/>
      <c r="Q499" s="246"/>
      <c r="R499" s="246"/>
      <c r="S499" s="246"/>
      <c r="T499" s="247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8" t="s">
        <v>1375</v>
      </c>
      <c r="AU499" s="248" t="s">
        <v>82</v>
      </c>
      <c r="AV499" s="13" t="s">
        <v>80</v>
      </c>
      <c r="AW499" s="13" t="s">
        <v>35</v>
      </c>
      <c r="AX499" s="13" t="s">
        <v>73</v>
      </c>
      <c r="AY499" s="248" t="s">
        <v>160</v>
      </c>
    </row>
    <row r="500" s="14" customFormat="1">
      <c r="A500" s="14"/>
      <c r="B500" s="249"/>
      <c r="C500" s="250"/>
      <c r="D500" s="232" t="s">
        <v>1375</v>
      </c>
      <c r="E500" s="251" t="s">
        <v>19</v>
      </c>
      <c r="F500" s="252" t="s">
        <v>176</v>
      </c>
      <c r="G500" s="250"/>
      <c r="H500" s="253">
        <v>10</v>
      </c>
      <c r="I500" s="254"/>
      <c r="J500" s="250"/>
      <c r="K500" s="250"/>
      <c r="L500" s="255"/>
      <c r="M500" s="256"/>
      <c r="N500" s="257"/>
      <c r="O500" s="257"/>
      <c r="P500" s="257"/>
      <c r="Q500" s="257"/>
      <c r="R500" s="257"/>
      <c r="S500" s="257"/>
      <c r="T500" s="258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9" t="s">
        <v>1375</v>
      </c>
      <c r="AU500" s="259" t="s">
        <v>82</v>
      </c>
      <c r="AV500" s="14" t="s">
        <v>82</v>
      </c>
      <c r="AW500" s="14" t="s">
        <v>35</v>
      </c>
      <c r="AX500" s="14" t="s">
        <v>73</v>
      </c>
      <c r="AY500" s="259" t="s">
        <v>160</v>
      </c>
    </row>
    <row r="501" s="13" customFormat="1">
      <c r="A501" s="13"/>
      <c r="B501" s="239"/>
      <c r="C501" s="240"/>
      <c r="D501" s="232" t="s">
        <v>1375</v>
      </c>
      <c r="E501" s="241" t="s">
        <v>19</v>
      </c>
      <c r="F501" s="242" t="s">
        <v>1735</v>
      </c>
      <c r="G501" s="240"/>
      <c r="H501" s="241" t="s">
        <v>19</v>
      </c>
      <c r="I501" s="243"/>
      <c r="J501" s="240"/>
      <c r="K501" s="240"/>
      <c r="L501" s="244"/>
      <c r="M501" s="245"/>
      <c r="N501" s="246"/>
      <c r="O501" s="246"/>
      <c r="P501" s="246"/>
      <c r="Q501" s="246"/>
      <c r="R501" s="246"/>
      <c r="S501" s="246"/>
      <c r="T501" s="247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8" t="s">
        <v>1375</v>
      </c>
      <c r="AU501" s="248" t="s">
        <v>82</v>
      </c>
      <c r="AV501" s="13" t="s">
        <v>80</v>
      </c>
      <c r="AW501" s="13" t="s">
        <v>35</v>
      </c>
      <c r="AX501" s="13" t="s">
        <v>73</v>
      </c>
      <c r="AY501" s="248" t="s">
        <v>160</v>
      </c>
    </row>
    <row r="502" s="14" customFormat="1">
      <c r="A502" s="14"/>
      <c r="B502" s="249"/>
      <c r="C502" s="250"/>
      <c r="D502" s="232" t="s">
        <v>1375</v>
      </c>
      <c r="E502" s="251" t="s">
        <v>19</v>
      </c>
      <c r="F502" s="252" t="s">
        <v>82</v>
      </c>
      <c r="G502" s="250"/>
      <c r="H502" s="253">
        <v>2</v>
      </c>
      <c r="I502" s="254"/>
      <c r="J502" s="250"/>
      <c r="K502" s="250"/>
      <c r="L502" s="255"/>
      <c r="M502" s="256"/>
      <c r="N502" s="257"/>
      <c r="O502" s="257"/>
      <c r="P502" s="257"/>
      <c r="Q502" s="257"/>
      <c r="R502" s="257"/>
      <c r="S502" s="257"/>
      <c r="T502" s="258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9" t="s">
        <v>1375</v>
      </c>
      <c r="AU502" s="259" t="s">
        <v>82</v>
      </c>
      <c r="AV502" s="14" t="s">
        <v>82</v>
      </c>
      <c r="AW502" s="14" t="s">
        <v>35</v>
      </c>
      <c r="AX502" s="14" t="s">
        <v>73</v>
      </c>
      <c r="AY502" s="259" t="s">
        <v>160</v>
      </c>
    </row>
    <row r="503" s="15" customFormat="1">
      <c r="A503" s="15"/>
      <c r="B503" s="260"/>
      <c r="C503" s="261"/>
      <c r="D503" s="232" t="s">
        <v>1375</v>
      </c>
      <c r="E503" s="262" t="s">
        <v>19</v>
      </c>
      <c r="F503" s="263" t="s">
        <v>1377</v>
      </c>
      <c r="G503" s="261"/>
      <c r="H503" s="264">
        <v>12</v>
      </c>
      <c r="I503" s="265"/>
      <c r="J503" s="261"/>
      <c r="K503" s="261"/>
      <c r="L503" s="266"/>
      <c r="M503" s="267"/>
      <c r="N503" s="268"/>
      <c r="O503" s="268"/>
      <c r="P503" s="268"/>
      <c r="Q503" s="268"/>
      <c r="R503" s="268"/>
      <c r="S503" s="268"/>
      <c r="T503" s="269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70" t="s">
        <v>1375</v>
      </c>
      <c r="AU503" s="270" t="s">
        <v>82</v>
      </c>
      <c r="AV503" s="15" t="s">
        <v>167</v>
      </c>
      <c r="AW503" s="15" t="s">
        <v>35</v>
      </c>
      <c r="AX503" s="15" t="s">
        <v>80</v>
      </c>
      <c r="AY503" s="270" t="s">
        <v>160</v>
      </c>
    </row>
    <row r="504" s="2" customFormat="1" ht="16.5" customHeight="1">
      <c r="A504" s="40"/>
      <c r="B504" s="41"/>
      <c r="C504" s="214" t="s">
        <v>1736</v>
      </c>
      <c r="D504" s="214" t="s">
        <v>163</v>
      </c>
      <c r="E504" s="215" t="s">
        <v>1737</v>
      </c>
      <c r="F504" s="216" t="s">
        <v>1738</v>
      </c>
      <c r="G504" s="217" t="s">
        <v>184</v>
      </c>
      <c r="H504" s="218">
        <v>16</v>
      </c>
      <c r="I504" s="219"/>
      <c r="J504" s="220">
        <f>ROUND(I504*H504,2)</f>
        <v>0</v>
      </c>
      <c r="K504" s="216" t="s">
        <v>19</v>
      </c>
      <c r="L504" s="46"/>
      <c r="M504" s="221" t="s">
        <v>19</v>
      </c>
      <c r="N504" s="222" t="s">
        <v>44</v>
      </c>
      <c r="O504" s="86"/>
      <c r="P504" s="223">
        <f>O504*H504</f>
        <v>0</v>
      </c>
      <c r="Q504" s="223">
        <v>0</v>
      </c>
      <c r="R504" s="223">
        <f>Q504*H504</f>
        <v>0</v>
      </c>
      <c r="S504" s="223">
        <v>0</v>
      </c>
      <c r="T504" s="224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25" t="s">
        <v>189</v>
      </c>
      <c r="AT504" s="225" t="s">
        <v>163</v>
      </c>
      <c r="AU504" s="225" t="s">
        <v>82</v>
      </c>
      <c r="AY504" s="19" t="s">
        <v>160</v>
      </c>
      <c r="BE504" s="226">
        <f>IF(N504="základní",J504,0)</f>
        <v>0</v>
      </c>
      <c r="BF504" s="226">
        <f>IF(N504="snížená",J504,0)</f>
        <v>0</v>
      </c>
      <c r="BG504" s="226">
        <f>IF(N504="zákl. přenesená",J504,0)</f>
        <v>0</v>
      </c>
      <c r="BH504" s="226">
        <f>IF(N504="sníž. přenesená",J504,0)</f>
        <v>0</v>
      </c>
      <c r="BI504" s="226">
        <f>IF(N504="nulová",J504,0)</f>
        <v>0</v>
      </c>
      <c r="BJ504" s="19" t="s">
        <v>80</v>
      </c>
      <c r="BK504" s="226">
        <f>ROUND(I504*H504,2)</f>
        <v>0</v>
      </c>
      <c r="BL504" s="19" t="s">
        <v>189</v>
      </c>
      <c r="BM504" s="225" t="s">
        <v>514</v>
      </c>
    </row>
    <row r="505" s="13" customFormat="1">
      <c r="A505" s="13"/>
      <c r="B505" s="239"/>
      <c r="C505" s="240"/>
      <c r="D505" s="232" t="s">
        <v>1375</v>
      </c>
      <c r="E505" s="241" t="s">
        <v>19</v>
      </c>
      <c r="F505" s="242" t="s">
        <v>1739</v>
      </c>
      <c r="G505" s="240"/>
      <c r="H505" s="241" t="s">
        <v>19</v>
      </c>
      <c r="I505" s="243"/>
      <c r="J505" s="240"/>
      <c r="K505" s="240"/>
      <c r="L505" s="244"/>
      <c r="M505" s="245"/>
      <c r="N505" s="246"/>
      <c r="O505" s="246"/>
      <c r="P505" s="246"/>
      <c r="Q505" s="246"/>
      <c r="R505" s="246"/>
      <c r="S505" s="246"/>
      <c r="T505" s="247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8" t="s">
        <v>1375</v>
      </c>
      <c r="AU505" s="248" t="s">
        <v>82</v>
      </c>
      <c r="AV505" s="13" t="s">
        <v>80</v>
      </c>
      <c r="AW505" s="13" t="s">
        <v>35</v>
      </c>
      <c r="AX505" s="13" t="s">
        <v>73</v>
      </c>
      <c r="AY505" s="248" t="s">
        <v>160</v>
      </c>
    </row>
    <row r="506" s="14" customFormat="1">
      <c r="A506" s="14"/>
      <c r="B506" s="249"/>
      <c r="C506" s="250"/>
      <c r="D506" s="232" t="s">
        <v>1375</v>
      </c>
      <c r="E506" s="251" t="s">
        <v>19</v>
      </c>
      <c r="F506" s="252" t="s">
        <v>189</v>
      </c>
      <c r="G506" s="250"/>
      <c r="H506" s="253">
        <v>16</v>
      </c>
      <c r="I506" s="254"/>
      <c r="J506" s="250"/>
      <c r="K506" s="250"/>
      <c r="L506" s="255"/>
      <c r="M506" s="256"/>
      <c r="N506" s="257"/>
      <c r="O506" s="257"/>
      <c r="P506" s="257"/>
      <c r="Q506" s="257"/>
      <c r="R506" s="257"/>
      <c r="S506" s="257"/>
      <c r="T506" s="258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9" t="s">
        <v>1375</v>
      </c>
      <c r="AU506" s="259" t="s">
        <v>82</v>
      </c>
      <c r="AV506" s="14" t="s">
        <v>82</v>
      </c>
      <c r="AW506" s="14" t="s">
        <v>35</v>
      </c>
      <c r="AX506" s="14" t="s">
        <v>73</v>
      </c>
      <c r="AY506" s="259" t="s">
        <v>160</v>
      </c>
    </row>
    <row r="507" s="15" customFormat="1">
      <c r="A507" s="15"/>
      <c r="B507" s="260"/>
      <c r="C507" s="261"/>
      <c r="D507" s="232" t="s">
        <v>1375</v>
      </c>
      <c r="E507" s="262" t="s">
        <v>19</v>
      </c>
      <c r="F507" s="263" t="s">
        <v>1377</v>
      </c>
      <c r="G507" s="261"/>
      <c r="H507" s="264">
        <v>16</v>
      </c>
      <c r="I507" s="265"/>
      <c r="J507" s="261"/>
      <c r="K507" s="261"/>
      <c r="L507" s="266"/>
      <c r="M507" s="267"/>
      <c r="N507" s="268"/>
      <c r="O507" s="268"/>
      <c r="P507" s="268"/>
      <c r="Q507" s="268"/>
      <c r="R507" s="268"/>
      <c r="S507" s="268"/>
      <c r="T507" s="269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70" t="s">
        <v>1375</v>
      </c>
      <c r="AU507" s="270" t="s">
        <v>82</v>
      </c>
      <c r="AV507" s="15" t="s">
        <v>167</v>
      </c>
      <c r="AW507" s="15" t="s">
        <v>35</v>
      </c>
      <c r="AX507" s="15" t="s">
        <v>80</v>
      </c>
      <c r="AY507" s="270" t="s">
        <v>160</v>
      </c>
    </row>
    <row r="508" s="2" customFormat="1" ht="16.5" customHeight="1">
      <c r="A508" s="40"/>
      <c r="B508" s="41"/>
      <c r="C508" s="214" t="s">
        <v>329</v>
      </c>
      <c r="D508" s="214" t="s">
        <v>163</v>
      </c>
      <c r="E508" s="215" t="s">
        <v>1740</v>
      </c>
      <c r="F508" s="216" t="s">
        <v>1741</v>
      </c>
      <c r="G508" s="217" t="s">
        <v>184</v>
      </c>
      <c r="H508" s="218">
        <v>6</v>
      </c>
      <c r="I508" s="219"/>
      <c r="J508" s="220">
        <f>ROUND(I508*H508,2)</f>
        <v>0</v>
      </c>
      <c r="K508" s="216" t="s">
        <v>19</v>
      </c>
      <c r="L508" s="46"/>
      <c r="M508" s="221" t="s">
        <v>19</v>
      </c>
      <c r="N508" s="222" t="s">
        <v>44</v>
      </c>
      <c r="O508" s="86"/>
      <c r="P508" s="223">
        <f>O508*H508</f>
        <v>0</v>
      </c>
      <c r="Q508" s="223">
        <v>0</v>
      </c>
      <c r="R508" s="223">
        <f>Q508*H508</f>
        <v>0</v>
      </c>
      <c r="S508" s="223">
        <v>0.0050000000000000001</v>
      </c>
      <c r="T508" s="224">
        <f>S508*H508</f>
        <v>0.029999999999999999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25" t="s">
        <v>189</v>
      </c>
      <c r="AT508" s="225" t="s">
        <v>163</v>
      </c>
      <c r="AU508" s="225" t="s">
        <v>82</v>
      </c>
      <c r="AY508" s="19" t="s">
        <v>160</v>
      </c>
      <c r="BE508" s="226">
        <f>IF(N508="základní",J508,0)</f>
        <v>0</v>
      </c>
      <c r="BF508" s="226">
        <f>IF(N508="snížená",J508,0)</f>
        <v>0</v>
      </c>
      <c r="BG508" s="226">
        <f>IF(N508="zákl. přenesená",J508,0)</f>
        <v>0</v>
      </c>
      <c r="BH508" s="226">
        <f>IF(N508="sníž. přenesená",J508,0)</f>
        <v>0</v>
      </c>
      <c r="BI508" s="226">
        <f>IF(N508="nulová",J508,0)</f>
        <v>0</v>
      </c>
      <c r="BJ508" s="19" t="s">
        <v>80</v>
      </c>
      <c r="BK508" s="226">
        <f>ROUND(I508*H508,2)</f>
        <v>0</v>
      </c>
      <c r="BL508" s="19" t="s">
        <v>189</v>
      </c>
      <c r="BM508" s="225" t="s">
        <v>518</v>
      </c>
    </row>
    <row r="509" s="13" customFormat="1">
      <c r="A509" s="13"/>
      <c r="B509" s="239"/>
      <c r="C509" s="240"/>
      <c r="D509" s="232" t="s">
        <v>1375</v>
      </c>
      <c r="E509" s="241" t="s">
        <v>19</v>
      </c>
      <c r="F509" s="242" t="s">
        <v>1677</v>
      </c>
      <c r="G509" s="240"/>
      <c r="H509" s="241" t="s">
        <v>19</v>
      </c>
      <c r="I509" s="243"/>
      <c r="J509" s="240"/>
      <c r="K509" s="240"/>
      <c r="L509" s="244"/>
      <c r="M509" s="245"/>
      <c r="N509" s="246"/>
      <c r="O509" s="246"/>
      <c r="P509" s="246"/>
      <c r="Q509" s="246"/>
      <c r="R509" s="246"/>
      <c r="S509" s="246"/>
      <c r="T509" s="247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8" t="s">
        <v>1375</v>
      </c>
      <c r="AU509" s="248" t="s">
        <v>82</v>
      </c>
      <c r="AV509" s="13" t="s">
        <v>80</v>
      </c>
      <c r="AW509" s="13" t="s">
        <v>35</v>
      </c>
      <c r="AX509" s="13" t="s">
        <v>73</v>
      </c>
      <c r="AY509" s="248" t="s">
        <v>160</v>
      </c>
    </row>
    <row r="510" s="14" customFormat="1">
      <c r="A510" s="14"/>
      <c r="B510" s="249"/>
      <c r="C510" s="250"/>
      <c r="D510" s="232" t="s">
        <v>1375</v>
      </c>
      <c r="E510" s="251" t="s">
        <v>19</v>
      </c>
      <c r="F510" s="252" t="s">
        <v>1742</v>
      </c>
      <c r="G510" s="250"/>
      <c r="H510" s="253">
        <v>6</v>
      </c>
      <c r="I510" s="254"/>
      <c r="J510" s="250"/>
      <c r="K510" s="250"/>
      <c r="L510" s="255"/>
      <c r="M510" s="256"/>
      <c r="N510" s="257"/>
      <c r="O510" s="257"/>
      <c r="P510" s="257"/>
      <c r="Q510" s="257"/>
      <c r="R510" s="257"/>
      <c r="S510" s="257"/>
      <c r="T510" s="258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9" t="s">
        <v>1375</v>
      </c>
      <c r="AU510" s="259" t="s">
        <v>82</v>
      </c>
      <c r="AV510" s="14" t="s">
        <v>82</v>
      </c>
      <c r="AW510" s="14" t="s">
        <v>35</v>
      </c>
      <c r="AX510" s="14" t="s">
        <v>73</v>
      </c>
      <c r="AY510" s="259" t="s">
        <v>160</v>
      </c>
    </row>
    <row r="511" s="15" customFormat="1">
      <c r="A511" s="15"/>
      <c r="B511" s="260"/>
      <c r="C511" s="261"/>
      <c r="D511" s="232" t="s">
        <v>1375</v>
      </c>
      <c r="E511" s="262" t="s">
        <v>19</v>
      </c>
      <c r="F511" s="263" t="s">
        <v>1377</v>
      </c>
      <c r="G511" s="261"/>
      <c r="H511" s="264">
        <v>6</v>
      </c>
      <c r="I511" s="265"/>
      <c r="J511" s="261"/>
      <c r="K511" s="261"/>
      <c r="L511" s="266"/>
      <c r="M511" s="267"/>
      <c r="N511" s="268"/>
      <c r="O511" s="268"/>
      <c r="P511" s="268"/>
      <c r="Q511" s="268"/>
      <c r="R511" s="268"/>
      <c r="S511" s="268"/>
      <c r="T511" s="269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70" t="s">
        <v>1375</v>
      </c>
      <c r="AU511" s="270" t="s">
        <v>82</v>
      </c>
      <c r="AV511" s="15" t="s">
        <v>167</v>
      </c>
      <c r="AW511" s="15" t="s">
        <v>35</v>
      </c>
      <c r="AX511" s="15" t="s">
        <v>80</v>
      </c>
      <c r="AY511" s="270" t="s">
        <v>160</v>
      </c>
    </row>
    <row r="512" s="2" customFormat="1" ht="16.5" customHeight="1">
      <c r="A512" s="40"/>
      <c r="B512" s="41"/>
      <c r="C512" s="214" t="s">
        <v>1743</v>
      </c>
      <c r="D512" s="214" t="s">
        <v>163</v>
      </c>
      <c r="E512" s="215" t="s">
        <v>1744</v>
      </c>
      <c r="F512" s="216" t="s">
        <v>1745</v>
      </c>
      <c r="G512" s="217" t="s">
        <v>166</v>
      </c>
      <c r="H512" s="218">
        <v>19.68</v>
      </c>
      <c r="I512" s="219"/>
      <c r="J512" s="220">
        <f>ROUND(I512*H512,2)</f>
        <v>0</v>
      </c>
      <c r="K512" s="216" t="s">
        <v>19</v>
      </c>
      <c r="L512" s="46"/>
      <c r="M512" s="221" t="s">
        <v>19</v>
      </c>
      <c r="N512" s="222" t="s">
        <v>44</v>
      </c>
      <c r="O512" s="86"/>
      <c r="P512" s="223">
        <f>O512*H512</f>
        <v>0</v>
      </c>
      <c r="Q512" s="223">
        <v>0.00098999999999999999</v>
      </c>
      <c r="R512" s="223">
        <f>Q512*H512</f>
        <v>0.019483199999999999</v>
      </c>
      <c r="S512" s="223">
        <v>0</v>
      </c>
      <c r="T512" s="224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25" t="s">
        <v>189</v>
      </c>
      <c r="AT512" s="225" t="s">
        <v>163</v>
      </c>
      <c r="AU512" s="225" t="s">
        <v>82</v>
      </c>
      <c r="AY512" s="19" t="s">
        <v>160</v>
      </c>
      <c r="BE512" s="226">
        <f>IF(N512="základní",J512,0)</f>
        <v>0</v>
      </c>
      <c r="BF512" s="226">
        <f>IF(N512="snížená",J512,0)</f>
        <v>0</v>
      </c>
      <c r="BG512" s="226">
        <f>IF(N512="zákl. přenesená",J512,0)</f>
        <v>0</v>
      </c>
      <c r="BH512" s="226">
        <f>IF(N512="sníž. přenesená",J512,0)</f>
        <v>0</v>
      </c>
      <c r="BI512" s="226">
        <f>IF(N512="nulová",J512,0)</f>
        <v>0</v>
      </c>
      <c r="BJ512" s="19" t="s">
        <v>80</v>
      </c>
      <c r="BK512" s="226">
        <f>ROUND(I512*H512,2)</f>
        <v>0</v>
      </c>
      <c r="BL512" s="19" t="s">
        <v>189</v>
      </c>
      <c r="BM512" s="225" t="s">
        <v>522</v>
      </c>
    </row>
    <row r="513" s="13" customFormat="1">
      <c r="A513" s="13"/>
      <c r="B513" s="239"/>
      <c r="C513" s="240"/>
      <c r="D513" s="232" t="s">
        <v>1375</v>
      </c>
      <c r="E513" s="241" t="s">
        <v>19</v>
      </c>
      <c r="F513" s="242" t="s">
        <v>1739</v>
      </c>
      <c r="G513" s="240"/>
      <c r="H513" s="241" t="s">
        <v>19</v>
      </c>
      <c r="I513" s="243"/>
      <c r="J513" s="240"/>
      <c r="K513" s="240"/>
      <c r="L513" s="244"/>
      <c r="M513" s="245"/>
      <c r="N513" s="246"/>
      <c r="O513" s="246"/>
      <c r="P513" s="246"/>
      <c r="Q513" s="246"/>
      <c r="R513" s="246"/>
      <c r="S513" s="246"/>
      <c r="T513" s="247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8" t="s">
        <v>1375</v>
      </c>
      <c r="AU513" s="248" t="s">
        <v>82</v>
      </c>
      <c r="AV513" s="13" t="s">
        <v>80</v>
      </c>
      <c r="AW513" s="13" t="s">
        <v>35</v>
      </c>
      <c r="AX513" s="13" t="s">
        <v>73</v>
      </c>
      <c r="AY513" s="248" t="s">
        <v>160</v>
      </c>
    </row>
    <row r="514" s="14" customFormat="1">
      <c r="A514" s="14"/>
      <c r="B514" s="249"/>
      <c r="C514" s="250"/>
      <c r="D514" s="232" t="s">
        <v>1375</v>
      </c>
      <c r="E514" s="251" t="s">
        <v>19</v>
      </c>
      <c r="F514" s="252" t="s">
        <v>1746</v>
      </c>
      <c r="G514" s="250"/>
      <c r="H514" s="253">
        <v>19.68</v>
      </c>
      <c r="I514" s="254"/>
      <c r="J514" s="250"/>
      <c r="K514" s="250"/>
      <c r="L514" s="255"/>
      <c r="M514" s="256"/>
      <c r="N514" s="257"/>
      <c r="O514" s="257"/>
      <c r="P514" s="257"/>
      <c r="Q514" s="257"/>
      <c r="R514" s="257"/>
      <c r="S514" s="257"/>
      <c r="T514" s="258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9" t="s">
        <v>1375</v>
      </c>
      <c r="AU514" s="259" t="s">
        <v>82</v>
      </c>
      <c r="AV514" s="14" t="s">
        <v>82</v>
      </c>
      <c r="AW514" s="14" t="s">
        <v>35</v>
      </c>
      <c r="AX514" s="14" t="s">
        <v>73</v>
      </c>
      <c r="AY514" s="259" t="s">
        <v>160</v>
      </c>
    </row>
    <row r="515" s="15" customFormat="1">
      <c r="A515" s="15"/>
      <c r="B515" s="260"/>
      <c r="C515" s="261"/>
      <c r="D515" s="232" t="s">
        <v>1375</v>
      </c>
      <c r="E515" s="262" t="s">
        <v>19</v>
      </c>
      <c r="F515" s="263" t="s">
        <v>1377</v>
      </c>
      <c r="G515" s="261"/>
      <c r="H515" s="264">
        <v>19.68</v>
      </c>
      <c r="I515" s="265"/>
      <c r="J515" s="261"/>
      <c r="K515" s="261"/>
      <c r="L515" s="266"/>
      <c r="M515" s="267"/>
      <c r="N515" s="268"/>
      <c r="O515" s="268"/>
      <c r="P515" s="268"/>
      <c r="Q515" s="268"/>
      <c r="R515" s="268"/>
      <c r="S515" s="268"/>
      <c r="T515" s="269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70" t="s">
        <v>1375</v>
      </c>
      <c r="AU515" s="270" t="s">
        <v>82</v>
      </c>
      <c r="AV515" s="15" t="s">
        <v>167</v>
      </c>
      <c r="AW515" s="15" t="s">
        <v>35</v>
      </c>
      <c r="AX515" s="15" t="s">
        <v>80</v>
      </c>
      <c r="AY515" s="270" t="s">
        <v>160</v>
      </c>
    </row>
    <row r="516" s="2" customFormat="1" ht="37.8" customHeight="1">
      <c r="A516" s="40"/>
      <c r="B516" s="41"/>
      <c r="C516" s="214" t="s">
        <v>332</v>
      </c>
      <c r="D516" s="214" t="s">
        <v>163</v>
      </c>
      <c r="E516" s="215" t="s">
        <v>1747</v>
      </c>
      <c r="F516" s="216" t="s">
        <v>1748</v>
      </c>
      <c r="G516" s="217" t="s">
        <v>166</v>
      </c>
      <c r="H516" s="218">
        <v>11.6</v>
      </c>
      <c r="I516" s="219"/>
      <c r="J516" s="220">
        <f>ROUND(I516*H516,2)</f>
        <v>0</v>
      </c>
      <c r="K516" s="216" t="s">
        <v>1372</v>
      </c>
      <c r="L516" s="46"/>
      <c r="M516" s="221" t="s">
        <v>19</v>
      </c>
      <c r="N516" s="222" t="s">
        <v>44</v>
      </c>
      <c r="O516" s="86"/>
      <c r="P516" s="223">
        <f>O516*H516</f>
        <v>0</v>
      </c>
      <c r="Q516" s="223">
        <v>0</v>
      </c>
      <c r="R516" s="223">
        <f>Q516*H516</f>
        <v>0</v>
      </c>
      <c r="S516" s="223">
        <v>0</v>
      </c>
      <c r="T516" s="224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25" t="s">
        <v>189</v>
      </c>
      <c r="AT516" s="225" t="s">
        <v>163</v>
      </c>
      <c r="AU516" s="225" t="s">
        <v>82</v>
      </c>
      <c r="AY516" s="19" t="s">
        <v>160</v>
      </c>
      <c r="BE516" s="226">
        <f>IF(N516="základní",J516,0)</f>
        <v>0</v>
      </c>
      <c r="BF516" s="226">
        <f>IF(N516="snížená",J516,0)</f>
        <v>0</v>
      </c>
      <c r="BG516" s="226">
        <f>IF(N516="zákl. přenesená",J516,0)</f>
        <v>0</v>
      </c>
      <c r="BH516" s="226">
        <f>IF(N516="sníž. přenesená",J516,0)</f>
        <v>0</v>
      </c>
      <c r="BI516" s="226">
        <f>IF(N516="nulová",J516,0)</f>
        <v>0</v>
      </c>
      <c r="BJ516" s="19" t="s">
        <v>80</v>
      </c>
      <c r="BK516" s="226">
        <f>ROUND(I516*H516,2)</f>
        <v>0</v>
      </c>
      <c r="BL516" s="19" t="s">
        <v>189</v>
      </c>
      <c r="BM516" s="225" t="s">
        <v>526</v>
      </c>
    </row>
    <row r="517" s="2" customFormat="1">
      <c r="A517" s="40"/>
      <c r="B517" s="41"/>
      <c r="C517" s="42"/>
      <c r="D517" s="237" t="s">
        <v>1373</v>
      </c>
      <c r="E517" s="42"/>
      <c r="F517" s="238" t="s">
        <v>1749</v>
      </c>
      <c r="G517" s="42"/>
      <c r="H517" s="42"/>
      <c r="I517" s="234"/>
      <c r="J517" s="42"/>
      <c r="K517" s="42"/>
      <c r="L517" s="46"/>
      <c r="M517" s="235"/>
      <c r="N517" s="236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1373</v>
      </c>
      <c r="AU517" s="19" t="s">
        <v>82</v>
      </c>
    </row>
    <row r="518" s="13" customFormat="1">
      <c r="A518" s="13"/>
      <c r="B518" s="239"/>
      <c r="C518" s="240"/>
      <c r="D518" s="232" t="s">
        <v>1375</v>
      </c>
      <c r="E518" s="241" t="s">
        <v>19</v>
      </c>
      <c r="F518" s="242" t="s">
        <v>1750</v>
      </c>
      <c r="G518" s="240"/>
      <c r="H518" s="241" t="s">
        <v>19</v>
      </c>
      <c r="I518" s="243"/>
      <c r="J518" s="240"/>
      <c r="K518" s="240"/>
      <c r="L518" s="244"/>
      <c r="M518" s="245"/>
      <c r="N518" s="246"/>
      <c r="O518" s="246"/>
      <c r="P518" s="246"/>
      <c r="Q518" s="246"/>
      <c r="R518" s="246"/>
      <c r="S518" s="246"/>
      <c r="T518" s="247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8" t="s">
        <v>1375</v>
      </c>
      <c r="AU518" s="248" t="s">
        <v>82</v>
      </c>
      <c r="AV518" s="13" t="s">
        <v>80</v>
      </c>
      <c r="AW518" s="13" t="s">
        <v>35</v>
      </c>
      <c r="AX518" s="13" t="s">
        <v>73</v>
      </c>
      <c r="AY518" s="248" t="s">
        <v>160</v>
      </c>
    </row>
    <row r="519" s="14" customFormat="1">
      <c r="A519" s="14"/>
      <c r="B519" s="249"/>
      <c r="C519" s="250"/>
      <c r="D519" s="232" t="s">
        <v>1375</v>
      </c>
      <c r="E519" s="251" t="s">
        <v>19</v>
      </c>
      <c r="F519" s="252" t="s">
        <v>1751</v>
      </c>
      <c r="G519" s="250"/>
      <c r="H519" s="253">
        <v>11.6</v>
      </c>
      <c r="I519" s="254"/>
      <c r="J519" s="250"/>
      <c r="K519" s="250"/>
      <c r="L519" s="255"/>
      <c r="M519" s="256"/>
      <c r="N519" s="257"/>
      <c r="O519" s="257"/>
      <c r="P519" s="257"/>
      <c r="Q519" s="257"/>
      <c r="R519" s="257"/>
      <c r="S519" s="257"/>
      <c r="T519" s="258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9" t="s">
        <v>1375</v>
      </c>
      <c r="AU519" s="259" t="s">
        <v>82</v>
      </c>
      <c r="AV519" s="14" t="s">
        <v>82</v>
      </c>
      <c r="AW519" s="14" t="s">
        <v>35</v>
      </c>
      <c r="AX519" s="14" t="s">
        <v>73</v>
      </c>
      <c r="AY519" s="259" t="s">
        <v>160</v>
      </c>
    </row>
    <row r="520" s="15" customFormat="1">
      <c r="A520" s="15"/>
      <c r="B520" s="260"/>
      <c r="C520" s="261"/>
      <c r="D520" s="232" t="s">
        <v>1375</v>
      </c>
      <c r="E520" s="262" t="s">
        <v>19</v>
      </c>
      <c r="F520" s="263" t="s">
        <v>1377</v>
      </c>
      <c r="G520" s="261"/>
      <c r="H520" s="264">
        <v>11.6</v>
      </c>
      <c r="I520" s="265"/>
      <c r="J520" s="261"/>
      <c r="K520" s="261"/>
      <c r="L520" s="266"/>
      <c r="M520" s="267"/>
      <c r="N520" s="268"/>
      <c r="O520" s="268"/>
      <c r="P520" s="268"/>
      <c r="Q520" s="268"/>
      <c r="R520" s="268"/>
      <c r="S520" s="268"/>
      <c r="T520" s="269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70" t="s">
        <v>1375</v>
      </c>
      <c r="AU520" s="270" t="s">
        <v>82</v>
      </c>
      <c r="AV520" s="15" t="s">
        <v>167</v>
      </c>
      <c r="AW520" s="15" t="s">
        <v>35</v>
      </c>
      <c r="AX520" s="15" t="s">
        <v>80</v>
      </c>
      <c r="AY520" s="270" t="s">
        <v>160</v>
      </c>
    </row>
    <row r="521" s="2" customFormat="1" ht="33" customHeight="1">
      <c r="A521" s="40"/>
      <c r="B521" s="41"/>
      <c r="C521" s="214" t="s">
        <v>1752</v>
      </c>
      <c r="D521" s="214" t="s">
        <v>163</v>
      </c>
      <c r="E521" s="215" t="s">
        <v>1753</v>
      </c>
      <c r="F521" s="216" t="s">
        <v>1754</v>
      </c>
      <c r="G521" s="217" t="s">
        <v>166</v>
      </c>
      <c r="H521" s="218">
        <v>69.680000000000007</v>
      </c>
      <c r="I521" s="219"/>
      <c r="J521" s="220">
        <f>ROUND(I521*H521,2)</f>
        <v>0</v>
      </c>
      <c r="K521" s="216" t="s">
        <v>1372</v>
      </c>
      <c r="L521" s="46"/>
      <c r="M521" s="221" t="s">
        <v>19</v>
      </c>
      <c r="N521" s="222" t="s">
        <v>44</v>
      </c>
      <c r="O521" s="86"/>
      <c r="P521" s="223">
        <f>O521*H521</f>
        <v>0</v>
      </c>
      <c r="Q521" s="223">
        <v>0</v>
      </c>
      <c r="R521" s="223">
        <f>Q521*H521</f>
        <v>0</v>
      </c>
      <c r="S521" s="223">
        <v>0</v>
      </c>
      <c r="T521" s="224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25" t="s">
        <v>189</v>
      </c>
      <c r="AT521" s="225" t="s">
        <v>163</v>
      </c>
      <c r="AU521" s="225" t="s">
        <v>82</v>
      </c>
      <c r="AY521" s="19" t="s">
        <v>160</v>
      </c>
      <c r="BE521" s="226">
        <f>IF(N521="základní",J521,0)</f>
        <v>0</v>
      </c>
      <c r="BF521" s="226">
        <f>IF(N521="snížená",J521,0)</f>
        <v>0</v>
      </c>
      <c r="BG521" s="226">
        <f>IF(N521="zákl. přenesená",J521,0)</f>
        <v>0</v>
      </c>
      <c r="BH521" s="226">
        <f>IF(N521="sníž. přenesená",J521,0)</f>
        <v>0</v>
      </c>
      <c r="BI521" s="226">
        <f>IF(N521="nulová",J521,0)</f>
        <v>0</v>
      </c>
      <c r="BJ521" s="19" t="s">
        <v>80</v>
      </c>
      <c r="BK521" s="226">
        <f>ROUND(I521*H521,2)</f>
        <v>0</v>
      </c>
      <c r="BL521" s="19" t="s">
        <v>189</v>
      </c>
      <c r="BM521" s="225" t="s">
        <v>530</v>
      </c>
    </row>
    <row r="522" s="2" customFormat="1">
      <c r="A522" s="40"/>
      <c r="B522" s="41"/>
      <c r="C522" s="42"/>
      <c r="D522" s="237" t="s">
        <v>1373</v>
      </c>
      <c r="E522" s="42"/>
      <c r="F522" s="238" t="s">
        <v>1755</v>
      </c>
      <c r="G522" s="42"/>
      <c r="H522" s="42"/>
      <c r="I522" s="234"/>
      <c r="J522" s="42"/>
      <c r="K522" s="42"/>
      <c r="L522" s="46"/>
      <c r="M522" s="235"/>
      <c r="N522" s="236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1373</v>
      </c>
      <c r="AU522" s="19" t="s">
        <v>82</v>
      </c>
    </row>
    <row r="523" s="13" customFormat="1">
      <c r="A523" s="13"/>
      <c r="B523" s="239"/>
      <c r="C523" s="240"/>
      <c r="D523" s="232" t="s">
        <v>1375</v>
      </c>
      <c r="E523" s="241" t="s">
        <v>19</v>
      </c>
      <c r="F523" s="242" t="s">
        <v>1756</v>
      </c>
      <c r="G523" s="240"/>
      <c r="H523" s="241" t="s">
        <v>19</v>
      </c>
      <c r="I523" s="243"/>
      <c r="J523" s="240"/>
      <c r="K523" s="240"/>
      <c r="L523" s="244"/>
      <c r="M523" s="245"/>
      <c r="N523" s="246"/>
      <c r="O523" s="246"/>
      <c r="P523" s="246"/>
      <c r="Q523" s="246"/>
      <c r="R523" s="246"/>
      <c r="S523" s="246"/>
      <c r="T523" s="247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8" t="s">
        <v>1375</v>
      </c>
      <c r="AU523" s="248" t="s">
        <v>82</v>
      </c>
      <c r="AV523" s="13" t="s">
        <v>80</v>
      </c>
      <c r="AW523" s="13" t="s">
        <v>35</v>
      </c>
      <c r="AX523" s="13" t="s">
        <v>73</v>
      </c>
      <c r="AY523" s="248" t="s">
        <v>160</v>
      </c>
    </row>
    <row r="524" s="14" customFormat="1">
      <c r="A524" s="14"/>
      <c r="B524" s="249"/>
      <c r="C524" s="250"/>
      <c r="D524" s="232" t="s">
        <v>1375</v>
      </c>
      <c r="E524" s="251" t="s">
        <v>19</v>
      </c>
      <c r="F524" s="252" t="s">
        <v>1757</v>
      </c>
      <c r="G524" s="250"/>
      <c r="H524" s="253">
        <v>63.880000000000003</v>
      </c>
      <c r="I524" s="254"/>
      <c r="J524" s="250"/>
      <c r="K524" s="250"/>
      <c r="L524" s="255"/>
      <c r="M524" s="256"/>
      <c r="N524" s="257"/>
      <c r="O524" s="257"/>
      <c r="P524" s="257"/>
      <c r="Q524" s="257"/>
      <c r="R524" s="257"/>
      <c r="S524" s="257"/>
      <c r="T524" s="258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9" t="s">
        <v>1375</v>
      </c>
      <c r="AU524" s="259" t="s">
        <v>82</v>
      </c>
      <c r="AV524" s="14" t="s">
        <v>82</v>
      </c>
      <c r="AW524" s="14" t="s">
        <v>35</v>
      </c>
      <c r="AX524" s="14" t="s">
        <v>73</v>
      </c>
      <c r="AY524" s="259" t="s">
        <v>160</v>
      </c>
    </row>
    <row r="525" s="13" customFormat="1">
      <c r="A525" s="13"/>
      <c r="B525" s="239"/>
      <c r="C525" s="240"/>
      <c r="D525" s="232" t="s">
        <v>1375</v>
      </c>
      <c r="E525" s="241" t="s">
        <v>19</v>
      </c>
      <c r="F525" s="242" t="s">
        <v>1735</v>
      </c>
      <c r="G525" s="240"/>
      <c r="H525" s="241" t="s">
        <v>19</v>
      </c>
      <c r="I525" s="243"/>
      <c r="J525" s="240"/>
      <c r="K525" s="240"/>
      <c r="L525" s="244"/>
      <c r="M525" s="245"/>
      <c r="N525" s="246"/>
      <c r="O525" s="246"/>
      <c r="P525" s="246"/>
      <c r="Q525" s="246"/>
      <c r="R525" s="246"/>
      <c r="S525" s="246"/>
      <c r="T525" s="247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8" t="s">
        <v>1375</v>
      </c>
      <c r="AU525" s="248" t="s">
        <v>82</v>
      </c>
      <c r="AV525" s="13" t="s">
        <v>80</v>
      </c>
      <c r="AW525" s="13" t="s">
        <v>35</v>
      </c>
      <c r="AX525" s="13" t="s">
        <v>73</v>
      </c>
      <c r="AY525" s="248" t="s">
        <v>160</v>
      </c>
    </row>
    <row r="526" s="14" customFormat="1">
      <c r="A526" s="14"/>
      <c r="B526" s="249"/>
      <c r="C526" s="250"/>
      <c r="D526" s="232" t="s">
        <v>1375</v>
      </c>
      <c r="E526" s="251" t="s">
        <v>19</v>
      </c>
      <c r="F526" s="252" t="s">
        <v>1758</v>
      </c>
      <c r="G526" s="250"/>
      <c r="H526" s="253">
        <v>5.7999999999999998</v>
      </c>
      <c r="I526" s="254"/>
      <c r="J526" s="250"/>
      <c r="K526" s="250"/>
      <c r="L526" s="255"/>
      <c r="M526" s="256"/>
      <c r="N526" s="257"/>
      <c r="O526" s="257"/>
      <c r="P526" s="257"/>
      <c r="Q526" s="257"/>
      <c r="R526" s="257"/>
      <c r="S526" s="257"/>
      <c r="T526" s="258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9" t="s">
        <v>1375</v>
      </c>
      <c r="AU526" s="259" t="s">
        <v>82</v>
      </c>
      <c r="AV526" s="14" t="s">
        <v>82</v>
      </c>
      <c r="AW526" s="14" t="s">
        <v>35</v>
      </c>
      <c r="AX526" s="14" t="s">
        <v>73</v>
      </c>
      <c r="AY526" s="259" t="s">
        <v>160</v>
      </c>
    </row>
    <row r="527" s="15" customFormat="1">
      <c r="A527" s="15"/>
      <c r="B527" s="260"/>
      <c r="C527" s="261"/>
      <c r="D527" s="232" t="s">
        <v>1375</v>
      </c>
      <c r="E527" s="262" t="s">
        <v>19</v>
      </c>
      <c r="F527" s="263" t="s">
        <v>1377</v>
      </c>
      <c r="G527" s="261"/>
      <c r="H527" s="264">
        <v>69.680000000000007</v>
      </c>
      <c r="I527" s="265"/>
      <c r="J527" s="261"/>
      <c r="K527" s="261"/>
      <c r="L527" s="266"/>
      <c r="M527" s="267"/>
      <c r="N527" s="268"/>
      <c r="O527" s="268"/>
      <c r="P527" s="268"/>
      <c r="Q527" s="268"/>
      <c r="R527" s="268"/>
      <c r="S527" s="268"/>
      <c r="T527" s="269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70" t="s">
        <v>1375</v>
      </c>
      <c r="AU527" s="270" t="s">
        <v>82</v>
      </c>
      <c r="AV527" s="15" t="s">
        <v>167</v>
      </c>
      <c r="AW527" s="15" t="s">
        <v>35</v>
      </c>
      <c r="AX527" s="15" t="s">
        <v>80</v>
      </c>
      <c r="AY527" s="270" t="s">
        <v>160</v>
      </c>
    </row>
    <row r="528" s="2" customFormat="1" ht="24.15" customHeight="1">
      <c r="A528" s="40"/>
      <c r="B528" s="41"/>
      <c r="C528" s="214" t="s">
        <v>338</v>
      </c>
      <c r="D528" s="214" t="s">
        <v>163</v>
      </c>
      <c r="E528" s="215" t="s">
        <v>1759</v>
      </c>
      <c r="F528" s="216" t="s">
        <v>1760</v>
      </c>
      <c r="G528" s="217" t="s">
        <v>166</v>
      </c>
      <c r="H528" s="218">
        <v>81.379999999999995</v>
      </c>
      <c r="I528" s="219"/>
      <c r="J528" s="220">
        <f>ROUND(I528*H528,2)</f>
        <v>0</v>
      </c>
      <c r="K528" s="216" t="s">
        <v>1372</v>
      </c>
      <c r="L528" s="46"/>
      <c r="M528" s="221" t="s">
        <v>19</v>
      </c>
      <c r="N528" s="222" t="s">
        <v>44</v>
      </c>
      <c r="O528" s="86"/>
      <c r="P528" s="223">
        <f>O528*H528</f>
        <v>0</v>
      </c>
      <c r="Q528" s="223">
        <v>0</v>
      </c>
      <c r="R528" s="223">
        <f>Q528*H528</f>
        <v>0</v>
      </c>
      <c r="S528" s="223">
        <v>0.014</v>
      </c>
      <c r="T528" s="224">
        <f>S528*H528</f>
        <v>1.1393199999999999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25" t="s">
        <v>189</v>
      </c>
      <c r="AT528" s="225" t="s">
        <v>163</v>
      </c>
      <c r="AU528" s="225" t="s">
        <v>82</v>
      </c>
      <c r="AY528" s="19" t="s">
        <v>160</v>
      </c>
      <c r="BE528" s="226">
        <f>IF(N528="základní",J528,0)</f>
        <v>0</v>
      </c>
      <c r="BF528" s="226">
        <f>IF(N528="snížená",J528,0)</f>
        <v>0</v>
      </c>
      <c r="BG528" s="226">
        <f>IF(N528="zákl. přenesená",J528,0)</f>
        <v>0</v>
      </c>
      <c r="BH528" s="226">
        <f>IF(N528="sníž. přenesená",J528,0)</f>
        <v>0</v>
      </c>
      <c r="BI528" s="226">
        <f>IF(N528="nulová",J528,0)</f>
        <v>0</v>
      </c>
      <c r="BJ528" s="19" t="s">
        <v>80</v>
      </c>
      <c r="BK528" s="226">
        <f>ROUND(I528*H528,2)</f>
        <v>0</v>
      </c>
      <c r="BL528" s="19" t="s">
        <v>189</v>
      </c>
      <c r="BM528" s="225" t="s">
        <v>534</v>
      </c>
    </row>
    <row r="529" s="2" customFormat="1">
      <c r="A529" s="40"/>
      <c r="B529" s="41"/>
      <c r="C529" s="42"/>
      <c r="D529" s="237" t="s">
        <v>1373</v>
      </c>
      <c r="E529" s="42"/>
      <c r="F529" s="238" t="s">
        <v>1761</v>
      </c>
      <c r="G529" s="42"/>
      <c r="H529" s="42"/>
      <c r="I529" s="234"/>
      <c r="J529" s="42"/>
      <c r="K529" s="42"/>
      <c r="L529" s="46"/>
      <c r="M529" s="235"/>
      <c r="N529" s="236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1373</v>
      </c>
      <c r="AU529" s="19" t="s">
        <v>82</v>
      </c>
    </row>
    <row r="530" s="13" customFormat="1">
      <c r="A530" s="13"/>
      <c r="B530" s="239"/>
      <c r="C530" s="240"/>
      <c r="D530" s="232" t="s">
        <v>1375</v>
      </c>
      <c r="E530" s="241" t="s">
        <v>19</v>
      </c>
      <c r="F530" s="242" t="s">
        <v>1677</v>
      </c>
      <c r="G530" s="240"/>
      <c r="H530" s="241" t="s">
        <v>19</v>
      </c>
      <c r="I530" s="243"/>
      <c r="J530" s="240"/>
      <c r="K530" s="240"/>
      <c r="L530" s="244"/>
      <c r="M530" s="245"/>
      <c r="N530" s="246"/>
      <c r="O530" s="246"/>
      <c r="P530" s="246"/>
      <c r="Q530" s="246"/>
      <c r="R530" s="246"/>
      <c r="S530" s="246"/>
      <c r="T530" s="247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8" t="s">
        <v>1375</v>
      </c>
      <c r="AU530" s="248" t="s">
        <v>82</v>
      </c>
      <c r="AV530" s="13" t="s">
        <v>80</v>
      </c>
      <c r="AW530" s="13" t="s">
        <v>35</v>
      </c>
      <c r="AX530" s="13" t="s">
        <v>73</v>
      </c>
      <c r="AY530" s="248" t="s">
        <v>160</v>
      </c>
    </row>
    <row r="531" s="14" customFormat="1">
      <c r="A531" s="14"/>
      <c r="B531" s="249"/>
      <c r="C531" s="250"/>
      <c r="D531" s="232" t="s">
        <v>1375</v>
      </c>
      <c r="E531" s="251" t="s">
        <v>19</v>
      </c>
      <c r="F531" s="252" t="s">
        <v>1762</v>
      </c>
      <c r="G531" s="250"/>
      <c r="H531" s="253">
        <v>81.379999999999995</v>
      </c>
      <c r="I531" s="254"/>
      <c r="J531" s="250"/>
      <c r="K531" s="250"/>
      <c r="L531" s="255"/>
      <c r="M531" s="256"/>
      <c r="N531" s="257"/>
      <c r="O531" s="257"/>
      <c r="P531" s="257"/>
      <c r="Q531" s="257"/>
      <c r="R531" s="257"/>
      <c r="S531" s="257"/>
      <c r="T531" s="258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9" t="s">
        <v>1375</v>
      </c>
      <c r="AU531" s="259" t="s">
        <v>82</v>
      </c>
      <c r="AV531" s="14" t="s">
        <v>82</v>
      </c>
      <c r="AW531" s="14" t="s">
        <v>35</v>
      </c>
      <c r="AX531" s="14" t="s">
        <v>73</v>
      </c>
      <c r="AY531" s="259" t="s">
        <v>160</v>
      </c>
    </row>
    <row r="532" s="15" customFormat="1">
      <c r="A532" s="15"/>
      <c r="B532" s="260"/>
      <c r="C532" s="261"/>
      <c r="D532" s="232" t="s">
        <v>1375</v>
      </c>
      <c r="E532" s="262" t="s">
        <v>19</v>
      </c>
      <c r="F532" s="263" t="s">
        <v>1377</v>
      </c>
      <c r="G532" s="261"/>
      <c r="H532" s="264">
        <v>81.379999999999995</v>
      </c>
      <c r="I532" s="265"/>
      <c r="J532" s="261"/>
      <c r="K532" s="261"/>
      <c r="L532" s="266"/>
      <c r="M532" s="267"/>
      <c r="N532" s="268"/>
      <c r="O532" s="268"/>
      <c r="P532" s="268"/>
      <c r="Q532" s="268"/>
      <c r="R532" s="268"/>
      <c r="S532" s="268"/>
      <c r="T532" s="269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70" t="s">
        <v>1375</v>
      </c>
      <c r="AU532" s="270" t="s">
        <v>82</v>
      </c>
      <c r="AV532" s="15" t="s">
        <v>167</v>
      </c>
      <c r="AW532" s="15" t="s">
        <v>35</v>
      </c>
      <c r="AX532" s="15" t="s">
        <v>80</v>
      </c>
      <c r="AY532" s="270" t="s">
        <v>160</v>
      </c>
    </row>
    <row r="533" s="2" customFormat="1" ht="16.5" customHeight="1">
      <c r="A533" s="40"/>
      <c r="B533" s="41"/>
      <c r="C533" s="214" t="s">
        <v>1763</v>
      </c>
      <c r="D533" s="214" t="s">
        <v>163</v>
      </c>
      <c r="E533" s="215" t="s">
        <v>1764</v>
      </c>
      <c r="F533" s="216" t="s">
        <v>1765</v>
      </c>
      <c r="G533" s="217" t="s">
        <v>1381</v>
      </c>
      <c r="H533" s="218">
        <v>47.112000000000002</v>
      </c>
      <c r="I533" s="219"/>
      <c r="J533" s="220">
        <f>ROUND(I533*H533,2)</f>
        <v>0</v>
      </c>
      <c r="K533" s="216" t="s">
        <v>19</v>
      </c>
      <c r="L533" s="46"/>
      <c r="M533" s="221" t="s">
        <v>19</v>
      </c>
      <c r="N533" s="222" t="s">
        <v>44</v>
      </c>
      <c r="O533" s="86"/>
      <c r="P533" s="223">
        <f>O533*H533</f>
        <v>0</v>
      </c>
      <c r="Q533" s="223">
        <v>0</v>
      </c>
      <c r="R533" s="223">
        <f>Q533*H533</f>
        <v>0</v>
      </c>
      <c r="S533" s="223">
        <v>0</v>
      </c>
      <c r="T533" s="224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25" t="s">
        <v>189</v>
      </c>
      <c r="AT533" s="225" t="s">
        <v>163</v>
      </c>
      <c r="AU533" s="225" t="s">
        <v>82</v>
      </c>
      <c r="AY533" s="19" t="s">
        <v>160</v>
      </c>
      <c r="BE533" s="226">
        <f>IF(N533="základní",J533,0)</f>
        <v>0</v>
      </c>
      <c r="BF533" s="226">
        <f>IF(N533="snížená",J533,0)</f>
        <v>0</v>
      </c>
      <c r="BG533" s="226">
        <f>IF(N533="zákl. přenesená",J533,0)</f>
        <v>0</v>
      </c>
      <c r="BH533" s="226">
        <f>IF(N533="sníž. přenesená",J533,0)</f>
        <v>0</v>
      </c>
      <c r="BI533" s="226">
        <f>IF(N533="nulová",J533,0)</f>
        <v>0</v>
      </c>
      <c r="BJ533" s="19" t="s">
        <v>80</v>
      </c>
      <c r="BK533" s="226">
        <f>ROUND(I533*H533,2)</f>
        <v>0</v>
      </c>
      <c r="BL533" s="19" t="s">
        <v>189</v>
      </c>
      <c r="BM533" s="225" t="s">
        <v>538</v>
      </c>
    </row>
    <row r="534" s="13" customFormat="1">
      <c r="A534" s="13"/>
      <c r="B534" s="239"/>
      <c r="C534" s="240"/>
      <c r="D534" s="232" t="s">
        <v>1375</v>
      </c>
      <c r="E534" s="241" t="s">
        <v>19</v>
      </c>
      <c r="F534" s="242" t="s">
        <v>1766</v>
      </c>
      <c r="G534" s="240"/>
      <c r="H534" s="241" t="s">
        <v>19</v>
      </c>
      <c r="I534" s="243"/>
      <c r="J534" s="240"/>
      <c r="K534" s="240"/>
      <c r="L534" s="244"/>
      <c r="M534" s="245"/>
      <c r="N534" s="246"/>
      <c r="O534" s="246"/>
      <c r="P534" s="246"/>
      <c r="Q534" s="246"/>
      <c r="R534" s="246"/>
      <c r="S534" s="246"/>
      <c r="T534" s="247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8" t="s">
        <v>1375</v>
      </c>
      <c r="AU534" s="248" t="s">
        <v>82</v>
      </c>
      <c r="AV534" s="13" t="s">
        <v>80</v>
      </c>
      <c r="AW534" s="13" t="s">
        <v>35</v>
      </c>
      <c r="AX534" s="13" t="s">
        <v>73</v>
      </c>
      <c r="AY534" s="248" t="s">
        <v>160</v>
      </c>
    </row>
    <row r="535" s="14" customFormat="1">
      <c r="A535" s="14"/>
      <c r="B535" s="249"/>
      <c r="C535" s="250"/>
      <c r="D535" s="232" t="s">
        <v>1375</v>
      </c>
      <c r="E535" s="251" t="s">
        <v>19</v>
      </c>
      <c r="F535" s="252" t="s">
        <v>1767</v>
      </c>
      <c r="G535" s="250"/>
      <c r="H535" s="253">
        <v>47.112000000000002</v>
      </c>
      <c r="I535" s="254"/>
      <c r="J535" s="250"/>
      <c r="K535" s="250"/>
      <c r="L535" s="255"/>
      <c r="M535" s="256"/>
      <c r="N535" s="257"/>
      <c r="O535" s="257"/>
      <c r="P535" s="257"/>
      <c r="Q535" s="257"/>
      <c r="R535" s="257"/>
      <c r="S535" s="257"/>
      <c r="T535" s="258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9" t="s">
        <v>1375</v>
      </c>
      <c r="AU535" s="259" t="s">
        <v>82</v>
      </c>
      <c r="AV535" s="14" t="s">
        <v>82</v>
      </c>
      <c r="AW535" s="14" t="s">
        <v>35</v>
      </c>
      <c r="AX535" s="14" t="s">
        <v>73</v>
      </c>
      <c r="AY535" s="259" t="s">
        <v>160</v>
      </c>
    </row>
    <row r="536" s="15" customFormat="1">
      <c r="A536" s="15"/>
      <c r="B536" s="260"/>
      <c r="C536" s="261"/>
      <c r="D536" s="232" t="s">
        <v>1375</v>
      </c>
      <c r="E536" s="262" t="s">
        <v>19</v>
      </c>
      <c r="F536" s="263" t="s">
        <v>1377</v>
      </c>
      <c r="G536" s="261"/>
      <c r="H536" s="264">
        <v>47.112000000000002</v>
      </c>
      <c r="I536" s="265"/>
      <c r="J536" s="261"/>
      <c r="K536" s="261"/>
      <c r="L536" s="266"/>
      <c r="M536" s="267"/>
      <c r="N536" s="268"/>
      <c r="O536" s="268"/>
      <c r="P536" s="268"/>
      <c r="Q536" s="268"/>
      <c r="R536" s="268"/>
      <c r="S536" s="268"/>
      <c r="T536" s="269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70" t="s">
        <v>1375</v>
      </c>
      <c r="AU536" s="270" t="s">
        <v>82</v>
      </c>
      <c r="AV536" s="15" t="s">
        <v>167</v>
      </c>
      <c r="AW536" s="15" t="s">
        <v>35</v>
      </c>
      <c r="AX536" s="15" t="s">
        <v>80</v>
      </c>
      <c r="AY536" s="270" t="s">
        <v>160</v>
      </c>
    </row>
    <row r="537" s="2" customFormat="1" ht="16.5" customHeight="1">
      <c r="A537" s="40"/>
      <c r="B537" s="41"/>
      <c r="C537" s="214" t="s">
        <v>341</v>
      </c>
      <c r="D537" s="214" t="s">
        <v>163</v>
      </c>
      <c r="E537" s="215" t="s">
        <v>1768</v>
      </c>
      <c r="F537" s="216" t="s">
        <v>1769</v>
      </c>
      <c r="G537" s="217" t="s">
        <v>1381</v>
      </c>
      <c r="H537" s="218">
        <v>30</v>
      </c>
      <c r="I537" s="219"/>
      <c r="J537" s="220">
        <f>ROUND(I537*H537,2)</f>
        <v>0</v>
      </c>
      <c r="K537" s="216" t="s">
        <v>19</v>
      </c>
      <c r="L537" s="46"/>
      <c r="M537" s="221" t="s">
        <v>19</v>
      </c>
      <c r="N537" s="222" t="s">
        <v>44</v>
      </c>
      <c r="O537" s="86"/>
      <c r="P537" s="223">
        <f>O537*H537</f>
        <v>0</v>
      </c>
      <c r="Q537" s="223">
        <v>0</v>
      </c>
      <c r="R537" s="223">
        <f>Q537*H537</f>
        <v>0</v>
      </c>
      <c r="S537" s="223">
        <v>0</v>
      </c>
      <c r="T537" s="224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25" t="s">
        <v>189</v>
      </c>
      <c r="AT537" s="225" t="s">
        <v>163</v>
      </c>
      <c r="AU537" s="225" t="s">
        <v>82</v>
      </c>
      <c r="AY537" s="19" t="s">
        <v>160</v>
      </c>
      <c r="BE537" s="226">
        <f>IF(N537="základní",J537,0)</f>
        <v>0</v>
      </c>
      <c r="BF537" s="226">
        <f>IF(N537="snížená",J537,0)</f>
        <v>0</v>
      </c>
      <c r="BG537" s="226">
        <f>IF(N537="zákl. přenesená",J537,0)</f>
        <v>0</v>
      </c>
      <c r="BH537" s="226">
        <f>IF(N537="sníž. přenesená",J537,0)</f>
        <v>0</v>
      </c>
      <c r="BI537" s="226">
        <f>IF(N537="nulová",J537,0)</f>
        <v>0</v>
      </c>
      <c r="BJ537" s="19" t="s">
        <v>80</v>
      </c>
      <c r="BK537" s="226">
        <f>ROUND(I537*H537,2)</f>
        <v>0</v>
      </c>
      <c r="BL537" s="19" t="s">
        <v>189</v>
      </c>
      <c r="BM537" s="225" t="s">
        <v>542</v>
      </c>
    </row>
    <row r="538" s="13" customFormat="1">
      <c r="A538" s="13"/>
      <c r="B538" s="239"/>
      <c r="C538" s="240"/>
      <c r="D538" s="232" t="s">
        <v>1375</v>
      </c>
      <c r="E538" s="241" t="s">
        <v>19</v>
      </c>
      <c r="F538" s="242" t="s">
        <v>1770</v>
      </c>
      <c r="G538" s="240"/>
      <c r="H538" s="241" t="s">
        <v>19</v>
      </c>
      <c r="I538" s="243"/>
      <c r="J538" s="240"/>
      <c r="K538" s="240"/>
      <c r="L538" s="244"/>
      <c r="M538" s="245"/>
      <c r="N538" s="246"/>
      <c r="O538" s="246"/>
      <c r="P538" s="246"/>
      <c r="Q538" s="246"/>
      <c r="R538" s="246"/>
      <c r="S538" s="246"/>
      <c r="T538" s="247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8" t="s">
        <v>1375</v>
      </c>
      <c r="AU538" s="248" t="s">
        <v>82</v>
      </c>
      <c r="AV538" s="13" t="s">
        <v>80</v>
      </c>
      <c r="AW538" s="13" t="s">
        <v>35</v>
      </c>
      <c r="AX538" s="13" t="s">
        <v>73</v>
      </c>
      <c r="AY538" s="248" t="s">
        <v>160</v>
      </c>
    </row>
    <row r="539" s="14" customFormat="1">
      <c r="A539" s="14"/>
      <c r="B539" s="249"/>
      <c r="C539" s="250"/>
      <c r="D539" s="232" t="s">
        <v>1375</v>
      </c>
      <c r="E539" s="251" t="s">
        <v>19</v>
      </c>
      <c r="F539" s="252" t="s">
        <v>211</v>
      </c>
      <c r="G539" s="250"/>
      <c r="H539" s="253">
        <v>30</v>
      </c>
      <c r="I539" s="254"/>
      <c r="J539" s="250"/>
      <c r="K539" s="250"/>
      <c r="L539" s="255"/>
      <c r="M539" s="256"/>
      <c r="N539" s="257"/>
      <c r="O539" s="257"/>
      <c r="P539" s="257"/>
      <c r="Q539" s="257"/>
      <c r="R539" s="257"/>
      <c r="S539" s="257"/>
      <c r="T539" s="258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9" t="s">
        <v>1375</v>
      </c>
      <c r="AU539" s="259" t="s">
        <v>82</v>
      </c>
      <c r="AV539" s="14" t="s">
        <v>82</v>
      </c>
      <c r="AW539" s="14" t="s">
        <v>35</v>
      </c>
      <c r="AX539" s="14" t="s">
        <v>73</v>
      </c>
      <c r="AY539" s="259" t="s">
        <v>160</v>
      </c>
    </row>
    <row r="540" s="15" customFormat="1">
      <c r="A540" s="15"/>
      <c r="B540" s="260"/>
      <c r="C540" s="261"/>
      <c r="D540" s="232" t="s">
        <v>1375</v>
      </c>
      <c r="E540" s="262" t="s">
        <v>19</v>
      </c>
      <c r="F540" s="263" t="s">
        <v>1377</v>
      </c>
      <c r="G540" s="261"/>
      <c r="H540" s="264">
        <v>30</v>
      </c>
      <c r="I540" s="265"/>
      <c r="J540" s="261"/>
      <c r="K540" s="261"/>
      <c r="L540" s="266"/>
      <c r="M540" s="267"/>
      <c r="N540" s="268"/>
      <c r="O540" s="268"/>
      <c r="P540" s="268"/>
      <c r="Q540" s="268"/>
      <c r="R540" s="268"/>
      <c r="S540" s="268"/>
      <c r="T540" s="269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70" t="s">
        <v>1375</v>
      </c>
      <c r="AU540" s="270" t="s">
        <v>82</v>
      </c>
      <c r="AV540" s="15" t="s">
        <v>167</v>
      </c>
      <c r="AW540" s="15" t="s">
        <v>35</v>
      </c>
      <c r="AX540" s="15" t="s">
        <v>80</v>
      </c>
      <c r="AY540" s="270" t="s">
        <v>160</v>
      </c>
    </row>
    <row r="541" s="2" customFormat="1" ht="16.5" customHeight="1">
      <c r="A541" s="40"/>
      <c r="B541" s="41"/>
      <c r="C541" s="214" t="s">
        <v>1771</v>
      </c>
      <c r="D541" s="214" t="s">
        <v>163</v>
      </c>
      <c r="E541" s="215" t="s">
        <v>1772</v>
      </c>
      <c r="F541" s="216" t="s">
        <v>1773</v>
      </c>
      <c r="G541" s="217" t="s">
        <v>1381</v>
      </c>
      <c r="H541" s="218">
        <v>47.112000000000002</v>
      </c>
      <c r="I541" s="219"/>
      <c r="J541" s="220">
        <f>ROUND(I541*H541,2)</f>
        <v>0</v>
      </c>
      <c r="K541" s="216" t="s">
        <v>19</v>
      </c>
      <c r="L541" s="46"/>
      <c r="M541" s="221" t="s">
        <v>19</v>
      </c>
      <c r="N541" s="222" t="s">
        <v>44</v>
      </c>
      <c r="O541" s="86"/>
      <c r="P541" s="223">
        <f>O541*H541</f>
        <v>0</v>
      </c>
      <c r="Q541" s="223">
        <v>0</v>
      </c>
      <c r="R541" s="223">
        <f>Q541*H541</f>
        <v>0</v>
      </c>
      <c r="S541" s="223">
        <v>0</v>
      </c>
      <c r="T541" s="224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25" t="s">
        <v>189</v>
      </c>
      <c r="AT541" s="225" t="s">
        <v>163</v>
      </c>
      <c r="AU541" s="225" t="s">
        <v>82</v>
      </c>
      <c r="AY541" s="19" t="s">
        <v>160</v>
      </c>
      <c r="BE541" s="226">
        <f>IF(N541="základní",J541,0)</f>
        <v>0</v>
      </c>
      <c r="BF541" s="226">
        <f>IF(N541="snížená",J541,0)</f>
        <v>0</v>
      </c>
      <c r="BG541" s="226">
        <f>IF(N541="zákl. přenesená",J541,0)</f>
        <v>0</v>
      </c>
      <c r="BH541" s="226">
        <f>IF(N541="sníž. přenesená",J541,0)</f>
        <v>0</v>
      </c>
      <c r="BI541" s="226">
        <f>IF(N541="nulová",J541,0)</f>
        <v>0</v>
      </c>
      <c r="BJ541" s="19" t="s">
        <v>80</v>
      </c>
      <c r="BK541" s="226">
        <f>ROUND(I541*H541,2)</f>
        <v>0</v>
      </c>
      <c r="BL541" s="19" t="s">
        <v>189</v>
      </c>
      <c r="BM541" s="225" t="s">
        <v>546</v>
      </c>
    </row>
    <row r="542" s="13" customFormat="1">
      <c r="A542" s="13"/>
      <c r="B542" s="239"/>
      <c r="C542" s="240"/>
      <c r="D542" s="232" t="s">
        <v>1375</v>
      </c>
      <c r="E542" s="241" t="s">
        <v>19</v>
      </c>
      <c r="F542" s="242" t="s">
        <v>1766</v>
      </c>
      <c r="G542" s="240"/>
      <c r="H542" s="241" t="s">
        <v>19</v>
      </c>
      <c r="I542" s="243"/>
      <c r="J542" s="240"/>
      <c r="K542" s="240"/>
      <c r="L542" s="244"/>
      <c r="M542" s="245"/>
      <c r="N542" s="246"/>
      <c r="O542" s="246"/>
      <c r="P542" s="246"/>
      <c r="Q542" s="246"/>
      <c r="R542" s="246"/>
      <c r="S542" s="246"/>
      <c r="T542" s="247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8" t="s">
        <v>1375</v>
      </c>
      <c r="AU542" s="248" t="s">
        <v>82</v>
      </c>
      <c r="AV542" s="13" t="s">
        <v>80</v>
      </c>
      <c r="AW542" s="13" t="s">
        <v>35</v>
      </c>
      <c r="AX542" s="13" t="s">
        <v>73</v>
      </c>
      <c r="AY542" s="248" t="s">
        <v>160</v>
      </c>
    </row>
    <row r="543" s="14" customFormat="1">
      <c r="A543" s="14"/>
      <c r="B543" s="249"/>
      <c r="C543" s="250"/>
      <c r="D543" s="232" t="s">
        <v>1375</v>
      </c>
      <c r="E543" s="251" t="s">
        <v>19</v>
      </c>
      <c r="F543" s="252" t="s">
        <v>1767</v>
      </c>
      <c r="G543" s="250"/>
      <c r="H543" s="253">
        <v>47.112000000000002</v>
      </c>
      <c r="I543" s="254"/>
      <c r="J543" s="250"/>
      <c r="K543" s="250"/>
      <c r="L543" s="255"/>
      <c r="M543" s="256"/>
      <c r="N543" s="257"/>
      <c r="O543" s="257"/>
      <c r="P543" s="257"/>
      <c r="Q543" s="257"/>
      <c r="R543" s="257"/>
      <c r="S543" s="257"/>
      <c r="T543" s="258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9" t="s">
        <v>1375</v>
      </c>
      <c r="AU543" s="259" t="s">
        <v>82</v>
      </c>
      <c r="AV543" s="14" t="s">
        <v>82</v>
      </c>
      <c r="AW543" s="14" t="s">
        <v>35</v>
      </c>
      <c r="AX543" s="14" t="s">
        <v>73</v>
      </c>
      <c r="AY543" s="259" t="s">
        <v>160</v>
      </c>
    </row>
    <row r="544" s="15" customFormat="1">
      <c r="A544" s="15"/>
      <c r="B544" s="260"/>
      <c r="C544" s="261"/>
      <c r="D544" s="232" t="s">
        <v>1375</v>
      </c>
      <c r="E544" s="262" t="s">
        <v>19</v>
      </c>
      <c r="F544" s="263" t="s">
        <v>1377</v>
      </c>
      <c r="G544" s="261"/>
      <c r="H544" s="264">
        <v>47.112000000000002</v>
      </c>
      <c r="I544" s="265"/>
      <c r="J544" s="261"/>
      <c r="K544" s="261"/>
      <c r="L544" s="266"/>
      <c r="M544" s="267"/>
      <c r="N544" s="268"/>
      <c r="O544" s="268"/>
      <c r="P544" s="268"/>
      <c r="Q544" s="268"/>
      <c r="R544" s="268"/>
      <c r="S544" s="268"/>
      <c r="T544" s="269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70" t="s">
        <v>1375</v>
      </c>
      <c r="AU544" s="270" t="s">
        <v>82</v>
      </c>
      <c r="AV544" s="15" t="s">
        <v>167</v>
      </c>
      <c r="AW544" s="15" t="s">
        <v>35</v>
      </c>
      <c r="AX544" s="15" t="s">
        <v>80</v>
      </c>
      <c r="AY544" s="270" t="s">
        <v>160</v>
      </c>
    </row>
    <row r="545" s="2" customFormat="1" ht="16.5" customHeight="1">
      <c r="A545" s="40"/>
      <c r="B545" s="41"/>
      <c r="C545" s="214" t="s">
        <v>509</v>
      </c>
      <c r="D545" s="214" t="s">
        <v>163</v>
      </c>
      <c r="E545" s="215" t="s">
        <v>1774</v>
      </c>
      <c r="F545" s="216" t="s">
        <v>1775</v>
      </c>
      <c r="G545" s="217" t="s">
        <v>1381</v>
      </c>
      <c r="H545" s="218">
        <v>47.112000000000002</v>
      </c>
      <c r="I545" s="219"/>
      <c r="J545" s="220">
        <f>ROUND(I545*H545,2)</f>
        <v>0</v>
      </c>
      <c r="K545" s="216" t="s">
        <v>19</v>
      </c>
      <c r="L545" s="46"/>
      <c r="M545" s="221" t="s">
        <v>19</v>
      </c>
      <c r="N545" s="222" t="s">
        <v>44</v>
      </c>
      <c r="O545" s="86"/>
      <c r="P545" s="223">
        <f>O545*H545</f>
        <v>0</v>
      </c>
      <c r="Q545" s="223">
        <v>0</v>
      </c>
      <c r="R545" s="223">
        <f>Q545*H545</f>
        <v>0</v>
      </c>
      <c r="S545" s="223">
        <v>0</v>
      </c>
      <c r="T545" s="224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25" t="s">
        <v>189</v>
      </c>
      <c r="AT545" s="225" t="s">
        <v>163</v>
      </c>
      <c r="AU545" s="225" t="s">
        <v>82</v>
      </c>
      <c r="AY545" s="19" t="s">
        <v>160</v>
      </c>
      <c r="BE545" s="226">
        <f>IF(N545="základní",J545,0)</f>
        <v>0</v>
      </c>
      <c r="BF545" s="226">
        <f>IF(N545="snížená",J545,0)</f>
        <v>0</v>
      </c>
      <c r="BG545" s="226">
        <f>IF(N545="zákl. přenesená",J545,0)</f>
        <v>0</v>
      </c>
      <c r="BH545" s="226">
        <f>IF(N545="sníž. přenesená",J545,0)</f>
        <v>0</v>
      </c>
      <c r="BI545" s="226">
        <f>IF(N545="nulová",J545,0)</f>
        <v>0</v>
      </c>
      <c r="BJ545" s="19" t="s">
        <v>80</v>
      </c>
      <c r="BK545" s="226">
        <f>ROUND(I545*H545,2)</f>
        <v>0</v>
      </c>
      <c r="BL545" s="19" t="s">
        <v>189</v>
      </c>
      <c r="BM545" s="225" t="s">
        <v>551</v>
      </c>
    </row>
    <row r="546" s="13" customFormat="1">
      <c r="A546" s="13"/>
      <c r="B546" s="239"/>
      <c r="C546" s="240"/>
      <c r="D546" s="232" t="s">
        <v>1375</v>
      </c>
      <c r="E546" s="241" t="s">
        <v>19</v>
      </c>
      <c r="F546" s="242" t="s">
        <v>1766</v>
      </c>
      <c r="G546" s="240"/>
      <c r="H546" s="241" t="s">
        <v>19</v>
      </c>
      <c r="I546" s="243"/>
      <c r="J546" s="240"/>
      <c r="K546" s="240"/>
      <c r="L546" s="244"/>
      <c r="M546" s="245"/>
      <c r="N546" s="246"/>
      <c r="O546" s="246"/>
      <c r="P546" s="246"/>
      <c r="Q546" s="246"/>
      <c r="R546" s="246"/>
      <c r="S546" s="246"/>
      <c r="T546" s="247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8" t="s">
        <v>1375</v>
      </c>
      <c r="AU546" s="248" t="s">
        <v>82</v>
      </c>
      <c r="AV546" s="13" t="s">
        <v>80</v>
      </c>
      <c r="AW546" s="13" t="s">
        <v>35</v>
      </c>
      <c r="AX546" s="13" t="s">
        <v>73</v>
      </c>
      <c r="AY546" s="248" t="s">
        <v>160</v>
      </c>
    </row>
    <row r="547" s="14" customFormat="1">
      <c r="A547" s="14"/>
      <c r="B547" s="249"/>
      <c r="C547" s="250"/>
      <c r="D547" s="232" t="s">
        <v>1375</v>
      </c>
      <c r="E547" s="251" t="s">
        <v>19</v>
      </c>
      <c r="F547" s="252" t="s">
        <v>1767</v>
      </c>
      <c r="G547" s="250"/>
      <c r="H547" s="253">
        <v>47.112000000000002</v>
      </c>
      <c r="I547" s="254"/>
      <c r="J547" s="250"/>
      <c r="K547" s="250"/>
      <c r="L547" s="255"/>
      <c r="M547" s="256"/>
      <c r="N547" s="257"/>
      <c r="O547" s="257"/>
      <c r="P547" s="257"/>
      <c r="Q547" s="257"/>
      <c r="R547" s="257"/>
      <c r="S547" s="257"/>
      <c r="T547" s="258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9" t="s">
        <v>1375</v>
      </c>
      <c r="AU547" s="259" t="s">
        <v>82</v>
      </c>
      <c r="AV547" s="14" t="s">
        <v>82</v>
      </c>
      <c r="AW547" s="14" t="s">
        <v>35</v>
      </c>
      <c r="AX547" s="14" t="s">
        <v>73</v>
      </c>
      <c r="AY547" s="259" t="s">
        <v>160</v>
      </c>
    </row>
    <row r="548" s="15" customFormat="1">
      <c r="A548" s="15"/>
      <c r="B548" s="260"/>
      <c r="C548" s="261"/>
      <c r="D548" s="232" t="s">
        <v>1375</v>
      </c>
      <c r="E548" s="262" t="s">
        <v>19</v>
      </c>
      <c r="F548" s="263" t="s">
        <v>1377</v>
      </c>
      <c r="G548" s="261"/>
      <c r="H548" s="264">
        <v>47.112000000000002</v>
      </c>
      <c r="I548" s="265"/>
      <c r="J548" s="261"/>
      <c r="K548" s="261"/>
      <c r="L548" s="266"/>
      <c r="M548" s="267"/>
      <c r="N548" s="268"/>
      <c r="O548" s="268"/>
      <c r="P548" s="268"/>
      <c r="Q548" s="268"/>
      <c r="R548" s="268"/>
      <c r="S548" s="268"/>
      <c r="T548" s="269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70" t="s">
        <v>1375</v>
      </c>
      <c r="AU548" s="270" t="s">
        <v>82</v>
      </c>
      <c r="AV548" s="15" t="s">
        <v>167</v>
      </c>
      <c r="AW548" s="15" t="s">
        <v>35</v>
      </c>
      <c r="AX548" s="15" t="s">
        <v>80</v>
      </c>
      <c r="AY548" s="270" t="s">
        <v>160</v>
      </c>
    </row>
    <row r="549" s="2" customFormat="1" ht="24.15" customHeight="1">
      <c r="A549" s="40"/>
      <c r="B549" s="41"/>
      <c r="C549" s="214" t="s">
        <v>1776</v>
      </c>
      <c r="D549" s="214" t="s">
        <v>163</v>
      </c>
      <c r="E549" s="215" t="s">
        <v>1777</v>
      </c>
      <c r="F549" s="216" t="s">
        <v>1778</v>
      </c>
      <c r="G549" s="217" t="s">
        <v>1381</v>
      </c>
      <c r="H549" s="218">
        <v>46.963999999999999</v>
      </c>
      <c r="I549" s="219"/>
      <c r="J549" s="220">
        <f>ROUND(I549*H549,2)</f>
        <v>0</v>
      </c>
      <c r="K549" s="216" t="s">
        <v>1372</v>
      </c>
      <c r="L549" s="46"/>
      <c r="M549" s="221" t="s">
        <v>19</v>
      </c>
      <c r="N549" s="222" t="s">
        <v>44</v>
      </c>
      <c r="O549" s="86"/>
      <c r="P549" s="223">
        <f>O549*H549</f>
        <v>0</v>
      </c>
      <c r="Q549" s="223">
        <v>0</v>
      </c>
      <c r="R549" s="223">
        <f>Q549*H549</f>
        <v>0</v>
      </c>
      <c r="S549" s="223">
        <v>0.0050000000000000001</v>
      </c>
      <c r="T549" s="224">
        <f>S549*H549</f>
        <v>0.23482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25" t="s">
        <v>189</v>
      </c>
      <c r="AT549" s="225" t="s">
        <v>163</v>
      </c>
      <c r="AU549" s="225" t="s">
        <v>82</v>
      </c>
      <c r="AY549" s="19" t="s">
        <v>160</v>
      </c>
      <c r="BE549" s="226">
        <f>IF(N549="základní",J549,0)</f>
        <v>0</v>
      </c>
      <c r="BF549" s="226">
        <f>IF(N549="snížená",J549,0)</f>
        <v>0</v>
      </c>
      <c r="BG549" s="226">
        <f>IF(N549="zákl. přenesená",J549,0)</f>
        <v>0</v>
      </c>
      <c r="BH549" s="226">
        <f>IF(N549="sníž. přenesená",J549,0)</f>
        <v>0</v>
      </c>
      <c r="BI549" s="226">
        <f>IF(N549="nulová",J549,0)</f>
        <v>0</v>
      </c>
      <c r="BJ549" s="19" t="s">
        <v>80</v>
      </c>
      <c r="BK549" s="226">
        <f>ROUND(I549*H549,2)</f>
        <v>0</v>
      </c>
      <c r="BL549" s="19" t="s">
        <v>189</v>
      </c>
      <c r="BM549" s="225" t="s">
        <v>555</v>
      </c>
    </row>
    <row r="550" s="2" customFormat="1">
      <c r="A550" s="40"/>
      <c r="B550" s="41"/>
      <c r="C550" s="42"/>
      <c r="D550" s="237" t="s">
        <v>1373</v>
      </c>
      <c r="E550" s="42"/>
      <c r="F550" s="238" t="s">
        <v>1779</v>
      </c>
      <c r="G550" s="42"/>
      <c r="H550" s="42"/>
      <c r="I550" s="234"/>
      <c r="J550" s="42"/>
      <c r="K550" s="42"/>
      <c r="L550" s="46"/>
      <c r="M550" s="235"/>
      <c r="N550" s="236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1373</v>
      </c>
      <c r="AU550" s="19" t="s">
        <v>82</v>
      </c>
    </row>
    <row r="551" s="13" customFormat="1">
      <c r="A551" s="13"/>
      <c r="B551" s="239"/>
      <c r="C551" s="240"/>
      <c r="D551" s="232" t="s">
        <v>1375</v>
      </c>
      <c r="E551" s="241" t="s">
        <v>19</v>
      </c>
      <c r="F551" s="242" t="s">
        <v>1677</v>
      </c>
      <c r="G551" s="240"/>
      <c r="H551" s="241" t="s">
        <v>19</v>
      </c>
      <c r="I551" s="243"/>
      <c r="J551" s="240"/>
      <c r="K551" s="240"/>
      <c r="L551" s="244"/>
      <c r="M551" s="245"/>
      <c r="N551" s="246"/>
      <c r="O551" s="246"/>
      <c r="P551" s="246"/>
      <c r="Q551" s="246"/>
      <c r="R551" s="246"/>
      <c r="S551" s="246"/>
      <c r="T551" s="247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8" t="s">
        <v>1375</v>
      </c>
      <c r="AU551" s="248" t="s">
        <v>82</v>
      </c>
      <c r="AV551" s="13" t="s">
        <v>80</v>
      </c>
      <c r="AW551" s="13" t="s">
        <v>35</v>
      </c>
      <c r="AX551" s="13" t="s">
        <v>73</v>
      </c>
      <c r="AY551" s="248" t="s">
        <v>160</v>
      </c>
    </row>
    <row r="552" s="14" customFormat="1">
      <c r="A552" s="14"/>
      <c r="B552" s="249"/>
      <c r="C552" s="250"/>
      <c r="D552" s="232" t="s">
        <v>1375</v>
      </c>
      <c r="E552" s="251" t="s">
        <v>19</v>
      </c>
      <c r="F552" s="252" t="s">
        <v>1780</v>
      </c>
      <c r="G552" s="250"/>
      <c r="H552" s="253">
        <v>46.963999999999999</v>
      </c>
      <c r="I552" s="254"/>
      <c r="J552" s="250"/>
      <c r="K552" s="250"/>
      <c r="L552" s="255"/>
      <c r="M552" s="256"/>
      <c r="N552" s="257"/>
      <c r="O552" s="257"/>
      <c r="P552" s="257"/>
      <c r="Q552" s="257"/>
      <c r="R552" s="257"/>
      <c r="S552" s="257"/>
      <c r="T552" s="258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9" t="s">
        <v>1375</v>
      </c>
      <c r="AU552" s="259" t="s">
        <v>82</v>
      </c>
      <c r="AV552" s="14" t="s">
        <v>82</v>
      </c>
      <c r="AW552" s="14" t="s">
        <v>35</v>
      </c>
      <c r="AX552" s="14" t="s">
        <v>73</v>
      </c>
      <c r="AY552" s="259" t="s">
        <v>160</v>
      </c>
    </row>
    <row r="553" s="15" customFormat="1">
      <c r="A553" s="15"/>
      <c r="B553" s="260"/>
      <c r="C553" s="261"/>
      <c r="D553" s="232" t="s">
        <v>1375</v>
      </c>
      <c r="E553" s="262" t="s">
        <v>19</v>
      </c>
      <c r="F553" s="263" t="s">
        <v>1377</v>
      </c>
      <c r="G553" s="261"/>
      <c r="H553" s="264">
        <v>46.963999999999999</v>
      </c>
      <c r="I553" s="265"/>
      <c r="J553" s="261"/>
      <c r="K553" s="261"/>
      <c r="L553" s="266"/>
      <c r="M553" s="267"/>
      <c r="N553" s="268"/>
      <c r="O553" s="268"/>
      <c r="P553" s="268"/>
      <c r="Q553" s="268"/>
      <c r="R553" s="268"/>
      <c r="S553" s="268"/>
      <c r="T553" s="269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70" t="s">
        <v>1375</v>
      </c>
      <c r="AU553" s="270" t="s">
        <v>82</v>
      </c>
      <c r="AV553" s="15" t="s">
        <v>167</v>
      </c>
      <c r="AW553" s="15" t="s">
        <v>35</v>
      </c>
      <c r="AX553" s="15" t="s">
        <v>80</v>
      </c>
      <c r="AY553" s="270" t="s">
        <v>160</v>
      </c>
    </row>
    <row r="554" s="2" customFormat="1" ht="16.5" customHeight="1">
      <c r="A554" s="40"/>
      <c r="B554" s="41"/>
      <c r="C554" s="214" t="s">
        <v>347</v>
      </c>
      <c r="D554" s="214" t="s">
        <v>163</v>
      </c>
      <c r="E554" s="215" t="s">
        <v>1781</v>
      </c>
      <c r="F554" s="216" t="s">
        <v>1782</v>
      </c>
      <c r="G554" s="217" t="s">
        <v>1381</v>
      </c>
      <c r="H554" s="218">
        <v>46.963999999999999</v>
      </c>
      <c r="I554" s="219"/>
      <c r="J554" s="220">
        <f>ROUND(I554*H554,2)</f>
        <v>0</v>
      </c>
      <c r="K554" s="216" t="s">
        <v>19</v>
      </c>
      <c r="L554" s="46"/>
      <c r="M554" s="221" t="s">
        <v>19</v>
      </c>
      <c r="N554" s="222" t="s">
        <v>44</v>
      </c>
      <c r="O554" s="86"/>
      <c r="P554" s="223">
        <f>O554*H554</f>
        <v>0</v>
      </c>
      <c r="Q554" s="223">
        <v>0</v>
      </c>
      <c r="R554" s="223">
        <f>Q554*H554</f>
        <v>0</v>
      </c>
      <c r="S554" s="223">
        <v>0.0014499999999999999</v>
      </c>
      <c r="T554" s="224">
        <f>S554*H554</f>
        <v>0.0680978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25" t="s">
        <v>189</v>
      </c>
      <c r="AT554" s="225" t="s">
        <v>163</v>
      </c>
      <c r="AU554" s="225" t="s">
        <v>82</v>
      </c>
      <c r="AY554" s="19" t="s">
        <v>160</v>
      </c>
      <c r="BE554" s="226">
        <f>IF(N554="základní",J554,0)</f>
        <v>0</v>
      </c>
      <c r="BF554" s="226">
        <f>IF(N554="snížená",J554,0)</f>
        <v>0</v>
      </c>
      <c r="BG554" s="226">
        <f>IF(N554="zákl. přenesená",J554,0)</f>
        <v>0</v>
      </c>
      <c r="BH554" s="226">
        <f>IF(N554="sníž. přenesená",J554,0)</f>
        <v>0</v>
      </c>
      <c r="BI554" s="226">
        <f>IF(N554="nulová",J554,0)</f>
        <v>0</v>
      </c>
      <c r="BJ554" s="19" t="s">
        <v>80</v>
      </c>
      <c r="BK554" s="226">
        <f>ROUND(I554*H554,2)</f>
        <v>0</v>
      </c>
      <c r="BL554" s="19" t="s">
        <v>189</v>
      </c>
      <c r="BM554" s="225" t="s">
        <v>560</v>
      </c>
    </row>
    <row r="555" s="13" customFormat="1">
      <c r="A555" s="13"/>
      <c r="B555" s="239"/>
      <c r="C555" s="240"/>
      <c r="D555" s="232" t="s">
        <v>1375</v>
      </c>
      <c r="E555" s="241" t="s">
        <v>19</v>
      </c>
      <c r="F555" s="242" t="s">
        <v>1677</v>
      </c>
      <c r="G555" s="240"/>
      <c r="H555" s="241" t="s">
        <v>19</v>
      </c>
      <c r="I555" s="243"/>
      <c r="J555" s="240"/>
      <c r="K555" s="240"/>
      <c r="L555" s="244"/>
      <c r="M555" s="245"/>
      <c r="N555" s="246"/>
      <c r="O555" s="246"/>
      <c r="P555" s="246"/>
      <c r="Q555" s="246"/>
      <c r="R555" s="246"/>
      <c r="S555" s="246"/>
      <c r="T555" s="247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8" t="s">
        <v>1375</v>
      </c>
      <c r="AU555" s="248" t="s">
        <v>82</v>
      </c>
      <c r="AV555" s="13" t="s">
        <v>80</v>
      </c>
      <c r="AW555" s="13" t="s">
        <v>35</v>
      </c>
      <c r="AX555" s="13" t="s">
        <v>73</v>
      </c>
      <c r="AY555" s="248" t="s">
        <v>160</v>
      </c>
    </row>
    <row r="556" s="14" customFormat="1">
      <c r="A556" s="14"/>
      <c r="B556" s="249"/>
      <c r="C556" s="250"/>
      <c r="D556" s="232" t="s">
        <v>1375</v>
      </c>
      <c r="E556" s="251" t="s">
        <v>19</v>
      </c>
      <c r="F556" s="252" t="s">
        <v>1780</v>
      </c>
      <c r="G556" s="250"/>
      <c r="H556" s="253">
        <v>46.963999999999999</v>
      </c>
      <c r="I556" s="254"/>
      <c r="J556" s="250"/>
      <c r="K556" s="250"/>
      <c r="L556" s="255"/>
      <c r="M556" s="256"/>
      <c r="N556" s="257"/>
      <c r="O556" s="257"/>
      <c r="P556" s="257"/>
      <c r="Q556" s="257"/>
      <c r="R556" s="257"/>
      <c r="S556" s="257"/>
      <c r="T556" s="258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9" t="s">
        <v>1375</v>
      </c>
      <c r="AU556" s="259" t="s">
        <v>82</v>
      </c>
      <c r="AV556" s="14" t="s">
        <v>82</v>
      </c>
      <c r="AW556" s="14" t="s">
        <v>35</v>
      </c>
      <c r="AX556" s="14" t="s">
        <v>73</v>
      </c>
      <c r="AY556" s="259" t="s">
        <v>160</v>
      </c>
    </row>
    <row r="557" s="15" customFormat="1">
      <c r="A557" s="15"/>
      <c r="B557" s="260"/>
      <c r="C557" s="261"/>
      <c r="D557" s="232" t="s">
        <v>1375</v>
      </c>
      <c r="E557" s="262" t="s">
        <v>19</v>
      </c>
      <c r="F557" s="263" t="s">
        <v>1377</v>
      </c>
      <c r="G557" s="261"/>
      <c r="H557" s="264">
        <v>46.963999999999999</v>
      </c>
      <c r="I557" s="265"/>
      <c r="J557" s="261"/>
      <c r="K557" s="261"/>
      <c r="L557" s="266"/>
      <c r="M557" s="267"/>
      <c r="N557" s="268"/>
      <c r="O557" s="268"/>
      <c r="P557" s="268"/>
      <c r="Q557" s="268"/>
      <c r="R557" s="268"/>
      <c r="S557" s="268"/>
      <c r="T557" s="269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70" t="s">
        <v>1375</v>
      </c>
      <c r="AU557" s="270" t="s">
        <v>82</v>
      </c>
      <c r="AV557" s="15" t="s">
        <v>167</v>
      </c>
      <c r="AW557" s="15" t="s">
        <v>35</v>
      </c>
      <c r="AX557" s="15" t="s">
        <v>80</v>
      </c>
      <c r="AY557" s="270" t="s">
        <v>160</v>
      </c>
    </row>
    <row r="558" s="2" customFormat="1" ht="24.15" customHeight="1">
      <c r="A558" s="40"/>
      <c r="B558" s="41"/>
      <c r="C558" s="214" t="s">
        <v>1524</v>
      </c>
      <c r="D558" s="214" t="s">
        <v>163</v>
      </c>
      <c r="E558" s="215" t="s">
        <v>1783</v>
      </c>
      <c r="F558" s="216" t="s">
        <v>1784</v>
      </c>
      <c r="G558" s="217" t="s">
        <v>1389</v>
      </c>
      <c r="H558" s="218">
        <v>3.7770000000000001</v>
      </c>
      <c r="I558" s="219"/>
      <c r="J558" s="220">
        <f>ROUND(I558*H558,2)</f>
        <v>0</v>
      </c>
      <c r="K558" s="216" t="s">
        <v>1372</v>
      </c>
      <c r="L558" s="46"/>
      <c r="M558" s="221" t="s">
        <v>19</v>
      </c>
      <c r="N558" s="222" t="s">
        <v>44</v>
      </c>
      <c r="O558" s="86"/>
      <c r="P558" s="223">
        <f>O558*H558</f>
        <v>0</v>
      </c>
      <c r="Q558" s="223">
        <v>0.022839999999999999</v>
      </c>
      <c r="R558" s="223">
        <f>Q558*H558</f>
        <v>0.086266679999999998</v>
      </c>
      <c r="S558" s="223">
        <v>0</v>
      </c>
      <c r="T558" s="224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25" t="s">
        <v>189</v>
      </c>
      <c r="AT558" s="225" t="s">
        <v>163</v>
      </c>
      <c r="AU558" s="225" t="s">
        <v>82</v>
      </c>
      <c r="AY558" s="19" t="s">
        <v>160</v>
      </c>
      <c r="BE558" s="226">
        <f>IF(N558="základní",J558,0)</f>
        <v>0</v>
      </c>
      <c r="BF558" s="226">
        <f>IF(N558="snížená",J558,0)</f>
        <v>0</v>
      </c>
      <c r="BG558" s="226">
        <f>IF(N558="zákl. přenesená",J558,0)</f>
        <v>0</v>
      </c>
      <c r="BH558" s="226">
        <f>IF(N558="sníž. přenesená",J558,0)</f>
        <v>0</v>
      </c>
      <c r="BI558" s="226">
        <f>IF(N558="nulová",J558,0)</f>
        <v>0</v>
      </c>
      <c r="BJ558" s="19" t="s">
        <v>80</v>
      </c>
      <c r="BK558" s="226">
        <f>ROUND(I558*H558,2)</f>
        <v>0</v>
      </c>
      <c r="BL558" s="19" t="s">
        <v>189</v>
      </c>
      <c r="BM558" s="225" t="s">
        <v>564</v>
      </c>
    </row>
    <row r="559" s="2" customFormat="1">
      <c r="A559" s="40"/>
      <c r="B559" s="41"/>
      <c r="C559" s="42"/>
      <c r="D559" s="237" t="s">
        <v>1373</v>
      </c>
      <c r="E559" s="42"/>
      <c r="F559" s="238" t="s">
        <v>1785</v>
      </c>
      <c r="G559" s="42"/>
      <c r="H559" s="42"/>
      <c r="I559" s="234"/>
      <c r="J559" s="42"/>
      <c r="K559" s="42"/>
      <c r="L559" s="46"/>
      <c r="M559" s="235"/>
      <c r="N559" s="236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1373</v>
      </c>
      <c r="AU559" s="19" t="s">
        <v>82</v>
      </c>
    </row>
    <row r="560" s="13" customFormat="1">
      <c r="A560" s="13"/>
      <c r="B560" s="239"/>
      <c r="C560" s="240"/>
      <c r="D560" s="232" t="s">
        <v>1375</v>
      </c>
      <c r="E560" s="241" t="s">
        <v>19</v>
      </c>
      <c r="F560" s="242" t="s">
        <v>1739</v>
      </c>
      <c r="G560" s="240"/>
      <c r="H560" s="241" t="s">
        <v>19</v>
      </c>
      <c r="I560" s="243"/>
      <c r="J560" s="240"/>
      <c r="K560" s="240"/>
      <c r="L560" s="244"/>
      <c r="M560" s="245"/>
      <c r="N560" s="246"/>
      <c r="O560" s="246"/>
      <c r="P560" s="246"/>
      <c r="Q560" s="246"/>
      <c r="R560" s="246"/>
      <c r="S560" s="246"/>
      <c r="T560" s="247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8" t="s">
        <v>1375</v>
      </c>
      <c r="AU560" s="248" t="s">
        <v>82</v>
      </c>
      <c r="AV560" s="13" t="s">
        <v>80</v>
      </c>
      <c r="AW560" s="13" t="s">
        <v>35</v>
      </c>
      <c r="AX560" s="13" t="s">
        <v>73</v>
      </c>
      <c r="AY560" s="248" t="s">
        <v>160</v>
      </c>
    </row>
    <row r="561" s="14" customFormat="1">
      <c r="A561" s="14"/>
      <c r="B561" s="249"/>
      <c r="C561" s="250"/>
      <c r="D561" s="232" t="s">
        <v>1375</v>
      </c>
      <c r="E561" s="251" t="s">
        <v>19</v>
      </c>
      <c r="F561" s="252" t="s">
        <v>1786</v>
      </c>
      <c r="G561" s="250"/>
      <c r="H561" s="253">
        <v>0.094</v>
      </c>
      <c r="I561" s="254"/>
      <c r="J561" s="250"/>
      <c r="K561" s="250"/>
      <c r="L561" s="255"/>
      <c r="M561" s="256"/>
      <c r="N561" s="257"/>
      <c r="O561" s="257"/>
      <c r="P561" s="257"/>
      <c r="Q561" s="257"/>
      <c r="R561" s="257"/>
      <c r="S561" s="257"/>
      <c r="T561" s="258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9" t="s">
        <v>1375</v>
      </c>
      <c r="AU561" s="259" t="s">
        <v>82</v>
      </c>
      <c r="AV561" s="14" t="s">
        <v>82</v>
      </c>
      <c r="AW561" s="14" t="s">
        <v>35</v>
      </c>
      <c r="AX561" s="14" t="s">
        <v>73</v>
      </c>
      <c r="AY561" s="259" t="s">
        <v>160</v>
      </c>
    </row>
    <row r="562" s="13" customFormat="1">
      <c r="A562" s="13"/>
      <c r="B562" s="239"/>
      <c r="C562" s="240"/>
      <c r="D562" s="232" t="s">
        <v>1375</v>
      </c>
      <c r="E562" s="241" t="s">
        <v>19</v>
      </c>
      <c r="F562" s="242" t="s">
        <v>1750</v>
      </c>
      <c r="G562" s="240"/>
      <c r="H562" s="241" t="s">
        <v>19</v>
      </c>
      <c r="I562" s="243"/>
      <c r="J562" s="240"/>
      <c r="K562" s="240"/>
      <c r="L562" s="244"/>
      <c r="M562" s="245"/>
      <c r="N562" s="246"/>
      <c r="O562" s="246"/>
      <c r="P562" s="246"/>
      <c r="Q562" s="246"/>
      <c r="R562" s="246"/>
      <c r="S562" s="246"/>
      <c r="T562" s="247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8" t="s">
        <v>1375</v>
      </c>
      <c r="AU562" s="248" t="s">
        <v>82</v>
      </c>
      <c r="AV562" s="13" t="s">
        <v>80</v>
      </c>
      <c r="AW562" s="13" t="s">
        <v>35</v>
      </c>
      <c r="AX562" s="13" t="s">
        <v>73</v>
      </c>
      <c r="AY562" s="248" t="s">
        <v>160</v>
      </c>
    </row>
    <row r="563" s="14" customFormat="1">
      <c r="A563" s="14"/>
      <c r="B563" s="249"/>
      <c r="C563" s="250"/>
      <c r="D563" s="232" t="s">
        <v>1375</v>
      </c>
      <c r="E563" s="251" t="s">
        <v>19</v>
      </c>
      <c r="F563" s="252" t="s">
        <v>1787</v>
      </c>
      <c r="G563" s="250"/>
      <c r="H563" s="253">
        <v>0.19500000000000001</v>
      </c>
      <c r="I563" s="254"/>
      <c r="J563" s="250"/>
      <c r="K563" s="250"/>
      <c r="L563" s="255"/>
      <c r="M563" s="256"/>
      <c r="N563" s="257"/>
      <c r="O563" s="257"/>
      <c r="P563" s="257"/>
      <c r="Q563" s="257"/>
      <c r="R563" s="257"/>
      <c r="S563" s="257"/>
      <c r="T563" s="258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9" t="s">
        <v>1375</v>
      </c>
      <c r="AU563" s="259" t="s">
        <v>82</v>
      </c>
      <c r="AV563" s="14" t="s">
        <v>82</v>
      </c>
      <c r="AW563" s="14" t="s">
        <v>35</v>
      </c>
      <c r="AX563" s="14" t="s">
        <v>73</v>
      </c>
      <c r="AY563" s="259" t="s">
        <v>160</v>
      </c>
    </row>
    <row r="564" s="13" customFormat="1">
      <c r="A564" s="13"/>
      <c r="B564" s="239"/>
      <c r="C564" s="240"/>
      <c r="D564" s="232" t="s">
        <v>1375</v>
      </c>
      <c r="E564" s="241" t="s">
        <v>19</v>
      </c>
      <c r="F564" s="242" t="s">
        <v>1756</v>
      </c>
      <c r="G564" s="240"/>
      <c r="H564" s="241" t="s">
        <v>19</v>
      </c>
      <c r="I564" s="243"/>
      <c r="J564" s="240"/>
      <c r="K564" s="240"/>
      <c r="L564" s="244"/>
      <c r="M564" s="245"/>
      <c r="N564" s="246"/>
      <c r="O564" s="246"/>
      <c r="P564" s="246"/>
      <c r="Q564" s="246"/>
      <c r="R564" s="246"/>
      <c r="S564" s="246"/>
      <c r="T564" s="247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8" t="s">
        <v>1375</v>
      </c>
      <c r="AU564" s="248" t="s">
        <v>82</v>
      </c>
      <c r="AV564" s="13" t="s">
        <v>80</v>
      </c>
      <c r="AW564" s="13" t="s">
        <v>35</v>
      </c>
      <c r="AX564" s="13" t="s">
        <v>73</v>
      </c>
      <c r="AY564" s="248" t="s">
        <v>160</v>
      </c>
    </row>
    <row r="565" s="14" customFormat="1">
      <c r="A565" s="14"/>
      <c r="B565" s="249"/>
      <c r="C565" s="250"/>
      <c r="D565" s="232" t="s">
        <v>1375</v>
      </c>
      <c r="E565" s="251" t="s">
        <v>19</v>
      </c>
      <c r="F565" s="252" t="s">
        <v>1788</v>
      </c>
      <c r="G565" s="250"/>
      <c r="H565" s="253">
        <v>1.5329999999999999</v>
      </c>
      <c r="I565" s="254"/>
      <c r="J565" s="250"/>
      <c r="K565" s="250"/>
      <c r="L565" s="255"/>
      <c r="M565" s="256"/>
      <c r="N565" s="257"/>
      <c r="O565" s="257"/>
      <c r="P565" s="257"/>
      <c r="Q565" s="257"/>
      <c r="R565" s="257"/>
      <c r="S565" s="257"/>
      <c r="T565" s="258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9" t="s">
        <v>1375</v>
      </c>
      <c r="AU565" s="259" t="s">
        <v>82</v>
      </c>
      <c r="AV565" s="14" t="s">
        <v>82</v>
      </c>
      <c r="AW565" s="14" t="s">
        <v>35</v>
      </c>
      <c r="AX565" s="14" t="s">
        <v>73</v>
      </c>
      <c r="AY565" s="259" t="s">
        <v>160</v>
      </c>
    </row>
    <row r="566" s="13" customFormat="1">
      <c r="A566" s="13"/>
      <c r="B566" s="239"/>
      <c r="C566" s="240"/>
      <c r="D566" s="232" t="s">
        <v>1375</v>
      </c>
      <c r="E566" s="241" t="s">
        <v>19</v>
      </c>
      <c r="F566" s="242" t="s">
        <v>1735</v>
      </c>
      <c r="G566" s="240"/>
      <c r="H566" s="241" t="s">
        <v>19</v>
      </c>
      <c r="I566" s="243"/>
      <c r="J566" s="240"/>
      <c r="K566" s="240"/>
      <c r="L566" s="244"/>
      <c r="M566" s="245"/>
      <c r="N566" s="246"/>
      <c r="O566" s="246"/>
      <c r="P566" s="246"/>
      <c r="Q566" s="246"/>
      <c r="R566" s="246"/>
      <c r="S566" s="246"/>
      <c r="T566" s="247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8" t="s">
        <v>1375</v>
      </c>
      <c r="AU566" s="248" t="s">
        <v>82</v>
      </c>
      <c r="AV566" s="13" t="s">
        <v>80</v>
      </c>
      <c r="AW566" s="13" t="s">
        <v>35</v>
      </c>
      <c r="AX566" s="13" t="s">
        <v>73</v>
      </c>
      <c r="AY566" s="248" t="s">
        <v>160</v>
      </c>
    </row>
    <row r="567" s="14" customFormat="1">
      <c r="A567" s="14"/>
      <c r="B567" s="249"/>
      <c r="C567" s="250"/>
      <c r="D567" s="232" t="s">
        <v>1375</v>
      </c>
      <c r="E567" s="251" t="s">
        <v>19</v>
      </c>
      <c r="F567" s="252" t="s">
        <v>1789</v>
      </c>
      <c r="G567" s="250"/>
      <c r="H567" s="253">
        <v>0.14599999999999999</v>
      </c>
      <c r="I567" s="254"/>
      <c r="J567" s="250"/>
      <c r="K567" s="250"/>
      <c r="L567" s="255"/>
      <c r="M567" s="256"/>
      <c r="N567" s="257"/>
      <c r="O567" s="257"/>
      <c r="P567" s="257"/>
      <c r="Q567" s="257"/>
      <c r="R567" s="257"/>
      <c r="S567" s="257"/>
      <c r="T567" s="258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9" t="s">
        <v>1375</v>
      </c>
      <c r="AU567" s="259" t="s">
        <v>82</v>
      </c>
      <c r="AV567" s="14" t="s">
        <v>82</v>
      </c>
      <c r="AW567" s="14" t="s">
        <v>35</v>
      </c>
      <c r="AX567" s="14" t="s">
        <v>73</v>
      </c>
      <c r="AY567" s="259" t="s">
        <v>160</v>
      </c>
    </row>
    <row r="568" s="13" customFormat="1">
      <c r="A568" s="13"/>
      <c r="B568" s="239"/>
      <c r="C568" s="240"/>
      <c r="D568" s="232" t="s">
        <v>1375</v>
      </c>
      <c r="E568" s="241" t="s">
        <v>19</v>
      </c>
      <c r="F568" s="242" t="s">
        <v>1770</v>
      </c>
      <c r="G568" s="240"/>
      <c r="H568" s="241" t="s">
        <v>19</v>
      </c>
      <c r="I568" s="243"/>
      <c r="J568" s="240"/>
      <c r="K568" s="240"/>
      <c r="L568" s="244"/>
      <c r="M568" s="245"/>
      <c r="N568" s="246"/>
      <c r="O568" s="246"/>
      <c r="P568" s="246"/>
      <c r="Q568" s="246"/>
      <c r="R568" s="246"/>
      <c r="S568" s="246"/>
      <c r="T568" s="247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8" t="s">
        <v>1375</v>
      </c>
      <c r="AU568" s="248" t="s">
        <v>82</v>
      </c>
      <c r="AV568" s="13" t="s">
        <v>80</v>
      </c>
      <c r="AW568" s="13" t="s">
        <v>35</v>
      </c>
      <c r="AX568" s="13" t="s">
        <v>73</v>
      </c>
      <c r="AY568" s="248" t="s">
        <v>160</v>
      </c>
    </row>
    <row r="569" s="14" customFormat="1">
      <c r="A569" s="14"/>
      <c r="B569" s="249"/>
      <c r="C569" s="250"/>
      <c r="D569" s="232" t="s">
        <v>1375</v>
      </c>
      <c r="E569" s="251" t="s">
        <v>19</v>
      </c>
      <c r="F569" s="252" t="s">
        <v>1790</v>
      </c>
      <c r="G569" s="250"/>
      <c r="H569" s="253">
        <v>0.56999999999999995</v>
      </c>
      <c r="I569" s="254"/>
      <c r="J569" s="250"/>
      <c r="K569" s="250"/>
      <c r="L569" s="255"/>
      <c r="M569" s="256"/>
      <c r="N569" s="257"/>
      <c r="O569" s="257"/>
      <c r="P569" s="257"/>
      <c r="Q569" s="257"/>
      <c r="R569" s="257"/>
      <c r="S569" s="257"/>
      <c r="T569" s="258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9" t="s">
        <v>1375</v>
      </c>
      <c r="AU569" s="259" t="s">
        <v>82</v>
      </c>
      <c r="AV569" s="14" t="s">
        <v>82</v>
      </c>
      <c r="AW569" s="14" t="s">
        <v>35</v>
      </c>
      <c r="AX569" s="14" t="s">
        <v>73</v>
      </c>
      <c r="AY569" s="259" t="s">
        <v>160</v>
      </c>
    </row>
    <row r="570" s="13" customFormat="1">
      <c r="A570" s="13"/>
      <c r="B570" s="239"/>
      <c r="C570" s="240"/>
      <c r="D570" s="232" t="s">
        <v>1375</v>
      </c>
      <c r="E570" s="241" t="s">
        <v>19</v>
      </c>
      <c r="F570" s="242" t="s">
        <v>1791</v>
      </c>
      <c r="G570" s="240"/>
      <c r="H570" s="241" t="s">
        <v>19</v>
      </c>
      <c r="I570" s="243"/>
      <c r="J570" s="240"/>
      <c r="K570" s="240"/>
      <c r="L570" s="244"/>
      <c r="M570" s="245"/>
      <c r="N570" s="246"/>
      <c r="O570" s="246"/>
      <c r="P570" s="246"/>
      <c r="Q570" s="246"/>
      <c r="R570" s="246"/>
      <c r="S570" s="246"/>
      <c r="T570" s="247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8" t="s">
        <v>1375</v>
      </c>
      <c r="AU570" s="248" t="s">
        <v>82</v>
      </c>
      <c r="AV570" s="13" t="s">
        <v>80</v>
      </c>
      <c r="AW570" s="13" t="s">
        <v>35</v>
      </c>
      <c r="AX570" s="13" t="s">
        <v>73</v>
      </c>
      <c r="AY570" s="248" t="s">
        <v>160</v>
      </c>
    </row>
    <row r="571" s="14" customFormat="1">
      <c r="A571" s="14"/>
      <c r="B571" s="249"/>
      <c r="C571" s="250"/>
      <c r="D571" s="232" t="s">
        <v>1375</v>
      </c>
      <c r="E571" s="251" t="s">
        <v>19</v>
      </c>
      <c r="F571" s="252" t="s">
        <v>1792</v>
      </c>
      <c r="G571" s="250"/>
      <c r="H571" s="253">
        <v>0.26600000000000001</v>
      </c>
      <c r="I571" s="254"/>
      <c r="J571" s="250"/>
      <c r="K571" s="250"/>
      <c r="L571" s="255"/>
      <c r="M571" s="256"/>
      <c r="N571" s="257"/>
      <c r="O571" s="257"/>
      <c r="P571" s="257"/>
      <c r="Q571" s="257"/>
      <c r="R571" s="257"/>
      <c r="S571" s="257"/>
      <c r="T571" s="258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9" t="s">
        <v>1375</v>
      </c>
      <c r="AU571" s="259" t="s">
        <v>82</v>
      </c>
      <c r="AV571" s="14" t="s">
        <v>82</v>
      </c>
      <c r="AW571" s="14" t="s">
        <v>35</v>
      </c>
      <c r="AX571" s="14" t="s">
        <v>73</v>
      </c>
      <c r="AY571" s="259" t="s">
        <v>160</v>
      </c>
    </row>
    <row r="572" s="13" customFormat="1">
      <c r="A572" s="13"/>
      <c r="B572" s="239"/>
      <c r="C572" s="240"/>
      <c r="D572" s="232" t="s">
        <v>1375</v>
      </c>
      <c r="E572" s="241" t="s">
        <v>19</v>
      </c>
      <c r="F572" s="242" t="s">
        <v>1793</v>
      </c>
      <c r="G572" s="240"/>
      <c r="H572" s="241" t="s">
        <v>19</v>
      </c>
      <c r="I572" s="243"/>
      <c r="J572" s="240"/>
      <c r="K572" s="240"/>
      <c r="L572" s="244"/>
      <c r="M572" s="245"/>
      <c r="N572" s="246"/>
      <c r="O572" s="246"/>
      <c r="P572" s="246"/>
      <c r="Q572" s="246"/>
      <c r="R572" s="246"/>
      <c r="S572" s="246"/>
      <c r="T572" s="247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8" t="s">
        <v>1375</v>
      </c>
      <c r="AU572" s="248" t="s">
        <v>82</v>
      </c>
      <c r="AV572" s="13" t="s">
        <v>80</v>
      </c>
      <c r="AW572" s="13" t="s">
        <v>35</v>
      </c>
      <c r="AX572" s="13" t="s">
        <v>73</v>
      </c>
      <c r="AY572" s="248" t="s">
        <v>160</v>
      </c>
    </row>
    <row r="573" s="14" customFormat="1">
      <c r="A573" s="14"/>
      <c r="B573" s="249"/>
      <c r="C573" s="250"/>
      <c r="D573" s="232" t="s">
        <v>1375</v>
      </c>
      <c r="E573" s="251" t="s">
        <v>19</v>
      </c>
      <c r="F573" s="252" t="s">
        <v>1792</v>
      </c>
      <c r="G573" s="250"/>
      <c r="H573" s="253">
        <v>0.26600000000000001</v>
      </c>
      <c r="I573" s="254"/>
      <c r="J573" s="250"/>
      <c r="K573" s="250"/>
      <c r="L573" s="255"/>
      <c r="M573" s="256"/>
      <c r="N573" s="257"/>
      <c r="O573" s="257"/>
      <c r="P573" s="257"/>
      <c r="Q573" s="257"/>
      <c r="R573" s="257"/>
      <c r="S573" s="257"/>
      <c r="T573" s="258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9" t="s">
        <v>1375</v>
      </c>
      <c r="AU573" s="259" t="s">
        <v>82</v>
      </c>
      <c r="AV573" s="14" t="s">
        <v>82</v>
      </c>
      <c r="AW573" s="14" t="s">
        <v>35</v>
      </c>
      <c r="AX573" s="14" t="s">
        <v>73</v>
      </c>
      <c r="AY573" s="259" t="s">
        <v>160</v>
      </c>
    </row>
    <row r="574" s="13" customFormat="1">
      <c r="A574" s="13"/>
      <c r="B574" s="239"/>
      <c r="C574" s="240"/>
      <c r="D574" s="232" t="s">
        <v>1375</v>
      </c>
      <c r="E574" s="241" t="s">
        <v>19</v>
      </c>
      <c r="F574" s="242" t="s">
        <v>1794</v>
      </c>
      <c r="G574" s="240"/>
      <c r="H574" s="241" t="s">
        <v>19</v>
      </c>
      <c r="I574" s="243"/>
      <c r="J574" s="240"/>
      <c r="K574" s="240"/>
      <c r="L574" s="244"/>
      <c r="M574" s="245"/>
      <c r="N574" s="246"/>
      <c r="O574" s="246"/>
      <c r="P574" s="246"/>
      <c r="Q574" s="246"/>
      <c r="R574" s="246"/>
      <c r="S574" s="246"/>
      <c r="T574" s="247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8" t="s">
        <v>1375</v>
      </c>
      <c r="AU574" s="248" t="s">
        <v>82</v>
      </c>
      <c r="AV574" s="13" t="s">
        <v>80</v>
      </c>
      <c r="AW574" s="13" t="s">
        <v>35</v>
      </c>
      <c r="AX574" s="13" t="s">
        <v>73</v>
      </c>
      <c r="AY574" s="248" t="s">
        <v>160</v>
      </c>
    </row>
    <row r="575" s="14" customFormat="1">
      <c r="A575" s="14"/>
      <c r="B575" s="249"/>
      <c r="C575" s="250"/>
      <c r="D575" s="232" t="s">
        <v>1375</v>
      </c>
      <c r="E575" s="251" t="s">
        <v>19</v>
      </c>
      <c r="F575" s="252" t="s">
        <v>1795</v>
      </c>
      <c r="G575" s="250"/>
      <c r="H575" s="253">
        <v>0.70699999999999996</v>
      </c>
      <c r="I575" s="254"/>
      <c r="J575" s="250"/>
      <c r="K575" s="250"/>
      <c r="L575" s="255"/>
      <c r="M575" s="256"/>
      <c r="N575" s="257"/>
      <c r="O575" s="257"/>
      <c r="P575" s="257"/>
      <c r="Q575" s="257"/>
      <c r="R575" s="257"/>
      <c r="S575" s="257"/>
      <c r="T575" s="258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9" t="s">
        <v>1375</v>
      </c>
      <c r="AU575" s="259" t="s">
        <v>82</v>
      </c>
      <c r="AV575" s="14" t="s">
        <v>82</v>
      </c>
      <c r="AW575" s="14" t="s">
        <v>35</v>
      </c>
      <c r="AX575" s="14" t="s">
        <v>73</v>
      </c>
      <c r="AY575" s="259" t="s">
        <v>160</v>
      </c>
    </row>
    <row r="576" s="15" customFormat="1">
      <c r="A576" s="15"/>
      <c r="B576" s="260"/>
      <c r="C576" s="261"/>
      <c r="D576" s="232" t="s">
        <v>1375</v>
      </c>
      <c r="E576" s="262" t="s">
        <v>19</v>
      </c>
      <c r="F576" s="263" t="s">
        <v>1377</v>
      </c>
      <c r="G576" s="261"/>
      <c r="H576" s="264">
        <v>3.7770000000000001</v>
      </c>
      <c r="I576" s="265"/>
      <c r="J576" s="261"/>
      <c r="K576" s="261"/>
      <c r="L576" s="266"/>
      <c r="M576" s="267"/>
      <c r="N576" s="268"/>
      <c r="O576" s="268"/>
      <c r="P576" s="268"/>
      <c r="Q576" s="268"/>
      <c r="R576" s="268"/>
      <c r="S576" s="268"/>
      <c r="T576" s="269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70" t="s">
        <v>1375</v>
      </c>
      <c r="AU576" s="270" t="s">
        <v>82</v>
      </c>
      <c r="AV576" s="15" t="s">
        <v>167</v>
      </c>
      <c r="AW576" s="15" t="s">
        <v>35</v>
      </c>
      <c r="AX576" s="15" t="s">
        <v>80</v>
      </c>
      <c r="AY576" s="270" t="s">
        <v>160</v>
      </c>
    </row>
    <row r="577" s="2" customFormat="1" ht="16.5" customHeight="1">
      <c r="A577" s="40"/>
      <c r="B577" s="41"/>
      <c r="C577" s="271" t="s">
        <v>350</v>
      </c>
      <c r="D577" s="271" t="s">
        <v>1287</v>
      </c>
      <c r="E577" s="272" t="s">
        <v>1796</v>
      </c>
      <c r="F577" s="273" t="s">
        <v>1797</v>
      </c>
      <c r="G577" s="274" t="s">
        <v>184</v>
      </c>
      <c r="H577" s="275">
        <v>34</v>
      </c>
      <c r="I577" s="276"/>
      <c r="J577" s="277">
        <f>ROUND(I577*H577,2)</f>
        <v>0</v>
      </c>
      <c r="K577" s="273" t="s">
        <v>19</v>
      </c>
      <c r="L577" s="278"/>
      <c r="M577" s="279" t="s">
        <v>19</v>
      </c>
      <c r="N577" s="280" t="s">
        <v>44</v>
      </c>
      <c r="O577" s="86"/>
      <c r="P577" s="223">
        <f>O577*H577</f>
        <v>0</v>
      </c>
      <c r="Q577" s="223">
        <v>0</v>
      </c>
      <c r="R577" s="223">
        <f>Q577*H577</f>
        <v>0</v>
      </c>
      <c r="S577" s="223">
        <v>0</v>
      </c>
      <c r="T577" s="224">
        <f>S577*H577</f>
        <v>0</v>
      </c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R577" s="225" t="s">
        <v>214</v>
      </c>
      <c r="AT577" s="225" t="s">
        <v>1287</v>
      </c>
      <c r="AU577" s="225" t="s">
        <v>82</v>
      </c>
      <c r="AY577" s="19" t="s">
        <v>160</v>
      </c>
      <c r="BE577" s="226">
        <f>IF(N577="základní",J577,0)</f>
        <v>0</v>
      </c>
      <c r="BF577" s="226">
        <f>IF(N577="snížená",J577,0)</f>
        <v>0</v>
      </c>
      <c r="BG577" s="226">
        <f>IF(N577="zákl. přenesená",J577,0)</f>
        <v>0</v>
      </c>
      <c r="BH577" s="226">
        <f>IF(N577="sníž. přenesená",J577,0)</f>
        <v>0</v>
      </c>
      <c r="BI577" s="226">
        <f>IF(N577="nulová",J577,0)</f>
        <v>0</v>
      </c>
      <c r="BJ577" s="19" t="s">
        <v>80</v>
      </c>
      <c r="BK577" s="226">
        <f>ROUND(I577*H577,2)</f>
        <v>0</v>
      </c>
      <c r="BL577" s="19" t="s">
        <v>189</v>
      </c>
      <c r="BM577" s="225" t="s">
        <v>1798</v>
      </c>
    </row>
    <row r="578" s="13" customFormat="1">
      <c r="A578" s="13"/>
      <c r="B578" s="239"/>
      <c r="C578" s="240"/>
      <c r="D578" s="232" t="s">
        <v>1375</v>
      </c>
      <c r="E578" s="241" t="s">
        <v>19</v>
      </c>
      <c r="F578" s="242" t="s">
        <v>1735</v>
      </c>
      <c r="G578" s="240"/>
      <c r="H578" s="241" t="s">
        <v>19</v>
      </c>
      <c r="I578" s="243"/>
      <c r="J578" s="240"/>
      <c r="K578" s="240"/>
      <c r="L578" s="244"/>
      <c r="M578" s="245"/>
      <c r="N578" s="246"/>
      <c r="O578" s="246"/>
      <c r="P578" s="246"/>
      <c r="Q578" s="246"/>
      <c r="R578" s="246"/>
      <c r="S578" s="246"/>
      <c r="T578" s="247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8" t="s">
        <v>1375</v>
      </c>
      <c r="AU578" s="248" t="s">
        <v>82</v>
      </c>
      <c r="AV578" s="13" t="s">
        <v>80</v>
      </c>
      <c r="AW578" s="13" t="s">
        <v>35</v>
      </c>
      <c r="AX578" s="13" t="s">
        <v>73</v>
      </c>
      <c r="AY578" s="248" t="s">
        <v>160</v>
      </c>
    </row>
    <row r="579" s="14" customFormat="1">
      <c r="A579" s="14"/>
      <c r="B579" s="249"/>
      <c r="C579" s="250"/>
      <c r="D579" s="232" t="s">
        <v>1375</v>
      </c>
      <c r="E579" s="251" t="s">
        <v>19</v>
      </c>
      <c r="F579" s="252" t="s">
        <v>82</v>
      </c>
      <c r="G579" s="250"/>
      <c r="H579" s="253">
        <v>2</v>
      </c>
      <c r="I579" s="254"/>
      <c r="J579" s="250"/>
      <c r="K579" s="250"/>
      <c r="L579" s="255"/>
      <c r="M579" s="256"/>
      <c r="N579" s="257"/>
      <c r="O579" s="257"/>
      <c r="P579" s="257"/>
      <c r="Q579" s="257"/>
      <c r="R579" s="257"/>
      <c r="S579" s="257"/>
      <c r="T579" s="258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9" t="s">
        <v>1375</v>
      </c>
      <c r="AU579" s="259" t="s">
        <v>82</v>
      </c>
      <c r="AV579" s="14" t="s">
        <v>82</v>
      </c>
      <c r="AW579" s="14" t="s">
        <v>35</v>
      </c>
      <c r="AX579" s="14" t="s">
        <v>73</v>
      </c>
      <c r="AY579" s="259" t="s">
        <v>160</v>
      </c>
    </row>
    <row r="580" s="13" customFormat="1">
      <c r="A580" s="13"/>
      <c r="B580" s="239"/>
      <c r="C580" s="240"/>
      <c r="D580" s="232" t="s">
        <v>1375</v>
      </c>
      <c r="E580" s="241" t="s">
        <v>19</v>
      </c>
      <c r="F580" s="242" t="s">
        <v>1739</v>
      </c>
      <c r="G580" s="240"/>
      <c r="H580" s="241" t="s">
        <v>19</v>
      </c>
      <c r="I580" s="243"/>
      <c r="J580" s="240"/>
      <c r="K580" s="240"/>
      <c r="L580" s="244"/>
      <c r="M580" s="245"/>
      <c r="N580" s="246"/>
      <c r="O580" s="246"/>
      <c r="P580" s="246"/>
      <c r="Q580" s="246"/>
      <c r="R580" s="246"/>
      <c r="S580" s="246"/>
      <c r="T580" s="247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8" t="s">
        <v>1375</v>
      </c>
      <c r="AU580" s="248" t="s">
        <v>82</v>
      </c>
      <c r="AV580" s="13" t="s">
        <v>80</v>
      </c>
      <c r="AW580" s="13" t="s">
        <v>35</v>
      </c>
      <c r="AX580" s="13" t="s">
        <v>73</v>
      </c>
      <c r="AY580" s="248" t="s">
        <v>160</v>
      </c>
    </row>
    <row r="581" s="14" customFormat="1">
      <c r="A581" s="14"/>
      <c r="B581" s="249"/>
      <c r="C581" s="250"/>
      <c r="D581" s="232" t="s">
        <v>1375</v>
      </c>
      <c r="E581" s="251" t="s">
        <v>19</v>
      </c>
      <c r="F581" s="252" t="s">
        <v>1799</v>
      </c>
      <c r="G581" s="250"/>
      <c r="H581" s="253">
        <v>32</v>
      </c>
      <c r="I581" s="254"/>
      <c r="J581" s="250"/>
      <c r="K581" s="250"/>
      <c r="L581" s="255"/>
      <c r="M581" s="256"/>
      <c r="N581" s="257"/>
      <c r="O581" s="257"/>
      <c r="P581" s="257"/>
      <c r="Q581" s="257"/>
      <c r="R581" s="257"/>
      <c r="S581" s="257"/>
      <c r="T581" s="258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9" t="s">
        <v>1375</v>
      </c>
      <c r="AU581" s="259" t="s">
        <v>82</v>
      </c>
      <c r="AV581" s="14" t="s">
        <v>82</v>
      </c>
      <c r="AW581" s="14" t="s">
        <v>35</v>
      </c>
      <c r="AX581" s="14" t="s">
        <v>73</v>
      </c>
      <c r="AY581" s="259" t="s">
        <v>160</v>
      </c>
    </row>
    <row r="582" s="15" customFormat="1">
      <c r="A582" s="15"/>
      <c r="B582" s="260"/>
      <c r="C582" s="261"/>
      <c r="D582" s="232" t="s">
        <v>1375</v>
      </c>
      <c r="E582" s="262" t="s">
        <v>19</v>
      </c>
      <c r="F582" s="263" t="s">
        <v>1377</v>
      </c>
      <c r="G582" s="261"/>
      <c r="H582" s="264">
        <v>34</v>
      </c>
      <c r="I582" s="265"/>
      <c r="J582" s="261"/>
      <c r="K582" s="261"/>
      <c r="L582" s="266"/>
      <c r="M582" s="267"/>
      <c r="N582" s="268"/>
      <c r="O582" s="268"/>
      <c r="P582" s="268"/>
      <c r="Q582" s="268"/>
      <c r="R582" s="268"/>
      <c r="S582" s="268"/>
      <c r="T582" s="269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70" t="s">
        <v>1375</v>
      </c>
      <c r="AU582" s="270" t="s">
        <v>82</v>
      </c>
      <c r="AV582" s="15" t="s">
        <v>167</v>
      </c>
      <c r="AW582" s="15" t="s">
        <v>35</v>
      </c>
      <c r="AX582" s="15" t="s">
        <v>80</v>
      </c>
      <c r="AY582" s="270" t="s">
        <v>160</v>
      </c>
    </row>
    <row r="583" s="2" customFormat="1" ht="24.15" customHeight="1">
      <c r="A583" s="40"/>
      <c r="B583" s="41"/>
      <c r="C583" s="271" t="s">
        <v>1531</v>
      </c>
      <c r="D583" s="271" t="s">
        <v>1287</v>
      </c>
      <c r="E583" s="272" t="s">
        <v>1800</v>
      </c>
      <c r="F583" s="273" t="s">
        <v>1801</v>
      </c>
      <c r="G583" s="274" t="s">
        <v>1802</v>
      </c>
      <c r="H583" s="275">
        <v>0.034000000000000002</v>
      </c>
      <c r="I583" s="276"/>
      <c r="J583" s="277">
        <f>ROUND(I583*H583,2)</f>
        <v>0</v>
      </c>
      <c r="K583" s="273" t="s">
        <v>19</v>
      </c>
      <c r="L583" s="278"/>
      <c r="M583" s="279" t="s">
        <v>19</v>
      </c>
      <c r="N583" s="280" t="s">
        <v>44</v>
      </c>
      <c r="O583" s="86"/>
      <c r="P583" s="223">
        <f>O583*H583</f>
        <v>0</v>
      </c>
      <c r="Q583" s="223">
        <v>0.093700000000000006</v>
      </c>
      <c r="R583" s="223">
        <f>Q583*H583</f>
        <v>0.0031858000000000004</v>
      </c>
      <c r="S583" s="223">
        <v>0</v>
      </c>
      <c r="T583" s="224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25" t="s">
        <v>214</v>
      </c>
      <c r="AT583" s="225" t="s">
        <v>1287</v>
      </c>
      <c r="AU583" s="225" t="s">
        <v>82</v>
      </c>
      <c r="AY583" s="19" t="s">
        <v>160</v>
      </c>
      <c r="BE583" s="226">
        <f>IF(N583="základní",J583,0)</f>
        <v>0</v>
      </c>
      <c r="BF583" s="226">
        <f>IF(N583="snížená",J583,0)</f>
        <v>0</v>
      </c>
      <c r="BG583" s="226">
        <f>IF(N583="zákl. přenesená",J583,0)</f>
        <v>0</v>
      </c>
      <c r="BH583" s="226">
        <f>IF(N583="sníž. přenesená",J583,0)</f>
        <v>0</v>
      </c>
      <c r="BI583" s="226">
        <f>IF(N583="nulová",J583,0)</f>
        <v>0</v>
      </c>
      <c r="BJ583" s="19" t="s">
        <v>80</v>
      </c>
      <c r="BK583" s="226">
        <f>ROUND(I583*H583,2)</f>
        <v>0</v>
      </c>
      <c r="BL583" s="19" t="s">
        <v>189</v>
      </c>
      <c r="BM583" s="225" t="s">
        <v>1803</v>
      </c>
    </row>
    <row r="584" s="13" customFormat="1">
      <c r="A584" s="13"/>
      <c r="B584" s="239"/>
      <c r="C584" s="240"/>
      <c r="D584" s="232" t="s">
        <v>1375</v>
      </c>
      <c r="E584" s="241" t="s">
        <v>19</v>
      </c>
      <c r="F584" s="242" t="s">
        <v>1735</v>
      </c>
      <c r="G584" s="240"/>
      <c r="H584" s="241" t="s">
        <v>19</v>
      </c>
      <c r="I584" s="243"/>
      <c r="J584" s="240"/>
      <c r="K584" s="240"/>
      <c r="L584" s="244"/>
      <c r="M584" s="245"/>
      <c r="N584" s="246"/>
      <c r="O584" s="246"/>
      <c r="P584" s="246"/>
      <c r="Q584" s="246"/>
      <c r="R584" s="246"/>
      <c r="S584" s="246"/>
      <c r="T584" s="247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8" t="s">
        <v>1375</v>
      </c>
      <c r="AU584" s="248" t="s">
        <v>82</v>
      </c>
      <c r="AV584" s="13" t="s">
        <v>80</v>
      </c>
      <c r="AW584" s="13" t="s">
        <v>35</v>
      </c>
      <c r="AX584" s="13" t="s">
        <v>73</v>
      </c>
      <c r="AY584" s="248" t="s">
        <v>160</v>
      </c>
    </row>
    <row r="585" s="14" customFormat="1">
      <c r="A585" s="14"/>
      <c r="B585" s="249"/>
      <c r="C585" s="250"/>
      <c r="D585" s="232" t="s">
        <v>1375</v>
      </c>
      <c r="E585" s="251" t="s">
        <v>19</v>
      </c>
      <c r="F585" s="252" t="s">
        <v>1804</v>
      </c>
      <c r="G585" s="250"/>
      <c r="H585" s="253">
        <v>0.002</v>
      </c>
      <c r="I585" s="254"/>
      <c r="J585" s="250"/>
      <c r="K585" s="250"/>
      <c r="L585" s="255"/>
      <c r="M585" s="256"/>
      <c r="N585" s="257"/>
      <c r="O585" s="257"/>
      <c r="P585" s="257"/>
      <c r="Q585" s="257"/>
      <c r="R585" s="257"/>
      <c r="S585" s="257"/>
      <c r="T585" s="258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9" t="s">
        <v>1375</v>
      </c>
      <c r="AU585" s="259" t="s">
        <v>82</v>
      </c>
      <c r="AV585" s="14" t="s">
        <v>82</v>
      </c>
      <c r="AW585" s="14" t="s">
        <v>35</v>
      </c>
      <c r="AX585" s="14" t="s">
        <v>73</v>
      </c>
      <c r="AY585" s="259" t="s">
        <v>160</v>
      </c>
    </row>
    <row r="586" s="13" customFormat="1">
      <c r="A586" s="13"/>
      <c r="B586" s="239"/>
      <c r="C586" s="240"/>
      <c r="D586" s="232" t="s">
        <v>1375</v>
      </c>
      <c r="E586" s="241" t="s">
        <v>19</v>
      </c>
      <c r="F586" s="242" t="s">
        <v>1739</v>
      </c>
      <c r="G586" s="240"/>
      <c r="H586" s="241" t="s">
        <v>19</v>
      </c>
      <c r="I586" s="243"/>
      <c r="J586" s="240"/>
      <c r="K586" s="240"/>
      <c r="L586" s="244"/>
      <c r="M586" s="245"/>
      <c r="N586" s="246"/>
      <c r="O586" s="246"/>
      <c r="P586" s="246"/>
      <c r="Q586" s="246"/>
      <c r="R586" s="246"/>
      <c r="S586" s="246"/>
      <c r="T586" s="247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8" t="s">
        <v>1375</v>
      </c>
      <c r="AU586" s="248" t="s">
        <v>82</v>
      </c>
      <c r="AV586" s="13" t="s">
        <v>80</v>
      </c>
      <c r="AW586" s="13" t="s">
        <v>35</v>
      </c>
      <c r="AX586" s="13" t="s">
        <v>73</v>
      </c>
      <c r="AY586" s="248" t="s">
        <v>160</v>
      </c>
    </row>
    <row r="587" s="14" customFormat="1">
      <c r="A587" s="14"/>
      <c r="B587" s="249"/>
      <c r="C587" s="250"/>
      <c r="D587" s="232" t="s">
        <v>1375</v>
      </c>
      <c r="E587" s="251" t="s">
        <v>19</v>
      </c>
      <c r="F587" s="252" t="s">
        <v>1805</v>
      </c>
      <c r="G587" s="250"/>
      <c r="H587" s="253">
        <v>0.032000000000000001</v>
      </c>
      <c r="I587" s="254"/>
      <c r="J587" s="250"/>
      <c r="K587" s="250"/>
      <c r="L587" s="255"/>
      <c r="M587" s="256"/>
      <c r="N587" s="257"/>
      <c r="O587" s="257"/>
      <c r="P587" s="257"/>
      <c r="Q587" s="257"/>
      <c r="R587" s="257"/>
      <c r="S587" s="257"/>
      <c r="T587" s="258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9" t="s">
        <v>1375</v>
      </c>
      <c r="AU587" s="259" t="s">
        <v>82</v>
      </c>
      <c r="AV587" s="14" t="s">
        <v>82</v>
      </c>
      <c r="AW587" s="14" t="s">
        <v>35</v>
      </c>
      <c r="AX587" s="14" t="s">
        <v>73</v>
      </c>
      <c r="AY587" s="259" t="s">
        <v>160</v>
      </c>
    </row>
    <row r="588" s="15" customFormat="1">
      <c r="A588" s="15"/>
      <c r="B588" s="260"/>
      <c r="C588" s="261"/>
      <c r="D588" s="232" t="s">
        <v>1375</v>
      </c>
      <c r="E588" s="262" t="s">
        <v>19</v>
      </c>
      <c r="F588" s="263" t="s">
        <v>1377</v>
      </c>
      <c r="G588" s="261"/>
      <c r="H588" s="264">
        <v>0.034000000000000002</v>
      </c>
      <c r="I588" s="265"/>
      <c r="J588" s="261"/>
      <c r="K588" s="261"/>
      <c r="L588" s="266"/>
      <c r="M588" s="267"/>
      <c r="N588" s="268"/>
      <c r="O588" s="268"/>
      <c r="P588" s="268"/>
      <c r="Q588" s="268"/>
      <c r="R588" s="268"/>
      <c r="S588" s="268"/>
      <c r="T588" s="269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70" t="s">
        <v>1375</v>
      </c>
      <c r="AU588" s="270" t="s">
        <v>82</v>
      </c>
      <c r="AV588" s="15" t="s">
        <v>167</v>
      </c>
      <c r="AW588" s="15" t="s">
        <v>35</v>
      </c>
      <c r="AX588" s="15" t="s">
        <v>80</v>
      </c>
      <c r="AY588" s="270" t="s">
        <v>160</v>
      </c>
    </row>
    <row r="589" s="2" customFormat="1" ht="16.5" customHeight="1">
      <c r="A589" s="40"/>
      <c r="B589" s="41"/>
      <c r="C589" s="271" t="s">
        <v>354</v>
      </c>
      <c r="D589" s="271" t="s">
        <v>1287</v>
      </c>
      <c r="E589" s="272" t="s">
        <v>1806</v>
      </c>
      <c r="F589" s="273" t="s">
        <v>1807</v>
      </c>
      <c r="G589" s="274" t="s">
        <v>184</v>
      </c>
      <c r="H589" s="275">
        <v>2</v>
      </c>
      <c r="I589" s="276"/>
      <c r="J589" s="277">
        <f>ROUND(I589*H589,2)</f>
        <v>0</v>
      </c>
      <c r="K589" s="273" t="s">
        <v>19</v>
      </c>
      <c r="L589" s="278"/>
      <c r="M589" s="279" t="s">
        <v>19</v>
      </c>
      <c r="N589" s="280" t="s">
        <v>44</v>
      </c>
      <c r="O589" s="86"/>
      <c r="P589" s="223">
        <f>O589*H589</f>
        <v>0</v>
      </c>
      <c r="Q589" s="223">
        <v>0</v>
      </c>
      <c r="R589" s="223">
        <f>Q589*H589</f>
        <v>0</v>
      </c>
      <c r="S589" s="223">
        <v>0</v>
      </c>
      <c r="T589" s="224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25" t="s">
        <v>214</v>
      </c>
      <c r="AT589" s="225" t="s">
        <v>1287</v>
      </c>
      <c r="AU589" s="225" t="s">
        <v>82</v>
      </c>
      <c r="AY589" s="19" t="s">
        <v>160</v>
      </c>
      <c r="BE589" s="226">
        <f>IF(N589="základní",J589,0)</f>
        <v>0</v>
      </c>
      <c r="BF589" s="226">
        <f>IF(N589="snížená",J589,0)</f>
        <v>0</v>
      </c>
      <c r="BG589" s="226">
        <f>IF(N589="zákl. přenesená",J589,0)</f>
        <v>0</v>
      </c>
      <c r="BH589" s="226">
        <f>IF(N589="sníž. přenesená",J589,0)</f>
        <v>0</v>
      </c>
      <c r="BI589" s="226">
        <f>IF(N589="nulová",J589,0)</f>
        <v>0</v>
      </c>
      <c r="BJ589" s="19" t="s">
        <v>80</v>
      </c>
      <c r="BK589" s="226">
        <f>ROUND(I589*H589,2)</f>
        <v>0</v>
      </c>
      <c r="BL589" s="19" t="s">
        <v>189</v>
      </c>
      <c r="BM589" s="225" t="s">
        <v>1808</v>
      </c>
    </row>
    <row r="590" s="13" customFormat="1">
      <c r="A590" s="13"/>
      <c r="B590" s="239"/>
      <c r="C590" s="240"/>
      <c r="D590" s="232" t="s">
        <v>1375</v>
      </c>
      <c r="E590" s="241" t="s">
        <v>19</v>
      </c>
      <c r="F590" s="242" t="s">
        <v>1735</v>
      </c>
      <c r="G590" s="240"/>
      <c r="H590" s="241" t="s">
        <v>19</v>
      </c>
      <c r="I590" s="243"/>
      <c r="J590" s="240"/>
      <c r="K590" s="240"/>
      <c r="L590" s="244"/>
      <c r="M590" s="245"/>
      <c r="N590" s="246"/>
      <c r="O590" s="246"/>
      <c r="P590" s="246"/>
      <c r="Q590" s="246"/>
      <c r="R590" s="246"/>
      <c r="S590" s="246"/>
      <c r="T590" s="247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8" t="s">
        <v>1375</v>
      </c>
      <c r="AU590" s="248" t="s">
        <v>82</v>
      </c>
      <c r="AV590" s="13" t="s">
        <v>80</v>
      </c>
      <c r="AW590" s="13" t="s">
        <v>35</v>
      </c>
      <c r="AX590" s="13" t="s">
        <v>73</v>
      </c>
      <c r="AY590" s="248" t="s">
        <v>160</v>
      </c>
    </row>
    <row r="591" s="14" customFormat="1">
      <c r="A591" s="14"/>
      <c r="B591" s="249"/>
      <c r="C591" s="250"/>
      <c r="D591" s="232" t="s">
        <v>1375</v>
      </c>
      <c r="E591" s="251" t="s">
        <v>19</v>
      </c>
      <c r="F591" s="252" t="s">
        <v>82</v>
      </c>
      <c r="G591" s="250"/>
      <c r="H591" s="253">
        <v>2</v>
      </c>
      <c r="I591" s="254"/>
      <c r="J591" s="250"/>
      <c r="K591" s="250"/>
      <c r="L591" s="255"/>
      <c r="M591" s="256"/>
      <c r="N591" s="257"/>
      <c r="O591" s="257"/>
      <c r="P591" s="257"/>
      <c r="Q591" s="257"/>
      <c r="R591" s="257"/>
      <c r="S591" s="257"/>
      <c r="T591" s="258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9" t="s">
        <v>1375</v>
      </c>
      <c r="AU591" s="259" t="s">
        <v>82</v>
      </c>
      <c r="AV591" s="14" t="s">
        <v>82</v>
      </c>
      <c r="AW591" s="14" t="s">
        <v>35</v>
      </c>
      <c r="AX591" s="14" t="s">
        <v>73</v>
      </c>
      <c r="AY591" s="259" t="s">
        <v>160</v>
      </c>
    </row>
    <row r="592" s="15" customFormat="1">
      <c r="A592" s="15"/>
      <c r="B592" s="260"/>
      <c r="C592" s="261"/>
      <c r="D592" s="232" t="s">
        <v>1375</v>
      </c>
      <c r="E592" s="262" t="s">
        <v>19</v>
      </c>
      <c r="F592" s="263" t="s">
        <v>1377</v>
      </c>
      <c r="G592" s="261"/>
      <c r="H592" s="264">
        <v>2</v>
      </c>
      <c r="I592" s="265"/>
      <c r="J592" s="261"/>
      <c r="K592" s="261"/>
      <c r="L592" s="266"/>
      <c r="M592" s="267"/>
      <c r="N592" s="268"/>
      <c r="O592" s="268"/>
      <c r="P592" s="268"/>
      <c r="Q592" s="268"/>
      <c r="R592" s="268"/>
      <c r="S592" s="268"/>
      <c r="T592" s="269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70" t="s">
        <v>1375</v>
      </c>
      <c r="AU592" s="270" t="s">
        <v>82</v>
      </c>
      <c r="AV592" s="15" t="s">
        <v>167</v>
      </c>
      <c r="AW592" s="15" t="s">
        <v>35</v>
      </c>
      <c r="AX592" s="15" t="s">
        <v>80</v>
      </c>
      <c r="AY592" s="270" t="s">
        <v>160</v>
      </c>
    </row>
    <row r="593" s="2" customFormat="1" ht="16.5" customHeight="1">
      <c r="A593" s="40"/>
      <c r="B593" s="41"/>
      <c r="C593" s="271" t="s">
        <v>1561</v>
      </c>
      <c r="D593" s="271" t="s">
        <v>1287</v>
      </c>
      <c r="E593" s="272" t="s">
        <v>1809</v>
      </c>
      <c r="F593" s="273" t="s">
        <v>1810</v>
      </c>
      <c r="G593" s="274" t="s">
        <v>166</v>
      </c>
      <c r="H593" s="275">
        <v>8.5999999999999996</v>
      </c>
      <c r="I593" s="276"/>
      <c r="J593" s="277">
        <f>ROUND(I593*H593,2)</f>
        <v>0</v>
      </c>
      <c r="K593" s="273" t="s">
        <v>19</v>
      </c>
      <c r="L593" s="278"/>
      <c r="M593" s="279" t="s">
        <v>19</v>
      </c>
      <c r="N593" s="280" t="s">
        <v>44</v>
      </c>
      <c r="O593" s="86"/>
      <c r="P593" s="223">
        <f>O593*H593</f>
        <v>0</v>
      </c>
      <c r="Q593" s="223">
        <v>0.00133</v>
      </c>
      <c r="R593" s="223">
        <f>Q593*H593</f>
        <v>0.011438</v>
      </c>
      <c r="S593" s="223">
        <v>0</v>
      </c>
      <c r="T593" s="224">
        <f>S593*H593</f>
        <v>0</v>
      </c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R593" s="225" t="s">
        <v>214</v>
      </c>
      <c r="AT593" s="225" t="s">
        <v>1287</v>
      </c>
      <c r="AU593" s="225" t="s">
        <v>82</v>
      </c>
      <c r="AY593" s="19" t="s">
        <v>160</v>
      </c>
      <c r="BE593" s="226">
        <f>IF(N593="základní",J593,0)</f>
        <v>0</v>
      </c>
      <c r="BF593" s="226">
        <f>IF(N593="snížená",J593,0)</f>
        <v>0</v>
      </c>
      <c r="BG593" s="226">
        <f>IF(N593="zákl. přenesená",J593,0)</f>
        <v>0</v>
      </c>
      <c r="BH593" s="226">
        <f>IF(N593="sníž. přenesená",J593,0)</f>
        <v>0</v>
      </c>
      <c r="BI593" s="226">
        <f>IF(N593="nulová",J593,0)</f>
        <v>0</v>
      </c>
      <c r="BJ593" s="19" t="s">
        <v>80</v>
      </c>
      <c r="BK593" s="226">
        <f>ROUND(I593*H593,2)</f>
        <v>0</v>
      </c>
      <c r="BL593" s="19" t="s">
        <v>189</v>
      </c>
      <c r="BM593" s="225" t="s">
        <v>1811</v>
      </c>
    </row>
    <row r="594" s="13" customFormat="1">
      <c r="A594" s="13"/>
      <c r="B594" s="239"/>
      <c r="C594" s="240"/>
      <c r="D594" s="232" t="s">
        <v>1375</v>
      </c>
      <c r="E594" s="241" t="s">
        <v>19</v>
      </c>
      <c r="F594" s="242" t="s">
        <v>1735</v>
      </c>
      <c r="G594" s="240"/>
      <c r="H594" s="241" t="s">
        <v>19</v>
      </c>
      <c r="I594" s="243"/>
      <c r="J594" s="240"/>
      <c r="K594" s="240"/>
      <c r="L594" s="244"/>
      <c r="M594" s="245"/>
      <c r="N594" s="246"/>
      <c r="O594" s="246"/>
      <c r="P594" s="246"/>
      <c r="Q594" s="246"/>
      <c r="R594" s="246"/>
      <c r="S594" s="246"/>
      <c r="T594" s="247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8" t="s">
        <v>1375</v>
      </c>
      <c r="AU594" s="248" t="s">
        <v>82</v>
      </c>
      <c r="AV594" s="13" t="s">
        <v>80</v>
      </c>
      <c r="AW594" s="13" t="s">
        <v>35</v>
      </c>
      <c r="AX594" s="13" t="s">
        <v>73</v>
      </c>
      <c r="AY594" s="248" t="s">
        <v>160</v>
      </c>
    </row>
    <row r="595" s="14" customFormat="1">
      <c r="A595" s="14"/>
      <c r="B595" s="249"/>
      <c r="C595" s="250"/>
      <c r="D595" s="232" t="s">
        <v>1375</v>
      </c>
      <c r="E595" s="251" t="s">
        <v>19</v>
      </c>
      <c r="F595" s="252" t="s">
        <v>1812</v>
      </c>
      <c r="G595" s="250"/>
      <c r="H595" s="253">
        <v>0.59999999999999998</v>
      </c>
      <c r="I595" s="254"/>
      <c r="J595" s="250"/>
      <c r="K595" s="250"/>
      <c r="L595" s="255"/>
      <c r="M595" s="256"/>
      <c r="N595" s="257"/>
      <c r="O595" s="257"/>
      <c r="P595" s="257"/>
      <c r="Q595" s="257"/>
      <c r="R595" s="257"/>
      <c r="S595" s="257"/>
      <c r="T595" s="258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9" t="s">
        <v>1375</v>
      </c>
      <c r="AU595" s="259" t="s">
        <v>82</v>
      </c>
      <c r="AV595" s="14" t="s">
        <v>82</v>
      </c>
      <c r="AW595" s="14" t="s">
        <v>35</v>
      </c>
      <c r="AX595" s="14" t="s">
        <v>73</v>
      </c>
      <c r="AY595" s="259" t="s">
        <v>160</v>
      </c>
    </row>
    <row r="596" s="13" customFormat="1">
      <c r="A596" s="13"/>
      <c r="B596" s="239"/>
      <c r="C596" s="240"/>
      <c r="D596" s="232" t="s">
        <v>1375</v>
      </c>
      <c r="E596" s="241" t="s">
        <v>19</v>
      </c>
      <c r="F596" s="242" t="s">
        <v>1739</v>
      </c>
      <c r="G596" s="240"/>
      <c r="H596" s="241" t="s">
        <v>19</v>
      </c>
      <c r="I596" s="243"/>
      <c r="J596" s="240"/>
      <c r="K596" s="240"/>
      <c r="L596" s="244"/>
      <c r="M596" s="245"/>
      <c r="N596" s="246"/>
      <c r="O596" s="246"/>
      <c r="P596" s="246"/>
      <c r="Q596" s="246"/>
      <c r="R596" s="246"/>
      <c r="S596" s="246"/>
      <c r="T596" s="247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8" t="s">
        <v>1375</v>
      </c>
      <c r="AU596" s="248" t="s">
        <v>82</v>
      </c>
      <c r="AV596" s="13" t="s">
        <v>80</v>
      </c>
      <c r="AW596" s="13" t="s">
        <v>35</v>
      </c>
      <c r="AX596" s="13" t="s">
        <v>73</v>
      </c>
      <c r="AY596" s="248" t="s">
        <v>160</v>
      </c>
    </row>
    <row r="597" s="14" customFormat="1">
      <c r="A597" s="14"/>
      <c r="B597" s="249"/>
      <c r="C597" s="250"/>
      <c r="D597" s="232" t="s">
        <v>1375</v>
      </c>
      <c r="E597" s="251" t="s">
        <v>19</v>
      </c>
      <c r="F597" s="252" t="s">
        <v>1813</v>
      </c>
      <c r="G597" s="250"/>
      <c r="H597" s="253">
        <v>8</v>
      </c>
      <c r="I597" s="254"/>
      <c r="J597" s="250"/>
      <c r="K597" s="250"/>
      <c r="L597" s="255"/>
      <c r="M597" s="256"/>
      <c r="N597" s="257"/>
      <c r="O597" s="257"/>
      <c r="P597" s="257"/>
      <c r="Q597" s="257"/>
      <c r="R597" s="257"/>
      <c r="S597" s="257"/>
      <c r="T597" s="258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9" t="s">
        <v>1375</v>
      </c>
      <c r="AU597" s="259" t="s">
        <v>82</v>
      </c>
      <c r="AV597" s="14" t="s">
        <v>82</v>
      </c>
      <c r="AW597" s="14" t="s">
        <v>35</v>
      </c>
      <c r="AX597" s="14" t="s">
        <v>73</v>
      </c>
      <c r="AY597" s="259" t="s">
        <v>160</v>
      </c>
    </row>
    <row r="598" s="15" customFormat="1">
      <c r="A598" s="15"/>
      <c r="B598" s="260"/>
      <c r="C598" s="261"/>
      <c r="D598" s="232" t="s">
        <v>1375</v>
      </c>
      <c r="E598" s="262" t="s">
        <v>19</v>
      </c>
      <c r="F598" s="263" t="s">
        <v>1377</v>
      </c>
      <c r="G598" s="261"/>
      <c r="H598" s="264">
        <v>8.5999999999999996</v>
      </c>
      <c r="I598" s="265"/>
      <c r="J598" s="261"/>
      <c r="K598" s="261"/>
      <c r="L598" s="266"/>
      <c r="M598" s="267"/>
      <c r="N598" s="268"/>
      <c r="O598" s="268"/>
      <c r="P598" s="268"/>
      <c r="Q598" s="268"/>
      <c r="R598" s="268"/>
      <c r="S598" s="268"/>
      <c r="T598" s="269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70" t="s">
        <v>1375</v>
      </c>
      <c r="AU598" s="270" t="s">
        <v>82</v>
      </c>
      <c r="AV598" s="15" t="s">
        <v>167</v>
      </c>
      <c r="AW598" s="15" t="s">
        <v>35</v>
      </c>
      <c r="AX598" s="15" t="s">
        <v>80</v>
      </c>
      <c r="AY598" s="270" t="s">
        <v>160</v>
      </c>
    </row>
    <row r="599" s="2" customFormat="1" ht="16.5" customHeight="1">
      <c r="A599" s="40"/>
      <c r="B599" s="41"/>
      <c r="C599" s="271" t="s">
        <v>357</v>
      </c>
      <c r="D599" s="271" t="s">
        <v>1287</v>
      </c>
      <c r="E599" s="272" t="s">
        <v>1814</v>
      </c>
      <c r="F599" s="273" t="s">
        <v>1815</v>
      </c>
      <c r="G599" s="274" t="s">
        <v>166</v>
      </c>
      <c r="H599" s="275">
        <v>243.00999999999999</v>
      </c>
      <c r="I599" s="276"/>
      <c r="J599" s="277">
        <f>ROUND(I599*H599,2)</f>
        <v>0</v>
      </c>
      <c r="K599" s="273" t="s">
        <v>19</v>
      </c>
      <c r="L599" s="278"/>
      <c r="M599" s="279" t="s">
        <v>19</v>
      </c>
      <c r="N599" s="280" t="s">
        <v>44</v>
      </c>
      <c r="O599" s="86"/>
      <c r="P599" s="223">
        <f>O599*H599</f>
        <v>0</v>
      </c>
      <c r="Q599" s="223">
        <v>0.00083000000000000001</v>
      </c>
      <c r="R599" s="223">
        <f>Q599*H599</f>
        <v>0.2016983</v>
      </c>
      <c r="S599" s="223">
        <v>0</v>
      </c>
      <c r="T599" s="224">
        <f>S599*H599</f>
        <v>0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25" t="s">
        <v>214</v>
      </c>
      <c r="AT599" s="225" t="s">
        <v>1287</v>
      </c>
      <c r="AU599" s="225" t="s">
        <v>82</v>
      </c>
      <c r="AY599" s="19" t="s">
        <v>160</v>
      </c>
      <c r="BE599" s="226">
        <f>IF(N599="základní",J599,0)</f>
        <v>0</v>
      </c>
      <c r="BF599" s="226">
        <f>IF(N599="snížená",J599,0)</f>
        <v>0</v>
      </c>
      <c r="BG599" s="226">
        <f>IF(N599="zákl. přenesená",J599,0)</f>
        <v>0</v>
      </c>
      <c r="BH599" s="226">
        <f>IF(N599="sníž. přenesená",J599,0)</f>
        <v>0</v>
      </c>
      <c r="BI599" s="226">
        <f>IF(N599="nulová",J599,0)</f>
        <v>0</v>
      </c>
      <c r="BJ599" s="19" t="s">
        <v>80</v>
      </c>
      <c r="BK599" s="226">
        <f>ROUND(I599*H599,2)</f>
        <v>0</v>
      </c>
      <c r="BL599" s="19" t="s">
        <v>189</v>
      </c>
      <c r="BM599" s="225" t="s">
        <v>1816</v>
      </c>
    </row>
    <row r="600" s="13" customFormat="1">
      <c r="A600" s="13"/>
      <c r="B600" s="239"/>
      <c r="C600" s="240"/>
      <c r="D600" s="232" t="s">
        <v>1375</v>
      </c>
      <c r="E600" s="241" t="s">
        <v>19</v>
      </c>
      <c r="F600" s="242" t="s">
        <v>1791</v>
      </c>
      <c r="G600" s="240"/>
      <c r="H600" s="241" t="s">
        <v>19</v>
      </c>
      <c r="I600" s="243"/>
      <c r="J600" s="240"/>
      <c r="K600" s="240"/>
      <c r="L600" s="244"/>
      <c r="M600" s="245"/>
      <c r="N600" s="246"/>
      <c r="O600" s="246"/>
      <c r="P600" s="246"/>
      <c r="Q600" s="246"/>
      <c r="R600" s="246"/>
      <c r="S600" s="246"/>
      <c r="T600" s="247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8" t="s">
        <v>1375</v>
      </c>
      <c r="AU600" s="248" t="s">
        <v>82</v>
      </c>
      <c r="AV600" s="13" t="s">
        <v>80</v>
      </c>
      <c r="AW600" s="13" t="s">
        <v>35</v>
      </c>
      <c r="AX600" s="13" t="s">
        <v>73</v>
      </c>
      <c r="AY600" s="248" t="s">
        <v>160</v>
      </c>
    </row>
    <row r="601" s="14" customFormat="1">
      <c r="A601" s="14"/>
      <c r="B601" s="249"/>
      <c r="C601" s="250"/>
      <c r="D601" s="232" t="s">
        <v>1375</v>
      </c>
      <c r="E601" s="251" t="s">
        <v>19</v>
      </c>
      <c r="F601" s="252" t="s">
        <v>1817</v>
      </c>
      <c r="G601" s="250"/>
      <c r="H601" s="253">
        <v>172.74199999999999</v>
      </c>
      <c r="I601" s="254"/>
      <c r="J601" s="250"/>
      <c r="K601" s="250"/>
      <c r="L601" s="255"/>
      <c r="M601" s="256"/>
      <c r="N601" s="257"/>
      <c r="O601" s="257"/>
      <c r="P601" s="257"/>
      <c r="Q601" s="257"/>
      <c r="R601" s="257"/>
      <c r="S601" s="257"/>
      <c r="T601" s="258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9" t="s">
        <v>1375</v>
      </c>
      <c r="AU601" s="259" t="s">
        <v>82</v>
      </c>
      <c r="AV601" s="14" t="s">
        <v>82</v>
      </c>
      <c r="AW601" s="14" t="s">
        <v>35</v>
      </c>
      <c r="AX601" s="14" t="s">
        <v>73</v>
      </c>
      <c r="AY601" s="259" t="s">
        <v>160</v>
      </c>
    </row>
    <row r="602" s="13" customFormat="1">
      <c r="A602" s="13"/>
      <c r="B602" s="239"/>
      <c r="C602" s="240"/>
      <c r="D602" s="232" t="s">
        <v>1375</v>
      </c>
      <c r="E602" s="241" t="s">
        <v>19</v>
      </c>
      <c r="F602" s="242" t="s">
        <v>1793</v>
      </c>
      <c r="G602" s="240"/>
      <c r="H602" s="241" t="s">
        <v>19</v>
      </c>
      <c r="I602" s="243"/>
      <c r="J602" s="240"/>
      <c r="K602" s="240"/>
      <c r="L602" s="244"/>
      <c r="M602" s="245"/>
      <c r="N602" s="246"/>
      <c r="O602" s="246"/>
      <c r="P602" s="246"/>
      <c r="Q602" s="246"/>
      <c r="R602" s="246"/>
      <c r="S602" s="246"/>
      <c r="T602" s="247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8" t="s">
        <v>1375</v>
      </c>
      <c r="AU602" s="248" t="s">
        <v>82</v>
      </c>
      <c r="AV602" s="13" t="s">
        <v>80</v>
      </c>
      <c r="AW602" s="13" t="s">
        <v>35</v>
      </c>
      <c r="AX602" s="13" t="s">
        <v>73</v>
      </c>
      <c r="AY602" s="248" t="s">
        <v>160</v>
      </c>
    </row>
    <row r="603" s="14" customFormat="1">
      <c r="A603" s="14"/>
      <c r="B603" s="249"/>
      <c r="C603" s="250"/>
      <c r="D603" s="232" t="s">
        <v>1375</v>
      </c>
      <c r="E603" s="251" t="s">
        <v>19</v>
      </c>
      <c r="F603" s="252" t="s">
        <v>1818</v>
      </c>
      <c r="G603" s="250"/>
      <c r="H603" s="253">
        <v>70.268000000000001</v>
      </c>
      <c r="I603" s="254"/>
      <c r="J603" s="250"/>
      <c r="K603" s="250"/>
      <c r="L603" s="255"/>
      <c r="M603" s="256"/>
      <c r="N603" s="257"/>
      <c r="O603" s="257"/>
      <c r="P603" s="257"/>
      <c r="Q603" s="257"/>
      <c r="R603" s="257"/>
      <c r="S603" s="257"/>
      <c r="T603" s="258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9" t="s">
        <v>1375</v>
      </c>
      <c r="AU603" s="259" t="s">
        <v>82</v>
      </c>
      <c r="AV603" s="14" t="s">
        <v>82</v>
      </c>
      <c r="AW603" s="14" t="s">
        <v>35</v>
      </c>
      <c r="AX603" s="14" t="s">
        <v>73</v>
      </c>
      <c r="AY603" s="259" t="s">
        <v>160</v>
      </c>
    </row>
    <row r="604" s="15" customFormat="1">
      <c r="A604" s="15"/>
      <c r="B604" s="260"/>
      <c r="C604" s="261"/>
      <c r="D604" s="232" t="s">
        <v>1375</v>
      </c>
      <c r="E604" s="262" t="s">
        <v>19</v>
      </c>
      <c r="F604" s="263" t="s">
        <v>1377</v>
      </c>
      <c r="G604" s="261"/>
      <c r="H604" s="264">
        <v>243.00999999999999</v>
      </c>
      <c r="I604" s="265"/>
      <c r="J604" s="261"/>
      <c r="K604" s="261"/>
      <c r="L604" s="266"/>
      <c r="M604" s="267"/>
      <c r="N604" s="268"/>
      <c r="O604" s="268"/>
      <c r="P604" s="268"/>
      <c r="Q604" s="268"/>
      <c r="R604" s="268"/>
      <c r="S604" s="268"/>
      <c r="T604" s="269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70" t="s">
        <v>1375</v>
      </c>
      <c r="AU604" s="270" t="s">
        <v>82</v>
      </c>
      <c r="AV604" s="15" t="s">
        <v>167</v>
      </c>
      <c r="AW604" s="15" t="s">
        <v>35</v>
      </c>
      <c r="AX604" s="15" t="s">
        <v>80</v>
      </c>
      <c r="AY604" s="270" t="s">
        <v>160</v>
      </c>
    </row>
    <row r="605" s="2" customFormat="1" ht="16.5" customHeight="1">
      <c r="A605" s="40"/>
      <c r="B605" s="41"/>
      <c r="C605" s="271" t="s">
        <v>538</v>
      </c>
      <c r="D605" s="271" t="s">
        <v>1287</v>
      </c>
      <c r="E605" s="272" t="s">
        <v>1819</v>
      </c>
      <c r="F605" s="273" t="s">
        <v>1820</v>
      </c>
      <c r="G605" s="274" t="s">
        <v>1421</v>
      </c>
      <c r="H605" s="275">
        <v>0.01</v>
      </c>
      <c r="I605" s="276"/>
      <c r="J605" s="277">
        <f>ROUND(I605*H605,2)</f>
        <v>0</v>
      </c>
      <c r="K605" s="273" t="s">
        <v>1372</v>
      </c>
      <c r="L605" s="278"/>
      <c r="M605" s="279" t="s">
        <v>19</v>
      </c>
      <c r="N605" s="280" t="s">
        <v>44</v>
      </c>
      <c r="O605" s="86"/>
      <c r="P605" s="223">
        <f>O605*H605</f>
        <v>0</v>
      </c>
      <c r="Q605" s="223">
        <v>1</v>
      </c>
      <c r="R605" s="223">
        <f>Q605*H605</f>
        <v>0.01</v>
      </c>
      <c r="S605" s="223">
        <v>0</v>
      </c>
      <c r="T605" s="224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25" t="s">
        <v>214</v>
      </c>
      <c r="AT605" s="225" t="s">
        <v>1287</v>
      </c>
      <c r="AU605" s="225" t="s">
        <v>82</v>
      </c>
      <c r="AY605" s="19" t="s">
        <v>160</v>
      </c>
      <c r="BE605" s="226">
        <f>IF(N605="základní",J605,0)</f>
        <v>0</v>
      </c>
      <c r="BF605" s="226">
        <f>IF(N605="snížená",J605,0)</f>
        <v>0</v>
      </c>
      <c r="BG605" s="226">
        <f>IF(N605="zákl. přenesená",J605,0)</f>
        <v>0</v>
      </c>
      <c r="BH605" s="226">
        <f>IF(N605="sníž. přenesená",J605,0)</f>
        <v>0</v>
      </c>
      <c r="BI605" s="226">
        <f>IF(N605="nulová",J605,0)</f>
        <v>0</v>
      </c>
      <c r="BJ605" s="19" t="s">
        <v>80</v>
      </c>
      <c r="BK605" s="226">
        <f>ROUND(I605*H605,2)</f>
        <v>0</v>
      </c>
      <c r="BL605" s="19" t="s">
        <v>189</v>
      </c>
      <c r="BM605" s="225" t="s">
        <v>1821</v>
      </c>
    </row>
    <row r="606" s="2" customFormat="1">
      <c r="A606" s="40"/>
      <c r="B606" s="41"/>
      <c r="C606" s="42"/>
      <c r="D606" s="232" t="s">
        <v>1292</v>
      </c>
      <c r="E606" s="42"/>
      <c r="F606" s="233" t="s">
        <v>1822</v>
      </c>
      <c r="G606" s="42"/>
      <c r="H606" s="42"/>
      <c r="I606" s="234"/>
      <c r="J606" s="42"/>
      <c r="K606" s="42"/>
      <c r="L606" s="46"/>
      <c r="M606" s="235"/>
      <c r="N606" s="236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1292</v>
      </c>
      <c r="AU606" s="19" t="s">
        <v>82</v>
      </c>
    </row>
    <row r="607" s="13" customFormat="1">
      <c r="A607" s="13"/>
      <c r="B607" s="239"/>
      <c r="C607" s="240"/>
      <c r="D607" s="232" t="s">
        <v>1375</v>
      </c>
      <c r="E607" s="241" t="s">
        <v>19</v>
      </c>
      <c r="F607" s="242" t="s">
        <v>1734</v>
      </c>
      <c r="G607" s="240"/>
      <c r="H607" s="241" t="s">
        <v>19</v>
      </c>
      <c r="I607" s="243"/>
      <c r="J607" s="240"/>
      <c r="K607" s="240"/>
      <c r="L607" s="244"/>
      <c r="M607" s="245"/>
      <c r="N607" s="246"/>
      <c r="O607" s="246"/>
      <c r="P607" s="246"/>
      <c r="Q607" s="246"/>
      <c r="R607" s="246"/>
      <c r="S607" s="246"/>
      <c r="T607" s="247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8" t="s">
        <v>1375</v>
      </c>
      <c r="AU607" s="248" t="s">
        <v>82</v>
      </c>
      <c r="AV607" s="13" t="s">
        <v>80</v>
      </c>
      <c r="AW607" s="13" t="s">
        <v>35</v>
      </c>
      <c r="AX607" s="13" t="s">
        <v>73</v>
      </c>
      <c r="AY607" s="248" t="s">
        <v>160</v>
      </c>
    </row>
    <row r="608" s="14" customFormat="1">
      <c r="A608" s="14"/>
      <c r="B608" s="249"/>
      <c r="C608" s="250"/>
      <c r="D608" s="232" t="s">
        <v>1375</v>
      </c>
      <c r="E608" s="251" t="s">
        <v>19</v>
      </c>
      <c r="F608" s="252" t="s">
        <v>1823</v>
      </c>
      <c r="G608" s="250"/>
      <c r="H608" s="253">
        <v>0.01</v>
      </c>
      <c r="I608" s="254"/>
      <c r="J608" s="250"/>
      <c r="K608" s="250"/>
      <c r="L608" s="255"/>
      <c r="M608" s="256"/>
      <c r="N608" s="257"/>
      <c r="O608" s="257"/>
      <c r="P608" s="257"/>
      <c r="Q608" s="257"/>
      <c r="R608" s="257"/>
      <c r="S608" s="257"/>
      <c r="T608" s="258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9" t="s">
        <v>1375</v>
      </c>
      <c r="AU608" s="259" t="s">
        <v>82</v>
      </c>
      <c r="AV608" s="14" t="s">
        <v>82</v>
      </c>
      <c r="AW608" s="14" t="s">
        <v>35</v>
      </c>
      <c r="AX608" s="14" t="s">
        <v>73</v>
      </c>
      <c r="AY608" s="259" t="s">
        <v>160</v>
      </c>
    </row>
    <row r="609" s="15" customFormat="1">
      <c r="A609" s="15"/>
      <c r="B609" s="260"/>
      <c r="C609" s="261"/>
      <c r="D609" s="232" t="s">
        <v>1375</v>
      </c>
      <c r="E609" s="262" t="s">
        <v>19</v>
      </c>
      <c r="F609" s="263" t="s">
        <v>1377</v>
      </c>
      <c r="G609" s="261"/>
      <c r="H609" s="264">
        <v>0.01</v>
      </c>
      <c r="I609" s="265"/>
      <c r="J609" s="261"/>
      <c r="K609" s="261"/>
      <c r="L609" s="266"/>
      <c r="M609" s="267"/>
      <c r="N609" s="268"/>
      <c r="O609" s="268"/>
      <c r="P609" s="268"/>
      <c r="Q609" s="268"/>
      <c r="R609" s="268"/>
      <c r="S609" s="268"/>
      <c r="T609" s="269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T609" s="270" t="s">
        <v>1375</v>
      </c>
      <c r="AU609" s="270" t="s">
        <v>82</v>
      </c>
      <c r="AV609" s="15" t="s">
        <v>167</v>
      </c>
      <c r="AW609" s="15" t="s">
        <v>35</v>
      </c>
      <c r="AX609" s="15" t="s">
        <v>80</v>
      </c>
      <c r="AY609" s="270" t="s">
        <v>160</v>
      </c>
    </row>
    <row r="610" s="2" customFormat="1" ht="16.5" customHeight="1">
      <c r="A610" s="40"/>
      <c r="B610" s="41"/>
      <c r="C610" s="271" t="s">
        <v>1824</v>
      </c>
      <c r="D610" s="271" t="s">
        <v>1287</v>
      </c>
      <c r="E610" s="272" t="s">
        <v>1825</v>
      </c>
      <c r="F610" s="273" t="s">
        <v>1826</v>
      </c>
      <c r="G610" s="274" t="s">
        <v>1389</v>
      </c>
      <c r="H610" s="275">
        <v>0.104</v>
      </c>
      <c r="I610" s="276"/>
      <c r="J610" s="277">
        <f>ROUND(I610*H610,2)</f>
        <v>0</v>
      </c>
      <c r="K610" s="273" t="s">
        <v>19</v>
      </c>
      <c r="L610" s="278"/>
      <c r="M610" s="279" t="s">
        <v>19</v>
      </c>
      <c r="N610" s="280" t="s">
        <v>44</v>
      </c>
      <c r="O610" s="86"/>
      <c r="P610" s="223">
        <f>O610*H610</f>
        <v>0</v>
      </c>
      <c r="Q610" s="223">
        <v>0.55000000000000004</v>
      </c>
      <c r="R610" s="223">
        <f>Q610*H610</f>
        <v>0.057200000000000001</v>
      </c>
      <c r="S610" s="223">
        <v>0</v>
      </c>
      <c r="T610" s="224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225" t="s">
        <v>214</v>
      </c>
      <c r="AT610" s="225" t="s">
        <v>1287</v>
      </c>
      <c r="AU610" s="225" t="s">
        <v>82</v>
      </c>
      <c r="AY610" s="19" t="s">
        <v>160</v>
      </c>
      <c r="BE610" s="226">
        <f>IF(N610="základní",J610,0)</f>
        <v>0</v>
      </c>
      <c r="BF610" s="226">
        <f>IF(N610="snížená",J610,0)</f>
        <v>0</v>
      </c>
      <c r="BG610" s="226">
        <f>IF(N610="zákl. přenesená",J610,0)</f>
        <v>0</v>
      </c>
      <c r="BH610" s="226">
        <f>IF(N610="sníž. přenesená",J610,0)</f>
        <v>0</v>
      </c>
      <c r="BI610" s="226">
        <f>IF(N610="nulová",J610,0)</f>
        <v>0</v>
      </c>
      <c r="BJ610" s="19" t="s">
        <v>80</v>
      </c>
      <c r="BK610" s="226">
        <f>ROUND(I610*H610,2)</f>
        <v>0</v>
      </c>
      <c r="BL610" s="19" t="s">
        <v>189</v>
      </c>
      <c r="BM610" s="225" t="s">
        <v>1827</v>
      </c>
    </row>
    <row r="611" s="13" customFormat="1">
      <c r="A611" s="13"/>
      <c r="B611" s="239"/>
      <c r="C611" s="240"/>
      <c r="D611" s="232" t="s">
        <v>1375</v>
      </c>
      <c r="E611" s="241" t="s">
        <v>19</v>
      </c>
      <c r="F611" s="242" t="s">
        <v>1739</v>
      </c>
      <c r="G611" s="240"/>
      <c r="H611" s="241" t="s">
        <v>19</v>
      </c>
      <c r="I611" s="243"/>
      <c r="J611" s="240"/>
      <c r="K611" s="240"/>
      <c r="L611" s="244"/>
      <c r="M611" s="245"/>
      <c r="N611" s="246"/>
      <c r="O611" s="246"/>
      <c r="P611" s="246"/>
      <c r="Q611" s="246"/>
      <c r="R611" s="246"/>
      <c r="S611" s="246"/>
      <c r="T611" s="247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8" t="s">
        <v>1375</v>
      </c>
      <c r="AU611" s="248" t="s">
        <v>82</v>
      </c>
      <c r="AV611" s="13" t="s">
        <v>80</v>
      </c>
      <c r="AW611" s="13" t="s">
        <v>35</v>
      </c>
      <c r="AX611" s="13" t="s">
        <v>73</v>
      </c>
      <c r="AY611" s="248" t="s">
        <v>160</v>
      </c>
    </row>
    <row r="612" s="14" customFormat="1">
      <c r="A612" s="14"/>
      <c r="B612" s="249"/>
      <c r="C612" s="250"/>
      <c r="D612" s="232" t="s">
        <v>1375</v>
      </c>
      <c r="E612" s="251" t="s">
        <v>19</v>
      </c>
      <c r="F612" s="252" t="s">
        <v>1828</v>
      </c>
      <c r="G612" s="250"/>
      <c r="H612" s="253">
        <v>0.104</v>
      </c>
      <c r="I612" s="254"/>
      <c r="J612" s="250"/>
      <c r="K612" s="250"/>
      <c r="L612" s="255"/>
      <c r="M612" s="256"/>
      <c r="N612" s="257"/>
      <c r="O612" s="257"/>
      <c r="P612" s="257"/>
      <c r="Q612" s="257"/>
      <c r="R612" s="257"/>
      <c r="S612" s="257"/>
      <c r="T612" s="258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9" t="s">
        <v>1375</v>
      </c>
      <c r="AU612" s="259" t="s">
        <v>82</v>
      </c>
      <c r="AV612" s="14" t="s">
        <v>82</v>
      </c>
      <c r="AW612" s="14" t="s">
        <v>35</v>
      </c>
      <c r="AX612" s="14" t="s">
        <v>73</v>
      </c>
      <c r="AY612" s="259" t="s">
        <v>160</v>
      </c>
    </row>
    <row r="613" s="15" customFormat="1">
      <c r="A613" s="15"/>
      <c r="B613" s="260"/>
      <c r="C613" s="261"/>
      <c r="D613" s="232" t="s">
        <v>1375</v>
      </c>
      <c r="E613" s="262" t="s">
        <v>19</v>
      </c>
      <c r="F613" s="263" t="s">
        <v>1377</v>
      </c>
      <c r="G613" s="261"/>
      <c r="H613" s="264">
        <v>0.104</v>
      </c>
      <c r="I613" s="265"/>
      <c r="J613" s="261"/>
      <c r="K613" s="261"/>
      <c r="L613" s="266"/>
      <c r="M613" s="267"/>
      <c r="N613" s="268"/>
      <c r="O613" s="268"/>
      <c r="P613" s="268"/>
      <c r="Q613" s="268"/>
      <c r="R613" s="268"/>
      <c r="S613" s="268"/>
      <c r="T613" s="269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T613" s="270" t="s">
        <v>1375</v>
      </c>
      <c r="AU613" s="270" t="s">
        <v>82</v>
      </c>
      <c r="AV613" s="15" t="s">
        <v>167</v>
      </c>
      <c r="AW613" s="15" t="s">
        <v>35</v>
      </c>
      <c r="AX613" s="15" t="s">
        <v>80</v>
      </c>
      <c r="AY613" s="270" t="s">
        <v>160</v>
      </c>
    </row>
    <row r="614" s="2" customFormat="1" ht="16.5" customHeight="1">
      <c r="A614" s="40"/>
      <c r="B614" s="41"/>
      <c r="C614" s="271" t="s">
        <v>361</v>
      </c>
      <c r="D614" s="271" t="s">
        <v>1287</v>
      </c>
      <c r="E614" s="272" t="s">
        <v>1829</v>
      </c>
      <c r="F614" s="273" t="s">
        <v>1830</v>
      </c>
      <c r="G614" s="274" t="s">
        <v>1389</v>
      </c>
      <c r="H614" s="275">
        <v>0.214</v>
      </c>
      <c r="I614" s="276"/>
      <c r="J614" s="277">
        <f>ROUND(I614*H614,2)</f>
        <v>0</v>
      </c>
      <c r="K614" s="273" t="s">
        <v>19</v>
      </c>
      <c r="L614" s="278"/>
      <c r="M614" s="279" t="s">
        <v>19</v>
      </c>
      <c r="N614" s="280" t="s">
        <v>44</v>
      </c>
      <c r="O614" s="86"/>
      <c r="P614" s="223">
        <f>O614*H614</f>
        <v>0</v>
      </c>
      <c r="Q614" s="223">
        <v>0.55000000000000004</v>
      </c>
      <c r="R614" s="223">
        <f>Q614*H614</f>
        <v>0.11770000000000001</v>
      </c>
      <c r="S614" s="223">
        <v>0</v>
      </c>
      <c r="T614" s="224">
        <f>S614*H614</f>
        <v>0</v>
      </c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R614" s="225" t="s">
        <v>214</v>
      </c>
      <c r="AT614" s="225" t="s">
        <v>1287</v>
      </c>
      <c r="AU614" s="225" t="s">
        <v>82</v>
      </c>
      <c r="AY614" s="19" t="s">
        <v>160</v>
      </c>
      <c r="BE614" s="226">
        <f>IF(N614="základní",J614,0)</f>
        <v>0</v>
      </c>
      <c r="BF614" s="226">
        <f>IF(N614="snížená",J614,0)</f>
        <v>0</v>
      </c>
      <c r="BG614" s="226">
        <f>IF(N614="zákl. přenesená",J614,0)</f>
        <v>0</v>
      </c>
      <c r="BH614" s="226">
        <f>IF(N614="sníž. přenesená",J614,0)</f>
        <v>0</v>
      </c>
      <c r="BI614" s="226">
        <f>IF(N614="nulová",J614,0)</f>
        <v>0</v>
      </c>
      <c r="BJ614" s="19" t="s">
        <v>80</v>
      </c>
      <c r="BK614" s="226">
        <f>ROUND(I614*H614,2)</f>
        <v>0</v>
      </c>
      <c r="BL614" s="19" t="s">
        <v>189</v>
      </c>
      <c r="BM614" s="225" t="s">
        <v>1831</v>
      </c>
    </row>
    <row r="615" s="13" customFormat="1">
      <c r="A615" s="13"/>
      <c r="B615" s="239"/>
      <c r="C615" s="240"/>
      <c r="D615" s="232" t="s">
        <v>1375</v>
      </c>
      <c r="E615" s="241" t="s">
        <v>19</v>
      </c>
      <c r="F615" s="242" t="s">
        <v>1750</v>
      </c>
      <c r="G615" s="240"/>
      <c r="H615" s="241" t="s">
        <v>19</v>
      </c>
      <c r="I615" s="243"/>
      <c r="J615" s="240"/>
      <c r="K615" s="240"/>
      <c r="L615" s="244"/>
      <c r="M615" s="245"/>
      <c r="N615" s="246"/>
      <c r="O615" s="246"/>
      <c r="P615" s="246"/>
      <c r="Q615" s="246"/>
      <c r="R615" s="246"/>
      <c r="S615" s="246"/>
      <c r="T615" s="247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8" t="s">
        <v>1375</v>
      </c>
      <c r="AU615" s="248" t="s">
        <v>82</v>
      </c>
      <c r="AV615" s="13" t="s">
        <v>80</v>
      </c>
      <c r="AW615" s="13" t="s">
        <v>35</v>
      </c>
      <c r="AX615" s="13" t="s">
        <v>73</v>
      </c>
      <c r="AY615" s="248" t="s">
        <v>160</v>
      </c>
    </row>
    <row r="616" s="14" customFormat="1">
      <c r="A616" s="14"/>
      <c r="B616" s="249"/>
      <c r="C616" s="250"/>
      <c r="D616" s="232" t="s">
        <v>1375</v>
      </c>
      <c r="E616" s="251" t="s">
        <v>19</v>
      </c>
      <c r="F616" s="252" t="s">
        <v>1832</v>
      </c>
      <c r="G616" s="250"/>
      <c r="H616" s="253">
        <v>0.214</v>
      </c>
      <c r="I616" s="254"/>
      <c r="J616" s="250"/>
      <c r="K616" s="250"/>
      <c r="L616" s="255"/>
      <c r="M616" s="256"/>
      <c r="N616" s="257"/>
      <c r="O616" s="257"/>
      <c r="P616" s="257"/>
      <c r="Q616" s="257"/>
      <c r="R616" s="257"/>
      <c r="S616" s="257"/>
      <c r="T616" s="258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9" t="s">
        <v>1375</v>
      </c>
      <c r="AU616" s="259" t="s">
        <v>82</v>
      </c>
      <c r="AV616" s="14" t="s">
        <v>82</v>
      </c>
      <c r="AW616" s="14" t="s">
        <v>35</v>
      </c>
      <c r="AX616" s="14" t="s">
        <v>73</v>
      </c>
      <c r="AY616" s="259" t="s">
        <v>160</v>
      </c>
    </row>
    <row r="617" s="15" customFormat="1">
      <c r="A617" s="15"/>
      <c r="B617" s="260"/>
      <c r="C617" s="261"/>
      <c r="D617" s="232" t="s">
        <v>1375</v>
      </c>
      <c r="E617" s="262" t="s">
        <v>19</v>
      </c>
      <c r="F617" s="263" t="s">
        <v>1377</v>
      </c>
      <c r="G617" s="261"/>
      <c r="H617" s="264">
        <v>0.214</v>
      </c>
      <c r="I617" s="265"/>
      <c r="J617" s="261"/>
      <c r="K617" s="261"/>
      <c r="L617" s="266"/>
      <c r="M617" s="267"/>
      <c r="N617" s="268"/>
      <c r="O617" s="268"/>
      <c r="P617" s="268"/>
      <c r="Q617" s="268"/>
      <c r="R617" s="268"/>
      <c r="S617" s="268"/>
      <c r="T617" s="269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70" t="s">
        <v>1375</v>
      </c>
      <c r="AU617" s="270" t="s">
        <v>82</v>
      </c>
      <c r="AV617" s="15" t="s">
        <v>167</v>
      </c>
      <c r="AW617" s="15" t="s">
        <v>35</v>
      </c>
      <c r="AX617" s="15" t="s">
        <v>80</v>
      </c>
      <c r="AY617" s="270" t="s">
        <v>160</v>
      </c>
    </row>
    <row r="618" s="2" customFormat="1" ht="16.5" customHeight="1">
      <c r="A618" s="40"/>
      <c r="B618" s="41"/>
      <c r="C618" s="271" t="s">
        <v>391</v>
      </c>
      <c r="D618" s="271" t="s">
        <v>1287</v>
      </c>
      <c r="E618" s="272" t="s">
        <v>1833</v>
      </c>
      <c r="F618" s="273" t="s">
        <v>1834</v>
      </c>
      <c r="G618" s="274" t="s">
        <v>1389</v>
      </c>
      <c r="H618" s="275">
        <v>1.847</v>
      </c>
      <c r="I618" s="276"/>
      <c r="J618" s="277">
        <f>ROUND(I618*H618,2)</f>
        <v>0</v>
      </c>
      <c r="K618" s="273" t="s">
        <v>19</v>
      </c>
      <c r="L618" s="278"/>
      <c r="M618" s="279" t="s">
        <v>19</v>
      </c>
      <c r="N618" s="280" t="s">
        <v>44</v>
      </c>
      <c r="O618" s="86"/>
      <c r="P618" s="223">
        <f>O618*H618</f>
        <v>0</v>
      </c>
      <c r="Q618" s="223">
        <v>0.55000000000000004</v>
      </c>
      <c r="R618" s="223">
        <f>Q618*H618</f>
        <v>1.0158500000000001</v>
      </c>
      <c r="S618" s="223">
        <v>0</v>
      </c>
      <c r="T618" s="224">
        <f>S618*H618</f>
        <v>0</v>
      </c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R618" s="225" t="s">
        <v>214</v>
      </c>
      <c r="AT618" s="225" t="s">
        <v>1287</v>
      </c>
      <c r="AU618" s="225" t="s">
        <v>82</v>
      </c>
      <c r="AY618" s="19" t="s">
        <v>160</v>
      </c>
      <c r="BE618" s="226">
        <f>IF(N618="základní",J618,0)</f>
        <v>0</v>
      </c>
      <c r="BF618" s="226">
        <f>IF(N618="snížená",J618,0)</f>
        <v>0</v>
      </c>
      <c r="BG618" s="226">
        <f>IF(N618="zákl. přenesená",J618,0)</f>
        <v>0</v>
      </c>
      <c r="BH618" s="226">
        <f>IF(N618="sníž. přenesená",J618,0)</f>
        <v>0</v>
      </c>
      <c r="BI618" s="226">
        <f>IF(N618="nulová",J618,0)</f>
        <v>0</v>
      </c>
      <c r="BJ618" s="19" t="s">
        <v>80</v>
      </c>
      <c r="BK618" s="226">
        <f>ROUND(I618*H618,2)</f>
        <v>0</v>
      </c>
      <c r="BL618" s="19" t="s">
        <v>189</v>
      </c>
      <c r="BM618" s="225" t="s">
        <v>1835</v>
      </c>
    </row>
    <row r="619" s="13" customFormat="1">
      <c r="A619" s="13"/>
      <c r="B619" s="239"/>
      <c r="C619" s="240"/>
      <c r="D619" s="232" t="s">
        <v>1375</v>
      </c>
      <c r="E619" s="241" t="s">
        <v>19</v>
      </c>
      <c r="F619" s="242" t="s">
        <v>1756</v>
      </c>
      <c r="G619" s="240"/>
      <c r="H619" s="241" t="s">
        <v>19</v>
      </c>
      <c r="I619" s="243"/>
      <c r="J619" s="240"/>
      <c r="K619" s="240"/>
      <c r="L619" s="244"/>
      <c r="M619" s="245"/>
      <c r="N619" s="246"/>
      <c r="O619" s="246"/>
      <c r="P619" s="246"/>
      <c r="Q619" s="246"/>
      <c r="R619" s="246"/>
      <c r="S619" s="246"/>
      <c r="T619" s="247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8" t="s">
        <v>1375</v>
      </c>
      <c r="AU619" s="248" t="s">
        <v>82</v>
      </c>
      <c r="AV619" s="13" t="s">
        <v>80</v>
      </c>
      <c r="AW619" s="13" t="s">
        <v>35</v>
      </c>
      <c r="AX619" s="13" t="s">
        <v>73</v>
      </c>
      <c r="AY619" s="248" t="s">
        <v>160</v>
      </c>
    </row>
    <row r="620" s="14" customFormat="1">
      <c r="A620" s="14"/>
      <c r="B620" s="249"/>
      <c r="C620" s="250"/>
      <c r="D620" s="232" t="s">
        <v>1375</v>
      </c>
      <c r="E620" s="251" t="s">
        <v>19</v>
      </c>
      <c r="F620" s="252" t="s">
        <v>1836</v>
      </c>
      <c r="G620" s="250"/>
      <c r="H620" s="253">
        <v>1.6859999999999999</v>
      </c>
      <c r="I620" s="254"/>
      <c r="J620" s="250"/>
      <c r="K620" s="250"/>
      <c r="L620" s="255"/>
      <c r="M620" s="256"/>
      <c r="N620" s="257"/>
      <c r="O620" s="257"/>
      <c r="P620" s="257"/>
      <c r="Q620" s="257"/>
      <c r="R620" s="257"/>
      <c r="S620" s="257"/>
      <c r="T620" s="258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9" t="s">
        <v>1375</v>
      </c>
      <c r="AU620" s="259" t="s">
        <v>82</v>
      </c>
      <c r="AV620" s="14" t="s">
        <v>82</v>
      </c>
      <c r="AW620" s="14" t="s">
        <v>35</v>
      </c>
      <c r="AX620" s="14" t="s">
        <v>73</v>
      </c>
      <c r="AY620" s="259" t="s">
        <v>160</v>
      </c>
    </row>
    <row r="621" s="13" customFormat="1">
      <c r="A621" s="13"/>
      <c r="B621" s="239"/>
      <c r="C621" s="240"/>
      <c r="D621" s="232" t="s">
        <v>1375</v>
      </c>
      <c r="E621" s="241" t="s">
        <v>19</v>
      </c>
      <c r="F621" s="242" t="s">
        <v>1735</v>
      </c>
      <c r="G621" s="240"/>
      <c r="H621" s="241" t="s">
        <v>19</v>
      </c>
      <c r="I621" s="243"/>
      <c r="J621" s="240"/>
      <c r="K621" s="240"/>
      <c r="L621" s="244"/>
      <c r="M621" s="245"/>
      <c r="N621" s="246"/>
      <c r="O621" s="246"/>
      <c r="P621" s="246"/>
      <c r="Q621" s="246"/>
      <c r="R621" s="246"/>
      <c r="S621" s="246"/>
      <c r="T621" s="247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8" t="s">
        <v>1375</v>
      </c>
      <c r="AU621" s="248" t="s">
        <v>82</v>
      </c>
      <c r="AV621" s="13" t="s">
        <v>80</v>
      </c>
      <c r="AW621" s="13" t="s">
        <v>35</v>
      </c>
      <c r="AX621" s="13" t="s">
        <v>73</v>
      </c>
      <c r="AY621" s="248" t="s">
        <v>160</v>
      </c>
    </row>
    <row r="622" s="14" customFormat="1">
      <c r="A622" s="14"/>
      <c r="B622" s="249"/>
      <c r="C622" s="250"/>
      <c r="D622" s="232" t="s">
        <v>1375</v>
      </c>
      <c r="E622" s="251" t="s">
        <v>19</v>
      </c>
      <c r="F622" s="252" t="s">
        <v>1837</v>
      </c>
      <c r="G622" s="250"/>
      <c r="H622" s="253">
        <v>0.161</v>
      </c>
      <c r="I622" s="254"/>
      <c r="J622" s="250"/>
      <c r="K622" s="250"/>
      <c r="L622" s="255"/>
      <c r="M622" s="256"/>
      <c r="N622" s="257"/>
      <c r="O622" s="257"/>
      <c r="P622" s="257"/>
      <c r="Q622" s="257"/>
      <c r="R622" s="257"/>
      <c r="S622" s="257"/>
      <c r="T622" s="258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9" t="s">
        <v>1375</v>
      </c>
      <c r="AU622" s="259" t="s">
        <v>82</v>
      </c>
      <c r="AV622" s="14" t="s">
        <v>82</v>
      </c>
      <c r="AW622" s="14" t="s">
        <v>35</v>
      </c>
      <c r="AX622" s="14" t="s">
        <v>73</v>
      </c>
      <c r="AY622" s="259" t="s">
        <v>160</v>
      </c>
    </row>
    <row r="623" s="15" customFormat="1">
      <c r="A623" s="15"/>
      <c r="B623" s="260"/>
      <c r="C623" s="261"/>
      <c r="D623" s="232" t="s">
        <v>1375</v>
      </c>
      <c r="E623" s="262" t="s">
        <v>19</v>
      </c>
      <c r="F623" s="263" t="s">
        <v>1377</v>
      </c>
      <c r="G623" s="261"/>
      <c r="H623" s="264">
        <v>1.847</v>
      </c>
      <c r="I623" s="265"/>
      <c r="J623" s="261"/>
      <c r="K623" s="261"/>
      <c r="L623" s="266"/>
      <c r="M623" s="267"/>
      <c r="N623" s="268"/>
      <c r="O623" s="268"/>
      <c r="P623" s="268"/>
      <c r="Q623" s="268"/>
      <c r="R623" s="268"/>
      <c r="S623" s="268"/>
      <c r="T623" s="269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70" t="s">
        <v>1375</v>
      </c>
      <c r="AU623" s="270" t="s">
        <v>82</v>
      </c>
      <c r="AV623" s="15" t="s">
        <v>167</v>
      </c>
      <c r="AW623" s="15" t="s">
        <v>35</v>
      </c>
      <c r="AX623" s="15" t="s">
        <v>80</v>
      </c>
      <c r="AY623" s="270" t="s">
        <v>160</v>
      </c>
    </row>
    <row r="624" s="2" customFormat="1" ht="16.5" customHeight="1">
      <c r="A624" s="40"/>
      <c r="B624" s="41"/>
      <c r="C624" s="271" t="s">
        <v>365</v>
      </c>
      <c r="D624" s="271" t="s">
        <v>1287</v>
      </c>
      <c r="E624" s="272" t="s">
        <v>1838</v>
      </c>
      <c r="F624" s="273" t="s">
        <v>1839</v>
      </c>
      <c r="G624" s="274" t="s">
        <v>1381</v>
      </c>
      <c r="H624" s="275">
        <v>51.823</v>
      </c>
      <c r="I624" s="276"/>
      <c r="J624" s="277">
        <f>ROUND(I624*H624,2)</f>
        <v>0</v>
      </c>
      <c r="K624" s="273" t="s">
        <v>19</v>
      </c>
      <c r="L624" s="278"/>
      <c r="M624" s="279" t="s">
        <v>19</v>
      </c>
      <c r="N624" s="280" t="s">
        <v>44</v>
      </c>
      <c r="O624" s="86"/>
      <c r="P624" s="223">
        <f>O624*H624</f>
        <v>0</v>
      </c>
      <c r="Q624" s="223">
        <v>0.0094999999999999998</v>
      </c>
      <c r="R624" s="223">
        <f>Q624*H624</f>
        <v>0.49231849999999999</v>
      </c>
      <c r="S624" s="223">
        <v>0</v>
      </c>
      <c r="T624" s="224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25" t="s">
        <v>214</v>
      </c>
      <c r="AT624" s="225" t="s">
        <v>1287</v>
      </c>
      <c r="AU624" s="225" t="s">
        <v>82</v>
      </c>
      <c r="AY624" s="19" t="s">
        <v>160</v>
      </c>
      <c r="BE624" s="226">
        <f>IF(N624="základní",J624,0)</f>
        <v>0</v>
      </c>
      <c r="BF624" s="226">
        <f>IF(N624="snížená",J624,0)</f>
        <v>0</v>
      </c>
      <c r="BG624" s="226">
        <f>IF(N624="zákl. přenesená",J624,0)</f>
        <v>0</v>
      </c>
      <c r="BH624" s="226">
        <f>IF(N624="sníž. přenesená",J624,0)</f>
        <v>0</v>
      </c>
      <c r="BI624" s="226">
        <f>IF(N624="nulová",J624,0)</f>
        <v>0</v>
      </c>
      <c r="BJ624" s="19" t="s">
        <v>80</v>
      </c>
      <c r="BK624" s="226">
        <f>ROUND(I624*H624,2)</f>
        <v>0</v>
      </c>
      <c r="BL624" s="19" t="s">
        <v>189</v>
      </c>
      <c r="BM624" s="225" t="s">
        <v>1840</v>
      </c>
    </row>
    <row r="625" s="13" customFormat="1">
      <c r="A625" s="13"/>
      <c r="B625" s="239"/>
      <c r="C625" s="240"/>
      <c r="D625" s="232" t="s">
        <v>1375</v>
      </c>
      <c r="E625" s="241" t="s">
        <v>19</v>
      </c>
      <c r="F625" s="242" t="s">
        <v>1766</v>
      </c>
      <c r="G625" s="240"/>
      <c r="H625" s="241" t="s">
        <v>19</v>
      </c>
      <c r="I625" s="243"/>
      <c r="J625" s="240"/>
      <c r="K625" s="240"/>
      <c r="L625" s="244"/>
      <c r="M625" s="245"/>
      <c r="N625" s="246"/>
      <c r="O625" s="246"/>
      <c r="P625" s="246"/>
      <c r="Q625" s="246"/>
      <c r="R625" s="246"/>
      <c r="S625" s="246"/>
      <c r="T625" s="247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8" t="s">
        <v>1375</v>
      </c>
      <c r="AU625" s="248" t="s">
        <v>82</v>
      </c>
      <c r="AV625" s="13" t="s">
        <v>80</v>
      </c>
      <c r="AW625" s="13" t="s">
        <v>35</v>
      </c>
      <c r="AX625" s="13" t="s">
        <v>73</v>
      </c>
      <c r="AY625" s="248" t="s">
        <v>160</v>
      </c>
    </row>
    <row r="626" s="14" customFormat="1">
      <c r="A626" s="14"/>
      <c r="B626" s="249"/>
      <c r="C626" s="250"/>
      <c r="D626" s="232" t="s">
        <v>1375</v>
      </c>
      <c r="E626" s="251" t="s">
        <v>19</v>
      </c>
      <c r="F626" s="252" t="s">
        <v>1841</v>
      </c>
      <c r="G626" s="250"/>
      <c r="H626" s="253">
        <v>51.823</v>
      </c>
      <c r="I626" s="254"/>
      <c r="J626" s="250"/>
      <c r="K626" s="250"/>
      <c r="L626" s="255"/>
      <c r="M626" s="256"/>
      <c r="N626" s="257"/>
      <c r="O626" s="257"/>
      <c r="P626" s="257"/>
      <c r="Q626" s="257"/>
      <c r="R626" s="257"/>
      <c r="S626" s="257"/>
      <c r="T626" s="258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9" t="s">
        <v>1375</v>
      </c>
      <c r="AU626" s="259" t="s">
        <v>82</v>
      </c>
      <c r="AV626" s="14" t="s">
        <v>82</v>
      </c>
      <c r="AW626" s="14" t="s">
        <v>35</v>
      </c>
      <c r="AX626" s="14" t="s">
        <v>73</v>
      </c>
      <c r="AY626" s="259" t="s">
        <v>160</v>
      </c>
    </row>
    <row r="627" s="15" customFormat="1">
      <c r="A627" s="15"/>
      <c r="B627" s="260"/>
      <c r="C627" s="261"/>
      <c r="D627" s="232" t="s">
        <v>1375</v>
      </c>
      <c r="E627" s="262" t="s">
        <v>19</v>
      </c>
      <c r="F627" s="263" t="s">
        <v>1377</v>
      </c>
      <c r="G627" s="261"/>
      <c r="H627" s="264">
        <v>51.823</v>
      </c>
      <c r="I627" s="265"/>
      <c r="J627" s="261"/>
      <c r="K627" s="261"/>
      <c r="L627" s="266"/>
      <c r="M627" s="267"/>
      <c r="N627" s="268"/>
      <c r="O627" s="268"/>
      <c r="P627" s="268"/>
      <c r="Q627" s="268"/>
      <c r="R627" s="268"/>
      <c r="S627" s="268"/>
      <c r="T627" s="269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70" t="s">
        <v>1375</v>
      </c>
      <c r="AU627" s="270" t="s">
        <v>82</v>
      </c>
      <c r="AV627" s="15" t="s">
        <v>167</v>
      </c>
      <c r="AW627" s="15" t="s">
        <v>35</v>
      </c>
      <c r="AX627" s="15" t="s">
        <v>80</v>
      </c>
      <c r="AY627" s="270" t="s">
        <v>160</v>
      </c>
    </row>
    <row r="628" s="2" customFormat="1" ht="16.5" customHeight="1">
      <c r="A628" s="40"/>
      <c r="B628" s="41"/>
      <c r="C628" s="271" t="s">
        <v>397</v>
      </c>
      <c r="D628" s="271" t="s">
        <v>1287</v>
      </c>
      <c r="E628" s="272" t="s">
        <v>1842</v>
      </c>
      <c r="F628" s="273" t="s">
        <v>1843</v>
      </c>
      <c r="G628" s="274" t="s">
        <v>1381</v>
      </c>
      <c r="H628" s="275">
        <v>33</v>
      </c>
      <c r="I628" s="276"/>
      <c r="J628" s="277">
        <f>ROUND(I628*H628,2)</f>
        <v>0</v>
      </c>
      <c r="K628" s="273" t="s">
        <v>19</v>
      </c>
      <c r="L628" s="278"/>
      <c r="M628" s="279" t="s">
        <v>19</v>
      </c>
      <c r="N628" s="280" t="s">
        <v>44</v>
      </c>
      <c r="O628" s="86"/>
      <c r="P628" s="223">
        <f>O628*H628</f>
        <v>0</v>
      </c>
      <c r="Q628" s="223">
        <v>0.0097999999999999997</v>
      </c>
      <c r="R628" s="223">
        <f>Q628*H628</f>
        <v>0.32339999999999997</v>
      </c>
      <c r="S628" s="223">
        <v>0</v>
      </c>
      <c r="T628" s="224">
        <f>S628*H628</f>
        <v>0</v>
      </c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R628" s="225" t="s">
        <v>214</v>
      </c>
      <c r="AT628" s="225" t="s">
        <v>1287</v>
      </c>
      <c r="AU628" s="225" t="s">
        <v>82</v>
      </c>
      <c r="AY628" s="19" t="s">
        <v>160</v>
      </c>
      <c r="BE628" s="226">
        <f>IF(N628="základní",J628,0)</f>
        <v>0</v>
      </c>
      <c r="BF628" s="226">
        <f>IF(N628="snížená",J628,0)</f>
        <v>0</v>
      </c>
      <c r="BG628" s="226">
        <f>IF(N628="zákl. přenesená",J628,0)</f>
        <v>0</v>
      </c>
      <c r="BH628" s="226">
        <f>IF(N628="sníž. přenesená",J628,0)</f>
        <v>0</v>
      </c>
      <c r="BI628" s="226">
        <f>IF(N628="nulová",J628,0)</f>
        <v>0</v>
      </c>
      <c r="BJ628" s="19" t="s">
        <v>80</v>
      </c>
      <c r="BK628" s="226">
        <f>ROUND(I628*H628,2)</f>
        <v>0</v>
      </c>
      <c r="BL628" s="19" t="s">
        <v>189</v>
      </c>
      <c r="BM628" s="225" t="s">
        <v>1844</v>
      </c>
    </row>
    <row r="629" s="13" customFormat="1">
      <c r="A629" s="13"/>
      <c r="B629" s="239"/>
      <c r="C629" s="240"/>
      <c r="D629" s="232" t="s">
        <v>1375</v>
      </c>
      <c r="E629" s="241" t="s">
        <v>19</v>
      </c>
      <c r="F629" s="242" t="s">
        <v>1770</v>
      </c>
      <c r="G629" s="240"/>
      <c r="H629" s="241" t="s">
        <v>19</v>
      </c>
      <c r="I629" s="243"/>
      <c r="J629" s="240"/>
      <c r="K629" s="240"/>
      <c r="L629" s="244"/>
      <c r="M629" s="245"/>
      <c r="N629" s="246"/>
      <c r="O629" s="246"/>
      <c r="P629" s="246"/>
      <c r="Q629" s="246"/>
      <c r="R629" s="246"/>
      <c r="S629" s="246"/>
      <c r="T629" s="247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8" t="s">
        <v>1375</v>
      </c>
      <c r="AU629" s="248" t="s">
        <v>82</v>
      </c>
      <c r="AV629" s="13" t="s">
        <v>80</v>
      </c>
      <c r="AW629" s="13" t="s">
        <v>35</v>
      </c>
      <c r="AX629" s="13" t="s">
        <v>73</v>
      </c>
      <c r="AY629" s="248" t="s">
        <v>160</v>
      </c>
    </row>
    <row r="630" s="14" customFormat="1">
      <c r="A630" s="14"/>
      <c r="B630" s="249"/>
      <c r="C630" s="250"/>
      <c r="D630" s="232" t="s">
        <v>1375</v>
      </c>
      <c r="E630" s="251" t="s">
        <v>19</v>
      </c>
      <c r="F630" s="252" t="s">
        <v>1845</v>
      </c>
      <c r="G630" s="250"/>
      <c r="H630" s="253">
        <v>33</v>
      </c>
      <c r="I630" s="254"/>
      <c r="J630" s="250"/>
      <c r="K630" s="250"/>
      <c r="L630" s="255"/>
      <c r="M630" s="256"/>
      <c r="N630" s="257"/>
      <c r="O630" s="257"/>
      <c r="P630" s="257"/>
      <c r="Q630" s="257"/>
      <c r="R630" s="257"/>
      <c r="S630" s="257"/>
      <c r="T630" s="258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9" t="s">
        <v>1375</v>
      </c>
      <c r="AU630" s="259" t="s">
        <v>82</v>
      </c>
      <c r="AV630" s="14" t="s">
        <v>82</v>
      </c>
      <c r="AW630" s="14" t="s">
        <v>35</v>
      </c>
      <c r="AX630" s="14" t="s">
        <v>73</v>
      </c>
      <c r="AY630" s="259" t="s">
        <v>160</v>
      </c>
    </row>
    <row r="631" s="15" customFormat="1">
      <c r="A631" s="15"/>
      <c r="B631" s="260"/>
      <c r="C631" s="261"/>
      <c r="D631" s="232" t="s">
        <v>1375</v>
      </c>
      <c r="E631" s="262" t="s">
        <v>19</v>
      </c>
      <c r="F631" s="263" t="s">
        <v>1377</v>
      </c>
      <c r="G631" s="261"/>
      <c r="H631" s="264">
        <v>33</v>
      </c>
      <c r="I631" s="265"/>
      <c r="J631" s="261"/>
      <c r="K631" s="261"/>
      <c r="L631" s="266"/>
      <c r="M631" s="267"/>
      <c r="N631" s="268"/>
      <c r="O631" s="268"/>
      <c r="P631" s="268"/>
      <c r="Q631" s="268"/>
      <c r="R631" s="268"/>
      <c r="S631" s="268"/>
      <c r="T631" s="269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70" t="s">
        <v>1375</v>
      </c>
      <c r="AU631" s="270" t="s">
        <v>82</v>
      </c>
      <c r="AV631" s="15" t="s">
        <v>167</v>
      </c>
      <c r="AW631" s="15" t="s">
        <v>35</v>
      </c>
      <c r="AX631" s="15" t="s">
        <v>80</v>
      </c>
      <c r="AY631" s="270" t="s">
        <v>160</v>
      </c>
    </row>
    <row r="632" s="2" customFormat="1" ht="24.15" customHeight="1">
      <c r="A632" s="40"/>
      <c r="B632" s="41"/>
      <c r="C632" s="214" t="s">
        <v>369</v>
      </c>
      <c r="D632" s="214" t="s">
        <v>163</v>
      </c>
      <c r="E632" s="215" t="s">
        <v>1846</v>
      </c>
      <c r="F632" s="216" t="s">
        <v>1847</v>
      </c>
      <c r="G632" s="217" t="s">
        <v>1421</v>
      </c>
      <c r="H632" s="218">
        <v>2.4470000000000001</v>
      </c>
      <c r="I632" s="219"/>
      <c r="J632" s="220">
        <f>ROUND(I632*H632,2)</f>
        <v>0</v>
      </c>
      <c r="K632" s="216" t="s">
        <v>1372</v>
      </c>
      <c r="L632" s="46"/>
      <c r="M632" s="221" t="s">
        <v>19</v>
      </c>
      <c r="N632" s="222" t="s">
        <v>44</v>
      </c>
      <c r="O632" s="86"/>
      <c r="P632" s="223">
        <f>O632*H632</f>
        <v>0</v>
      </c>
      <c r="Q632" s="223">
        <v>0</v>
      </c>
      <c r="R632" s="223">
        <f>Q632*H632</f>
        <v>0</v>
      </c>
      <c r="S632" s="223">
        <v>0</v>
      </c>
      <c r="T632" s="224">
        <f>S632*H632</f>
        <v>0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25" t="s">
        <v>189</v>
      </c>
      <c r="AT632" s="225" t="s">
        <v>163</v>
      </c>
      <c r="AU632" s="225" t="s">
        <v>82</v>
      </c>
      <c r="AY632" s="19" t="s">
        <v>160</v>
      </c>
      <c r="BE632" s="226">
        <f>IF(N632="základní",J632,0)</f>
        <v>0</v>
      </c>
      <c r="BF632" s="226">
        <f>IF(N632="snížená",J632,0)</f>
        <v>0</v>
      </c>
      <c r="BG632" s="226">
        <f>IF(N632="zákl. přenesená",J632,0)</f>
        <v>0</v>
      </c>
      <c r="BH632" s="226">
        <f>IF(N632="sníž. přenesená",J632,0)</f>
        <v>0</v>
      </c>
      <c r="BI632" s="226">
        <f>IF(N632="nulová",J632,0)</f>
        <v>0</v>
      </c>
      <c r="BJ632" s="19" t="s">
        <v>80</v>
      </c>
      <c r="BK632" s="226">
        <f>ROUND(I632*H632,2)</f>
        <v>0</v>
      </c>
      <c r="BL632" s="19" t="s">
        <v>189</v>
      </c>
      <c r="BM632" s="225" t="s">
        <v>624</v>
      </c>
    </row>
    <row r="633" s="2" customFormat="1">
      <c r="A633" s="40"/>
      <c r="B633" s="41"/>
      <c r="C633" s="42"/>
      <c r="D633" s="237" t="s">
        <v>1373</v>
      </c>
      <c r="E633" s="42"/>
      <c r="F633" s="238" t="s">
        <v>1848</v>
      </c>
      <c r="G633" s="42"/>
      <c r="H633" s="42"/>
      <c r="I633" s="234"/>
      <c r="J633" s="42"/>
      <c r="K633" s="42"/>
      <c r="L633" s="46"/>
      <c r="M633" s="235"/>
      <c r="N633" s="236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1373</v>
      </c>
      <c r="AU633" s="19" t="s">
        <v>82</v>
      </c>
    </row>
    <row r="634" s="12" customFormat="1" ht="22.8" customHeight="1">
      <c r="A634" s="12"/>
      <c r="B634" s="198"/>
      <c r="C634" s="199"/>
      <c r="D634" s="200" t="s">
        <v>72</v>
      </c>
      <c r="E634" s="212" t="s">
        <v>1849</v>
      </c>
      <c r="F634" s="212" t="s">
        <v>1850</v>
      </c>
      <c r="G634" s="199"/>
      <c r="H634" s="199"/>
      <c r="I634" s="202"/>
      <c r="J634" s="213">
        <f>BK634</f>
        <v>0</v>
      </c>
      <c r="K634" s="199"/>
      <c r="L634" s="204"/>
      <c r="M634" s="205"/>
      <c r="N634" s="206"/>
      <c r="O634" s="206"/>
      <c r="P634" s="207">
        <f>SUM(P635:P644)</f>
        <v>0</v>
      </c>
      <c r="Q634" s="206"/>
      <c r="R634" s="207">
        <f>SUM(R635:R644)</f>
        <v>0.37789293000000002</v>
      </c>
      <c r="S634" s="206"/>
      <c r="T634" s="208">
        <f>SUM(T635:T644)</f>
        <v>0</v>
      </c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R634" s="209" t="s">
        <v>82</v>
      </c>
      <c r="AT634" s="210" t="s">
        <v>72</v>
      </c>
      <c r="AU634" s="210" t="s">
        <v>80</v>
      </c>
      <c r="AY634" s="209" t="s">
        <v>160</v>
      </c>
      <c r="BK634" s="211">
        <f>SUM(BK635:BK644)</f>
        <v>0</v>
      </c>
    </row>
    <row r="635" s="2" customFormat="1" ht="16.5" customHeight="1">
      <c r="A635" s="40"/>
      <c r="B635" s="41"/>
      <c r="C635" s="214" t="s">
        <v>402</v>
      </c>
      <c r="D635" s="214" t="s">
        <v>163</v>
      </c>
      <c r="E635" s="215" t="s">
        <v>1851</v>
      </c>
      <c r="F635" s="216" t="s">
        <v>1852</v>
      </c>
      <c r="G635" s="217" t="s">
        <v>1381</v>
      </c>
      <c r="H635" s="218">
        <v>23.521000000000001</v>
      </c>
      <c r="I635" s="219"/>
      <c r="J635" s="220">
        <f>ROUND(I635*H635,2)</f>
        <v>0</v>
      </c>
      <c r="K635" s="216" t="s">
        <v>19</v>
      </c>
      <c r="L635" s="46"/>
      <c r="M635" s="221" t="s">
        <v>19</v>
      </c>
      <c r="N635" s="222" t="s">
        <v>44</v>
      </c>
      <c r="O635" s="86"/>
      <c r="P635" s="223">
        <f>O635*H635</f>
        <v>0</v>
      </c>
      <c r="Q635" s="223">
        <v>0.00072999999999999996</v>
      </c>
      <c r="R635" s="223">
        <f>Q635*H635</f>
        <v>0.017170330000000001</v>
      </c>
      <c r="S635" s="223">
        <v>0</v>
      </c>
      <c r="T635" s="224">
        <f>S635*H635</f>
        <v>0</v>
      </c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R635" s="225" t="s">
        <v>189</v>
      </c>
      <c r="AT635" s="225" t="s">
        <v>163</v>
      </c>
      <c r="AU635" s="225" t="s">
        <v>82</v>
      </c>
      <c r="AY635" s="19" t="s">
        <v>160</v>
      </c>
      <c r="BE635" s="226">
        <f>IF(N635="základní",J635,0)</f>
        <v>0</v>
      </c>
      <c r="BF635" s="226">
        <f>IF(N635="snížená",J635,0)</f>
        <v>0</v>
      </c>
      <c r="BG635" s="226">
        <f>IF(N635="zákl. přenesená",J635,0)</f>
        <v>0</v>
      </c>
      <c r="BH635" s="226">
        <f>IF(N635="sníž. přenesená",J635,0)</f>
        <v>0</v>
      </c>
      <c r="BI635" s="226">
        <f>IF(N635="nulová",J635,0)</f>
        <v>0</v>
      </c>
      <c r="BJ635" s="19" t="s">
        <v>80</v>
      </c>
      <c r="BK635" s="226">
        <f>ROUND(I635*H635,2)</f>
        <v>0</v>
      </c>
      <c r="BL635" s="19" t="s">
        <v>189</v>
      </c>
      <c r="BM635" s="225" t="s">
        <v>628</v>
      </c>
    </row>
    <row r="636" s="13" customFormat="1">
      <c r="A636" s="13"/>
      <c r="B636" s="239"/>
      <c r="C636" s="240"/>
      <c r="D636" s="232" t="s">
        <v>1375</v>
      </c>
      <c r="E636" s="241" t="s">
        <v>19</v>
      </c>
      <c r="F636" s="242" t="s">
        <v>1659</v>
      </c>
      <c r="G636" s="240"/>
      <c r="H636" s="241" t="s">
        <v>19</v>
      </c>
      <c r="I636" s="243"/>
      <c r="J636" s="240"/>
      <c r="K636" s="240"/>
      <c r="L636" s="244"/>
      <c r="M636" s="245"/>
      <c r="N636" s="246"/>
      <c r="O636" s="246"/>
      <c r="P636" s="246"/>
      <c r="Q636" s="246"/>
      <c r="R636" s="246"/>
      <c r="S636" s="246"/>
      <c r="T636" s="247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8" t="s">
        <v>1375</v>
      </c>
      <c r="AU636" s="248" t="s">
        <v>82</v>
      </c>
      <c r="AV636" s="13" t="s">
        <v>80</v>
      </c>
      <c r="AW636" s="13" t="s">
        <v>35</v>
      </c>
      <c r="AX636" s="13" t="s">
        <v>73</v>
      </c>
      <c r="AY636" s="248" t="s">
        <v>160</v>
      </c>
    </row>
    <row r="637" s="14" customFormat="1">
      <c r="A637" s="14"/>
      <c r="B637" s="249"/>
      <c r="C637" s="250"/>
      <c r="D637" s="232" t="s">
        <v>1375</v>
      </c>
      <c r="E637" s="251" t="s">
        <v>19</v>
      </c>
      <c r="F637" s="252" t="s">
        <v>1660</v>
      </c>
      <c r="G637" s="250"/>
      <c r="H637" s="253">
        <v>23.521000000000001</v>
      </c>
      <c r="I637" s="254"/>
      <c r="J637" s="250"/>
      <c r="K637" s="250"/>
      <c r="L637" s="255"/>
      <c r="M637" s="256"/>
      <c r="N637" s="257"/>
      <c r="O637" s="257"/>
      <c r="P637" s="257"/>
      <c r="Q637" s="257"/>
      <c r="R637" s="257"/>
      <c r="S637" s="257"/>
      <c r="T637" s="258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9" t="s">
        <v>1375</v>
      </c>
      <c r="AU637" s="259" t="s">
        <v>82</v>
      </c>
      <c r="AV637" s="14" t="s">
        <v>82</v>
      </c>
      <c r="AW637" s="14" t="s">
        <v>35</v>
      </c>
      <c r="AX637" s="14" t="s">
        <v>73</v>
      </c>
      <c r="AY637" s="259" t="s">
        <v>160</v>
      </c>
    </row>
    <row r="638" s="15" customFormat="1">
      <c r="A638" s="15"/>
      <c r="B638" s="260"/>
      <c r="C638" s="261"/>
      <c r="D638" s="232" t="s">
        <v>1375</v>
      </c>
      <c r="E638" s="262" t="s">
        <v>19</v>
      </c>
      <c r="F638" s="263" t="s">
        <v>1377</v>
      </c>
      <c r="G638" s="261"/>
      <c r="H638" s="264">
        <v>23.521000000000001</v>
      </c>
      <c r="I638" s="265"/>
      <c r="J638" s="261"/>
      <c r="K638" s="261"/>
      <c r="L638" s="266"/>
      <c r="M638" s="267"/>
      <c r="N638" s="268"/>
      <c r="O638" s="268"/>
      <c r="P638" s="268"/>
      <c r="Q638" s="268"/>
      <c r="R638" s="268"/>
      <c r="S638" s="268"/>
      <c r="T638" s="269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70" t="s">
        <v>1375</v>
      </c>
      <c r="AU638" s="270" t="s">
        <v>82</v>
      </c>
      <c r="AV638" s="15" t="s">
        <v>167</v>
      </c>
      <c r="AW638" s="15" t="s">
        <v>35</v>
      </c>
      <c r="AX638" s="15" t="s">
        <v>80</v>
      </c>
      <c r="AY638" s="270" t="s">
        <v>160</v>
      </c>
    </row>
    <row r="639" s="2" customFormat="1" ht="16.5" customHeight="1">
      <c r="A639" s="40"/>
      <c r="B639" s="41"/>
      <c r="C639" s="271" t="s">
        <v>372</v>
      </c>
      <c r="D639" s="271" t="s">
        <v>1287</v>
      </c>
      <c r="E639" s="272" t="s">
        <v>1853</v>
      </c>
      <c r="F639" s="273" t="s">
        <v>1854</v>
      </c>
      <c r="G639" s="274" t="s">
        <v>1381</v>
      </c>
      <c r="H639" s="275">
        <v>25.402999999999999</v>
      </c>
      <c r="I639" s="276"/>
      <c r="J639" s="277">
        <f>ROUND(I639*H639,2)</f>
        <v>0</v>
      </c>
      <c r="K639" s="273" t="s">
        <v>1372</v>
      </c>
      <c r="L639" s="278"/>
      <c r="M639" s="279" t="s">
        <v>19</v>
      </c>
      <c r="N639" s="280" t="s">
        <v>44</v>
      </c>
      <c r="O639" s="86"/>
      <c r="P639" s="223">
        <f>O639*H639</f>
        <v>0</v>
      </c>
      <c r="Q639" s="223">
        <v>0.014200000000000001</v>
      </c>
      <c r="R639" s="223">
        <f>Q639*H639</f>
        <v>0.3607226</v>
      </c>
      <c r="S639" s="223">
        <v>0</v>
      </c>
      <c r="T639" s="224">
        <f>S639*H639</f>
        <v>0</v>
      </c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R639" s="225" t="s">
        <v>214</v>
      </c>
      <c r="AT639" s="225" t="s">
        <v>1287</v>
      </c>
      <c r="AU639" s="225" t="s">
        <v>82</v>
      </c>
      <c r="AY639" s="19" t="s">
        <v>160</v>
      </c>
      <c r="BE639" s="226">
        <f>IF(N639="základní",J639,0)</f>
        <v>0</v>
      </c>
      <c r="BF639" s="226">
        <f>IF(N639="snížená",J639,0)</f>
        <v>0</v>
      </c>
      <c r="BG639" s="226">
        <f>IF(N639="zákl. přenesená",J639,0)</f>
        <v>0</v>
      </c>
      <c r="BH639" s="226">
        <f>IF(N639="sníž. přenesená",J639,0)</f>
        <v>0</v>
      </c>
      <c r="BI639" s="226">
        <f>IF(N639="nulová",J639,0)</f>
        <v>0</v>
      </c>
      <c r="BJ639" s="19" t="s">
        <v>80</v>
      </c>
      <c r="BK639" s="226">
        <f>ROUND(I639*H639,2)</f>
        <v>0</v>
      </c>
      <c r="BL639" s="19" t="s">
        <v>189</v>
      </c>
      <c r="BM639" s="225" t="s">
        <v>1855</v>
      </c>
    </row>
    <row r="640" s="13" customFormat="1">
      <c r="A640" s="13"/>
      <c r="B640" s="239"/>
      <c r="C640" s="240"/>
      <c r="D640" s="232" t="s">
        <v>1375</v>
      </c>
      <c r="E640" s="241" t="s">
        <v>19</v>
      </c>
      <c r="F640" s="242" t="s">
        <v>1659</v>
      </c>
      <c r="G640" s="240"/>
      <c r="H640" s="241" t="s">
        <v>19</v>
      </c>
      <c r="I640" s="243"/>
      <c r="J640" s="240"/>
      <c r="K640" s="240"/>
      <c r="L640" s="244"/>
      <c r="M640" s="245"/>
      <c r="N640" s="246"/>
      <c r="O640" s="246"/>
      <c r="P640" s="246"/>
      <c r="Q640" s="246"/>
      <c r="R640" s="246"/>
      <c r="S640" s="246"/>
      <c r="T640" s="247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8" t="s">
        <v>1375</v>
      </c>
      <c r="AU640" s="248" t="s">
        <v>82</v>
      </c>
      <c r="AV640" s="13" t="s">
        <v>80</v>
      </c>
      <c r="AW640" s="13" t="s">
        <v>35</v>
      </c>
      <c r="AX640" s="13" t="s">
        <v>73</v>
      </c>
      <c r="AY640" s="248" t="s">
        <v>160</v>
      </c>
    </row>
    <row r="641" s="14" customFormat="1">
      <c r="A641" s="14"/>
      <c r="B641" s="249"/>
      <c r="C641" s="250"/>
      <c r="D641" s="232" t="s">
        <v>1375</v>
      </c>
      <c r="E641" s="251" t="s">
        <v>19</v>
      </c>
      <c r="F641" s="252" t="s">
        <v>1856</v>
      </c>
      <c r="G641" s="250"/>
      <c r="H641" s="253">
        <v>25.402999999999999</v>
      </c>
      <c r="I641" s="254"/>
      <c r="J641" s="250"/>
      <c r="K641" s="250"/>
      <c r="L641" s="255"/>
      <c r="M641" s="256"/>
      <c r="N641" s="257"/>
      <c r="O641" s="257"/>
      <c r="P641" s="257"/>
      <c r="Q641" s="257"/>
      <c r="R641" s="257"/>
      <c r="S641" s="257"/>
      <c r="T641" s="258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9" t="s">
        <v>1375</v>
      </c>
      <c r="AU641" s="259" t="s">
        <v>82</v>
      </c>
      <c r="AV641" s="14" t="s">
        <v>82</v>
      </c>
      <c r="AW641" s="14" t="s">
        <v>35</v>
      </c>
      <c r="AX641" s="14" t="s">
        <v>73</v>
      </c>
      <c r="AY641" s="259" t="s">
        <v>160</v>
      </c>
    </row>
    <row r="642" s="15" customFormat="1">
      <c r="A642" s="15"/>
      <c r="B642" s="260"/>
      <c r="C642" s="261"/>
      <c r="D642" s="232" t="s">
        <v>1375</v>
      </c>
      <c r="E642" s="262" t="s">
        <v>19</v>
      </c>
      <c r="F642" s="263" t="s">
        <v>1377</v>
      </c>
      <c r="G642" s="261"/>
      <c r="H642" s="264">
        <v>25.402999999999999</v>
      </c>
      <c r="I642" s="265"/>
      <c r="J642" s="261"/>
      <c r="K642" s="261"/>
      <c r="L642" s="266"/>
      <c r="M642" s="267"/>
      <c r="N642" s="268"/>
      <c r="O642" s="268"/>
      <c r="P642" s="268"/>
      <c r="Q642" s="268"/>
      <c r="R642" s="268"/>
      <c r="S642" s="268"/>
      <c r="T642" s="269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70" t="s">
        <v>1375</v>
      </c>
      <c r="AU642" s="270" t="s">
        <v>82</v>
      </c>
      <c r="AV642" s="15" t="s">
        <v>167</v>
      </c>
      <c r="AW642" s="15" t="s">
        <v>35</v>
      </c>
      <c r="AX642" s="15" t="s">
        <v>80</v>
      </c>
      <c r="AY642" s="270" t="s">
        <v>160</v>
      </c>
    </row>
    <row r="643" s="2" customFormat="1" ht="24.15" customHeight="1">
      <c r="A643" s="40"/>
      <c r="B643" s="41"/>
      <c r="C643" s="214" t="s">
        <v>405</v>
      </c>
      <c r="D643" s="214" t="s">
        <v>163</v>
      </c>
      <c r="E643" s="215" t="s">
        <v>1857</v>
      </c>
      <c r="F643" s="216" t="s">
        <v>1858</v>
      </c>
      <c r="G643" s="217" t="s">
        <v>1421</v>
      </c>
      <c r="H643" s="218">
        <v>0.35999999999999999</v>
      </c>
      <c r="I643" s="219"/>
      <c r="J643" s="220">
        <f>ROUND(I643*H643,2)</f>
        <v>0</v>
      </c>
      <c r="K643" s="216" t="s">
        <v>1372</v>
      </c>
      <c r="L643" s="46"/>
      <c r="M643" s="221" t="s">
        <v>19</v>
      </c>
      <c r="N643" s="222" t="s">
        <v>44</v>
      </c>
      <c r="O643" s="86"/>
      <c r="P643" s="223">
        <f>O643*H643</f>
        <v>0</v>
      </c>
      <c r="Q643" s="223">
        <v>0</v>
      </c>
      <c r="R643" s="223">
        <f>Q643*H643</f>
        <v>0</v>
      </c>
      <c r="S643" s="223">
        <v>0</v>
      </c>
      <c r="T643" s="224">
        <f>S643*H643</f>
        <v>0</v>
      </c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R643" s="225" t="s">
        <v>189</v>
      </c>
      <c r="AT643" s="225" t="s">
        <v>163</v>
      </c>
      <c r="AU643" s="225" t="s">
        <v>82</v>
      </c>
      <c r="AY643" s="19" t="s">
        <v>160</v>
      </c>
      <c r="BE643" s="226">
        <f>IF(N643="základní",J643,0)</f>
        <v>0</v>
      </c>
      <c r="BF643" s="226">
        <f>IF(N643="snížená",J643,0)</f>
        <v>0</v>
      </c>
      <c r="BG643" s="226">
        <f>IF(N643="zákl. přenesená",J643,0)</f>
        <v>0</v>
      </c>
      <c r="BH643" s="226">
        <f>IF(N643="sníž. přenesená",J643,0)</f>
        <v>0</v>
      </c>
      <c r="BI643" s="226">
        <f>IF(N643="nulová",J643,0)</f>
        <v>0</v>
      </c>
      <c r="BJ643" s="19" t="s">
        <v>80</v>
      </c>
      <c r="BK643" s="226">
        <f>ROUND(I643*H643,2)</f>
        <v>0</v>
      </c>
      <c r="BL643" s="19" t="s">
        <v>189</v>
      </c>
      <c r="BM643" s="225" t="s">
        <v>636</v>
      </c>
    </row>
    <row r="644" s="2" customFormat="1">
      <c r="A644" s="40"/>
      <c r="B644" s="41"/>
      <c r="C644" s="42"/>
      <c r="D644" s="237" t="s">
        <v>1373</v>
      </c>
      <c r="E644" s="42"/>
      <c r="F644" s="238" t="s">
        <v>1859</v>
      </c>
      <c r="G644" s="42"/>
      <c r="H644" s="42"/>
      <c r="I644" s="234"/>
      <c r="J644" s="42"/>
      <c r="K644" s="42"/>
      <c r="L644" s="46"/>
      <c r="M644" s="235"/>
      <c r="N644" s="236"/>
      <c r="O644" s="86"/>
      <c r="P644" s="86"/>
      <c r="Q644" s="86"/>
      <c r="R644" s="86"/>
      <c r="S644" s="86"/>
      <c r="T644" s="87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T644" s="19" t="s">
        <v>1373</v>
      </c>
      <c r="AU644" s="19" t="s">
        <v>82</v>
      </c>
    </row>
    <row r="645" s="12" customFormat="1" ht="22.8" customHeight="1">
      <c r="A645" s="12"/>
      <c r="B645" s="198"/>
      <c r="C645" s="199"/>
      <c r="D645" s="200" t="s">
        <v>72</v>
      </c>
      <c r="E645" s="212" t="s">
        <v>1860</v>
      </c>
      <c r="F645" s="212" t="s">
        <v>1861</v>
      </c>
      <c r="G645" s="199"/>
      <c r="H645" s="199"/>
      <c r="I645" s="202"/>
      <c r="J645" s="213">
        <f>BK645</f>
        <v>0</v>
      </c>
      <c r="K645" s="199"/>
      <c r="L645" s="204"/>
      <c r="M645" s="205"/>
      <c r="N645" s="206"/>
      <c r="O645" s="206"/>
      <c r="P645" s="207">
        <f>SUM(P646:P696)</f>
        <v>0</v>
      </c>
      <c r="Q645" s="206"/>
      <c r="R645" s="207">
        <f>SUM(R646:R696)</f>
        <v>2.1652564200000004</v>
      </c>
      <c r="S645" s="206"/>
      <c r="T645" s="208">
        <f>SUM(T646:T696)</f>
        <v>2.49235352</v>
      </c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R645" s="209" t="s">
        <v>82</v>
      </c>
      <c r="AT645" s="210" t="s">
        <v>72</v>
      </c>
      <c r="AU645" s="210" t="s">
        <v>80</v>
      </c>
      <c r="AY645" s="209" t="s">
        <v>160</v>
      </c>
      <c r="BK645" s="211">
        <f>SUM(BK646:BK696)</f>
        <v>0</v>
      </c>
    </row>
    <row r="646" s="2" customFormat="1" ht="16.5" customHeight="1">
      <c r="A646" s="40"/>
      <c r="B646" s="41"/>
      <c r="C646" s="214" t="s">
        <v>376</v>
      </c>
      <c r="D646" s="214" t="s">
        <v>163</v>
      </c>
      <c r="E646" s="215" t="s">
        <v>1862</v>
      </c>
      <c r="F646" s="216" t="s">
        <v>1863</v>
      </c>
      <c r="G646" s="217" t="s">
        <v>166</v>
      </c>
      <c r="H646" s="218">
        <v>5.9000000000000004</v>
      </c>
      <c r="I646" s="219"/>
      <c r="J646" s="220">
        <f>ROUND(I646*H646,2)</f>
        <v>0</v>
      </c>
      <c r="K646" s="216" t="s">
        <v>19</v>
      </c>
      <c r="L646" s="46"/>
      <c r="M646" s="221" t="s">
        <v>19</v>
      </c>
      <c r="N646" s="222" t="s">
        <v>44</v>
      </c>
      <c r="O646" s="86"/>
      <c r="P646" s="223">
        <f>O646*H646</f>
        <v>0</v>
      </c>
      <c r="Q646" s="223">
        <v>0</v>
      </c>
      <c r="R646" s="223">
        <f>Q646*H646</f>
        <v>0</v>
      </c>
      <c r="S646" s="223">
        <v>0.023</v>
      </c>
      <c r="T646" s="224">
        <f>S646*H646</f>
        <v>0.13570000000000002</v>
      </c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R646" s="225" t="s">
        <v>189</v>
      </c>
      <c r="AT646" s="225" t="s">
        <v>163</v>
      </c>
      <c r="AU646" s="225" t="s">
        <v>82</v>
      </c>
      <c r="AY646" s="19" t="s">
        <v>160</v>
      </c>
      <c r="BE646" s="226">
        <f>IF(N646="základní",J646,0)</f>
        <v>0</v>
      </c>
      <c r="BF646" s="226">
        <f>IF(N646="snížená",J646,0)</f>
        <v>0</v>
      </c>
      <c r="BG646" s="226">
        <f>IF(N646="zákl. přenesená",J646,0)</f>
        <v>0</v>
      </c>
      <c r="BH646" s="226">
        <f>IF(N646="sníž. přenesená",J646,0)</f>
        <v>0</v>
      </c>
      <c r="BI646" s="226">
        <f>IF(N646="nulová",J646,0)</f>
        <v>0</v>
      </c>
      <c r="BJ646" s="19" t="s">
        <v>80</v>
      </c>
      <c r="BK646" s="226">
        <f>ROUND(I646*H646,2)</f>
        <v>0</v>
      </c>
      <c r="BL646" s="19" t="s">
        <v>189</v>
      </c>
      <c r="BM646" s="225" t="s">
        <v>640</v>
      </c>
    </row>
    <row r="647" s="13" customFormat="1">
      <c r="A647" s="13"/>
      <c r="B647" s="239"/>
      <c r="C647" s="240"/>
      <c r="D647" s="232" t="s">
        <v>1375</v>
      </c>
      <c r="E647" s="241" t="s">
        <v>19</v>
      </c>
      <c r="F647" s="242" t="s">
        <v>1677</v>
      </c>
      <c r="G647" s="240"/>
      <c r="H647" s="241" t="s">
        <v>19</v>
      </c>
      <c r="I647" s="243"/>
      <c r="J647" s="240"/>
      <c r="K647" s="240"/>
      <c r="L647" s="244"/>
      <c r="M647" s="245"/>
      <c r="N647" s="246"/>
      <c r="O647" s="246"/>
      <c r="P647" s="246"/>
      <c r="Q647" s="246"/>
      <c r="R647" s="246"/>
      <c r="S647" s="246"/>
      <c r="T647" s="247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8" t="s">
        <v>1375</v>
      </c>
      <c r="AU647" s="248" t="s">
        <v>82</v>
      </c>
      <c r="AV647" s="13" t="s">
        <v>80</v>
      </c>
      <c r="AW647" s="13" t="s">
        <v>35</v>
      </c>
      <c r="AX647" s="13" t="s">
        <v>73</v>
      </c>
      <c r="AY647" s="248" t="s">
        <v>160</v>
      </c>
    </row>
    <row r="648" s="14" customFormat="1">
      <c r="A648" s="14"/>
      <c r="B648" s="249"/>
      <c r="C648" s="250"/>
      <c r="D648" s="232" t="s">
        <v>1375</v>
      </c>
      <c r="E648" s="251" t="s">
        <v>19</v>
      </c>
      <c r="F648" s="252" t="s">
        <v>1864</v>
      </c>
      <c r="G648" s="250"/>
      <c r="H648" s="253">
        <v>5.9000000000000004</v>
      </c>
      <c r="I648" s="254"/>
      <c r="J648" s="250"/>
      <c r="K648" s="250"/>
      <c r="L648" s="255"/>
      <c r="M648" s="256"/>
      <c r="N648" s="257"/>
      <c r="O648" s="257"/>
      <c r="P648" s="257"/>
      <c r="Q648" s="257"/>
      <c r="R648" s="257"/>
      <c r="S648" s="257"/>
      <c r="T648" s="258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9" t="s">
        <v>1375</v>
      </c>
      <c r="AU648" s="259" t="s">
        <v>82</v>
      </c>
      <c r="AV648" s="14" t="s">
        <v>82</v>
      </c>
      <c r="AW648" s="14" t="s">
        <v>35</v>
      </c>
      <c r="AX648" s="14" t="s">
        <v>73</v>
      </c>
      <c r="AY648" s="259" t="s">
        <v>160</v>
      </c>
    </row>
    <row r="649" s="15" customFormat="1">
      <c r="A649" s="15"/>
      <c r="B649" s="260"/>
      <c r="C649" s="261"/>
      <c r="D649" s="232" t="s">
        <v>1375</v>
      </c>
      <c r="E649" s="262" t="s">
        <v>19</v>
      </c>
      <c r="F649" s="263" t="s">
        <v>1377</v>
      </c>
      <c r="G649" s="261"/>
      <c r="H649" s="264">
        <v>5.9000000000000004</v>
      </c>
      <c r="I649" s="265"/>
      <c r="J649" s="261"/>
      <c r="K649" s="261"/>
      <c r="L649" s="266"/>
      <c r="M649" s="267"/>
      <c r="N649" s="268"/>
      <c r="O649" s="268"/>
      <c r="P649" s="268"/>
      <c r="Q649" s="268"/>
      <c r="R649" s="268"/>
      <c r="S649" s="268"/>
      <c r="T649" s="269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70" t="s">
        <v>1375</v>
      </c>
      <c r="AU649" s="270" t="s">
        <v>82</v>
      </c>
      <c r="AV649" s="15" t="s">
        <v>167</v>
      </c>
      <c r="AW649" s="15" t="s">
        <v>35</v>
      </c>
      <c r="AX649" s="15" t="s">
        <v>80</v>
      </c>
      <c r="AY649" s="270" t="s">
        <v>160</v>
      </c>
    </row>
    <row r="650" s="2" customFormat="1" ht="16.5" customHeight="1">
      <c r="A650" s="40"/>
      <c r="B650" s="41"/>
      <c r="C650" s="214" t="s">
        <v>410</v>
      </c>
      <c r="D650" s="214" t="s">
        <v>163</v>
      </c>
      <c r="E650" s="215" t="s">
        <v>1865</v>
      </c>
      <c r="F650" s="216" t="s">
        <v>1866</v>
      </c>
      <c r="G650" s="217" t="s">
        <v>1381</v>
      </c>
      <c r="H650" s="218">
        <v>43.917999999999999</v>
      </c>
      <c r="I650" s="219"/>
      <c r="J650" s="220">
        <f>ROUND(I650*H650,2)</f>
        <v>0</v>
      </c>
      <c r="K650" s="216" t="s">
        <v>19</v>
      </c>
      <c r="L650" s="46"/>
      <c r="M650" s="221" t="s">
        <v>19</v>
      </c>
      <c r="N650" s="222" t="s">
        <v>44</v>
      </c>
      <c r="O650" s="86"/>
      <c r="P650" s="223">
        <f>O650*H650</f>
        <v>0</v>
      </c>
      <c r="Q650" s="223">
        <v>0.043060000000000001</v>
      </c>
      <c r="R650" s="223">
        <f>Q650*H650</f>
        <v>1.8911090800000001</v>
      </c>
      <c r="S650" s="223">
        <v>0</v>
      </c>
      <c r="T650" s="224">
        <f>S650*H650</f>
        <v>0</v>
      </c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R650" s="225" t="s">
        <v>189</v>
      </c>
      <c r="AT650" s="225" t="s">
        <v>163</v>
      </c>
      <c r="AU650" s="225" t="s">
        <v>82</v>
      </c>
      <c r="AY650" s="19" t="s">
        <v>160</v>
      </c>
      <c r="BE650" s="226">
        <f>IF(N650="základní",J650,0)</f>
        <v>0</v>
      </c>
      <c r="BF650" s="226">
        <f>IF(N650="snížená",J650,0)</f>
        <v>0</v>
      </c>
      <c r="BG650" s="226">
        <f>IF(N650="zákl. přenesená",J650,0)</f>
        <v>0</v>
      </c>
      <c r="BH650" s="226">
        <f>IF(N650="sníž. přenesená",J650,0)</f>
        <v>0</v>
      </c>
      <c r="BI650" s="226">
        <f>IF(N650="nulová",J650,0)</f>
        <v>0</v>
      </c>
      <c r="BJ650" s="19" t="s">
        <v>80</v>
      </c>
      <c r="BK650" s="226">
        <f>ROUND(I650*H650,2)</f>
        <v>0</v>
      </c>
      <c r="BL650" s="19" t="s">
        <v>189</v>
      </c>
      <c r="BM650" s="225" t="s">
        <v>642</v>
      </c>
    </row>
    <row r="651" s="2" customFormat="1">
      <c r="A651" s="40"/>
      <c r="B651" s="41"/>
      <c r="C651" s="42"/>
      <c r="D651" s="232" t="s">
        <v>1292</v>
      </c>
      <c r="E651" s="42"/>
      <c r="F651" s="233" t="s">
        <v>1867</v>
      </c>
      <c r="G651" s="42"/>
      <c r="H651" s="42"/>
      <c r="I651" s="234"/>
      <c r="J651" s="42"/>
      <c r="K651" s="42"/>
      <c r="L651" s="46"/>
      <c r="M651" s="235"/>
      <c r="N651" s="236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9" t="s">
        <v>1292</v>
      </c>
      <c r="AU651" s="19" t="s">
        <v>82</v>
      </c>
    </row>
    <row r="652" s="13" customFormat="1">
      <c r="A652" s="13"/>
      <c r="B652" s="239"/>
      <c r="C652" s="240"/>
      <c r="D652" s="232" t="s">
        <v>1375</v>
      </c>
      <c r="E652" s="241" t="s">
        <v>19</v>
      </c>
      <c r="F652" s="242" t="s">
        <v>1766</v>
      </c>
      <c r="G652" s="240"/>
      <c r="H652" s="241" t="s">
        <v>19</v>
      </c>
      <c r="I652" s="243"/>
      <c r="J652" s="240"/>
      <c r="K652" s="240"/>
      <c r="L652" s="244"/>
      <c r="M652" s="245"/>
      <c r="N652" s="246"/>
      <c r="O652" s="246"/>
      <c r="P652" s="246"/>
      <c r="Q652" s="246"/>
      <c r="R652" s="246"/>
      <c r="S652" s="246"/>
      <c r="T652" s="247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8" t="s">
        <v>1375</v>
      </c>
      <c r="AU652" s="248" t="s">
        <v>82</v>
      </c>
      <c r="AV652" s="13" t="s">
        <v>80</v>
      </c>
      <c r="AW652" s="13" t="s">
        <v>35</v>
      </c>
      <c r="AX652" s="13" t="s">
        <v>73</v>
      </c>
      <c r="AY652" s="248" t="s">
        <v>160</v>
      </c>
    </row>
    <row r="653" s="14" customFormat="1">
      <c r="A653" s="14"/>
      <c r="B653" s="249"/>
      <c r="C653" s="250"/>
      <c r="D653" s="232" t="s">
        <v>1375</v>
      </c>
      <c r="E653" s="251" t="s">
        <v>19</v>
      </c>
      <c r="F653" s="252" t="s">
        <v>1767</v>
      </c>
      <c r="G653" s="250"/>
      <c r="H653" s="253">
        <v>47.112000000000002</v>
      </c>
      <c r="I653" s="254"/>
      <c r="J653" s="250"/>
      <c r="K653" s="250"/>
      <c r="L653" s="255"/>
      <c r="M653" s="256"/>
      <c r="N653" s="257"/>
      <c r="O653" s="257"/>
      <c r="P653" s="257"/>
      <c r="Q653" s="257"/>
      <c r="R653" s="257"/>
      <c r="S653" s="257"/>
      <c r="T653" s="258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9" t="s">
        <v>1375</v>
      </c>
      <c r="AU653" s="259" t="s">
        <v>82</v>
      </c>
      <c r="AV653" s="14" t="s">
        <v>82</v>
      </c>
      <c r="AW653" s="14" t="s">
        <v>35</v>
      </c>
      <c r="AX653" s="14" t="s">
        <v>73</v>
      </c>
      <c r="AY653" s="259" t="s">
        <v>160</v>
      </c>
    </row>
    <row r="654" s="13" customFormat="1">
      <c r="A654" s="13"/>
      <c r="B654" s="239"/>
      <c r="C654" s="240"/>
      <c r="D654" s="232" t="s">
        <v>1375</v>
      </c>
      <c r="E654" s="241" t="s">
        <v>19</v>
      </c>
      <c r="F654" s="242" t="s">
        <v>1868</v>
      </c>
      <c r="G654" s="240"/>
      <c r="H654" s="241" t="s">
        <v>19</v>
      </c>
      <c r="I654" s="243"/>
      <c r="J654" s="240"/>
      <c r="K654" s="240"/>
      <c r="L654" s="244"/>
      <c r="M654" s="245"/>
      <c r="N654" s="246"/>
      <c r="O654" s="246"/>
      <c r="P654" s="246"/>
      <c r="Q654" s="246"/>
      <c r="R654" s="246"/>
      <c r="S654" s="246"/>
      <c r="T654" s="247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8" t="s">
        <v>1375</v>
      </c>
      <c r="AU654" s="248" t="s">
        <v>82</v>
      </c>
      <c r="AV654" s="13" t="s">
        <v>80</v>
      </c>
      <c r="AW654" s="13" t="s">
        <v>35</v>
      </c>
      <c r="AX654" s="13" t="s">
        <v>73</v>
      </c>
      <c r="AY654" s="248" t="s">
        <v>160</v>
      </c>
    </row>
    <row r="655" s="14" customFormat="1">
      <c r="A655" s="14"/>
      <c r="B655" s="249"/>
      <c r="C655" s="250"/>
      <c r="D655" s="232" t="s">
        <v>1375</v>
      </c>
      <c r="E655" s="251" t="s">
        <v>19</v>
      </c>
      <c r="F655" s="252" t="s">
        <v>1869</v>
      </c>
      <c r="G655" s="250"/>
      <c r="H655" s="253">
        <v>-3.194</v>
      </c>
      <c r="I655" s="254"/>
      <c r="J655" s="250"/>
      <c r="K655" s="250"/>
      <c r="L655" s="255"/>
      <c r="M655" s="256"/>
      <c r="N655" s="257"/>
      <c r="O655" s="257"/>
      <c r="P655" s="257"/>
      <c r="Q655" s="257"/>
      <c r="R655" s="257"/>
      <c r="S655" s="257"/>
      <c r="T655" s="258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9" t="s">
        <v>1375</v>
      </c>
      <c r="AU655" s="259" t="s">
        <v>82</v>
      </c>
      <c r="AV655" s="14" t="s">
        <v>82</v>
      </c>
      <c r="AW655" s="14" t="s">
        <v>35</v>
      </c>
      <c r="AX655" s="14" t="s">
        <v>73</v>
      </c>
      <c r="AY655" s="259" t="s">
        <v>160</v>
      </c>
    </row>
    <row r="656" s="15" customFormat="1">
      <c r="A656" s="15"/>
      <c r="B656" s="260"/>
      <c r="C656" s="261"/>
      <c r="D656" s="232" t="s">
        <v>1375</v>
      </c>
      <c r="E656" s="262" t="s">
        <v>19</v>
      </c>
      <c r="F656" s="263" t="s">
        <v>1377</v>
      </c>
      <c r="G656" s="261"/>
      <c r="H656" s="264">
        <v>43.917999999999999</v>
      </c>
      <c r="I656" s="265"/>
      <c r="J656" s="261"/>
      <c r="K656" s="261"/>
      <c r="L656" s="266"/>
      <c r="M656" s="267"/>
      <c r="N656" s="268"/>
      <c r="O656" s="268"/>
      <c r="P656" s="268"/>
      <c r="Q656" s="268"/>
      <c r="R656" s="268"/>
      <c r="S656" s="268"/>
      <c r="T656" s="269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70" t="s">
        <v>1375</v>
      </c>
      <c r="AU656" s="270" t="s">
        <v>82</v>
      </c>
      <c r="AV656" s="15" t="s">
        <v>167</v>
      </c>
      <c r="AW656" s="15" t="s">
        <v>35</v>
      </c>
      <c r="AX656" s="15" t="s">
        <v>80</v>
      </c>
      <c r="AY656" s="270" t="s">
        <v>160</v>
      </c>
    </row>
    <row r="657" s="2" customFormat="1" ht="16.5" customHeight="1">
      <c r="A657" s="40"/>
      <c r="B657" s="41"/>
      <c r="C657" s="214" t="s">
        <v>413</v>
      </c>
      <c r="D657" s="214" t="s">
        <v>163</v>
      </c>
      <c r="E657" s="215" t="s">
        <v>1870</v>
      </c>
      <c r="F657" s="216" t="s">
        <v>1871</v>
      </c>
      <c r="G657" s="217" t="s">
        <v>166</v>
      </c>
      <c r="H657" s="218">
        <v>11.800000000000001</v>
      </c>
      <c r="I657" s="219"/>
      <c r="J657" s="220">
        <f>ROUND(I657*H657,2)</f>
        <v>0</v>
      </c>
      <c r="K657" s="216" t="s">
        <v>19</v>
      </c>
      <c r="L657" s="46"/>
      <c r="M657" s="221" t="s">
        <v>19</v>
      </c>
      <c r="N657" s="222" t="s">
        <v>44</v>
      </c>
      <c r="O657" s="86"/>
      <c r="P657" s="223">
        <f>O657*H657</f>
        <v>0</v>
      </c>
      <c r="Q657" s="223">
        <v>0.00032000000000000003</v>
      </c>
      <c r="R657" s="223">
        <f>Q657*H657</f>
        <v>0.0037760000000000007</v>
      </c>
      <c r="S657" s="223">
        <v>0</v>
      </c>
      <c r="T657" s="224">
        <f>S657*H657</f>
        <v>0</v>
      </c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R657" s="225" t="s">
        <v>189</v>
      </c>
      <c r="AT657" s="225" t="s">
        <v>163</v>
      </c>
      <c r="AU657" s="225" t="s">
        <v>82</v>
      </c>
      <c r="AY657" s="19" t="s">
        <v>160</v>
      </c>
      <c r="BE657" s="226">
        <f>IF(N657="základní",J657,0)</f>
        <v>0</v>
      </c>
      <c r="BF657" s="226">
        <f>IF(N657="snížená",J657,0)</f>
        <v>0</v>
      </c>
      <c r="BG657" s="226">
        <f>IF(N657="zákl. přenesená",J657,0)</f>
        <v>0</v>
      </c>
      <c r="BH657" s="226">
        <f>IF(N657="sníž. přenesená",J657,0)</f>
        <v>0</v>
      </c>
      <c r="BI657" s="226">
        <f>IF(N657="nulová",J657,0)</f>
        <v>0</v>
      </c>
      <c r="BJ657" s="19" t="s">
        <v>80</v>
      </c>
      <c r="BK657" s="226">
        <f>ROUND(I657*H657,2)</f>
        <v>0</v>
      </c>
      <c r="BL657" s="19" t="s">
        <v>189</v>
      </c>
      <c r="BM657" s="225" t="s">
        <v>645</v>
      </c>
    </row>
    <row r="658" s="2" customFormat="1">
      <c r="A658" s="40"/>
      <c r="B658" s="41"/>
      <c r="C658" s="42"/>
      <c r="D658" s="232" t="s">
        <v>1292</v>
      </c>
      <c r="E658" s="42"/>
      <c r="F658" s="233" t="s">
        <v>1872</v>
      </c>
      <c r="G658" s="42"/>
      <c r="H658" s="42"/>
      <c r="I658" s="234"/>
      <c r="J658" s="42"/>
      <c r="K658" s="42"/>
      <c r="L658" s="46"/>
      <c r="M658" s="235"/>
      <c r="N658" s="236"/>
      <c r="O658" s="86"/>
      <c r="P658" s="86"/>
      <c r="Q658" s="86"/>
      <c r="R658" s="86"/>
      <c r="S658" s="86"/>
      <c r="T658" s="87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T658" s="19" t="s">
        <v>1292</v>
      </c>
      <c r="AU658" s="19" t="s">
        <v>82</v>
      </c>
    </row>
    <row r="659" s="13" customFormat="1">
      <c r="A659" s="13"/>
      <c r="B659" s="239"/>
      <c r="C659" s="240"/>
      <c r="D659" s="232" t="s">
        <v>1375</v>
      </c>
      <c r="E659" s="241" t="s">
        <v>19</v>
      </c>
      <c r="F659" s="242" t="s">
        <v>1766</v>
      </c>
      <c r="G659" s="240"/>
      <c r="H659" s="241" t="s">
        <v>19</v>
      </c>
      <c r="I659" s="243"/>
      <c r="J659" s="240"/>
      <c r="K659" s="240"/>
      <c r="L659" s="244"/>
      <c r="M659" s="245"/>
      <c r="N659" s="246"/>
      <c r="O659" s="246"/>
      <c r="P659" s="246"/>
      <c r="Q659" s="246"/>
      <c r="R659" s="246"/>
      <c r="S659" s="246"/>
      <c r="T659" s="247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8" t="s">
        <v>1375</v>
      </c>
      <c r="AU659" s="248" t="s">
        <v>82</v>
      </c>
      <c r="AV659" s="13" t="s">
        <v>80</v>
      </c>
      <c r="AW659" s="13" t="s">
        <v>35</v>
      </c>
      <c r="AX659" s="13" t="s">
        <v>73</v>
      </c>
      <c r="AY659" s="248" t="s">
        <v>160</v>
      </c>
    </row>
    <row r="660" s="14" customFormat="1">
      <c r="A660" s="14"/>
      <c r="B660" s="249"/>
      <c r="C660" s="250"/>
      <c r="D660" s="232" t="s">
        <v>1375</v>
      </c>
      <c r="E660" s="251" t="s">
        <v>19</v>
      </c>
      <c r="F660" s="252" t="s">
        <v>1873</v>
      </c>
      <c r="G660" s="250"/>
      <c r="H660" s="253">
        <v>11.800000000000001</v>
      </c>
      <c r="I660" s="254"/>
      <c r="J660" s="250"/>
      <c r="K660" s="250"/>
      <c r="L660" s="255"/>
      <c r="M660" s="256"/>
      <c r="N660" s="257"/>
      <c r="O660" s="257"/>
      <c r="P660" s="257"/>
      <c r="Q660" s="257"/>
      <c r="R660" s="257"/>
      <c r="S660" s="257"/>
      <c r="T660" s="258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9" t="s">
        <v>1375</v>
      </c>
      <c r="AU660" s="259" t="s">
        <v>82</v>
      </c>
      <c r="AV660" s="14" t="s">
        <v>82</v>
      </c>
      <c r="AW660" s="14" t="s">
        <v>35</v>
      </c>
      <c r="AX660" s="14" t="s">
        <v>73</v>
      </c>
      <c r="AY660" s="259" t="s">
        <v>160</v>
      </c>
    </row>
    <row r="661" s="15" customFormat="1">
      <c r="A661" s="15"/>
      <c r="B661" s="260"/>
      <c r="C661" s="261"/>
      <c r="D661" s="232" t="s">
        <v>1375</v>
      </c>
      <c r="E661" s="262" t="s">
        <v>19</v>
      </c>
      <c r="F661" s="263" t="s">
        <v>1377</v>
      </c>
      <c r="G661" s="261"/>
      <c r="H661" s="264">
        <v>11.800000000000001</v>
      </c>
      <c r="I661" s="265"/>
      <c r="J661" s="261"/>
      <c r="K661" s="261"/>
      <c r="L661" s="266"/>
      <c r="M661" s="267"/>
      <c r="N661" s="268"/>
      <c r="O661" s="268"/>
      <c r="P661" s="268"/>
      <c r="Q661" s="268"/>
      <c r="R661" s="268"/>
      <c r="S661" s="268"/>
      <c r="T661" s="269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70" t="s">
        <v>1375</v>
      </c>
      <c r="AU661" s="270" t="s">
        <v>82</v>
      </c>
      <c r="AV661" s="15" t="s">
        <v>167</v>
      </c>
      <c r="AW661" s="15" t="s">
        <v>35</v>
      </c>
      <c r="AX661" s="15" t="s">
        <v>80</v>
      </c>
      <c r="AY661" s="270" t="s">
        <v>160</v>
      </c>
    </row>
    <row r="662" s="2" customFormat="1" ht="16.5" customHeight="1">
      <c r="A662" s="40"/>
      <c r="B662" s="41"/>
      <c r="C662" s="214" t="s">
        <v>416</v>
      </c>
      <c r="D662" s="214" t="s">
        <v>163</v>
      </c>
      <c r="E662" s="215" t="s">
        <v>1874</v>
      </c>
      <c r="F662" s="216" t="s">
        <v>1875</v>
      </c>
      <c r="G662" s="217" t="s">
        <v>166</v>
      </c>
      <c r="H662" s="218">
        <v>15.970000000000001</v>
      </c>
      <c r="I662" s="219"/>
      <c r="J662" s="220">
        <f>ROUND(I662*H662,2)</f>
        <v>0</v>
      </c>
      <c r="K662" s="216" t="s">
        <v>19</v>
      </c>
      <c r="L662" s="46"/>
      <c r="M662" s="221" t="s">
        <v>19</v>
      </c>
      <c r="N662" s="222" t="s">
        <v>44</v>
      </c>
      <c r="O662" s="86"/>
      <c r="P662" s="223">
        <f>O662*H662</f>
        <v>0</v>
      </c>
      <c r="Q662" s="223">
        <v>0.01157</v>
      </c>
      <c r="R662" s="223">
        <f>Q662*H662</f>
        <v>0.18477290000000002</v>
      </c>
      <c r="S662" s="223">
        <v>0</v>
      </c>
      <c r="T662" s="224">
        <f>S662*H662</f>
        <v>0</v>
      </c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R662" s="225" t="s">
        <v>189</v>
      </c>
      <c r="AT662" s="225" t="s">
        <v>163</v>
      </c>
      <c r="AU662" s="225" t="s">
        <v>82</v>
      </c>
      <c r="AY662" s="19" t="s">
        <v>160</v>
      </c>
      <c r="BE662" s="226">
        <f>IF(N662="základní",J662,0)</f>
        <v>0</v>
      </c>
      <c r="BF662" s="226">
        <f>IF(N662="snížená",J662,0)</f>
        <v>0</v>
      </c>
      <c r="BG662" s="226">
        <f>IF(N662="zákl. přenesená",J662,0)</f>
        <v>0</v>
      </c>
      <c r="BH662" s="226">
        <f>IF(N662="sníž. přenesená",J662,0)</f>
        <v>0</v>
      </c>
      <c r="BI662" s="226">
        <f>IF(N662="nulová",J662,0)</f>
        <v>0</v>
      </c>
      <c r="BJ662" s="19" t="s">
        <v>80</v>
      </c>
      <c r="BK662" s="226">
        <f>ROUND(I662*H662,2)</f>
        <v>0</v>
      </c>
      <c r="BL662" s="19" t="s">
        <v>189</v>
      </c>
      <c r="BM662" s="225" t="s">
        <v>647</v>
      </c>
    </row>
    <row r="663" s="2" customFormat="1">
      <c r="A663" s="40"/>
      <c r="B663" s="41"/>
      <c r="C663" s="42"/>
      <c r="D663" s="232" t="s">
        <v>1292</v>
      </c>
      <c r="E663" s="42"/>
      <c r="F663" s="233" t="s">
        <v>1876</v>
      </c>
      <c r="G663" s="42"/>
      <c r="H663" s="42"/>
      <c r="I663" s="234"/>
      <c r="J663" s="42"/>
      <c r="K663" s="42"/>
      <c r="L663" s="46"/>
      <c r="M663" s="235"/>
      <c r="N663" s="236"/>
      <c r="O663" s="86"/>
      <c r="P663" s="86"/>
      <c r="Q663" s="86"/>
      <c r="R663" s="86"/>
      <c r="S663" s="86"/>
      <c r="T663" s="87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T663" s="19" t="s">
        <v>1292</v>
      </c>
      <c r="AU663" s="19" t="s">
        <v>82</v>
      </c>
    </row>
    <row r="664" s="13" customFormat="1">
      <c r="A664" s="13"/>
      <c r="B664" s="239"/>
      <c r="C664" s="240"/>
      <c r="D664" s="232" t="s">
        <v>1375</v>
      </c>
      <c r="E664" s="241" t="s">
        <v>19</v>
      </c>
      <c r="F664" s="242" t="s">
        <v>1868</v>
      </c>
      <c r="G664" s="240"/>
      <c r="H664" s="241" t="s">
        <v>19</v>
      </c>
      <c r="I664" s="243"/>
      <c r="J664" s="240"/>
      <c r="K664" s="240"/>
      <c r="L664" s="244"/>
      <c r="M664" s="245"/>
      <c r="N664" s="246"/>
      <c r="O664" s="246"/>
      <c r="P664" s="246"/>
      <c r="Q664" s="246"/>
      <c r="R664" s="246"/>
      <c r="S664" s="246"/>
      <c r="T664" s="247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8" t="s">
        <v>1375</v>
      </c>
      <c r="AU664" s="248" t="s">
        <v>82</v>
      </c>
      <c r="AV664" s="13" t="s">
        <v>80</v>
      </c>
      <c r="AW664" s="13" t="s">
        <v>35</v>
      </c>
      <c r="AX664" s="13" t="s">
        <v>73</v>
      </c>
      <c r="AY664" s="248" t="s">
        <v>160</v>
      </c>
    </row>
    <row r="665" s="14" customFormat="1">
      <c r="A665" s="14"/>
      <c r="B665" s="249"/>
      <c r="C665" s="250"/>
      <c r="D665" s="232" t="s">
        <v>1375</v>
      </c>
      <c r="E665" s="251" t="s">
        <v>19</v>
      </c>
      <c r="F665" s="252" t="s">
        <v>1877</v>
      </c>
      <c r="G665" s="250"/>
      <c r="H665" s="253">
        <v>15.970000000000001</v>
      </c>
      <c r="I665" s="254"/>
      <c r="J665" s="250"/>
      <c r="K665" s="250"/>
      <c r="L665" s="255"/>
      <c r="M665" s="256"/>
      <c r="N665" s="257"/>
      <c r="O665" s="257"/>
      <c r="P665" s="257"/>
      <c r="Q665" s="257"/>
      <c r="R665" s="257"/>
      <c r="S665" s="257"/>
      <c r="T665" s="258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9" t="s">
        <v>1375</v>
      </c>
      <c r="AU665" s="259" t="s">
        <v>82</v>
      </c>
      <c r="AV665" s="14" t="s">
        <v>82</v>
      </c>
      <c r="AW665" s="14" t="s">
        <v>35</v>
      </c>
      <c r="AX665" s="14" t="s">
        <v>73</v>
      </c>
      <c r="AY665" s="259" t="s">
        <v>160</v>
      </c>
    </row>
    <row r="666" s="15" customFormat="1">
      <c r="A666" s="15"/>
      <c r="B666" s="260"/>
      <c r="C666" s="261"/>
      <c r="D666" s="232" t="s">
        <v>1375</v>
      </c>
      <c r="E666" s="262" t="s">
        <v>19</v>
      </c>
      <c r="F666" s="263" t="s">
        <v>1377</v>
      </c>
      <c r="G666" s="261"/>
      <c r="H666" s="264">
        <v>15.970000000000001</v>
      </c>
      <c r="I666" s="265"/>
      <c r="J666" s="261"/>
      <c r="K666" s="261"/>
      <c r="L666" s="266"/>
      <c r="M666" s="267"/>
      <c r="N666" s="268"/>
      <c r="O666" s="268"/>
      <c r="P666" s="268"/>
      <c r="Q666" s="268"/>
      <c r="R666" s="268"/>
      <c r="S666" s="268"/>
      <c r="T666" s="269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70" t="s">
        <v>1375</v>
      </c>
      <c r="AU666" s="270" t="s">
        <v>82</v>
      </c>
      <c r="AV666" s="15" t="s">
        <v>167</v>
      </c>
      <c r="AW666" s="15" t="s">
        <v>35</v>
      </c>
      <c r="AX666" s="15" t="s">
        <v>80</v>
      </c>
      <c r="AY666" s="270" t="s">
        <v>160</v>
      </c>
    </row>
    <row r="667" s="2" customFormat="1" ht="16.5" customHeight="1">
      <c r="A667" s="40"/>
      <c r="B667" s="41"/>
      <c r="C667" s="214" t="s">
        <v>419</v>
      </c>
      <c r="D667" s="214" t="s">
        <v>163</v>
      </c>
      <c r="E667" s="215" t="s">
        <v>1878</v>
      </c>
      <c r="F667" s="216" t="s">
        <v>1879</v>
      </c>
      <c r="G667" s="217" t="s">
        <v>166</v>
      </c>
      <c r="H667" s="218">
        <v>11.800000000000001</v>
      </c>
      <c r="I667" s="219"/>
      <c r="J667" s="220">
        <f>ROUND(I667*H667,2)</f>
        <v>0</v>
      </c>
      <c r="K667" s="216" t="s">
        <v>19</v>
      </c>
      <c r="L667" s="46"/>
      <c r="M667" s="221" t="s">
        <v>19</v>
      </c>
      <c r="N667" s="222" t="s">
        <v>44</v>
      </c>
      <c r="O667" s="86"/>
      <c r="P667" s="223">
        <f>O667*H667</f>
        <v>0</v>
      </c>
      <c r="Q667" s="223">
        <v>0.00051000000000000004</v>
      </c>
      <c r="R667" s="223">
        <f>Q667*H667</f>
        <v>0.0060180000000000008</v>
      </c>
      <c r="S667" s="223">
        <v>0</v>
      </c>
      <c r="T667" s="224">
        <f>S667*H667</f>
        <v>0</v>
      </c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R667" s="225" t="s">
        <v>189</v>
      </c>
      <c r="AT667" s="225" t="s">
        <v>163</v>
      </c>
      <c r="AU667" s="225" t="s">
        <v>82</v>
      </c>
      <c r="AY667" s="19" t="s">
        <v>160</v>
      </c>
      <c r="BE667" s="226">
        <f>IF(N667="základní",J667,0)</f>
        <v>0</v>
      </c>
      <c r="BF667" s="226">
        <f>IF(N667="snížená",J667,0)</f>
        <v>0</v>
      </c>
      <c r="BG667" s="226">
        <f>IF(N667="zákl. přenesená",J667,0)</f>
        <v>0</v>
      </c>
      <c r="BH667" s="226">
        <f>IF(N667="sníž. přenesená",J667,0)</f>
        <v>0</v>
      </c>
      <c r="BI667" s="226">
        <f>IF(N667="nulová",J667,0)</f>
        <v>0</v>
      </c>
      <c r="BJ667" s="19" t="s">
        <v>80</v>
      </c>
      <c r="BK667" s="226">
        <f>ROUND(I667*H667,2)</f>
        <v>0</v>
      </c>
      <c r="BL667" s="19" t="s">
        <v>189</v>
      </c>
      <c r="BM667" s="225" t="s">
        <v>650</v>
      </c>
    </row>
    <row r="668" s="2" customFormat="1">
      <c r="A668" s="40"/>
      <c r="B668" s="41"/>
      <c r="C668" s="42"/>
      <c r="D668" s="232" t="s">
        <v>1292</v>
      </c>
      <c r="E668" s="42"/>
      <c r="F668" s="233" t="s">
        <v>1880</v>
      </c>
      <c r="G668" s="42"/>
      <c r="H668" s="42"/>
      <c r="I668" s="234"/>
      <c r="J668" s="42"/>
      <c r="K668" s="42"/>
      <c r="L668" s="46"/>
      <c r="M668" s="235"/>
      <c r="N668" s="236"/>
      <c r="O668" s="86"/>
      <c r="P668" s="86"/>
      <c r="Q668" s="86"/>
      <c r="R668" s="86"/>
      <c r="S668" s="86"/>
      <c r="T668" s="87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T668" s="19" t="s">
        <v>1292</v>
      </c>
      <c r="AU668" s="19" t="s">
        <v>82</v>
      </c>
    </row>
    <row r="669" s="13" customFormat="1">
      <c r="A669" s="13"/>
      <c r="B669" s="239"/>
      <c r="C669" s="240"/>
      <c r="D669" s="232" t="s">
        <v>1375</v>
      </c>
      <c r="E669" s="241" t="s">
        <v>19</v>
      </c>
      <c r="F669" s="242" t="s">
        <v>1766</v>
      </c>
      <c r="G669" s="240"/>
      <c r="H669" s="241" t="s">
        <v>19</v>
      </c>
      <c r="I669" s="243"/>
      <c r="J669" s="240"/>
      <c r="K669" s="240"/>
      <c r="L669" s="244"/>
      <c r="M669" s="245"/>
      <c r="N669" s="246"/>
      <c r="O669" s="246"/>
      <c r="P669" s="246"/>
      <c r="Q669" s="246"/>
      <c r="R669" s="246"/>
      <c r="S669" s="246"/>
      <c r="T669" s="247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8" t="s">
        <v>1375</v>
      </c>
      <c r="AU669" s="248" t="s">
        <v>82</v>
      </c>
      <c r="AV669" s="13" t="s">
        <v>80</v>
      </c>
      <c r="AW669" s="13" t="s">
        <v>35</v>
      </c>
      <c r="AX669" s="13" t="s">
        <v>73</v>
      </c>
      <c r="AY669" s="248" t="s">
        <v>160</v>
      </c>
    </row>
    <row r="670" s="14" customFormat="1">
      <c r="A670" s="14"/>
      <c r="B670" s="249"/>
      <c r="C670" s="250"/>
      <c r="D670" s="232" t="s">
        <v>1375</v>
      </c>
      <c r="E670" s="251" t="s">
        <v>19</v>
      </c>
      <c r="F670" s="252" t="s">
        <v>1873</v>
      </c>
      <c r="G670" s="250"/>
      <c r="H670" s="253">
        <v>11.800000000000001</v>
      </c>
      <c r="I670" s="254"/>
      <c r="J670" s="250"/>
      <c r="K670" s="250"/>
      <c r="L670" s="255"/>
      <c r="M670" s="256"/>
      <c r="N670" s="257"/>
      <c r="O670" s="257"/>
      <c r="P670" s="257"/>
      <c r="Q670" s="257"/>
      <c r="R670" s="257"/>
      <c r="S670" s="257"/>
      <c r="T670" s="258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9" t="s">
        <v>1375</v>
      </c>
      <c r="AU670" s="259" t="s">
        <v>82</v>
      </c>
      <c r="AV670" s="14" t="s">
        <v>82</v>
      </c>
      <c r="AW670" s="14" t="s">
        <v>35</v>
      </c>
      <c r="AX670" s="14" t="s">
        <v>73</v>
      </c>
      <c r="AY670" s="259" t="s">
        <v>160</v>
      </c>
    </row>
    <row r="671" s="15" customFormat="1">
      <c r="A671" s="15"/>
      <c r="B671" s="260"/>
      <c r="C671" s="261"/>
      <c r="D671" s="232" t="s">
        <v>1375</v>
      </c>
      <c r="E671" s="262" t="s">
        <v>19</v>
      </c>
      <c r="F671" s="263" t="s">
        <v>1377</v>
      </c>
      <c r="G671" s="261"/>
      <c r="H671" s="264">
        <v>11.800000000000001</v>
      </c>
      <c r="I671" s="265"/>
      <c r="J671" s="261"/>
      <c r="K671" s="261"/>
      <c r="L671" s="266"/>
      <c r="M671" s="267"/>
      <c r="N671" s="268"/>
      <c r="O671" s="268"/>
      <c r="P671" s="268"/>
      <c r="Q671" s="268"/>
      <c r="R671" s="268"/>
      <c r="S671" s="268"/>
      <c r="T671" s="269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T671" s="270" t="s">
        <v>1375</v>
      </c>
      <c r="AU671" s="270" t="s">
        <v>82</v>
      </c>
      <c r="AV671" s="15" t="s">
        <v>167</v>
      </c>
      <c r="AW671" s="15" t="s">
        <v>35</v>
      </c>
      <c r="AX671" s="15" t="s">
        <v>80</v>
      </c>
      <c r="AY671" s="270" t="s">
        <v>160</v>
      </c>
    </row>
    <row r="672" s="2" customFormat="1" ht="16.5" customHeight="1">
      <c r="A672" s="40"/>
      <c r="B672" s="41"/>
      <c r="C672" s="214" t="s">
        <v>422</v>
      </c>
      <c r="D672" s="214" t="s">
        <v>163</v>
      </c>
      <c r="E672" s="215" t="s">
        <v>1881</v>
      </c>
      <c r="F672" s="216" t="s">
        <v>1882</v>
      </c>
      <c r="G672" s="217" t="s">
        <v>166</v>
      </c>
      <c r="H672" s="218">
        <v>11.800000000000001</v>
      </c>
      <c r="I672" s="219"/>
      <c r="J672" s="220">
        <f>ROUND(I672*H672,2)</f>
        <v>0</v>
      </c>
      <c r="K672" s="216" t="s">
        <v>19</v>
      </c>
      <c r="L672" s="46"/>
      <c r="M672" s="221" t="s">
        <v>19</v>
      </c>
      <c r="N672" s="222" t="s">
        <v>44</v>
      </c>
      <c r="O672" s="86"/>
      <c r="P672" s="223">
        <f>O672*H672</f>
        <v>0</v>
      </c>
      <c r="Q672" s="223">
        <v>0.00024000000000000001</v>
      </c>
      <c r="R672" s="223">
        <f>Q672*H672</f>
        <v>0.0028320000000000003</v>
      </c>
      <c r="S672" s="223">
        <v>0</v>
      </c>
      <c r="T672" s="224">
        <f>S672*H672</f>
        <v>0</v>
      </c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R672" s="225" t="s">
        <v>189</v>
      </c>
      <c r="AT672" s="225" t="s">
        <v>163</v>
      </c>
      <c r="AU672" s="225" t="s">
        <v>82</v>
      </c>
      <c r="AY672" s="19" t="s">
        <v>160</v>
      </c>
      <c r="BE672" s="226">
        <f>IF(N672="základní",J672,0)</f>
        <v>0</v>
      </c>
      <c r="BF672" s="226">
        <f>IF(N672="snížená",J672,0)</f>
        <v>0</v>
      </c>
      <c r="BG672" s="226">
        <f>IF(N672="zákl. přenesená",J672,0)</f>
        <v>0</v>
      </c>
      <c r="BH672" s="226">
        <f>IF(N672="sníž. přenesená",J672,0)</f>
        <v>0</v>
      </c>
      <c r="BI672" s="226">
        <f>IF(N672="nulová",J672,0)</f>
        <v>0</v>
      </c>
      <c r="BJ672" s="19" t="s">
        <v>80</v>
      </c>
      <c r="BK672" s="226">
        <f>ROUND(I672*H672,2)</f>
        <v>0</v>
      </c>
      <c r="BL672" s="19" t="s">
        <v>189</v>
      </c>
      <c r="BM672" s="225" t="s">
        <v>652</v>
      </c>
    </row>
    <row r="673" s="2" customFormat="1">
      <c r="A673" s="40"/>
      <c r="B673" s="41"/>
      <c r="C673" s="42"/>
      <c r="D673" s="232" t="s">
        <v>1292</v>
      </c>
      <c r="E673" s="42"/>
      <c r="F673" s="233" t="s">
        <v>1883</v>
      </c>
      <c r="G673" s="42"/>
      <c r="H673" s="42"/>
      <c r="I673" s="234"/>
      <c r="J673" s="42"/>
      <c r="K673" s="42"/>
      <c r="L673" s="46"/>
      <c r="M673" s="235"/>
      <c r="N673" s="236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1292</v>
      </c>
      <c r="AU673" s="19" t="s">
        <v>82</v>
      </c>
    </row>
    <row r="674" s="13" customFormat="1">
      <c r="A674" s="13"/>
      <c r="B674" s="239"/>
      <c r="C674" s="240"/>
      <c r="D674" s="232" t="s">
        <v>1375</v>
      </c>
      <c r="E674" s="241" t="s">
        <v>19</v>
      </c>
      <c r="F674" s="242" t="s">
        <v>1766</v>
      </c>
      <c r="G674" s="240"/>
      <c r="H674" s="241" t="s">
        <v>19</v>
      </c>
      <c r="I674" s="243"/>
      <c r="J674" s="240"/>
      <c r="K674" s="240"/>
      <c r="L674" s="244"/>
      <c r="M674" s="245"/>
      <c r="N674" s="246"/>
      <c r="O674" s="246"/>
      <c r="P674" s="246"/>
      <c r="Q674" s="246"/>
      <c r="R674" s="246"/>
      <c r="S674" s="246"/>
      <c r="T674" s="247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8" t="s">
        <v>1375</v>
      </c>
      <c r="AU674" s="248" t="s">
        <v>82</v>
      </c>
      <c r="AV674" s="13" t="s">
        <v>80</v>
      </c>
      <c r="AW674" s="13" t="s">
        <v>35</v>
      </c>
      <c r="AX674" s="13" t="s">
        <v>73</v>
      </c>
      <c r="AY674" s="248" t="s">
        <v>160</v>
      </c>
    </row>
    <row r="675" s="14" customFormat="1">
      <c r="A675" s="14"/>
      <c r="B675" s="249"/>
      <c r="C675" s="250"/>
      <c r="D675" s="232" t="s">
        <v>1375</v>
      </c>
      <c r="E675" s="251" t="s">
        <v>19</v>
      </c>
      <c r="F675" s="252" t="s">
        <v>1873</v>
      </c>
      <c r="G675" s="250"/>
      <c r="H675" s="253">
        <v>11.800000000000001</v>
      </c>
      <c r="I675" s="254"/>
      <c r="J675" s="250"/>
      <c r="K675" s="250"/>
      <c r="L675" s="255"/>
      <c r="M675" s="256"/>
      <c r="N675" s="257"/>
      <c r="O675" s="257"/>
      <c r="P675" s="257"/>
      <c r="Q675" s="257"/>
      <c r="R675" s="257"/>
      <c r="S675" s="257"/>
      <c r="T675" s="258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9" t="s">
        <v>1375</v>
      </c>
      <c r="AU675" s="259" t="s">
        <v>82</v>
      </c>
      <c r="AV675" s="14" t="s">
        <v>82</v>
      </c>
      <c r="AW675" s="14" t="s">
        <v>35</v>
      </c>
      <c r="AX675" s="14" t="s">
        <v>73</v>
      </c>
      <c r="AY675" s="259" t="s">
        <v>160</v>
      </c>
    </row>
    <row r="676" s="15" customFormat="1">
      <c r="A676" s="15"/>
      <c r="B676" s="260"/>
      <c r="C676" s="261"/>
      <c r="D676" s="232" t="s">
        <v>1375</v>
      </c>
      <c r="E676" s="262" t="s">
        <v>19</v>
      </c>
      <c r="F676" s="263" t="s">
        <v>1377</v>
      </c>
      <c r="G676" s="261"/>
      <c r="H676" s="264">
        <v>11.800000000000001</v>
      </c>
      <c r="I676" s="265"/>
      <c r="J676" s="261"/>
      <c r="K676" s="261"/>
      <c r="L676" s="266"/>
      <c r="M676" s="267"/>
      <c r="N676" s="268"/>
      <c r="O676" s="268"/>
      <c r="P676" s="268"/>
      <c r="Q676" s="268"/>
      <c r="R676" s="268"/>
      <c r="S676" s="268"/>
      <c r="T676" s="269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70" t="s">
        <v>1375</v>
      </c>
      <c r="AU676" s="270" t="s">
        <v>82</v>
      </c>
      <c r="AV676" s="15" t="s">
        <v>167</v>
      </c>
      <c r="AW676" s="15" t="s">
        <v>35</v>
      </c>
      <c r="AX676" s="15" t="s">
        <v>80</v>
      </c>
      <c r="AY676" s="270" t="s">
        <v>160</v>
      </c>
    </row>
    <row r="677" s="2" customFormat="1" ht="16.5" customHeight="1">
      <c r="A677" s="40"/>
      <c r="B677" s="41"/>
      <c r="C677" s="214" t="s">
        <v>425</v>
      </c>
      <c r="D677" s="214" t="s">
        <v>163</v>
      </c>
      <c r="E677" s="215" t="s">
        <v>1884</v>
      </c>
      <c r="F677" s="216" t="s">
        <v>1885</v>
      </c>
      <c r="G677" s="217" t="s">
        <v>166</v>
      </c>
      <c r="H677" s="218">
        <v>5.9000000000000004</v>
      </c>
      <c r="I677" s="219"/>
      <c r="J677" s="220">
        <f>ROUND(I677*H677,2)</f>
        <v>0</v>
      </c>
      <c r="K677" s="216" t="s">
        <v>19</v>
      </c>
      <c r="L677" s="46"/>
      <c r="M677" s="221" t="s">
        <v>19</v>
      </c>
      <c r="N677" s="222" t="s">
        <v>44</v>
      </c>
      <c r="O677" s="86"/>
      <c r="P677" s="223">
        <f>O677*H677</f>
        <v>0</v>
      </c>
      <c r="Q677" s="223">
        <v>0.01205</v>
      </c>
      <c r="R677" s="223">
        <f>Q677*H677</f>
        <v>0.071095000000000005</v>
      </c>
      <c r="S677" s="223">
        <v>0</v>
      </c>
      <c r="T677" s="224">
        <f>S677*H677</f>
        <v>0</v>
      </c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R677" s="225" t="s">
        <v>189</v>
      </c>
      <c r="AT677" s="225" t="s">
        <v>163</v>
      </c>
      <c r="AU677" s="225" t="s">
        <v>82</v>
      </c>
      <c r="AY677" s="19" t="s">
        <v>160</v>
      </c>
      <c r="BE677" s="226">
        <f>IF(N677="základní",J677,0)</f>
        <v>0</v>
      </c>
      <c r="BF677" s="226">
        <f>IF(N677="snížená",J677,0)</f>
        <v>0</v>
      </c>
      <c r="BG677" s="226">
        <f>IF(N677="zákl. přenesená",J677,0)</f>
        <v>0</v>
      </c>
      <c r="BH677" s="226">
        <f>IF(N677="sníž. přenesená",J677,0)</f>
        <v>0</v>
      </c>
      <c r="BI677" s="226">
        <f>IF(N677="nulová",J677,0)</f>
        <v>0</v>
      </c>
      <c r="BJ677" s="19" t="s">
        <v>80</v>
      </c>
      <c r="BK677" s="226">
        <f>ROUND(I677*H677,2)</f>
        <v>0</v>
      </c>
      <c r="BL677" s="19" t="s">
        <v>189</v>
      </c>
      <c r="BM677" s="225" t="s">
        <v>655</v>
      </c>
    </row>
    <row r="678" s="2" customFormat="1">
      <c r="A678" s="40"/>
      <c r="B678" s="41"/>
      <c r="C678" s="42"/>
      <c r="D678" s="232" t="s">
        <v>1292</v>
      </c>
      <c r="E678" s="42"/>
      <c r="F678" s="233" t="s">
        <v>1886</v>
      </c>
      <c r="G678" s="42"/>
      <c r="H678" s="42"/>
      <c r="I678" s="234"/>
      <c r="J678" s="42"/>
      <c r="K678" s="42"/>
      <c r="L678" s="46"/>
      <c r="M678" s="235"/>
      <c r="N678" s="236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1292</v>
      </c>
      <c r="AU678" s="19" t="s">
        <v>82</v>
      </c>
    </row>
    <row r="679" s="13" customFormat="1">
      <c r="A679" s="13"/>
      <c r="B679" s="239"/>
      <c r="C679" s="240"/>
      <c r="D679" s="232" t="s">
        <v>1375</v>
      </c>
      <c r="E679" s="241" t="s">
        <v>19</v>
      </c>
      <c r="F679" s="242" t="s">
        <v>1766</v>
      </c>
      <c r="G679" s="240"/>
      <c r="H679" s="241" t="s">
        <v>19</v>
      </c>
      <c r="I679" s="243"/>
      <c r="J679" s="240"/>
      <c r="K679" s="240"/>
      <c r="L679" s="244"/>
      <c r="M679" s="245"/>
      <c r="N679" s="246"/>
      <c r="O679" s="246"/>
      <c r="P679" s="246"/>
      <c r="Q679" s="246"/>
      <c r="R679" s="246"/>
      <c r="S679" s="246"/>
      <c r="T679" s="247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8" t="s">
        <v>1375</v>
      </c>
      <c r="AU679" s="248" t="s">
        <v>82</v>
      </c>
      <c r="AV679" s="13" t="s">
        <v>80</v>
      </c>
      <c r="AW679" s="13" t="s">
        <v>35</v>
      </c>
      <c r="AX679" s="13" t="s">
        <v>73</v>
      </c>
      <c r="AY679" s="248" t="s">
        <v>160</v>
      </c>
    </row>
    <row r="680" s="14" customFormat="1">
      <c r="A680" s="14"/>
      <c r="B680" s="249"/>
      <c r="C680" s="250"/>
      <c r="D680" s="232" t="s">
        <v>1375</v>
      </c>
      <c r="E680" s="251" t="s">
        <v>19</v>
      </c>
      <c r="F680" s="252" t="s">
        <v>1864</v>
      </c>
      <c r="G680" s="250"/>
      <c r="H680" s="253">
        <v>5.9000000000000004</v>
      </c>
      <c r="I680" s="254"/>
      <c r="J680" s="250"/>
      <c r="K680" s="250"/>
      <c r="L680" s="255"/>
      <c r="M680" s="256"/>
      <c r="N680" s="257"/>
      <c r="O680" s="257"/>
      <c r="P680" s="257"/>
      <c r="Q680" s="257"/>
      <c r="R680" s="257"/>
      <c r="S680" s="257"/>
      <c r="T680" s="258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9" t="s">
        <v>1375</v>
      </c>
      <c r="AU680" s="259" t="s">
        <v>82</v>
      </c>
      <c r="AV680" s="14" t="s">
        <v>82</v>
      </c>
      <c r="AW680" s="14" t="s">
        <v>35</v>
      </c>
      <c r="AX680" s="14" t="s">
        <v>73</v>
      </c>
      <c r="AY680" s="259" t="s">
        <v>160</v>
      </c>
    </row>
    <row r="681" s="15" customFormat="1">
      <c r="A681" s="15"/>
      <c r="B681" s="260"/>
      <c r="C681" s="261"/>
      <c r="D681" s="232" t="s">
        <v>1375</v>
      </c>
      <c r="E681" s="262" t="s">
        <v>19</v>
      </c>
      <c r="F681" s="263" t="s">
        <v>1377</v>
      </c>
      <c r="G681" s="261"/>
      <c r="H681" s="264">
        <v>5.9000000000000004</v>
      </c>
      <c r="I681" s="265"/>
      <c r="J681" s="261"/>
      <c r="K681" s="261"/>
      <c r="L681" s="266"/>
      <c r="M681" s="267"/>
      <c r="N681" s="268"/>
      <c r="O681" s="268"/>
      <c r="P681" s="268"/>
      <c r="Q681" s="268"/>
      <c r="R681" s="268"/>
      <c r="S681" s="268"/>
      <c r="T681" s="269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70" t="s">
        <v>1375</v>
      </c>
      <c r="AU681" s="270" t="s">
        <v>82</v>
      </c>
      <c r="AV681" s="15" t="s">
        <v>167</v>
      </c>
      <c r="AW681" s="15" t="s">
        <v>35</v>
      </c>
      <c r="AX681" s="15" t="s">
        <v>80</v>
      </c>
      <c r="AY681" s="270" t="s">
        <v>160</v>
      </c>
    </row>
    <row r="682" s="2" customFormat="1" ht="16.5" customHeight="1">
      <c r="A682" s="40"/>
      <c r="B682" s="41"/>
      <c r="C682" s="214" t="s">
        <v>428</v>
      </c>
      <c r="D682" s="214" t="s">
        <v>163</v>
      </c>
      <c r="E682" s="215" t="s">
        <v>1887</v>
      </c>
      <c r="F682" s="216" t="s">
        <v>1888</v>
      </c>
      <c r="G682" s="217" t="s">
        <v>1381</v>
      </c>
      <c r="H682" s="218">
        <v>46.963999999999999</v>
      </c>
      <c r="I682" s="219"/>
      <c r="J682" s="220">
        <f>ROUND(I682*H682,2)</f>
        <v>0</v>
      </c>
      <c r="K682" s="216" t="s">
        <v>19</v>
      </c>
      <c r="L682" s="46"/>
      <c r="M682" s="221" t="s">
        <v>19</v>
      </c>
      <c r="N682" s="222" t="s">
        <v>44</v>
      </c>
      <c r="O682" s="86"/>
      <c r="P682" s="223">
        <f>O682*H682</f>
        <v>0</v>
      </c>
      <c r="Q682" s="223">
        <v>0</v>
      </c>
      <c r="R682" s="223">
        <f>Q682*H682</f>
        <v>0</v>
      </c>
      <c r="S682" s="223">
        <v>0.050000000000000003</v>
      </c>
      <c r="T682" s="224">
        <f>S682*H682</f>
        <v>2.3481999999999998</v>
      </c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R682" s="225" t="s">
        <v>189</v>
      </c>
      <c r="AT682" s="225" t="s">
        <v>163</v>
      </c>
      <c r="AU682" s="225" t="s">
        <v>82</v>
      </c>
      <c r="AY682" s="19" t="s">
        <v>160</v>
      </c>
      <c r="BE682" s="226">
        <f>IF(N682="základní",J682,0)</f>
        <v>0</v>
      </c>
      <c r="BF682" s="226">
        <f>IF(N682="snížená",J682,0)</f>
        <v>0</v>
      </c>
      <c r="BG682" s="226">
        <f>IF(N682="zákl. přenesená",J682,0)</f>
        <v>0</v>
      </c>
      <c r="BH682" s="226">
        <f>IF(N682="sníž. přenesená",J682,0)</f>
        <v>0</v>
      </c>
      <c r="BI682" s="226">
        <f>IF(N682="nulová",J682,0)</f>
        <v>0</v>
      </c>
      <c r="BJ682" s="19" t="s">
        <v>80</v>
      </c>
      <c r="BK682" s="226">
        <f>ROUND(I682*H682,2)</f>
        <v>0</v>
      </c>
      <c r="BL682" s="19" t="s">
        <v>189</v>
      </c>
      <c r="BM682" s="225" t="s">
        <v>657</v>
      </c>
    </row>
    <row r="683" s="13" customFormat="1">
      <c r="A683" s="13"/>
      <c r="B683" s="239"/>
      <c r="C683" s="240"/>
      <c r="D683" s="232" t="s">
        <v>1375</v>
      </c>
      <c r="E683" s="241" t="s">
        <v>19</v>
      </c>
      <c r="F683" s="242" t="s">
        <v>1677</v>
      </c>
      <c r="G683" s="240"/>
      <c r="H683" s="241" t="s">
        <v>19</v>
      </c>
      <c r="I683" s="243"/>
      <c r="J683" s="240"/>
      <c r="K683" s="240"/>
      <c r="L683" s="244"/>
      <c r="M683" s="245"/>
      <c r="N683" s="246"/>
      <c r="O683" s="246"/>
      <c r="P683" s="246"/>
      <c r="Q683" s="246"/>
      <c r="R683" s="246"/>
      <c r="S683" s="246"/>
      <c r="T683" s="247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8" t="s">
        <v>1375</v>
      </c>
      <c r="AU683" s="248" t="s">
        <v>82</v>
      </c>
      <c r="AV683" s="13" t="s">
        <v>80</v>
      </c>
      <c r="AW683" s="13" t="s">
        <v>35</v>
      </c>
      <c r="AX683" s="13" t="s">
        <v>73</v>
      </c>
      <c r="AY683" s="248" t="s">
        <v>160</v>
      </c>
    </row>
    <row r="684" s="14" customFormat="1">
      <c r="A684" s="14"/>
      <c r="B684" s="249"/>
      <c r="C684" s="250"/>
      <c r="D684" s="232" t="s">
        <v>1375</v>
      </c>
      <c r="E684" s="251" t="s">
        <v>19</v>
      </c>
      <c r="F684" s="252" t="s">
        <v>1780</v>
      </c>
      <c r="G684" s="250"/>
      <c r="H684" s="253">
        <v>46.963999999999999</v>
      </c>
      <c r="I684" s="254"/>
      <c r="J684" s="250"/>
      <c r="K684" s="250"/>
      <c r="L684" s="255"/>
      <c r="M684" s="256"/>
      <c r="N684" s="257"/>
      <c r="O684" s="257"/>
      <c r="P684" s="257"/>
      <c r="Q684" s="257"/>
      <c r="R684" s="257"/>
      <c r="S684" s="257"/>
      <c r="T684" s="258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9" t="s">
        <v>1375</v>
      </c>
      <c r="AU684" s="259" t="s">
        <v>82</v>
      </c>
      <c r="AV684" s="14" t="s">
        <v>82</v>
      </c>
      <c r="AW684" s="14" t="s">
        <v>35</v>
      </c>
      <c r="AX684" s="14" t="s">
        <v>73</v>
      </c>
      <c r="AY684" s="259" t="s">
        <v>160</v>
      </c>
    </row>
    <row r="685" s="15" customFormat="1">
      <c r="A685" s="15"/>
      <c r="B685" s="260"/>
      <c r="C685" s="261"/>
      <c r="D685" s="232" t="s">
        <v>1375</v>
      </c>
      <c r="E685" s="262" t="s">
        <v>19</v>
      </c>
      <c r="F685" s="263" t="s">
        <v>1377</v>
      </c>
      <c r="G685" s="261"/>
      <c r="H685" s="264">
        <v>46.963999999999999</v>
      </c>
      <c r="I685" s="265"/>
      <c r="J685" s="261"/>
      <c r="K685" s="261"/>
      <c r="L685" s="266"/>
      <c r="M685" s="267"/>
      <c r="N685" s="268"/>
      <c r="O685" s="268"/>
      <c r="P685" s="268"/>
      <c r="Q685" s="268"/>
      <c r="R685" s="268"/>
      <c r="S685" s="268"/>
      <c r="T685" s="269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70" t="s">
        <v>1375</v>
      </c>
      <c r="AU685" s="270" t="s">
        <v>82</v>
      </c>
      <c r="AV685" s="15" t="s">
        <v>167</v>
      </c>
      <c r="AW685" s="15" t="s">
        <v>35</v>
      </c>
      <c r="AX685" s="15" t="s">
        <v>80</v>
      </c>
      <c r="AY685" s="270" t="s">
        <v>160</v>
      </c>
    </row>
    <row r="686" s="2" customFormat="1" ht="16.5" customHeight="1">
      <c r="A686" s="40"/>
      <c r="B686" s="41"/>
      <c r="C686" s="214" t="s">
        <v>431</v>
      </c>
      <c r="D686" s="214" t="s">
        <v>163</v>
      </c>
      <c r="E686" s="215" t="s">
        <v>1889</v>
      </c>
      <c r="F686" s="216" t="s">
        <v>1890</v>
      </c>
      <c r="G686" s="217" t="s">
        <v>1381</v>
      </c>
      <c r="H686" s="218">
        <v>46.963999999999999</v>
      </c>
      <c r="I686" s="219"/>
      <c r="J686" s="220">
        <f>ROUND(I686*H686,2)</f>
        <v>0</v>
      </c>
      <c r="K686" s="216" t="s">
        <v>19</v>
      </c>
      <c r="L686" s="46"/>
      <c r="M686" s="221" t="s">
        <v>19</v>
      </c>
      <c r="N686" s="222" t="s">
        <v>44</v>
      </c>
      <c r="O686" s="86"/>
      <c r="P686" s="223">
        <f>O686*H686</f>
        <v>0</v>
      </c>
      <c r="Q686" s="223">
        <v>0</v>
      </c>
      <c r="R686" s="223">
        <f>Q686*H686</f>
        <v>0</v>
      </c>
      <c r="S686" s="223">
        <v>0.00018000000000000001</v>
      </c>
      <c r="T686" s="224">
        <f>S686*H686</f>
        <v>0.0084535200000000008</v>
      </c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R686" s="225" t="s">
        <v>189</v>
      </c>
      <c r="AT686" s="225" t="s">
        <v>163</v>
      </c>
      <c r="AU686" s="225" t="s">
        <v>82</v>
      </c>
      <c r="AY686" s="19" t="s">
        <v>160</v>
      </c>
      <c r="BE686" s="226">
        <f>IF(N686="základní",J686,0)</f>
        <v>0</v>
      </c>
      <c r="BF686" s="226">
        <f>IF(N686="snížená",J686,0)</f>
        <v>0</v>
      </c>
      <c r="BG686" s="226">
        <f>IF(N686="zákl. přenesená",J686,0)</f>
        <v>0</v>
      </c>
      <c r="BH686" s="226">
        <f>IF(N686="sníž. přenesená",J686,0)</f>
        <v>0</v>
      </c>
      <c r="BI686" s="226">
        <f>IF(N686="nulová",J686,0)</f>
        <v>0</v>
      </c>
      <c r="BJ686" s="19" t="s">
        <v>80</v>
      </c>
      <c r="BK686" s="226">
        <f>ROUND(I686*H686,2)</f>
        <v>0</v>
      </c>
      <c r="BL686" s="19" t="s">
        <v>189</v>
      </c>
      <c r="BM686" s="225" t="s">
        <v>660</v>
      </c>
    </row>
    <row r="687" s="13" customFormat="1">
      <c r="A687" s="13"/>
      <c r="B687" s="239"/>
      <c r="C687" s="240"/>
      <c r="D687" s="232" t="s">
        <v>1375</v>
      </c>
      <c r="E687" s="241" t="s">
        <v>19</v>
      </c>
      <c r="F687" s="242" t="s">
        <v>1677</v>
      </c>
      <c r="G687" s="240"/>
      <c r="H687" s="241" t="s">
        <v>19</v>
      </c>
      <c r="I687" s="243"/>
      <c r="J687" s="240"/>
      <c r="K687" s="240"/>
      <c r="L687" s="244"/>
      <c r="M687" s="245"/>
      <c r="N687" s="246"/>
      <c r="O687" s="246"/>
      <c r="P687" s="246"/>
      <c r="Q687" s="246"/>
      <c r="R687" s="246"/>
      <c r="S687" s="246"/>
      <c r="T687" s="247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8" t="s">
        <v>1375</v>
      </c>
      <c r="AU687" s="248" t="s">
        <v>82</v>
      </c>
      <c r="AV687" s="13" t="s">
        <v>80</v>
      </c>
      <c r="AW687" s="13" t="s">
        <v>35</v>
      </c>
      <c r="AX687" s="13" t="s">
        <v>73</v>
      </c>
      <c r="AY687" s="248" t="s">
        <v>160</v>
      </c>
    </row>
    <row r="688" s="14" customFormat="1">
      <c r="A688" s="14"/>
      <c r="B688" s="249"/>
      <c r="C688" s="250"/>
      <c r="D688" s="232" t="s">
        <v>1375</v>
      </c>
      <c r="E688" s="251" t="s">
        <v>19</v>
      </c>
      <c r="F688" s="252" t="s">
        <v>1780</v>
      </c>
      <c r="G688" s="250"/>
      <c r="H688" s="253">
        <v>46.963999999999999</v>
      </c>
      <c r="I688" s="254"/>
      <c r="J688" s="250"/>
      <c r="K688" s="250"/>
      <c r="L688" s="255"/>
      <c r="M688" s="256"/>
      <c r="N688" s="257"/>
      <c r="O688" s="257"/>
      <c r="P688" s="257"/>
      <c r="Q688" s="257"/>
      <c r="R688" s="257"/>
      <c r="S688" s="257"/>
      <c r="T688" s="258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9" t="s">
        <v>1375</v>
      </c>
      <c r="AU688" s="259" t="s">
        <v>82</v>
      </c>
      <c r="AV688" s="14" t="s">
        <v>82</v>
      </c>
      <c r="AW688" s="14" t="s">
        <v>35</v>
      </c>
      <c r="AX688" s="14" t="s">
        <v>73</v>
      </c>
      <c r="AY688" s="259" t="s">
        <v>160</v>
      </c>
    </row>
    <row r="689" s="15" customFormat="1">
      <c r="A689" s="15"/>
      <c r="B689" s="260"/>
      <c r="C689" s="261"/>
      <c r="D689" s="232" t="s">
        <v>1375</v>
      </c>
      <c r="E689" s="262" t="s">
        <v>19</v>
      </c>
      <c r="F689" s="263" t="s">
        <v>1377</v>
      </c>
      <c r="G689" s="261"/>
      <c r="H689" s="264">
        <v>46.963999999999999</v>
      </c>
      <c r="I689" s="265"/>
      <c r="J689" s="261"/>
      <c r="K689" s="261"/>
      <c r="L689" s="266"/>
      <c r="M689" s="267"/>
      <c r="N689" s="268"/>
      <c r="O689" s="268"/>
      <c r="P689" s="268"/>
      <c r="Q689" s="268"/>
      <c r="R689" s="268"/>
      <c r="S689" s="268"/>
      <c r="T689" s="269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T689" s="270" t="s">
        <v>1375</v>
      </c>
      <c r="AU689" s="270" t="s">
        <v>82</v>
      </c>
      <c r="AV689" s="15" t="s">
        <v>167</v>
      </c>
      <c r="AW689" s="15" t="s">
        <v>35</v>
      </c>
      <c r="AX689" s="15" t="s">
        <v>80</v>
      </c>
      <c r="AY689" s="270" t="s">
        <v>160</v>
      </c>
    </row>
    <row r="690" s="2" customFormat="1" ht="16.5" customHeight="1">
      <c r="A690" s="40"/>
      <c r="B690" s="41"/>
      <c r="C690" s="214" t="s">
        <v>433</v>
      </c>
      <c r="D690" s="214" t="s">
        <v>163</v>
      </c>
      <c r="E690" s="215" t="s">
        <v>1891</v>
      </c>
      <c r="F690" s="216" t="s">
        <v>1892</v>
      </c>
      <c r="G690" s="217" t="s">
        <v>1381</v>
      </c>
      <c r="H690" s="218">
        <v>47.112000000000002</v>
      </c>
      <c r="I690" s="219"/>
      <c r="J690" s="220">
        <f>ROUND(I690*H690,2)</f>
        <v>0</v>
      </c>
      <c r="K690" s="216" t="s">
        <v>19</v>
      </c>
      <c r="L690" s="46"/>
      <c r="M690" s="221" t="s">
        <v>19</v>
      </c>
      <c r="N690" s="222" t="s">
        <v>44</v>
      </c>
      <c r="O690" s="86"/>
      <c r="P690" s="223">
        <f>O690*H690</f>
        <v>0</v>
      </c>
      <c r="Q690" s="223">
        <v>0.00012</v>
      </c>
      <c r="R690" s="223">
        <f>Q690*H690</f>
        <v>0.00565344</v>
      </c>
      <c r="S690" s="223">
        <v>0</v>
      </c>
      <c r="T690" s="224">
        <f>S690*H690</f>
        <v>0</v>
      </c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25" t="s">
        <v>189</v>
      </c>
      <c r="AT690" s="225" t="s">
        <v>163</v>
      </c>
      <c r="AU690" s="225" t="s">
        <v>82</v>
      </c>
      <c r="AY690" s="19" t="s">
        <v>160</v>
      </c>
      <c r="BE690" s="226">
        <f>IF(N690="základní",J690,0)</f>
        <v>0</v>
      </c>
      <c r="BF690" s="226">
        <f>IF(N690="snížená",J690,0)</f>
        <v>0</v>
      </c>
      <c r="BG690" s="226">
        <f>IF(N690="zákl. přenesená",J690,0)</f>
        <v>0</v>
      </c>
      <c r="BH690" s="226">
        <f>IF(N690="sníž. přenesená",J690,0)</f>
        <v>0</v>
      </c>
      <c r="BI690" s="226">
        <f>IF(N690="nulová",J690,0)</f>
        <v>0</v>
      </c>
      <c r="BJ690" s="19" t="s">
        <v>80</v>
      </c>
      <c r="BK690" s="226">
        <f>ROUND(I690*H690,2)</f>
        <v>0</v>
      </c>
      <c r="BL690" s="19" t="s">
        <v>189</v>
      </c>
      <c r="BM690" s="225" t="s">
        <v>662</v>
      </c>
    </row>
    <row r="691" s="2" customFormat="1">
      <c r="A691" s="40"/>
      <c r="B691" s="41"/>
      <c r="C691" s="42"/>
      <c r="D691" s="232" t="s">
        <v>1292</v>
      </c>
      <c r="E691" s="42"/>
      <c r="F691" s="233" t="s">
        <v>1893</v>
      </c>
      <c r="G691" s="42"/>
      <c r="H691" s="42"/>
      <c r="I691" s="234"/>
      <c r="J691" s="42"/>
      <c r="K691" s="42"/>
      <c r="L691" s="46"/>
      <c r="M691" s="235"/>
      <c r="N691" s="236"/>
      <c r="O691" s="86"/>
      <c r="P691" s="86"/>
      <c r="Q691" s="86"/>
      <c r="R691" s="86"/>
      <c r="S691" s="86"/>
      <c r="T691" s="87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T691" s="19" t="s">
        <v>1292</v>
      </c>
      <c r="AU691" s="19" t="s">
        <v>82</v>
      </c>
    </row>
    <row r="692" s="13" customFormat="1">
      <c r="A692" s="13"/>
      <c r="B692" s="239"/>
      <c r="C692" s="240"/>
      <c r="D692" s="232" t="s">
        <v>1375</v>
      </c>
      <c r="E692" s="241" t="s">
        <v>19</v>
      </c>
      <c r="F692" s="242" t="s">
        <v>1766</v>
      </c>
      <c r="G692" s="240"/>
      <c r="H692" s="241" t="s">
        <v>19</v>
      </c>
      <c r="I692" s="243"/>
      <c r="J692" s="240"/>
      <c r="K692" s="240"/>
      <c r="L692" s="244"/>
      <c r="M692" s="245"/>
      <c r="N692" s="246"/>
      <c r="O692" s="246"/>
      <c r="P692" s="246"/>
      <c r="Q692" s="246"/>
      <c r="R692" s="246"/>
      <c r="S692" s="246"/>
      <c r="T692" s="247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8" t="s">
        <v>1375</v>
      </c>
      <c r="AU692" s="248" t="s">
        <v>82</v>
      </c>
      <c r="AV692" s="13" t="s">
        <v>80</v>
      </c>
      <c r="AW692" s="13" t="s">
        <v>35</v>
      </c>
      <c r="AX692" s="13" t="s">
        <v>73</v>
      </c>
      <c r="AY692" s="248" t="s">
        <v>160</v>
      </c>
    </row>
    <row r="693" s="14" customFormat="1">
      <c r="A693" s="14"/>
      <c r="B693" s="249"/>
      <c r="C693" s="250"/>
      <c r="D693" s="232" t="s">
        <v>1375</v>
      </c>
      <c r="E693" s="251" t="s">
        <v>19</v>
      </c>
      <c r="F693" s="252" t="s">
        <v>1767</v>
      </c>
      <c r="G693" s="250"/>
      <c r="H693" s="253">
        <v>47.112000000000002</v>
      </c>
      <c r="I693" s="254"/>
      <c r="J693" s="250"/>
      <c r="K693" s="250"/>
      <c r="L693" s="255"/>
      <c r="M693" s="256"/>
      <c r="N693" s="257"/>
      <c r="O693" s="257"/>
      <c r="P693" s="257"/>
      <c r="Q693" s="257"/>
      <c r="R693" s="257"/>
      <c r="S693" s="257"/>
      <c r="T693" s="258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9" t="s">
        <v>1375</v>
      </c>
      <c r="AU693" s="259" t="s">
        <v>82</v>
      </c>
      <c r="AV693" s="14" t="s">
        <v>82</v>
      </c>
      <c r="AW693" s="14" t="s">
        <v>35</v>
      </c>
      <c r="AX693" s="14" t="s">
        <v>73</v>
      </c>
      <c r="AY693" s="259" t="s">
        <v>160</v>
      </c>
    </row>
    <row r="694" s="15" customFormat="1">
      <c r="A694" s="15"/>
      <c r="B694" s="260"/>
      <c r="C694" s="261"/>
      <c r="D694" s="232" t="s">
        <v>1375</v>
      </c>
      <c r="E694" s="262" t="s">
        <v>19</v>
      </c>
      <c r="F694" s="263" t="s">
        <v>1377</v>
      </c>
      <c r="G694" s="261"/>
      <c r="H694" s="264">
        <v>47.112000000000002</v>
      </c>
      <c r="I694" s="265"/>
      <c r="J694" s="261"/>
      <c r="K694" s="261"/>
      <c r="L694" s="266"/>
      <c r="M694" s="267"/>
      <c r="N694" s="268"/>
      <c r="O694" s="268"/>
      <c r="P694" s="268"/>
      <c r="Q694" s="268"/>
      <c r="R694" s="268"/>
      <c r="S694" s="268"/>
      <c r="T694" s="269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70" t="s">
        <v>1375</v>
      </c>
      <c r="AU694" s="270" t="s">
        <v>82</v>
      </c>
      <c r="AV694" s="15" t="s">
        <v>167</v>
      </c>
      <c r="AW694" s="15" t="s">
        <v>35</v>
      </c>
      <c r="AX694" s="15" t="s">
        <v>80</v>
      </c>
      <c r="AY694" s="270" t="s">
        <v>160</v>
      </c>
    </row>
    <row r="695" s="2" customFormat="1" ht="24.15" customHeight="1">
      <c r="A695" s="40"/>
      <c r="B695" s="41"/>
      <c r="C695" s="214" t="s">
        <v>436</v>
      </c>
      <c r="D695" s="214" t="s">
        <v>163</v>
      </c>
      <c r="E695" s="215" t="s">
        <v>1894</v>
      </c>
      <c r="F695" s="216" t="s">
        <v>1895</v>
      </c>
      <c r="G695" s="217" t="s">
        <v>1421</v>
      </c>
      <c r="H695" s="218">
        <v>2.165</v>
      </c>
      <c r="I695" s="219"/>
      <c r="J695" s="220">
        <f>ROUND(I695*H695,2)</f>
        <v>0</v>
      </c>
      <c r="K695" s="216" t="s">
        <v>1372</v>
      </c>
      <c r="L695" s="46"/>
      <c r="M695" s="221" t="s">
        <v>19</v>
      </c>
      <c r="N695" s="222" t="s">
        <v>44</v>
      </c>
      <c r="O695" s="86"/>
      <c r="P695" s="223">
        <f>O695*H695</f>
        <v>0</v>
      </c>
      <c r="Q695" s="223">
        <v>0</v>
      </c>
      <c r="R695" s="223">
        <f>Q695*H695</f>
        <v>0</v>
      </c>
      <c r="S695" s="223">
        <v>0</v>
      </c>
      <c r="T695" s="224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25" t="s">
        <v>189</v>
      </c>
      <c r="AT695" s="225" t="s">
        <v>163</v>
      </c>
      <c r="AU695" s="225" t="s">
        <v>82</v>
      </c>
      <c r="AY695" s="19" t="s">
        <v>160</v>
      </c>
      <c r="BE695" s="226">
        <f>IF(N695="základní",J695,0)</f>
        <v>0</v>
      </c>
      <c r="BF695" s="226">
        <f>IF(N695="snížená",J695,0)</f>
        <v>0</v>
      </c>
      <c r="BG695" s="226">
        <f>IF(N695="zákl. přenesená",J695,0)</f>
        <v>0</v>
      </c>
      <c r="BH695" s="226">
        <f>IF(N695="sníž. přenesená",J695,0)</f>
        <v>0</v>
      </c>
      <c r="BI695" s="226">
        <f>IF(N695="nulová",J695,0)</f>
        <v>0</v>
      </c>
      <c r="BJ695" s="19" t="s">
        <v>80</v>
      </c>
      <c r="BK695" s="226">
        <f>ROUND(I695*H695,2)</f>
        <v>0</v>
      </c>
      <c r="BL695" s="19" t="s">
        <v>189</v>
      </c>
      <c r="BM695" s="225" t="s">
        <v>665</v>
      </c>
    </row>
    <row r="696" s="2" customFormat="1">
      <c r="A696" s="40"/>
      <c r="B696" s="41"/>
      <c r="C696" s="42"/>
      <c r="D696" s="237" t="s">
        <v>1373</v>
      </c>
      <c r="E696" s="42"/>
      <c r="F696" s="238" t="s">
        <v>1896</v>
      </c>
      <c r="G696" s="42"/>
      <c r="H696" s="42"/>
      <c r="I696" s="234"/>
      <c r="J696" s="42"/>
      <c r="K696" s="42"/>
      <c r="L696" s="46"/>
      <c r="M696" s="235"/>
      <c r="N696" s="236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1373</v>
      </c>
      <c r="AU696" s="19" t="s">
        <v>82</v>
      </c>
    </row>
    <row r="697" s="12" customFormat="1" ht="22.8" customHeight="1">
      <c r="A697" s="12"/>
      <c r="B697" s="198"/>
      <c r="C697" s="199"/>
      <c r="D697" s="200" t="s">
        <v>72</v>
      </c>
      <c r="E697" s="212" t="s">
        <v>1897</v>
      </c>
      <c r="F697" s="212" t="s">
        <v>1898</v>
      </c>
      <c r="G697" s="199"/>
      <c r="H697" s="199"/>
      <c r="I697" s="202"/>
      <c r="J697" s="213">
        <f>BK697</f>
        <v>0</v>
      </c>
      <c r="K697" s="199"/>
      <c r="L697" s="204"/>
      <c r="M697" s="205"/>
      <c r="N697" s="206"/>
      <c r="O697" s="206"/>
      <c r="P697" s="207">
        <f>SUM(P698:P735)</f>
        <v>0</v>
      </c>
      <c r="Q697" s="206"/>
      <c r="R697" s="207">
        <f>SUM(R698:R735)</f>
        <v>0.028330390000000004</v>
      </c>
      <c r="S697" s="206"/>
      <c r="T697" s="208">
        <f>SUM(T698:T735)</f>
        <v>1.2172942000000002</v>
      </c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R697" s="209" t="s">
        <v>82</v>
      </c>
      <c r="AT697" s="210" t="s">
        <v>72</v>
      </c>
      <c r="AU697" s="210" t="s">
        <v>80</v>
      </c>
      <c r="AY697" s="209" t="s">
        <v>160</v>
      </c>
      <c r="BK697" s="211">
        <f>SUM(BK698:BK735)</f>
        <v>0</v>
      </c>
    </row>
    <row r="698" s="2" customFormat="1" ht="16.5" customHeight="1">
      <c r="A698" s="40"/>
      <c r="B698" s="41"/>
      <c r="C698" s="214" t="s">
        <v>439</v>
      </c>
      <c r="D698" s="214" t="s">
        <v>163</v>
      </c>
      <c r="E698" s="215" t="s">
        <v>1899</v>
      </c>
      <c r="F698" s="216" t="s">
        <v>1900</v>
      </c>
      <c r="G698" s="217" t="s">
        <v>1381</v>
      </c>
      <c r="H698" s="218">
        <v>2.1499999999999999</v>
      </c>
      <c r="I698" s="219"/>
      <c r="J698" s="220">
        <f>ROUND(I698*H698,2)</f>
        <v>0</v>
      </c>
      <c r="K698" s="216" t="s">
        <v>1372</v>
      </c>
      <c r="L698" s="46"/>
      <c r="M698" s="221" t="s">
        <v>19</v>
      </c>
      <c r="N698" s="222" t="s">
        <v>44</v>
      </c>
      <c r="O698" s="86"/>
      <c r="P698" s="223">
        <f>O698*H698</f>
        <v>0</v>
      </c>
      <c r="Q698" s="223">
        <v>0</v>
      </c>
      <c r="R698" s="223">
        <f>Q698*H698</f>
        <v>0</v>
      </c>
      <c r="S698" s="223">
        <v>0.024649999999999998</v>
      </c>
      <c r="T698" s="224">
        <f>S698*H698</f>
        <v>0.052997499999999996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25" t="s">
        <v>189</v>
      </c>
      <c r="AT698" s="225" t="s">
        <v>163</v>
      </c>
      <c r="AU698" s="225" t="s">
        <v>82</v>
      </c>
      <c r="AY698" s="19" t="s">
        <v>160</v>
      </c>
      <c r="BE698" s="226">
        <f>IF(N698="základní",J698,0)</f>
        <v>0</v>
      </c>
      <c r="BF698" s="226">
        <f>IF(N698="snížená",J698,0)</f>
        <v>0</v>
      </c>
      <c r="BG698" s="226">
        <f>IF(N698="zákl. přenesená",J698,0)</f>
        <v>0</v>
      </c>
      <c r="BH698" s="226">
        <f>IF(N698="sníž. přenesená",J698,0)</f>
        <v>0</v>
      </c>
      <c r="BI698" s="226">
        <f>IF(N698="nulová",J698,0)</f>
        <v>0</v>
      </c>
      <c r="BJ698" s="19" t="s">
        <v>80</v>
      </c>
      <c r="BK698" s="226">
        <f>ROUND(I698*H698,2)</f>
        <v>0</v>
      </c>
      <c r="BL698" s="19" t="s">
        <v>189</v>
      </c>
      <c r="BM698" s="225" t="s">
        <v>668</v>
      </c>
    </row>
    <row r="699" s="2" customFormat="1">
      <c r="A699" s="40"/>
      <c r="B699" s="41"/>
      <c r="C699" s="42"/>
      <c r="D699" s="237" t="s">
        <v>1373</v>
      </c>
      <c r="E699" s="42"/>
      <c r="F699" s="238" t="s">
        <v>1901</v>
      </c>
      <c r="G699" s="42"/>
      <c r="H699" s="42"/>
      <c r="I699" s="234"/>
      <c r="J699" s="42"/>
      <c r="K699" s="42"/>
      <c r="L699" s="46"/>
      <c r="M699" s="235"/>
      <c r="N699" s="236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1373</v>
      </c>
      <c r="AU699" s="19" t="s">
        <v>82</v>
      </c>
    </row>
    <row r="700" s="13" customFormat="1">
      <c r="A700" s="13"/>
      <c r="B700" s="239"/>
      <c r="C700" s="240"/>
      <c r="D700" s="232" t="s">
        <v>1375</v>
      </c>
      <c r="E700" s="241" t="s">
        <v>19</v>
      </c>
      <c r="F700" s="242" t="s">
        <v>1902</v>
      </c>
      <c r="G700" s="240"/>
      <c r="H700" s="241" t="s">
        <v>19</v>
      </c>
      <c r="I700" s="243"/>
      <c r="J700" s="240"/>
      <c r="K700" s="240"/>
      <c r="L700" s="244"/>
      <c r="M700" s="245"/>
      <c r="N700" s="246"/>
      <c r="O700" s="246"/>
      <c r="P700" s="246"/>
      <c r="Q700" s="246"/>
      <c r="R700" s="246"/>
      <c r="S700" s="246"/>
      <c r="T700" s="247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8" t="s">
        <v>1375</v>
      </c>
      <c r="AU700" s="248" t="s">
        <v>82</v>
      </c>
      <c r="AV700" s="13" t="s">
        <v>80</v>
      </c>
      <c r="AW700" s="13" t="s">
        <v>35</v>
      </c>
      <c r="AX700" s="13" t="s">
        <v>73</v>
      </c>
      <c r="AY700" s="248" t="s">
        <v>160</v>
      </c>
    </row>
    <row r="701" s="14" customFormat="1">
      <c r="A701" s="14"/>
      <c r="B701" s="249"/>
      <c r="C701" s="250"/>
      <c r="D701" s="232" t="s">
        <v>1375</v>
      </c>
      <c r="E701" s="251" t="s">
        <v>19</v>
      </c>
      <c r="F701" s="252" t="s">
        <v>1903</v>
      </c>
      <c r="G701" s="250"/>
      <c r="H701" s="253">
        <v>2.1499999999999999</v>
      </c>
      <c r="I701" s="254"/>
      <c r="J701" s="250"/>
      <c r="K701" s="250"/>
      <c r="L701" s="255"/>
      <c r="M701" s="256"/>
      <c r="N701" s="257"/>
      <c r="O701" s="257"/>
      <c r="P701" s="257"/>
      <c r="Q701" s="257"/>
      <c r="R701" s="257"/>
      <c r="S701" s="257"/>
      <c r="T701" s="258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9" t="s">
        <v>1375</v>
      </c>
      <c r="AU701" s="259" t="s">
        <v>82</v>
      </c>
      <c r="AV701" s="14" t="s">
        <v>82</v>
      </c>
      <c r="AW701" s="14" t="s">
        <v>35</v>
      </c>
      <c r="AX701" s="14" t="s">
        <v>73</v>
      </c>
      <c r="AY701" s="259" t="s">
        <v>160</v>
      </c>
    </row>
    <row r="702" s="15" customFormat="1">
      <c r="A702" s="15"/>
      <c r="B702" s="260"/>
      <c r="C702" s="261"/>
      <c r="D702" s="232" t="s">
        <v>1375</v>
      </c>
      <c r="E702" s="262" t="s">
        <v>19</v>
      </c>
      <c r="F702" s="263" t="s">
        <v>1377</v>
      </c>
      <c r="G702" s="261"/>
      <c r="H702" s="264">
        <v>2.1499999999999999</v>
      </c>
      <c r="I702" s="265"/>
      <c r="J702" s="261"/>
      <c r="K702" s="261"/>
      <c r="L702" s="266"/>
      <c r="M702" s="267"/>
      <c r="N702" s="268"/>
      <c r="O702" s="268"/>
      <c r="P702" s="268"/>
      <c r="Q702" s="268"/>
      <c r="R702" s="268"/>
      <c r="S702" s="268"/>
      <c r="T702" s="269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70" t="s">
        <v>1375</v>
      </c>
      <c r="AU702" s="270" t="s">
        <v>82</v>
      </c>
      <c r="AV702" s="15" t="s">
        <v>167</v>
      </c>
      <c r="AW702" s="15" t="s">
        <v>35</v>
      </c>
      <c r="AX702" s="15" t="s">
        <v>80</v>
      </c>
      <c r="AY702" s="270" t="s">
        <v>160</v>
      </c>
    </row>
    <row r="703" s="2" customFormat="1" ht="16.5" customHeight="1">
      <c r="A703" s="40"/>
      <c r="B703" s="41"/>
      <c r="C703" s="214" t="s">
        <v>442</v>
      </c>
      <c r="D703" s="214" t="s">
        <v>163</v>
      </c>
      <c r="E703" s="215" t="s">
        <v>1904</v>
      </c>
      <c r="F703" s="216" t="s">
        <v>1905</v>
      </c>
      <c r="G703" s="217" t="s">
        <v>1381</v>
      </c>
      <c r="H703" s="218">
        <v>2.1499999999999999</v>
      </c>
      <c r="I703" s="219"/>
      <c r="J703" s="220">
        <f>ROUND(I703*H703,2)</f>
        <v>0</v>
      </c>
      <c r="K703" s="216" t="s">
        <v>1372</v>
      </c>
      <c r="L703" s="46"/>
      <c r="M703" s="221" t="s">
        <v>19</v>
      </c>
      <c r="N703" s="222" t="s">
        <v>44</v>
      </c>
      <c r="O703" s="86"/>
      <c r="P703" s="223">
        <f>O703*H703</f>
        <v>0</v>
      </c>
      <c r="Q703" s="223">
        <v>0</v>
      </c>
      <c r="R703" s="223">
        <f>Q703*H703</f>
        <v>0</v>
      </c>
      <c r="S703" s="223">
        <v>0.0080000000000000002</v>
      </c>
      <c r="T703" s="224">
        <f>S703*H703</f>
        <v>0.0172</v>
      </c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R703" s="225" t="s">
        <v>189</v>
      </c>
      <c r="AT703" s="225" t="s">
        <v>163</v>
      </c>
      <c r="AU703" s="225" t="s">
        <v>82</v>
      </c>
      <c r="AY703" s="19" t="s">
        <v>160</v>
      </c>
      <c r="BE703" s="226">
        <f>IF(N703="základní",J703,0)</f>
        <v>0</v>
      </c>
      <c r="BF703" s="226">
        <f>IF(N703="snížená",J703,0)</f>
        <v>0</v>
      </c>
      <c r="BG703" s="226">
        <f>IF(N703="zákl. přenesená",J703,0)</f>
        <v>0</v>
      </c>
      <c r="BH703" s="226">
        <f>IF(N703="sníž. přenesená",J703,0)</f>
        <v>0</v>
      </c>
      <c r="BI703" s="226">
        <f>IF(N703="nulová",J703,0)</f>
        <v>0</v>
      </c>
      <c r="BJ703" s="19" t="s">
        <v>80</v>
      </c>
      <c r="BK703" s="226">
        <f>ROUND(I703*H703,2)</f>
        <v>0</v>
      </c>
      <c r="BL703" s="19" t="s">
        <v>189</v>
      </c>
      <c r="BM703" s="225" t="s">
        <v>672</v>
      </c>
    </row>
    <row r="704" s="2" customFormat="1">
      <c r="A704" s="40"/>
      <c r="B704" s="41"/>
      <c r="C704" s="42"/>
      <c r="D704" s="237" t="s">
        <v>1373</v>
      </c>
      <c r="E704" s="42"/>
      <c r="F704" s="238" t="s">
        <v>1906</v>
      </c>
      <c r="G704" s="42"/>
      <c r="H704" s="42"/>
      <c r="I704" s="234"/>
      <c r="J704" s="42"/>
      <c r="K704" s="42"/>
      <c r="L704" s="46"/>
      <c r="M704" s="235"/>
      <c r="N704" s="236"/>
      <c r="O704" s="86"/>
      <c r="P704" s="86"/>
      <c r="Q704" s="86"/>
      <c r="R704" s="86"/>
      <c r="S704" s="86"/>
      <c r="T704" s="87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T704" s="19" t="s">
        <v>1373</v>
      </c>
      <c r="AU704" s="19" t="s">
        <v>82</v>
      </c>
    </row>
    <row r="705" s="13" customFormat="1">
      <c r="A705" s="13"/>
      <c r="B705" s="239"/>
      <c r="C705" s="240"/>
      <c r="D705" s="232" t="s">
        <v>1375</v>
      </c>
      <c r="E705" s="241" t="s">
        <v>19</v>
      </c>
      <c r="F705" s="242" t="s">
        <v>1902</v>
      </c>
      <c r="G705" s="240"/>
      <c r="H705" s="241" t="s">
        <v>19</v>
      </c>
      <c r="I705" s="243"/>
      <c r="J705" s="240"/>
      <c r="K705" s="240"/>
      <c r="L705" s="244"/>
      <c r="M705" s="245"/>
      <c r="N705" s="246"/>
      <c r="O705" s="246"/>
      <c r="P705" s="246"/>
      <c r="Q705" s="246"/>
      <c r="R705" s="246"/>
      <c r="S705" s="246"/>
      <c r="T705" s="247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8" t="s">
        <v>1375</v>
      </c>
      <c r="AU705" s="248" t="s">
        <v>82</v>
      </c>
      <c r="AV705" s="13" t="s">
        <v>80</v>
      </c>
      <c r="AW705" s="13" t="s">
        <v>35</v>
      </c>
      <c r="AX705" s="13" t="s">
        <v>73</v>
      </c>
      <c r="AY705" s="248" t="s">
        <v>160</v>
      </c>
    </row>
    <row r="706" s="14" customFormat="1">
      <c r="A706" s="14"/>
      <c r="B706" s="249"/>
      <c r="C706" s="250"/>
      <c r="D706" s="232" t="s">
        <v>1375</v>
      </c>
      <c r="E706" s="251" t="s">
        <v>19</v>
      </c>
      <c r="F706" s="252" t="s">
        <v>1903</v>
      </c>
      <c r="G706" s="250"/>
      <c r="H706" s="253">
        <v>2.1499999999999999</v>
      </c>
      <c r="I706" s="254"/>
      <c r="J706" s="250"/>
      <c r="K706" s="250"/>
      <c r="L706" s="255"/>
      <c r="M706" s="256"/>
      <c r="N706" s="257"/>
      <c r="O706" s="257"/>
      <c r="P706" s="257"/>
      <c r="Q706" s="257"/>
      <c r="R706" s="257"/>
      <c r="S706" s="257"/>
      <c r="T706" s="258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9" t="s">
        <v>1375</v>
      </c>
      <c r="AU706" s="259" t="s">
        <v>82</v>
      </c>
      <c r="AV706" s="14" t="s">
        <v>82</v>
      </c>
      <c r="AW706" s="14" t="s">
        <v>35</v>
      </c>
      <c r="AX706" s="14" t="s">
        <v>73</v>
      </c>
      <c r="AY706" s="259" t="s">
        <v>160</v>
      </c>
    </row>
    <row r="707" s="15" customFormat="1">
      <c r="A707" s="15"/>
      <c r="B707" s="260"/>
      <c r="C707" s="261"/>
      <c r="D707" s="232" t="s">
        <v>1375</v>
      </c>
      <c r="E707" s="262" t="s">
        <v>19</v>
      </c>
      <c r="F707" s="263" t="s">
        <v>1377</v>
      </c>
      <c r="G707" s="261"/>
      <c r="H707" s="264">
        <v>2.1499999999999999</v>
      </c>
      <c r="I707" s="265"/>
      <c r="J707" s="261"/>
      <c r="K707" s="261"/>
      <c r="L707" s="266"/>
      <c r="M707" s="267"/>
      <c r="N707" s="268"/>
      <c r="O707" s="268"/>
      <c r="P707" s="268"/>
      <c r="Q707" s="268"/>
      <c r="R707" s="268"/>
      <c r="S707" s="268"/>
      <c r="T707" s="269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70" t="s">
        <v>1375</v>
      </c>
      <c r="AU707" s="270" t="s">
        <v>82</v>
      </c>
      <c r="AV707" s="15" t="s">
        <v>167</v>
      </c>
      <c r="AW707" s="15" t="s">
        <v>35</v>
      </c>
      <c r="AX707" s="15" t="s">
        <v>80</v>
      </c>
      <c r="AY707" s="270" t="s">
        <v>160</v>
      </c>
    </row>
    <row r="708" s="2" customFormat="1" ht="16.5" customHeight="1">
      <c r="A708" s="40"/>
      <c r="B708" s="41"/>
      <c r="C708" s="214" t="s">
        <v>445</v>
      </c>
      <c r="D708" s="214" t="s">
        <v>163</v>
      </c>
      <c r="E708" s="215" t="s">
        <v>1907</v>
      </c>
      <c r="F708" s="216" t="s">
        <v>1908</v>
      </c>
      <c r="G708" s="217" t="s">
        <v>166</v>
      </c>
      <c r="H708" s="218">
        <v>32.82</v>
      </c>
      <c r="I708" s="219"/>
      <c r="J708" s="220">
        <f>ROUND(I708*H708,2)</f>
        <v>0</v>
      </c>
      <c r="K708" s="216" t="s">
        <v>1372</v>
      </c>
      <c r="L708" s="46"/>
      <c r="M708" s="221" t="s">
        <v>19</v>
      </c>
      <c r="N708" s="222" t="s">
        <v>44</v>
      </c>
      <c r="O708" s="86"/>
      <c r="P708" s="223">
        <f>O708*H708</f>
        <v>0</v>
      </c>
      <c r="Q708" s="223">
        <v>0</v>
      </c>
      <c r="R708" s="223">
        <f>Q708*H708</f>
        <v>0</v>
      </c>
      <c r="S708" s="223">
        <v>0</v>
      </c>
      <c r="T708" s="224">
        <f>S708*H708</f>
        <v>0</v>
      </c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R708" s="225" t="s">
        <v>189</v>
      </c>
      <c r="AT708" s="225" t="s">
        <v>163</v>
      </c>
      <c r="AU708" s="225" t="s">
        <v>82</v>
      </c>
      <c r="AY708" s="19" t="s">
        <v>160</v>
      </c>
      <c r="BE708" s="226">
        <f>IF(N708="základní",J708,0)</f>
        <v>0</v>
      </c>
      <c r="BF708" s="226">
        <f>IF(N708="snížená",J708,0)</f>
        <v>0</v>
      </c>
      <c r="BG708" s="226">
        <f>IF(N708="zákl. přenesená",J708,0)</f>
        <v>0</v>
      </c>
      <c r="BH708" s="226">
        <f>IF(N708="sníž. přenesená",J708,0)</f>
        <v>0</v>
      </c>
      <c r="BI708" s="226">
        <f>IF(N708="nulová",J708,0)</f>
        <v>0</v>
      </c>
      <c r="BJ708" s="19" t="s">
        <v>80</v>
      </c>
      <c r="BK708" s="226">
        <f>ROUND(I708*H708,2)</f>
        <v>0</v>
      </c>
      <c r="BL708" s="19" t="s">
        <v>189</v>
      </c>
      <c r="BM708" s="225" t="s">
        <v>675</v>
      </c>
    </row>
    <row r="709" s="2" customFormat="1">
      <c r="A709" s="40"/>
      <c r="B709" s="41"/>
      <c r="C709" s="42"/>
      <c r="D709" s="237" t="s">
        <v>1373</v>
      </c>
      <c r="E709" s="42"/>
      <c r="F709" s="238" t="s">
        <v>1909</v>
      </c>
      <c r="G709" s="42"/>
      <c r="H709" s="42"/>
      <c r="I709" s="234"/>
      <c r="J709" s="42"/>
      <c r="K709" s="42"/>
      <c r="L709" s="46"/>
      <c r="M709" s="235"/>
      <c r="N709" s="236"/>
      <c r="O709" s="86"/>
      <c r="P709" s="86"/>
      <c r="Q709" s="86"/>
      <c r="R709" s="86"/>
      <c r="S709" s="86"/>
      <c r="T709" s="87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T709" s="19" t="s">
        <v>1373</v>
      </c>
      <c r="AU709" s="19" t="s">
        <v>82</v>
      </c>
    </row>
    <row r="710" s="13" customFormat="1">
      <c r="A710" s="13"/>
      <c r="B710" s="239"/>
      <c r="C710" s="240"/>
      <c r="D710" s="232" t="s">
        <v>1375</v>
      </c>
      <c r="E710" s="241" t="s">
        <v>19</v>
      </c>
      <c r="F710" s="242" t="s">
        <v>1659</v>
      </c>
      <c r="G710" s="240"/>
      <c r="H710" s="241" t="s">
        <v>19</v>
      </c>
      <c r="I710" s="243"/>
      <c r="J710" s="240"/>
      <c r="K710" s="240"/>
      <c r="L710" s="244"/>
      <c r="M710" s="245"/>
      <c r="N710" s="246"/>
      <c r="O710" s="246"/>
      <c r="P710" s="246"/>
      <c r="Q710" s="246"/>
      <c r="R710" s="246"/>
      <c r="S710" s="246"/>
      <c r="T710" s="247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8" t="s">
        <v>1375</v>
      </c>
      <c r="AU710" s="248" t="s">
        <v>82</v>
      </c>
      <c r="AV710" s="13" t="s">
        <v>80</v>
      </c>
      <c r="AW710" s="13" t="s">
        <v>35</v>
      </c>
      <c r="AX710" s="13" t="s">
        <v>73</v>
      </c>
      <c r="AY710" s="248" t="s">
        <v>160</v>
      </c>
    </row>
    <row r="711" s="14" customFormat="1">
      <c r="A711" s="14"/>
      <c r="B711" s="249"/>
      <c r="C711" s="250"/>
      <c r="D711" s="232" t="s">
        <v>1375</v>
      </c>
      <c r="E711" s="251" t="s">
        <v>19</v>
      </c>
      <c r="F711" s="252" t="s">
        <v>1910</v>
      </c>
      <c r="G711" s="250"/>
      <c r="H711" s="253">
        <v>32.82</v>
      </c>
      <c r="I711" s="254"/>
      <c r="J711" s="250"/>
      <c r="K711" s="250"/>
      <c r="L711" s="255"/>
      <c r="M711" s="256"/>
      <c r="N711" s="257"/>
      <c r="O711" s="257"/>
      <c r="P711" s="257"/>
      <c r="Q711" s="257"/>
      <c r="R711" s="257"/>
      <c r="S711" s="257"/>
      <c r="T711" s="258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9" t="s">
        <v>1375</v>
      </c>
      <c r="AU711" s="259" t="s">
        <v>82</v>
      </c>
      <c r="AV711" s="14" t="s">
        <v>82</v>
      </c>
      <c r="AW711" s="14" t="s">
        <v>35</v>
      </c>
      <c r="AX711" s="14" t="s">
        <v>73</v>
      </c>
      <c r="AY711" s="259" t="s">
        <v>160</v>
      </c>
    </row>
    <row r="712" s="15" customFormat="1">
      <c r="A712" s="15"/>
      <c r="B712" s="260"/>
      <c r="C712" s="261"/>
      <c r="D712" s="232" t="s">
        <v>1375</v>
      </c>
      <c r="E712" s="262" t="s">
        <v>19</v>
      </c>
      <c r="F712" s="263" t="s">
        <v>1377</v>
      </c>
      <c r="G712" s="261"/>
      <c r="H712" s="264">
        <v>32.82</v>
      </c>
      <c r="I712" s="265"/>
      <c r="J712" s="261"/>
      <c r="K712" s="261"/>
      <c r="L712" s="266"/>
      <c r="M712" s="267"/>
      <c r="N712" s="268"/>
      <c r="O712" s="268"/>
      <c r="P712" s="268"/>
      <c r="Q712" s="268"/>
      <c r="R712" s="268"/>
      <c r="S712" s="268"/>
      <c r="T712" s="269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70" t="s">
        <v>1375</v>
      </c>
      <c r="AU712" s="270" t="s">
        <v>82</v>
      </c>
      <c r="AV712" s="15" t="s">
        <v>167</v>
      </c>
      <c r="AW712" s="15" t="s">
        <v>35</v>
      </c>
      <c r="AX712" s="15" t="s">
        <v>80</v>
      </c>
      <c r="AY712" s="270" t="s">
        <v>160</v>
      </c>
    </row>
    <row r="713" s="2" customFormat="1" ht="16.5" customHeight="1">
      <c r="A713" s="40"/>
      <c r="B713" s="41"/>
      <c r="C713" s="214" t="s">
        <v>448</v>
      </c>
      <c r="D713" s="214" t="s">
        <v>163</v>
      </c>
      <c r="E713" s="215" t="s">
        <v>1911</v>
      </c>
      <c r="F713" s="216" t="s">
        <v>1912</v>
      </c>
      <c r="G713" s="217" t="s">
        <v>1381</v>
      </c>
      <c r="H713" s="218">
        <v>35.078000000000003</v>
      </c>
      <c r="I713" s="219"/>
      <c r="J713" s="220">
        <f>ROUND(I713*H713,2)</f>
        <v>0</v>
      </c>
      <c r="K713" s="216" t="s">
        <v>1372</v>
      </c>
      <c r="L713" s="46"/>
      <c r="M713" s="221" t="s">
        <v>19</v>
      </c>
      <c r="N713" s="222" t="s">
        <v>44</v>
      </c>
      <c r="O713" s="86"/>
      <c r="P713" s="223">
        <f>O713*H713</f>
        <v>0</v>
      </c>
      <c r="Q713" s="223">
        <v>0</v>
      </c>
      <c r="R713" s="223">
        <f>Q713*H713</f>
        <v>0</v>
      </c>
      <c r="S713" s="223">
        <v>0.024649999999999998</v>
      </c>
      <c r="T713" s="224">
        <f>S713*H713</f>
        <v>0.86467269999999996</v>
      </c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R713" s="225" t="s">
        <v>189</v>
      </c>
      <c r="AT713" s="225" t="s">
        <v>163</v>
      </c>
      <c r="AU713" s="225" t="s">
        <v>82</v>
      </c>
      <c r="AY713" s="19" t="s">
        <v>160</v>
      </c>
      <c r="BE713" s="226">
        <f>IF(N713="základní",J713,0)</f>
        <v>0</v>
      </c>
      <c r="BF713" s="226">
        <f>IF(N713="snížená",J713,0)</f>
        <v>0</v>
      </c>
      <c r="BG713" s="226">
        <f>IF(N713="zákl. přenesená",J713,0)</f>
        <v>0</v>
      </c>
      <c r="BH713" s="226">
        <f>IF(N713="sníž. přenesená",J713,0)</f>
        <v>0</v>
      </c>
      <c r="BI713" s="226">
        <f>IF(N713="nulová",J713,0)</f>
        <v>0</v>
      </c>
      <c r="BJ713" s="19" t="s">
        <v>80</v>
      </c>
      <c r="BK713" s="226">
        <f>ROUND(I713*H713,2)</f>
        <v>0</v>
      </c>
      <c r="BL713" s="19" t="s">
        <v>189</v>
      </c>
      <c r="BM713" s="225" t="s">
        <v>679</v>
      </c>
    </row>
    <row r="714" s="2" customFormat="1">
      <c r="A714" s="40"/>
      <c r="B714" s="41"/>
      <c r="C714" s="42"/>
      <c r="D714" s="237" t="s">
        <v>1373</v>
      </c>
      <c r="E714" s="42"/>
      <c r="F714" s="238" t="s">
        <v>1913</v>
      </c>
      <c r="G714" s="42"/>
      <c r="H714" s="42"/>
      <c r="I714" s="234"/>
      <c r="J714" s="42"/>
      <c r="K714" s="42"/>
      <c r="L714" s="46"/>
      <c r="M714" s="235"/>
      <c r="N714" s="236"/>
      <c r="O714" s="86"/>
      <c r="P714" s="86"/>
      <c r="Q714" s="86"/>
      <c r="R714" s="86"/>
      <c r="S714" s="86"/>
      <c r="T714" s="87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T714" s="19" t="s">
        <v>1373</v>
      </c>
      <c r="AU714" s="19" t="s">
        <v>82</v>
      </c>
    </row>
    <row r="715" s="13" customFormat="1">
      <c r="A715" s="13"/>
      <c r="B715" s="239"/>
      <c r="C715" s="240"/>
      <c r="D715" s="232" t="s">
        <v>1375</v>
      </c>
      <c r="E715" s="241" t="s">
        <v>19</v>
      </c>
      <c r="F715" s="242" t="s">
        <v>1677</v>
      </c>
      <c r="G715" s="240"/>
      <c r="H715" s="241" t="s">
        <v>19</v>
      </c>
      <c r="I715" s="243"/>
      <c r="J715" s="240"/>
      <c r="K715" s="240"/>
      <c r="L715" s="244"/>
      <c r="M715" s="245"/>
      <c r="N715" s="246"/>
      <c r="O715" s="246"/>
      <c r="P715" s="246"/>
      <c r="Q715" s="246"/>
      <c r="R715" s="246"/>
      <c r="S715" s="246"/>
      <c r="T715" s="247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8" t="s">
        <v>1375</v>
      </c>
      <c r="AU715" s="248" t="s">
        <v>82</v>
      </c>
      <c r="AV715" s="13" t="s">
        <v>80</v>
      </c>
      <c r="AW715" s="13" t="s">
        <v>35</v>
      </c>
      <c r="AX715" s="13" t="s">
        <v>73</v>
      </c>
      <c r="AY715" s="248" t="s">
        <v>160</v>
      </c>
    </row>
    <row r="716" s="14" customFormat="1">
      <c r="A716" s="14"/>
      <c r="B716" s="249"/>
      <c r="C716" s="250"/>
      <c r="D716" s="232" t="s">
        <v>1375</v>
      </c>
      <c r="E716" s="251" t="s">
        <v>19</v>
      </c>
      <c r="F716" s="252" t="s">
        <v>1678</v>
      </c>
      <c r="G716" s="250"/>
      <c r="H716" s="253">
        <v>23.478000000000002</v>
      </c>
      <c r="I716" s="254"/>
      <c r="J716" s="250"/>
      <c r="K716" s="250"/>
      <c r="L716" s="255"/>
      <c r="M716" s="256"/>
      <c r="N716" s="257"/>
      <c r="O716" s="257"/>
      <c r="P716" s="257"/>
      <c r="Q716" s="257"/>
      <c r="R716" s="257"/>
      <c r="S716" s="257"/>
      <c r="T716" s="258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9" t="s">
        <v>1375</v>
      </c>
      <c r="AU716" s="259" t="s">
        <v>82</v>
      </c>
      <c r="AV716" s="14" t="s">
        <v>82</v>
      </c>
      <c r="AW716" s="14" t="s">
        <v>35</v>
      </c>
      <c r="AX716" s="14" t="s">
        <v>73</v>
      </c>
      <c r="AY716" s="259" t="s">
        <v>160</v>
      </c>
    </row>
    <row r="717" s="14" customFormat="1">
      <c r="A717" s="14"/>
      <c r="B717" s="249"/>
      <c r="C717" s="250"/>
      <c r="D717" s="232" t="s">
        <v>1375</v>
      </c>
      <c r="E717" s="251" t="s">
        <v>19</v>
      </c>
      <c r="F717" s="252" t="s">
        <v>1914</v>
      </c>
      <c r="G717" s="250"/>
      <c r="H717" s="253">
        <v>11.6</v>
      </c>
      <c r="I717" s="254"/>
      <c r="J717" s="250"/>
      <c r="K717" s="250"/>
      <c r="L717" s="255"/>
      <c r="M717" s="256"/>
      <c r="N717" s="257"/>
      <c r="O717" s="257"/>
      <c r="P717" s="257"/>
      <c r="Q717" s="257"/>
      <c r="R717" s="257"/>
      <c r="S717" s="257"/>
      <c r="T717" s="258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9" t="s">
        <v>1375</v>
      </c>
      <c r="AU717" s="259" t="s">
        <v>82</v>
      </c>
      <c r="AV717" s="14" t="s">
        <v>82</v>
      </c>
      <c r="AW717" s="14" t="s">
        <v>35</v>
      </c>
      <c r="AX717" s="14" t="s">
        <v>73</v>
      </c>
      <c r="AY717" s="259" t="s">
        <v>160</v>
      </c>
    </row>
    <row r="718" s="15" customFormat="1">
      <c r="A718" s="15"/>
      <c r="B718" s="260"/>
      <c r="C718" s="261"/>
      <c r="D718" s="232" t="s">
        <v>1375</v>
      </c>
      <c r="E718" s="262" t="s">
        <v>19</v>
      </c>
      <c r="F718" s="263" t="s">
        <v>1377</v>
      </c>
      <c r="G718" s="261"/>
      <c r="H718" s="264">
        <v>35.078000000000003</v>
      </c>
      <c r="I718" s="265"/>
      <c r="J718" s="261"/>
      <c r="K718" s="261"/>
      <c r="L718" s="266"/>
      <c r="M718" s="267"/>
      <c r="N718" s="268"/>
      <c r="O718" s="268"/>
      <c r="P718" s="268"/>
      <c r="Q718" s="268"/>
      <c r="R718" s="268"/>
      <c r="S718" s="268"/>
      <c r="T718" s="269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70" t="s">
        <v>1375</v>
      </c>
      <c r="AU718" s="270" t="s">
        <v>82</v>
      </c>
      <c r="AV718" s="15" t="s">
        <v>167</v>
      </c>
      <c r="AW718" s="15" t="s">
        <v>35</v>
      </c>
      <c r="AX718" s="15" t="s">
        <v>80</v>
      </c>
      <c r="AY718" s="270" t="s">
        <v>160</v>
      </c>
    </row>
    <row r="719" s="2" customFormat="1" ht="16.5" customHeight="1">
      <c r="A719" s="40"/>
      <c r="B719" s="41"/>
      <c r="C719" s="214" t="s">
        <v>451</v>
      </c>
      <c r="D719" s="214" t="s">
        <v>163</v>
      </c>
      <c r="E719" s="215" t="s">
        <v>1915</v>
      </c>
      <c r="F719" s="216" t="s">
        <v>1916</v>
      </c>
      <c r="G719" s="217" t="s">
        <v>1381</v>
      </c>
      <c r="H719" s="218">
        <v>35.078000000000003</v>
      </c>
      <c r="I719" s="219"/>
      <c r="J719" s="220">
        <f>ROUND(I719*H719,2)</f>
        <v>0</v>
      </c>
      <c r="K719" s="216" t="s">
        <v>1372</v>
      </c>
      <c r="L719" s="46"/>
      <c r="M719" s="221" t="s">
        <v>19</v>
      </c>
      <c r="N719" s="222" t="s">
        <v>44</v>
      </c>
      <c r="O719" s="86"/>
      <c r="P719" s="223">
        <f>O719*H719</f>
        <v>0</v>
      </c>
      <c r="Q719" s="223">
        <v>0</v>
      </c>
      <c r="R719" s="223">
        <f>Q719*H719</f>
        <v>0</v>
      </c>
      <c r="S719" s="223">
        <v>0.0080000000000000002</v>
      </c>
      <c r="T719" s="224">
        <f>S719*H719</f>
        <v>0.28062400000000004</v>
      </c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R719" s="225" t="s">
        <v>189</v>
      </c>
      <c r="AT719" s="225" t="s">
        <v>163</v>
      </c>
      <c r="AU719" s="225" t="s">
        <v>82</v>
      </c>
      <c r="AY719" s="19" t="s">
        <v>160</v>
      </c>
      <c r="BE719" s="226">
        <f>IF(N719="základní",J719,0)</f>
        <v>0</v>
      </c>
      <c r="BF719" s="226">
        <f>IF(N719="snížená",J719,0)</f>
        <v>0</v>
      </c>
      <c r="BG719" s="226">
        <f>IF(N719="zákl. přenesená",J719,0)</f>
        <v>0</v>
      </c>
      <c r="BH719" s="226">
        <f>IF(N719="sníž. přenesená",J719,0)</f>
        <v>0</v>
      </c>
      <c r="BI719" s="226">
        <f>IF(N719="nulová",J719,0)</f>
        <v>0</v>
      </c>
      <c r="BJ719" s="19" t="s">
        <v>80</v>
      </c>
      <c r="BK719" s="226">
        <f>ROUND(I719*H719,2)</f>
        <v>0</v>
      </c>
      <c r="BL719" s="19" t="s">
        <v>189</v>
      </c>
      <c r="BM719" s="225" t="s">
        <v>682</v>
      </c>
    </row>
    <row r="720" s="2" customFormat="1">
      <c r="A720" s="40"/>
      <c r="B720" s="41"/>
      <c r="C720" s="42"/>
      <c r="D720" s="237" t="s">
        <v>1373</v>
      </c>
      <c r="E720" s="42"/>
      <c r="F720" s="238" t="s">
        <v>1917</v>
      </c>
      <c r="G720" s="42"/>
      <c r="H720" s="42"/>
      <c r="I720" s="234"/>
      <c r="J720" s="42"/>
      <c r="K720" s="42"/>
      <c r="L720" s="46"/>
      <c r="M720" s="235"/>
      <c r="N720" s="236"/>
      <c r="O720" s="86"/>
      <c r="P720" s="86"/>
      <c r="Q720" s="86"/>
      <c r="R720" s="86"/>
      <c r="S720" s="86"/>
      <c r="T720" s="87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9" t="s">
        <v>1373</v>
      </c>
      <c r="AU720" s="19" t="s">
        <v>82</v>
      </c>
    </row>
    <row r="721" s="13" customFormat="1">
      <c r="A721" s="13"/>
      <c r="B721" s="239"/>
      <c r="C721" s="240"/>
      <c r="D721" s="232" t="s">
        <v>1375</v>
      </c>
      <c r="E721" s="241" t="s">
        <v>19</v>
      </c>
      <c r="F721" s="242" t="s">
        <v>1677</v>
      </c>
      <c r="G721" s="240"/>
      <c r="H721" s="241" t="s">
        <v>19</v>
      </c>
      <c r="I721" s="243"/>
      <c r="J721" s="240"/>
      <c r="K721" s="240"/>
      <c r="L721" s="244"/>
      <c r="M721" s="245"/>
      <c r="N721" s="246"/>
      <c r="O721" s="246"/>
      <c r="P721" s="246"/>
      <c r="Q721" s="246"/>
      <c r="R721" s="246"/>
      <c r="S721" s="246"/>
      <c r="T721" s="247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8" t="s">
        <v>1375</v>
      </c>
      <c r="AU721" s="248" t="s">
        <v>82</v>
      </c>
      <c r="AV721" s="13" t="s">
        <v>80</v>
      </c>
      <c r="AW721" s="13" t="s">
        <v>35</v>
      </c>
      <c r="AX721" s="13" t="s">
        <v>73</v>
      </c>
      <c r="AY721" s="248" t="s">
        <v>160</v>
      </c>
    </row>
    <row r="722" s="14" customFormat="1">
      <c r="A722" s="14"/>
      <c r="B722" s="249"/>
      <c r="C722" s="250"/>
      <c r="D722" s="232" t="s">
        <v>1375</v>
      </c>
      <c r="E722" s="251" t="s">
        <v>19</v>
      </c>
      <c r="F722" s="252" t="s">
        <v>1678</v>
      </c>
      <c r="G722" s="250"/>
      <c r="H722" s="253">
        <v>23.478000000000002</v>
      </c>
      <c r="I722" s="254"/>
      <c r="J722" s="250"/>
      <c r="K722" s="250"/>
      <c r="L722" s="255"/>
      <c r="M722" s="256"/>
      <c r="N722" s="257"/>
      <c r="O722" s="257"/>
      <c r="P722" s="257"/>
      <c r="Q722" s="257"/>
      <c r="R722" s="257"/>
      <c r="S722" s="257"/>
      <c r="T722" s="258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9" t="s">
        <v>1375</v>
      </c>
      <c r="AU722" s="259" t="s">
        <v>82</v>
      </c>
      <c r="AV722" s="14" t="s">
        <v>82</v>
      </c>
      <c r="AW722" s="14" t="s">
        <v>35</v>
      </c>
      <c r="AX722" s="14" t="s">
        <v>73</v>
      </c>
      <c r="AY722" s="259" t="s">
        <v>160</v>
      </c>
    </row>
    <row r="723" s="14" customFormat="1">
      <c r="A723" s="14"/>
      <c r="B723" s="249"/>
      <c r="C723" s="250"/>
      <c r="D723" s="232" t="s">
        <v>1375</v>
      </c>
      <c r="E723" s="251" t="s">
        <v>19</v>
      </c>
      <c r="F723" s="252" t="s">
        <v>1914</v>
      </c>
      <c r="G723" s="250"/>
      <c r="H723" s="253">
        <v>11.6</v>
      </c>
      <c r="I723" s="254"/>
      <c r="J723" s="250"/>
      <c r="K723" s="250"/>
      <c r="L723" s="255"/>
      <c r="M723" s="256"/>
      <c r="N723" s="257"/>
      <c r="O723" s="257"/>
      <c r="P723" s="257"/>
      <c r="Q723" s="257"/>
      <c r="R723" s="257"/>
      <c r="S723" s="257"/>
      <c r="T723" s="258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9" t="s">
        <v>1375</v>
      </c>
      <c r="AU723" s="259" t="s">
        <v>82</v>
      </c>
      <c r="AV723" s="14" t="s">
        <v>82</v>
      </c>
      <c r="AW723" s="14" t="s">
        <v>35</v>
      </c>
      <c r="AX723" s="14" t="s">
        <v>73</v>
      </c>
      <c r="AY723" s="259" t="s">
        <v>160</v>
      </c>
    </row>
    <row r="724" s="15" customFormat="1">
      <c r="A724" s="15"/>
      <c r="B724" s="260"/>
      <c r="C724" s="261"/>
      <c r="D724" s="232" t="s">
        <v>1375</v>
      </c>
      <c r="E724" s="262" t="s">
        <v>19</v>
      </c>
      <c r="F724" s="263" t="s">
        <v>1377</v>
      </c>
      <c r="G724" s="261"/>
      <c r="H724" s="264">
        <v>35.078000000000003</v>
      </c>
      <c r="I724" s="265"/>
      <c r="J724" s="261"/>
      <c r="K724" s="261"/>
      <c r="L724" s="266"/>
      <c r="M724" s="267"/>
      <c r="N724" s="268"/>
      <c r="O724" s="268"/>
      <c r="P724" s="268"/>
      <c r="Q724" s="268"/>
      <c r="R724" s="268"/>
      <c r="S724" s="268"/>
      <c r="T724" s="269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70" t="s">
        <v>1375</v>
      </c>
      <c r="AU724" s="270" t="s">
        <v>82</v>
      </c>
      <c r="AV724" s="15" t="s">
        <v>167</v>
      </c>
      <c r="AW724" s="15" t="s">
        <v>35</v>
      </c>
      <c r="AX724" s="15" t="s">
        <v>80</v>
      </c>
      <c r="AY724" s="270" t="s">
        <v>160</v>
      </c>
    </row>
    <row r="725" s="2" customFormat="1" ht="16.5" customHeight="1">
      <c r="A725" s="40"/>
      <c r="B725" s="41"/>
      <c r="C725" s="214" t="s">
        <v>454</v>
      </c>
      <c r="D725" s="214" t="s">
        <v>163</v>
      </c>
      <c r="E725" s="215" t="s">
        <v>1918</v>
      </c>
      <c r="F725" s="216" t="s">
        <v>1919</v>
      </c>
      <c r="G725" s="217" t="s">
        <v>184</v>
      </c>
      <c r="H725" s="218">
        <v>1</v>
      </c>
      <c r="I725" s="219"/>
      <c r="J725" s="220">
        <f>ROUND(I725*H725,2)</f>
        <v>0</v>
      </c>
      <c r="K725" s="216" t="s">
        <v>1372</v>
      </c>
      <c r="L725" s="46"/>
      <c r="M725" s="221" t="s">
        <v>19</v>
      </c>
      <c r="N725" s="222" t="s">
        <v>44</v>
      </c>
      <c r="O725" s="86"/>
      <c r="P725" s="223">
        <f>O725*H725</f>
        <v>0</v>
      </c>
      <c r="Q725" s="223">
        <v>0</v>
      </c>
      <c r="R725" s="223">
        <f>Q725*H725</f>
        <v>0</v>
      </c>
      <c r="S725" s="223">
        <v>0.0018</v>
      </c>
      <c r="T725" s="224">
        <f>S725*H725</f>
        <v>0.0018</v>
      </c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R725" s="225" t="s">
        <v>189</v>
      </c>
      <c r="AT725" s="225" t="s">
        <v>163</v>
      </c>
      <c r="AU725" s="225" t="s">
        <v>82</v>
      </c>
      <c r="AY725" s="19" t="s">
        <v>160</v>
      </c>
      <c r="BE725" s="226">
        <f>IF(N725="základní",J725,0)</f>
        <v>0</v>
      </c>
      <c r="BF725" s="226">
        <f>IF(N725="snížená",J725,0)</f>
        <v>0</v>
      </c>
      <c r="BG725" s="226">
        <f>IF(N725="zákl. přenesená",J725,0)</f>
        <v>0</v>
      </c>
      <c r="BH725" s="226">
        <f>IF(N725="sníž. přenesená",J725,0)</f>
        <v>0</v>
      </c>
      <c r="BI725" s="226">
        <f>IF(N725="nulová",J725,0)</f>
        <v>0</v>
      </c>
      <c r="BJ725" s="19" t="s">
        <v>80</v>
      </c>
      <c r="BK725" s="226">
        <f>ROUND(I725*H725,2)</f>
        <v>0</v>
      </c>
      <c r="BL725" s="19" t="s">
        <v>189</v>
      </c>
      <c r="BM725" s="225" t="s">
        <v>687</v>
      </c>
    </row>
    <row r="726" s="2" customFormat="1">
      <c r="A726" s="40"/>
      <c r="B726" s="41"/>
      <c r="C726" s="42"/>
      <c r="D726" s="237" t="s">
        <v>1373</v>
      </c>
      <c r="E726" s="42"/>
      <c r="F726" s="238" t="s">
        <v>1920</v>
      </c>
      <c r="G726" s="42"/>
      <c r="H726" s="42"/>
      <c r="I726" s="234"/>
      <c r="J726" s="42"/>
      <c r="K726" s="42"/>
      <c r="L726" s="46"/>
      <c r="M726" s="235"/>
      <c r="N726" s="236"/>
      <c r="O726" s="86"/>
      <c r="P726" s="86"/>
      <c r="Q726" s="86"/>
      <c r="R726" s="86"/>
      <c r="S726" s="86"/>
      <c r="T726" s="87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T726" s="19" t="s">
        <v>1373</v>
      </c>
      <c r="AU726" s="19" t="s">
        <v>82</v>
      </c>
    </row>
    <row r="727" s="13" customFormat="1">
      <c r="A727" s="13"/>
      <c r="B727" s="239"/>
      <c r="C727" s="240"/>
      <c r="D727" s="232" t="s">
        <v>1375</v>
      </c>
      <c r="E727" s="241" t="s">
        <v>19</v>
      </c>
      <c r="F727" s="242" t="s">
        <v>1544</v>
      </c>
      <c r="G727" s="240"/>
      <c r="H727" s="241" t="s">
        <v>19</v>
      </c>
      <c r="I727" s="243"/>
      <c r="J727" s="240"/>
      <c r="K727" s="240"/>
      <c r="L727" s="244"/>
      <c r="M727" s="245"/>
      <c r="N727" s="246"/>
      <c r="O727" s="246"/>
      <c r="P727" s="246"/>
      <c r="Q727" s="246"/>
      <c r="R727" s="246"/>
      <c r="S727" s="246"/>
      <c r="T727" s="247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8" t="s">
        <v>1375</v>
      </c>
      <c r="AU727" s="248" t="s">
        <v>82</v>
      </c>
      <c r="AV727" s="13" t="s">
        <v>80</v>
      </c>
      <c r="AW727" s="13" t="s">
        <v>35</v>
      </c>
      <c r="AX727" s="13" t="s">
        <v>73</v>
      </c>
      <c r="AY727" s="248" t="s">
        <v>160</v>
      </c>
    </row>
    <row r="728" s="14" customFormat="1">
      <c r="A728" s="14"/>
      <c r="B728" s="249"/>
      <c r="C728" s="250"/>
      <c r="D728" s="232" t="s">
        <v>1375</v>
      </c>
      <c r="E728" s="251" t="s">
        <v>19</v>
      </c>
      <c r="F728" s="252" t="s">
        <v>80</v>
      </c>
      <c r="G728" s="250"/>
      <c r="H728" s="253">
        <v>1</v>
      </c>
      <c r="I728" s="254"/>
      <c r="J728" s="250"/>
      <c r="K728" s="250"/>
      <c r="L728" s="255"/>
      <c r="M728" s="256"/>
      <c r="N728" s="257"/>
      <c r="O728" s="257"/>
      <c r="P728" s="257"/>
      <c r="Q728" s="257"/>
      <c r="R728" s="257"/>
      <c r="S728" s="257"/>
      <c r="T728" s="258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9" t="s">
        <v>1375</v>
      </c>
      <c r="AU728" s="259" t="s">
        <v>82</v>
      </c>
      <c r="AV728" s="14" t="s">
        <v>82</v>
      </c>
      <c r="AW728" s="14" t="s">
        <v>35</v>
      </c>
      <c r="AX728" s="14" t="s">
        <v>73</v>
      </c>
      <c r="AY728" s="259" t="s">
        <v>160</v>
      </c>
    </row>
    <row r="729" s="15" customFormat="1">
      <c r="A729" s="15"/>
      <c r="B729" s="260"/>
      <c r="C729" s="261"/>
      <c r="D729" s="232" t="s">
        <v>1375</v>
      </c>
      <c r="E729" s="262" t="s">
        <v>19</v>
      </c>
      <c r="F729" s="263" t="s">
        <v>1377</v>
      </c>
      <c r="G729" s="261"/>
      <c r="H729" s="264">
        <v>1</v>
      </c>
      <c r="I729" s="265"/>
      <c r="J729" s="261"/>
      <c r="K729" s="261"/>
      <c r="L729" s="266"/>
      <c r="M729" s="267"/>
      <c r="N729" s="268"/>
      <c r="O729" s="268"/>
      <c r="P729" s="268"/>
      <c r="Q729" s="268"/>
      <c r="R729" s="268"/>
      <c r="S729" s="268"/>
      <c r="T729" s="269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70" t="s">
        <v>1375</v>
      </c>
      <c r="AU729" s="270" t="s">
        <v>82</v>
      </c>
      <c r="AV729" s="15" t="s">
        <v>167</v>
      </c>
      <c r="AW729" s="15" t="s">
        <v>35</v>
      </c>
      <c r="AX729" s="15" t="s">
        <v>80</v>
      </c>
      <c r="AY729" s="270" t="s">
        <v>160</v>
      </c>
    </row>
    <row r="730" s="2" customFormat="1" ht="16.5" customHeight="1">
      <c r="A730" s="40"/>
      <c r="B730" s="41"/>
      <c r="C730" s="271" t="s">
        <v>457</v>
      </c>
      <c r="D730" s="271" t="s">
        <v>1287</v>
      </c>
      <c r="E730" s="272" t="s">
        <v>1814</v>
      </c>
      <c r="F730" s="273" t="s">
        <v>1815</v>
      </c>
      <c r="G730" s="274" t="s">
        <v>166</v>
      </c>
      <c r="H730" s="275">
        <v>34.133000000000003</v>
      </c>
      <c r="I730" s="276"/>
      <c r="J730" s="277">
        <f>ROUND(I730*H730,2)</f>
        <v>0</v>
      </c>
      <c r="K730" s="273" t="s">
        <v>19</v>
      </c>
      <c r="L730" s="278"/>
      <c r="M730" s="279" t="s">
        <v>19</v>
      </c>
      <c r="N730" s="280" t="s">
        <v>44</v>
      </c>
      <c r="O730" s="86"/>
      <c r="P730" s="223">
        <f>O730*H730</f>
        <v>0</v>
      </c>
      <c r="Q730" s="223">
        <v>0.00083000000000000001</v>
      </c>
      <c r="R730" s="223">
        <f>Q730*H730</f>
        <v>0.028330390000000004</v>
      </c>
      <c r="S730" s="223">
        <v>0</v>
      </c>
      <c r="T730" s="224">
        <f>S730*H730</f>
        <v>0</v>
      </c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R730" s="225" t="s">
        <v>214</v>
      </c>
      <c r="AT730" s="225" t="s">
        <v>1287</v>
      </c>
      <c r="AU730" s="225" t="s">
        <v>82</v>
      </c>
      <c r="AY730" s="19" t="s">
        <v>160</v>
      </c>
      <c r="BE730" s="226">
        <f>IF(N730="základní",J730,0)</f>
        <v>0</v>
      </c>
      <c r="BF730" s="226">
        <f>IF(N730="snížená",J730,0)</f>
        <v>0</v>
      </c>
      <c r="BG730" s="226">
        <f>IF(N730="zákl. přenesená",J730,0)</f>
        <v>0</v>
      </c>
      <c r="BH730" s="226">
        <f>IF(N730="sníž. přenesená",J730,0)</f>
        <v>0</v>
      </c>
      <c r="BI730" s="226">
        <f>IF(N730="nulová",J730,0)</f>
        <v>0</v>
      </c>
      <c r="BJ730" s="19" t="s">
        <v>80</v>
      </c>
      <c r="BK730" s="226">
        <f>ROUND(I730*H730,2)</f>
        <v>0</v>
      </c>
      <c r="BL730" s="19" t="s">
        <v>189</v>
      </c>
      <c r="BM730" s="225" t="s">
        <v>1921</v>
      </c>
    </row>
    <row r="731" s="13" customFormat="1">
      <c r="A731" s="13"/>
      <c r="B731" s="239"/>
      <c r="C731" s="240"/>
      <c r="D731" s="232" t="s">
        <v>1375</v>
      </c>
      <c r="E731" s="241" t="s">
        <v>19</v>
      </c>
      <c r="F731" s="242" t="s">
        <v>1659</v>
      </c>
      <c r="G731" s="240"/>
      <c r="H731" s="241" t="s">
        <v>19</v>
      </c>
      <c r="I731" s="243"/>
      <c r="J731" s="240"/>
      <c r="K731" s="240"/>
      <c r="L731" s="244"/>
      <c r="M731" s="245"/>
      <c r="N731" s="246"/>
      <c r="O731" s="246"/>
      <c r="P731" s="246"/>
      <c r="Q731" s="246"/>
      <c r="R731" s="246"/>
      <c r="S731" s="246"/>
      <c r="T731" s="247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8" t="s">
        <v>1375</v>
      </c>
      <c r="AU731" s="248" t="s">
        <v>82</v>
      </c>
      <c r="AV731" s="13" t="s">
        <v>80</v>
      </c>
      <c r="AW731" s="13" t="s">
        <v>35</v>
      </c>
      <c r="AX731" s="13" t="s">
        <v>73</v>
      </c>
      <c r="AY731" s="248" t="s">
        <v>160</v>
      </c>
    </row>
    <row r="732" s="14" customFormat="1">
      <c r="A732" s="14"/>
      <c r="B732" s="249"/>
      <c r="C732" s="250"/>
      <c r="D732" s="232" t="s">
        <v>1375</v>
      </c>
      <c r="E732" s="251" t="s">
        <v>19</v>
      </c>
      <c r="F732" s="252" t="s">
        <v>1922</v>
      </c>
      <c r="G732" s="250"/>
      <c r="H732" s="253">
        <v>34.133000000000003</v>
      </c>
      <c r="I732" s="254"/>
      <c r="J732" s="250"/>
      <c r="K732" s="250"/>
      <c r="L732" s="255"/>
      <c r="M732" s="256"/>
      <c r="N732" s="257"/>
      <c r="O732" s="257"/>
      <c r="P732" s="257"/>
      <c r="Q732" s="257"/>
      <c r="R732" s="257"/>
      <c r="S732" s="257"/>
      <c r="T732" s="258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9" t="s">
        <v>1375</v>
      </c>
      <c r="AU732" s="259" t="s">
        <v>82</v>
      </c>
      <c r="AV732" s="14" t="s">
        <v>82</v>
      </c>
      <c r="AW732" s="14" t="s">
        <v>35</v>
      </c>
      <c r="AX732" s="14" t="s">
        <v>73</v>
      </c>
      <c r="AY732" s="259" t="s">
        <v>160</v>
      </c>
    </row>
    <row r="733" s="15" customFormat="1">
      <c r="A733" s="15"/>
      <c r="B733" s="260"/>
      <c r="C733" s="261"/>
      <c r="D733" s="232" t="s">
        <v>1375</v>
      </c>
      <c r="E733" s="262" t="s">
        <v>19</v>
      </c>
      <c r="F733" s="263" t="s">
        <v>1377</v>
      </c>
      <c r="G733" s="261"/>
      <c r="H733" s="264">
        <v>34.133000000000003</v>
      </c>
      <c r="I733" s="265"/>
      <c r="J733" s="261"/>
      <c r="K733" s="261"/>
      <c r="L733" s="266"/>
      <c r="M733" s="267"/>
      <c r="N733" s="268"/>
      <c r="O733" s="268"/>
      <c r="P733" s="268"/>
      <c r="Q733" s="268"/>
      <c r="R733" s="268"/>
      <c r="S733" s="268"/>
      <c r="T733" s="269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70" t="s">
        <v>1375</v>
      </c>
      <c r="AU733" s="270" t="s">
        <v>82</v>
      </c>
      <c r="AV733" s="15" t="s">
        <v>167</v>
      </c>
      <c r="AW733" s="15" t="s">
        <v>35</v>
      </c>
      <c r="AX733" s="15" t="s">
        <v>80</v>
      </c>
      <c r="AY733" s="270" t="s">
        <v>160</v>
      </c>
    </row>
    <row r="734" s="2" customFormat="1" ht="24.15" customHeight="1">
      <c r="A734" s="40"/>
      <c r="B734" s="41"/>
      <c r="C734" s="214" t="s">
        <v>460</v>
      </c>
      <c r="D734" s="214" t="s">
        <v>163</v>
      </c>
      <c r="E734" s="215" t="s">
        <v>1923</v>
      </c>
      <c r="F734" s="216" t="s">
        <v>1924</v>
      </c>
      <c r="G734" s="217" t="s">
        <v>1421</v>
      </c>
      <c r="H734" s="218">
        <v>0.037999999999999999</v>
      </c>
      <c r="I734" s="219"/>
      <c r="J734" s="220">
        <f>ROUND(I734*H734,2)</f>
        <v>0</v>
      </c>
      <c r="K734" s="216" t="s">
        <v>1372</v>
      </c>
      <c r="L734" s="46"/>
      <c r="M734" s="221" t="s">
        <v>19</v>
      </c>
      <c r="N734" s="222" t="s">
        <v>44</v>
      </c>
      <c r="O734" s="86"/>
      <c r="P734" s="223">
        <f>O734*H734</f>
        <v>0</v>
      </c>
      <c r="Q734" s="223">
        <v>0</v>
      </c>
      <c r="R734" s="223">
        <f>Q734*H734</f>
        <v>0</v>
      </c>
      <c r="S734" s="223">
        <v>0</v>
      </c>
      <c r="T734" s="224">
        <f>S734*H734</f>
        <v>0</v>
      </c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R734" s="225" t="s">
        <v>189</v>
      </c>
      <c r="AT734" s="225" t="s">
        <v>163</v>
      </c>
      <c r="AU734" s="225" t="s">
        <v>82</v>
      </c>
      <c r="AY734" s="19" t="s">
        <v>160</v>
      </c>
      <c r="BE734" s="226">
        <f>IF(N734="základní",J734,0)</f>
        <v>0</v>
      </c>
      <c r="BF734" s="226">
        <f>IF(N734="snížená",J734,0)</f>
        <v>0</v>
      </c>
      <c r="BG734" s="226">
        <f>IF(N734="zákl. přenesená",J734,0)</f>
        <v>0</v>
      </c>
      <c r="BH734" s="226">
        <f>IF(N734="sníž. přenesená",J734,0)</f>
        <v>0</v>
      </c>
      <c r="BI734" s="226">
        <f>IF(N734="nulová",J734,0)</f>
        <v>0</v>
      </c>
      <c r="BJ734" s="19" t="s">
        <v>80</v>
      </c>
      <c r="BK734" s="226">
        <f>ROUND(I734*H734,2)</f>
        <v>0</v>
      </c>
      <c r="BL734" s="19" t="s">
        <v>189</v>
      </c>
      <c r="BM734" s="225" t="s">
        <v>692</v>
      </c>
    </row>
    <row r="735" s="2" customFormat="1">
      <c r="A735" s="40"/>
      <c r="B735" s="41"/>
      <c r="C735" s="42"/>
      <c r="D735" s="237" t="s">
        <v>1373</v>
      </c>
      <c r="E735" s="42"/>
      <c r="F735" s="238" t="s">
        <v>1925</v>
      </c>
      <c r="G735" s="42"/>
      <c r="H735" s="42"/>
      <c r="I735" s="234"/>
      <c r="J735" s="42"/>
      <c r="K735" s="42"/>
      <c r="L735" s="46"/>
      <c r="M735" s="235"/>
      <c r="N735" s="236"/>
      <c r="O735" s="86"/>
      <c r="P735" s="86"/>
      <c r="Q735" s="86"/>
      <c r="R735" s="86"/>
      <c r="S735" s="86"/>
      <c r="T735" s="87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T735" s="19" t="s">
        <v>1373</v>
      </c>
      <c r="AU735" s="19" t="s">
        <v>82</v>
      </c>
    </row>
    <row r="736" s="12" customFormat="1" ht="22.8" customHeight="1">
      <c r="A736" s="12"/>
      <c r="B736" s="198"/>
      <c r="C736" s="199"/>
      <c r="D736" s="200" t="s">
        <v>72</v>
      </c>
      <c r="E736" s="212" t="s">
        <v>1926</v>
      </c>
      <c r="F736" s="212" t="s">
        <v>1927</v>
      </c>
      <c r="G736" s="199"/>
      <c r="H736" s="199"/>
      <c r="I736" s="202"/>
      <c r="J736" s="213">
        <f>BK736</f>
        <v>0</v>
      </c>
      <c r="K736" s="199"/>
      <c r="L736" s="204"/>
      <c r="M736" s="205"/>
      <c r="N736" s="206"/>
      <c r="O736" s="206"/>
      <c r="P736" s="207">
        <f>SUM(P737:P791)</f>
        <v>0</v>
      </c>
      <c r="Q736" s="206"/>
      <c r="R736" s="207">
        <f>SUM(R737:R791)</f>
        <v>0.12473000000000001</v>
      </c>
      <c r="S736" s="206"/>
      <c r="T736" s="208">
        <f>SUM(T737:T791)</f>
        <v>0.008659</v>
      </c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R736" s="209" t="s">
        <v>82</v>
      </c>
      <c r="AT736" s="210" t="s">
        <v>72</v>
      </c>
      <c r="AU736" s="210" t="s">
        <v>80</v>
      </c>
      <c r="AY736" s="209" t="s">
        <v>160</v>
      </c>
      <c r="BK736" s="211">
        <f>SUM(BK737:BK791)</f>
        <v>0</v>
      </c>
    </row>
    <row r="737" s="2" customFormat="1" ht="16.5" customHeight="1">
      <c r="A737" s="40"/>
      <c r="B737" s="41"/>
      <c r="C737" s="214" t="s">
        <v>532</v>
      </c>
      <c r="D737" s="214" t="s">
        <v>163</v>
      </c>
      <c r="E737" s="215" t="s">
        <v>1928</v>
      </c>
      <c r="F737" s="216" t="s">
        <v>1929</v>
      </c>
      <c r="G737" s="217" t="s">
        <v>1463</v>
      </c>
      <c r="H737" s="218">
        <v>37.5</v>
      </c>
      <c r="I737" s="219"/>
      <c r="J737" s="220">
        <f>ROUND(I737*H737,2)</f>
        <v>0</v>
      </c>
      <c r="K737" s="216" t="s">
        <v>1372</v>
      </c>
      <c r="L737" s="46"/>
      <c r="M737" s="221" t="s">
        <v>19</v>
      </c>
      <c r="N737" s="222" t="s">
        <v>44</v>
      </c>
      <c r="O737" s="86"/>
      <c r="P737" s="223">
        <f>O737*H737</f>
        <v>0</v>
      </c>
      <c r="Q737" s="223">
        <v>6.0000000000000002E-05</v>
      </c>
      <c r="R737" s="223">
        <f>Q737*H737</f>
        <v>0.0022500000000000003</v>
      </c>
      <c r="S737" s="223">
        <v>0</v>
      </c>
      <c r="T737" s="224">
        <f>S737*H737</f>
        <v>0</v>
      </c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R737" s="225" t="s">
        <v>189</v>
      </c>
      <c r="AT737" s="225" t="s">
        <v>163</v>
      </c>
      <c r="AU737" s="225" t="s">
        <v>82</v>
      </c>
      <c r="AY737" s="19" t="s">
        <v>160</v>
      </c>
      <c r="BE737" s="226">
        <f>IF(N737="základní",J737,0)</f>
        <v>0</v>
      </c>
      <c r="BF737" s="226">
        <f>IF(N737="snížená",J737,0)</f>
        <v>0</v>
      </c>
      <c r="BG737" s="226">
        <f>IF(N737="zákl. přenesená",J737,0)</f>
        <v>0</v>
      </c>
      <c r="BH737" s="226">
        <f>IF(N737="sníž. přenesená",J737,0)</f>
        <v>0</v>
      </c>
      <c r="BI737" s="226">
        <f>IF(N737="nulová",J737,0)</f>
        <v>0</v>
      </c>
      <c r="BJ737" s="19" t="s">
        <v>80</v>
      </c>
      <c r="BK737" s="226">
        <f>ROUND(I737*H737,2)</f>
        <v>0</v>
      </c>
      <c r="BL737" s="19" t="s">
        <v>189</v>
      </c>
      <c r="BM737" s="225" t="s">
        <v>1930</v>
      </c>
    </row>
    <row r="738" s="2" customFormat="1">
      <c r="A738" s="40"/>
      <c r="B738" s="41"/>
      <c r="C738" s="42"/>
      <c r="D738" s="237" t="s">
        <v>1373</v>
      </c>
      <c r="E738" s="42"/>
      <c r="F738" s="238" t="s">
        <v>1931</v>
      </c>
      <c r="G738" s="42"/>
      <c r="H738" s="42"/>
      <c r="I738" s="234"/>
      <c r="J738" s="42"/>
      <c r="K738" s="42"/>
      <c r="L738" s="46"/>
      <c r="M738" s="235"/>
      <c r="N738" s="236"/>
      <c r="O738" s="86"/>
      <c r="P738" s="86"/>
      <c r="Q738" s="86"/>
      <c r="R738" s="86"/>
      <c r="S738" s="86"/>
      <c r="T738" s="87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T738" s="19" t="s">
        <v>1373</v>
      </c>
      <c r="AU738" s="19" t="s">
        <v>82</v>
      </c>
    </row>
    <row r="739" s="13" customFormat="1">
      <c r="A739" s="13"/>
      <c r="B739" s="239"/>
      <c r="C739" s="240"/>
      <c r="D739" s="232" t="s">
        <v>1375</v>
      </c>
      <c r="E739" s="241" t="s">
        <v>19</v>
      </c>
      <c r="F739" s="242" t="s">
        <v>1932</v>
      </c>
      <c r="G739" s="240"/>
      <c r="H739" s="241" t="s">
        <v>19</v>
      </c>
      <c r="I739" s="243"/>
      <c r="J739" s="240"/>
      <c r="K739" s="240"/>
      <c r="L739" s="244"/>
      <c r="M739" s="245"/>
      <c r="N739" s="246"/>
      <c r="O739" s="246"/>
      <c r="P739" s="246"/>
      <c r="Q739" s="246"/>
      <c r="R739" s="246"/>
      <c r="S739" s="246"/>
      <c r="T739" s="247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8" t="s">
        <v>1375</v>
      </c>
      <c r="AU739" s="248" t="s">
        <v>82</v>
      </c>
      <c r="AV739" s="13" t="s">
        <v>80</v>
      </c>
      <c r="AW739" s="13" t="s">
        <v>35</v>
      </c>
      <c r="AX739" s="13" t="s">
        <v>73</v>
      </c>
      <c r="AY739" s="248" t="s">
        <v>160</v>
      </c>
    </row>
    <row r="740" s="13" customFormat="1">
      <c r="A740" s="13"/>
      <c r="B740" s="239"/>
      <c r="C740" s="240"/>
      <c r="D740" s="232" t="s">
        <v>1375</v>
      </c>
      <c r="E740" s="241" t="s">
        <v>19</v>
      </c>
      <c r="F740" s="242" t="s">
        <v>1933</v>
      </c>
      <c r="G740" s="240"/>
      <c r="H740" s="241" t="s">
        <v>19</v>
      </c>
      <c r="I740" s="243"/>
      <c r="J740" s="240"/>
      <c r="K740" s="240"/>
      <c r="L740" s="244"/>
      <c r="M740" s="245"/>
      <c r="N740" s="246"/>
      <c r="O740" s="246"/>
      <c r="P740" s="246"/>
      <c r="Q740" s="246"/>
      <c r="R740" s="246"/>
      <c r="S740" s="246"/>
      <c r="T740" s="247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8" t="s">
        <v>1375</v>
      </c>
      <c r="AU740" s="248" t="s">
        <v>82</v>
      </c>
      <c r="AV740" s="13" t="s">
        <v>80</v>
      </c>
      <c r="AW740" s="13" t="s">
        <v>35</v>
      </c>
      <c r="AX740" s="13" t="s">
        <v>73</v>
      </c>
      <c r="AY740" s="248" t="s">
        <v>160</v>
      </c>
    </row>
    <row r="741" s="14" customFormat="1">
      <c r="A741" s="14"/>
      <c r="B741" s="249"/>
      <c r="C741" s="250"/>
      <c r="D741" s="232" t="s">
        <v>1375</v>
      </c>
      <c r="E741" s="251" t="s">
        <v>19</v>
      </c>
      <c r="F741" s="252" t="s">
        <v>1934</v>
      </c>
      <c r="G741" s="250"/>
      <c r="H741" s="253">
        <v>11.4</v>
      </c>
      <c r="I741" s="254"/>
      <c r="J741" s="250"/>
      <c r="K741" s="250"/>
      <c r="L741" s="255"/>
      <c r="M741" s="256"/>
      <c r="N741" s="257"/>
      <c r="O741" s="257"/>
      <c r="P741" s="257"/>
      <c r="Q741" s="257"/>
      <c r="R741" s="257"/>
      <c r="S741" s="257"/>
      <c r="T741" s="258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9" t="s">
        <v>1375</v>
      </c>
      <c r="AU741" s="259" t="s">
        <v>82</v>
      </c>
      <c r="AV741" s="14" t="s">
        <v>82</v>
      </c>
      <c r="AW741" s="14" t="s">
        <v>35</v>
      </c>
      <c r="AX741" s="14" t="s">
        <v>73</v>
      </c>
      <c r="AY741" s="259" t="s">
        <v>160</v>
      </c>
    </row>
    <row r="742" s="13" customFormat="1">
      <c r="A742" s="13"/>
      <c r="B742" s="239"/>
      <c r="C742" s="240"/>
      <c r="D742" s="232" t="s">
        <v>1375</v>
      </c>
      <c r="E742" s="241" t="s">
        <v>19</v>
      </c>
      <c r="F742" s="242" t="s">
        <v>1935</v>
      </c>
      <c r="G742" s="240"/>
      <c r="H742" s="241" t="s">
        <v>19</v>
      </c>
      <c r="I742" s="243"/>
      <c r="J742" s="240"/>
      <c r="K742" s="240"/>
      <c r="L742" s="244"/>
      <c r="M742" s="245"/>
      <c r="N742" s="246"/>
      <c r="O742" s="246"/>
      <c r="P742" s="246"/>
      <c r="Q742" s="246"/>
      <c r="R742" s="246"/>
      <c r="S742" s="246"/>
      <c r="T742" s="247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8" t="s">
        <v>1375</v>
      </c>
      <c r="AU742" s="248" t="s">
        <v>82</v>
      </c>
      <c r="AV742" s="13" t="s">
        <v>80</v>
      </c>
      <c r="AW742" s="13" t="s">
        <v>35</v>
      </c>
      <c r="AX742" s="13" t="s">
        <v>73</v>
      </c>
      <c r="AY742" s="248" t="s">
        <v>160</v>
      </c>
    </row>
    <row r="743" s="14" customFormat="1">
      <c r="A743" s="14"/>
      <c r="B743" s="249"/>
      <c r="C743" s="250"/>
      <c r="D743" s="232" t="s">
        <v>1375</v>
      </c>
      <c r="E743" s="251" t="s">
        <v>19</v>
      </c>
      <c r="F743" s="252" t="s">
        <v>1936</v>
      </c>
      <c r="G743" s="250"/>
      <c r="H743" s="253">
        <v>21.800000000000001</v>
      </c>
      <c r="I743" s="254"/>
      <c r="J743" s="250"/>
      <c r="K743" s="250"/>
      <c r="L743" s="255"/>
      <c r="M743" s="256"/>
      <c r="N743" s="257"/>
      <c r="O743" s="257"/>
      <c r="P743" s="257"/>
      <c r="Q743" s="257"/>
      <c r="R743" s="257"/>
      <c r="S743" s="257"/>
      <c r="T743" s="258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9" t="s">
        <v>1375</v>
      </c>
      <c r="AU743" s="259" t="s">
        <v>82</v>
      </c>
      <c r="AV743" s="14" t="s">
        <v>82</v>
      </c>
      <c r="AW743" s="14" t="s">
        <v>35</v>
      </c>
      <c r="AX743" s="14" t="s">
        <v>73</v>
      </c>
      <c r="AY743" s="259" t="s">
        <v>160</v>
      </c>
    </row>
    <row r="744" s="13" customFormat="1">
      <c r="A744" s="13"/>
      <c r="B744" s="239"/>
      <c r="C744" s="240"/>
      <c r="D744" s="232" t="s">
        <v>1375</v>
      </c>
      <c r="E744" s="241" t="s">
        <v>19</v>
      </c>
      <c r="F744" s="242" t="s">
        <v>1937</v>
      </c>
      <c r="G744" s="240"/>
      <c r="H744" s="241" t="s">
        <v>19</v>
      </c>
      <c r="I744" s="243"/>
      <c r="J744" s="240"/>
      <c r="K744" s="240"/>
      <c r="L744" s="244"/>
      <c r="M744" s="245"/>
      <c r="N744" s="246"/>
      <c r="O744" s="246"/>
      <c r="P744" s="246"/>
      <c r="Q744" s="246"/>
      <c r="R744" s="246"/>
      <c r="S744" s="246"/>
      <c r="T744" s="247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8" t="s">
        <v>1375</v>
      </c>
      <c r="AU744" s="248" t="s">
        <v>82</v>
      </c>
      <c r="AV744" s="13" t="s">
        <v>80</v>
      </c>
      <c r="AW744" s="13" t="s">
        <v>35</v>
      </c>
      <c r="AX744" s="13" t="s">
        <v>73</v>
      </c>
      <c r="AY744" s="248" t="s">
        <v>160</v>
      </c>
    </row>
    <row r="745" s="14" customFormat="1">
      <c r="A745" s="14"/>
      <c r="B745" s="249"/>
      <c r="C745" s="250"/>
      <c r="D745" s="232" t="s">
        <v>1375</v>
      </c>
      <c r="E745" s="251" t="s">
        <v>19</v>
      </c>
      <c r="F745" s="252" t="s">
        <v>1938</v>
      </c>
      <c r="G745" s="250"/>
      <c r="H745" s="253">
        <v>4.2999999999999998</v>
      </c>
      <c r="I745" s="254"/>
      <c r="J745" s="250"/>
      <c r="K745" s="250"/>
      <c r="L745" s="255"/>
      <c r="M745" s="256"/>
      <c r="N745" s="257"/>
      <c r="O745" s="257"/>
      <c r="P745" s="257"/>
      <c r="Q745" s="257"/>
      <c r="R745" s="257"/>
      <c r="S745" s="257"/>
      <c r="T745" s="258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9" t="s">
        <v>1375</v>
      </c>
      <c r="AU745" s="259" t="s">
        <v>82</v>
      </c>
      <c r="AV745" s="14" t="s">
        <v>82</v>
      </c>
      <c r="AW745" s="14" t="s">
        <v>35</v>
      </c>
      <c r="AX745" s="14" t="s">
        <v>73</v>
      </c>
      <c r="AY745" s="259" t="s">
        <v>160</v>
      </c>
    </row>
    <row r="746" s="15" customFormat="1">
      <c r="A746" s="15"/>
      <c r="B746" s="260"/>
      <c r="C746" s="261"/>
      <c r="D746" s="232" t="s">
        <v>1375</v>
      </c>
      <c r="E746" s="262" t="s">
        <v>19</v>
      </c>
      <c r="F746" s="263" t="s">
        <v>1377</v>
      </c>
      <c r="G746" s="261"/>
      <c r="H746" s="264">
        <v>37.5</v>
      </c>
      <c r="I746" s="265"/>
      <c r="J746" s="261"/>
      <c r="K746" s="261"/>
      <c r="L746" s="266"/>
      <c r="M746" s="267"/>
      <c r="N746" s="268"/>
      <c r="O746" s="268"/>
      <c r="P746" s="268"/>
      <c r="Q746" s="268"/>
      <c r="R746" s="268"/>
      <c r="S746" s="268"/>
      <c r="T746" s="269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T746" s="270" t="s">
        <v>1375</v>
      </c>
      <c r="AU746" s="270" t="s">
        <v>82</v>
      </c>
      <c r="AV746" s="15" t="s">
        <v>167</v>
      </c>
      <c r="AW746" s="15" t="s">
        <v>35</v>
      </c>
      <c r="AX746" s="15" t="s">
        <v>80</v>
      </c>
      <c r="AY746" s="270" t="s">
        <v>160</v>
      </c>
    </row>
    <row r="747" s="2" customFormat="1" ht="16.5" customHeight="1">
      <c r="A747" s="40"/>
      <c r="B747" s="41"/>
      <c r="C747" s="214" t="s">
        <v>534</v>
      </c>
      <c r="D747" s="214" t="s">
        <v>163</v>
      </c>
      <c r="E747" s="215" t="s">
        <v>1939</v>
      </c>
      <c r="F747" s="216" t="s">
        <v>1940</v>
      </c>
      <c r="G747" s="217" t="s">
        <v>1463</v>
      </c>
      <c r="H747" s="218">
        <v>69.599999999999994</v>
      </c>
      <c r="I747" s="219"/>
      <c r="J747" s="220">
        <f>ROUND(I747*H747,2)</f>
        <v>0</v>
      </c>
      <c r="K747" s="216" t="s">
        <v>1372</v>
      </c>
      <c r="L747" s="46"/>
      <c r="M747" s="221" t="s">
        <v>19</v>
      </c>
      <c r="N747" s="222" t="s">
        <v>44</v>
      </c>
      <c r="O747" s="86"/>
      <c r="P747" s="223">
        <f>O747*H747</f>
        <v>0</v>
      </c>
      <c r="Q747" s="223">
        <v>5.0000000000000002E-05</v>
      </c>
      <c r="R747" s="223">
        <f>Q747*H747</f>
        <v>0.00348</v>
      </c>
      <c r="S747" s="223">
        <v>0</v>
      </c>
      <c r="T747" s="224">
        <f>S747*H747</f>
        <v>0</v>
      </c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R747" s="225" t="s">
        <v>189</v>
      </c>
      <c r="AT747" s="225" t="s">
        <v>163</v>
      </c>
      <c r="AU747" s="225" t="s">
        <v>82</v>
      </c>
      <c r="AY747" s="19" t="s">
        <v>160</v>
      </c>
      <c r="BE747" s="226">
        <f>IF(N747="základní",J747,0)</f>
        <v>0</v>
      </c>
      <c r="BF747" s="226">
        <f>IF(N747="snížená",J747,0)</f>
        <v>0</v>
      </c>
      <c r="BG747" s="226">
        <f>IF(N747="zákl. přenesená",J747,0)</f>
        <v>0</v>
      </c>
      <c r="BH747" s="226">
        <f>IF(N747="sníž. přenesená",J747,0)</f>
        <v>0</v>
      </c>
      <c r="BI747" s="226">
        <f>IF(N747="nulová",J747,0)</f>
        <v>0</v>
      </c>
      <c r="BJ747" s="19" t="s">
        <v>80</v>
      </c>
      <c r="BK747" s="226">
        <f>ROUND(I747*H747,2)</f>
        <v>0</v>
      </c>
      <c r="BL747" s="19" t="s">
        <v>189</v>
      </c>
      <c r="BM747" s="225" t="s">
        <v>1941</v>
      </c>
    </row>
    <row r="748" s="2" customFormat="1">
      <c r="A748" s="40"/>
      <c r="B748" s="41"/>
      <c r="C748" s="42"/>
      <c r="D748" s="237" t="s">
        <v>1373</v>
      </c>
      <c r="E748" s="42"/>
      <c r="F748" s="238" t="s">
        <v>1942</v>
      </c>
      <c r="G748" s="42"/>
      <c r="H748" s="42"/>
      <c r="I748" s="234"/>
      <c r="J748" s="42"/>
      <c r="K748" s="42"/>
      <c r="L748" s="46"/>
      <c r="M748" s="235"/>
      <c r="N748" s="236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T748" s="19" t="s">
        <v>1373</v>
      </c>
      <c r="AU748" s="19" t="s">
        <v>82</v>
      </c>
    </row>
    <row r="749" s="13" customFormat="1">
      <c r="A749" s="13"/>
      <c r="B749" s="239"/>
      <c r="C749" s="240"/>
      <c r="D749" s="232" t="s">
        <v>1375</v>
      </c>
      <c r="E749" s="241" t="s">
        <v>19</v>
      </c>
      <c r="F749" s="242" t="s">
        <v>1943</v>
      </c>
      <c r="G749" s="240"/>
      <c r="H749" s="241" t="s">
        <v>19</v>
      </c>
      <c r="I749" s="243"/>
      <c r="J749" s="240"/>
      <c r="K749" s="240"/>
      <c r="L749" s="244"/>
      <c r="M749" s="245"/>
      <c r="N749" s="246"/>
      <c r="O749" s="246"/>
      <c r="P749" s="246"/>
      <c r="Q749" s="246"/>
      <c r="R749" s="246"/>
      <c r="S749" s="246"/>
      <c r="T749" s="247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8" t="s">
        <v>1375</v>
      </c>
      <c r="AU749" s="248" t="s">
        <v>82</v>
      </c>
      <c r="AV749" s="13" t="s">
        <v>80</v>
      </c>
      <c r="AW749" s="13" t="s">
        <v>35</v>
      </c>
      <c r="AX749" s="13" t="s">
        <v>73</v>
      </c>
      <c r="AY749" s="248" t="s">
        <v>160</v>
      </c>
    </row>
    <row r="750" s="14" customFormat="1">
      <c r="A750" s="14"/>
      <c r="B750" s="249"/>
      <c r="C750" s="250"/>
      <c r="D750" s="232" t="s">
        <v>1375</v>
      </c>
      <c r="E750" s="251" t="s">
        <v>19</v>
      </c>
      <c r="F750" s="252" t="s">
        <v>1944</v>
      </c>
      <c r="G750" s="250"/>
      <c r="H750" s="253">
        <v>69.599999999999994</v>
      </c>
      <c r="I750" s="254"/>
      <c r="J750" s="250"/>
      <c r="K750" s="250"/>
      <c r="L750" s="255"/>
      <c r="M750" s="256"/>
      <c r="N750" s="257"/>
      <c r="O750" s="257"/>
      <c r="P750" s="257"/>
      <c r="Q750" s="257"/>
      <c r="R750" s="257"/>
      <c r="S750" s="257"/>
      <c r="T750" s="258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9" t="s">
        <v>1375</v>
      </c>
      <c r="AU750" s="259" t="s">
        <v>82</v>
      </c>
      <c r="AV750" s="14" t="s">
        <v>82</v>
      </c>
      <c r="AW750" s="14" t="s">
        <v>35</v>
      </c>
      <c r="AX750" s="14" t="s">
        <v>80</v>
      </c>
      <c r="AY750" s="259" t="s">
        <v>160</v>
      </c>
    </row>
    <row r="751" s="2" customFormat="1" ht="16.5" customHeight="1">
      <c r="A751" s="40"/>
      <c r="B751" s="41"/>
      <c r="C751" s="214" t="s">
        <v>469</v>
      </c>
      <c r="D751" s="214" t="s">
        <v>163</v>
      </c>
      <c r="E751" s="215" t="s">
        <v>1945</v>
      </c>
      <c r="F751" s="216" t="s">
        <v>1946</v>
      </c>
      <c r="G751" s="217" t="s">
        <v>1463</v>
      </c>
      <c r="H751" s="218">
        <v>8.6590000000000007</v>
      </c>
      <c r="I751" s="219"/>
      <c r="J751" s="220">
        <f>ROUND(I751*H751,2)</f>
        <v>0</v>
      </c>
      <c r="K751" s="216" t="s">
        <v>1372</v>
      </c>
      <c r="L751" s="46"/>
      <c r="M751" s="221" t="s">
        <v>19</v>
      </c>
      <c r="N751" s="222" t="s">
        <v>44</v>
      </c>
      <c r="O751" s="86"/>
      <c r="P751" s="223">
        <f>O751*H751</f>
        <v>0</v>
      </c>
      <c r="Q751" s="223">
        <v>0</v>
      </c>
      <c r="R751" s="223">
        <f>Q751*H751</f>
        <v>0</v>
      </c>
      <c r="S751" s="223">
        <v>0.001</v>
      </c>
      <c r="T751" s="224">
        <f>S751*H751</f>
        <v>0.008659</v>
      </c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R751" s="225" t="s">
        <v>189</v>
      </c>
      <c r="AT751" s="225" t="s">
        <v>163</v>
      </c>
      <c r="AU751" s="225" t="s">
        <v>82</v>
      </c>
      <c r="AY751" s="19" t="s">
        <v>160</v>
      </c>
      <c r="BE751" s="226">
        <f>IF(N751="základní",J751,0)</f>
        <v>0</v>
      </c>
      <c r="BF751" s="226">
        <f>IF(N751="snížená",J751,0)</f>
        <v>0</v>
      </c>
      <c r="BG751" s="226">
        <f>IF(N751="zákl. přenesená",J751,0)</f>
        <v>0</v>
      </c>
      <c r="BH751" s="226">
        <f>IF(N751="sníž. přenesená",J751,0)</f>
        <v>0</v>
      </c>
      <c r="BI751" s="226">
        <f>IF(N751="nulová",J751,0)</f>
        <v>0</v>
      </c>
      <c r="BJ751" s="19" t="s">
        <v>80</v>
      </c>
      <c r="BK751" s="226">
        <f>ROUND(I751*H751,2)</f>
        <v>0</v>
      </c>
      <c r="BL751" s="19" t="s">
        <v>189</v>
      </c>
      <c r="BM751" s="225" t="s">
        <v>701</v>
      </c>
    </row>
    <row r="752" s="2" customFormat="1">
      <c r="A752" s="40"/>
      <c r="B752" s="41"/>
      <c r="C752" s="42"/>
      <c r="D752" s="237" t="s">
        <v>1373</v>
      </c>
      <c r="E752" s="42"/>
      <c r="F752" s="238" t="s">
        <v>1947</v>
      </c>
      <c r="G752" s="42"/>
      <c r="H752" s="42"/>
      <c r="I752" s="234"/>
      <c r="J752" s="42"/>
      <c r="K752" s="42"/>
      <c r="L752" s="46"/>
      <c r="M752" s="235"/>
      <c r="N752" s="236"/>
      <c r="O752" s="86"/>
      <c r="P752" s="86"/>
      <c r="Q752" s="86"/>
      <c r="R752" s="86"/>
      <c r="S752" s="86"/>
      <c r="T752" s="87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T752" s="19" t="s">
        <v>1373</v>
      </c>
      <c r="AU752" s="19" t="s">
        <v>82</v>
      </c>
    </row>
    <row r="753" s="13" customFormat="1">
      <c r="A753" s="13"/>
      <c r="B753" s="239"/>
      <c r="C753" s="240"/>
      <c r="D753" s="232" t="s">
        <v>1375</v>
      </c>
      <c r="E753" s="241" t="s">
        <v>19</v>
      </c>
      <c r="F753" s="242" t="s">
        <v>1948</v>
      </c>
      <c r="G753" s="240"/>
      <c r="H753" s="241" t="s">
        <v>19</v>
      </c>
      <c r="I753" s="243"/>
      <c r="J753" s="240"/>
      <c r="K753" s="240"/>
      <c r="L753" s="244"/>
      <c r="M753" s="245"/>
      <c r="N753" s="246"/>
      <c r="O753" s="246"/>
      <c r="P753" s="246"/>
      <c r="Q753" s="246"/>
      <c r="R753" s="246"/>
      <c r="S753" s="246"/>
      <c r="T753" s="247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8" t="s">
        <v>1375</v>
      </c>
      <c r="AU753" s="248" t="s">
        <v>82</v>
      </c>
      <c r="AV753" s="13" t="s">
        <v>80</v>
      </c>
      <c r="AW753" s="13" t="s">
        <v>35</v>
      </c>
      <c r="AX753" s="13" t="s">
        <v>73</v>
      </c>
      <c r="AY753" s="248" t="s">
        <v>160</v>
      </c>
    </row>
    <row r="754" s="14" customFormat="1">
      <c r="A754" s="14"/>
      <c r="B754" s="249"/>
      <c r="C754" s="250"/>
      <c r="D754" s="232" t="s">
        <v>1375</v>
      </c>
      <c r="E754" s="251" t="s">
        <v>19</v>
      </c>
      <c r="F754" s="252" t="s">
        <v>1949</v>
      </c>
      <c r="G754" s="250"/>
      <c r="H754" s="253">
        <v>3.9369999999999998</v>
      </c>
      <c r="I754" s="254"/>
      <c r="J754" s="250"/>
      <c r="K754" s="250"/>
      <c r="L754" s="255"/>
      <c r="M754" s="256"/>
      <c r="N754" s="257"/>
      <c r="O754" s="257"/>
      <c r="P754" s="257"/>
      <c r="Q754" s="257"/>
      <c r="R754" s="257"/>
      <c r="S754" s="257"/>
      <c r="T754" s="258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9" t="s">
        <v>1375</v>
      </c>
      <c r="AU754" s="259" t="s">
        <v>82</v>
      </c>
      <c r="AV754" s="14" t="s">
        <v>82</v>
      </c>
      <c r="AW754" s="14" t="s">
        <v>35</v>
      </c>
      <c r="AX754" s="14" t="s">
        <v>73</v>
      </c>
      <c r="AY754" s="259" t="s">
        <v>160</v>
      </c>
    </row>
    <row r="755" s="13" customFormat="1">
      <c r="A755" s="13"/>
      <c r="B755" s="239"/>
      <c r="C755" s="240"/>
      <c r="D755" s="232" t="s">
        <v>1375</v>
      </c>
      <c r="E755" s="241" t="s">
        <v>19</v>
      </c>
      <c r="F755" s="242" t="s">
        <v>1950</v>
      </c>
      <c r="G755" s="240"/>
      <c r="H755" s="241" t="s">
        <v>19</v>
      </c>
      <c r="I755" s="243"/>
      <c r="J755" s="240"/>
      <c r="K755" s="240"/>
      <c r="L755" s="244"/>
      <c r="M755" s="245"/>
      <c r="N755" s="246"/>
      <c r="O755" s="246"/>
      <c r="P755" s="246"/>
      <c r="Q755" s="246"/>
      <c r="R755" s="246"/>
      <c r="S755" s="246"/>
      <c r="T755" s="247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8" t="s">
        <v>1375</v>
      </c>
      <c r="AU755" s="248" t="s">
        <v>82</v>
      </c>
      <c r="AV755" s="13" t="s">
        <v>80</v>
      </c>
      <c r="AW755" s="13" t="s">
        <v>35</v>
      </c>
      <c r="AX755" s="13" t="s">
        <v>73</v>
      </c>
      <c r="AY755" s="248" t="s">
        <v>160</v>
      </c>
    </row>
    <row r="756" s="14" customFormat="1">
      <c r="A756" s="14"/>
      <c r="B756" s="249"/>
      <c r="C756" s="250"/>
      <c r="D756" s="232" t="s">
        <v>1375</v>
      </c>
      <c r="E756" s="251" t="s">
        <v>19</v>
      </c>
      <c r="F756" s="252" t="s">
        <v>1951</v>
      </c>
      <c r="G756" s="250"/>
      <c r="H756" s="253">
        <v>1.6339999999999999</v>
      </c>
      <c r="I756" s="254"/>
      <c r="J756" s="250"/>
      <c r="K756" s="250"/>
      <c r="L756" s="255"/>
      <c r="M756" s="256"/>
      <c r="N756" s="257"/>
      <c r="O756" s="257"/>
      <c r="P756" s="257"/>
      <c r="Q756" s="257"/>
      <c r="R756" s="257"/>
      <c r="S756" s="257"/>
      <c r="T756" s="258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9" t="s">
        <v>1375</v>
      </c>
      <c r="AU756" s="259" t="s">
        <v>82</v>
      </c>
      <c r="AV756" s="14" t="s">
        <v>82</v>
      </c>
      <c r="AW756" s="14" t="s">
        <v>35</v>
      </c>
      <c r="AX756" s="14" t="s">
        <v>73</v>
      </c>
      <c r="AY756" s="259" t="s">
        <v>160</v>
      </c>
    </row>
    <row r="757" s="13" customFormat="1">
      <c r="A757" s="13"/>
      <c r="B757" s="239"/>
      <c r="C757" s="240"/>
      <c r="D757" s="232" t="s">
        <v>1375</v>
      </c>
      <c r="E757" s="241" t="s">
        <v>19</v>
      </c>
      <c r="F757" s="242" t="s">
        <v>1952</v>
      </c>
      <c r="G757" s="240"/>
      <c r="H757" s="241" t="s">
        <v>19</v>
      </c>
      <c r="I757" s="243"/>
      <c r="J757" s="240"/>
      <c r="K757" s="240"/>
      <c r="L757" s="244"/>
      <c r="M757" s="245"/>
      <c r="N757" s="246"/>
      <c r="O757" s="246"/>
      <c r="P757" s="246"/>
      <c r="Q757" s="246"/>
      <c r="R757" s="246"/>
      <c r="S757" s="246"/>
      <c r="T757" s="247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8" t="s">
        <v>1375</v>
      </c>
      <c r="AU757" s="248" t="s">
        <v>82</v>
      </c>
      <c r="AV757" s="13" t="s">
        <v>80</v>
      </c>
      <c r="AW757" s="13" t="s">
        <v>35</v>
      </c>
      <c r="AX757" s="13" t="s">
        <v>73</v>
      </c>
      <c r="AY757" s="248" t="s">
        <v>160</v>
      </c>
    </row>
    <row r="758" s="14" customFormat="1">
      <c r="A758" s="14"/>
      <c r="B758" s="249"/>
      <c r="C758" s="250"/>
      <c r="D758" s="232" t="s">
        <v>1375</v>
      </c>
      <c r="E758" s="251" t="s">
        <v>19</v>
      </c>
      <c r="F758" s="252" t="s">
        <v>1953</v>
      </c>
      <c r="G758" s="250"/>
      <c r="H758" s="253">
        <v>3.0880000000000001</v>
      </c>
      <c r="I758" s="254"/>
      <c r="J758" s="250"/>
      <c r="K758" s="250"/>
      <c r="L758" s="255"/>
      <c r="M758" s="256"/>
      <c r="N758" s="257"/>
      <c r="O758" s="257"/>
      <c r="P758" s="257"/>
      <c r="Q758" s="257"/>
      <c r="R758" s="257"/>
      <c r="S758" s="257"/>
      <c r="T758" s="258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59" t="s">
        <v>1375</v>
      </c>
      <c r="AU758" s="259" t="s">
        <v>82</v>
      </c>
      <c r="AV758" s="14" t="s">
        <v>82</v>
      </c>
      <c r="AW758" s="14" t="s">
        <v>35</v>
      </c>
      <c r="AX758" s="14" t="s">
        <v>73</v>
      </c>
      <c r="AY758" s="259" t="s">
        <v>160</v>
      </c>
    </row>
    <row r="759" s="15" customFormat="1">
      <c r="A759" s="15"/>
      <c r="B759" s="260"/>
      <c r="C759" s="261"/>
      <c r="D759" s="232" t="s">
        <v>1375</v>
      </c>
      <c r="E759" s="262" t="s">
        <v>19</v>
      </c>
      <c r="F759" s="263" t="s">
        <v>1377</v>
      </c>
      <c r="G759" s="261"/>
      <c r="H759" s="264">
        <v>8.6590000000000007</v>
      </c>
      <c r="I759" s="265"/>
      <c r="J759" s="261"/>
      <c r="K759" s="261"/>
      <c r="L759" s="266"/>
      <c r="M759" s="267"/>
      <c r="N759" s="268"/>
      <c r="O759" s="268"/>
      <c r="P759" s="268"/>
      <c r="Q759" s="268"/>
      <c r="R759" s="268"/>
      <c r="S759" s="268"/>
      <c r="T759" s="269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70" t="s">
        <v>1375</v>
      </c>
      <c r="AU759" s="270" t="s">
        <v>82</v>
      </c>
      <c r="AV759" s="15" t="s">
        <v>167</v>
      </c>
      <c r="AW759" s="15" t="s">
        <v>35</v>
      </c>
      <c r="AX759" s="15" t="s">
        <v>80</v>
      </c>
      <c r="AY759" s="270" t="s">
        <v>160</v>
      </c>
    </row>
    <row r="760" s="2" customFormat="1" ht="16.5" customHeight="1">
      <c r="A760" s="40"/>
      <c r="B760" s="41"/>
      <c r="C760" s="214" t="s">
        <v>472</v>
      </c>
      <c r="D760" s="214" t="s">
        <v>163</v>
      </c>
      <c r="E760" s="215" t="s">
        <v>1954</v>
      </c>
      <c r="F760" s="216" t="s">
        <v>1955</v>
      </c>
      <c r="G760" s="217" t="s">
        <v>184</v>
      </c>
      <c r="H760" s="218">
        <v>1</v>
      </c>
      <c r="I760" s="219"/>
      <c r="J760" s="220">
        <f>ROUND(I760*H760,2)</f>
        <v>0</v>
      </c>
      <c r="K760" s="216" t="s">
        <v>19</v>
      </c>
      <c r="L760" s="46"/>
      <c r="M760" s="221" t="s">
        <v>19</v>
      </c>
      <c r="N760" s="222" t="s">
        <v>44</v>
      </c>
      <c r="O760" s="86"/>
      <c r="P760" s="223">
        <f>O760*H760</f>
        <v>0</v>
      </c>
      <c r="Q760" s="223">
        <v>0</v>
      </c>
      <c r="R760" s="223">
        <f>Q760*H760</f>
        <v>0</v>
      </c>
      <c r="S760" s="223">
        <v>0</v>
      </c>
      <c r="T760" s="224">
        <f>S760*H760</f>
        <v>0</v>
      </c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R760" s="225" t="s">
        <v>189</v>
      </c>
      <c r="AT760" s="225" t="s">
        <v>163</v>
      </c>
      <c r="AU760" s="225" t="s">
        <v>82</v>
      </c>
      <c r="AY760" s="19" t="s">
        <v>160</v>
      </c>
      <c r="BE760" s="226">
        <f>IF(N760="základní",J760,0)</f>
        <v>0</v>
      </c>
      <c r="BF760" s="226">
        <f>IF(N760="snížená",J760,0)</f>
        <v>0</v>
      </c>
      <c r="BG760" s="226">
        <f>IF(N760="zákl. přenesená",J760,0)</f>
        <v>0</v>
      </c>
      <c r="BH760" s="226">
        <f>IF(N760="sníž. přenesená",J760,0)</f>
        <v>0</v>
      </c>
      <c r="BI760" s="226">
        <f>IF(N760="nulová",J760,0)</f>
        <v>0</v>
      </c>
      <c r="BJ760" s="19" t="s">
        <v>80</v>
      </c>
      <c r="BK760" s="226">
        <f>ROUND(I760*H760,2)</f>
        <v>0</v>
      </c>
      <c r="BL760" s="19" t="s">
        <v>189</v>
      </c>
      <c r="BM760" s="225" t="s">
        <v>703</v>
      </c>
    </row>
    <row r="761" s="2" customFormat="1" ht="16.5" customHeight="1">
      <c r="A761" s="40"/>
      <c r="B761" s="41"/>
      <c r="C761" s="214" t="s">
        <v>474</v>
      </c>
      <c r="D761" s="214" t="s">
        <v>163</v>
      </c>
      <c r="E761" s="215" t="s">
        <v>1956</v>
      </c>
      <c r="F761" s="216" t="s">
        <v>1957</v>
      </c>
      <c r="G761" s="217" t="s">
        <v>166</v>
      </c>
      <c r="H761" s="218">
        <v>4.1200000000000001</v>
      </c>
      <c r="I761" s="219"/>
      <c r="J761" s="220">
        <f>ROUND(I761*H761,2)</f>
        <v>0</v>
      </c>
      <c r="K761" s="216" t="s">
        <v>19</v>
      </c>
      <c r="L761" s="46"/>
      <c r="M761" s="221" t="s">
        <v>19</v>
      </c>
      <c r="N761" s="222" t="s">
        <v>44</v>
      </c>
      <c r="O761" s="86"/>
      <c r="P761" s="223">
        <f>O761*H761</f>
        <v>0</v>
      </c>
      <c r="Q761" s="223">
        <v>0</v>
      </c>
      <c r="R761" s="223">
        <f>Q761*H761</f>
        <v>0</v>
      </c>
      <c r="S761" s="223">
        <v>0</v>
      </c>
      <c r="T761" s="224">
        <f>S761*H761</f>
        <v>0</v>
      </c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R761" s="225" t="s">
        <v>189</v>
      </c>
      <c r="AT761" s="225" t="s">
        <v>163</v>
      </c>
      <c r="AU761" s="225" t="s">
        <v>82</v>
      </c>
      <c r="AY761" s="19" t="s">
        <v>160</v>
      </c>
      <c r="BE761" s="226">
        <f>IF(N761="základní",J761,0)</f>
        <v>0</v>
      </c>
      <c r="BF761" s="226">
        <f>IF(N761="snížená",J761,0)</f>
        <v>0</v>
      </c>
      <c r="BG761" s="226">
        <f>IF(N761="zákl. přenesená",J761,0)</f>
        <v>0</v>
      </c>
      <c r="BH761" s="226">
        <f>IF(N761="sníž. přenesená",J761,0)</f>
        <v>0</v>
      </c>
      <c r="BI761" s="226">
        <f>IF(N761="nulová",J761,0)</f>
        <v>0</v>
      </c>
      <c r="BJ761" s="19" t="s">
        <v>80</v>
      </c>
      <c r="BK761" s="226">
        <f>ROUND(I761*H761,2)</f>
        <v>0</v>
      </c>
      <c r="BL761" s="19" t="s">
        <v>189</v>
      </c>
      <c r="BM761" s="225" t="s">
        <v>705</v>
      </c>
    </row>
    <row r="762" s="14" customFormat="1">
      <c r="A762" s="14"/>
      <c r="B762" s="249"/>
      <c r="C762" s="250"/>
      <c r="D762" s="232" t="s">
        <v>1375</v>
      </c>
      <c r="E762" s="251" t="s">
        <v>19</v>
      </c>
      <c r="F762" s="252" t="s">
        <v>1958</v>
      </c>
      <c r="G762" s="250"/>
      <c r="H762" s="253">
        <v>4.1200000000000001</v>
      </c>
      <c r="I762" s="254"/>
      <c r="J762" s="250"/>
      <c r="K762" s="250"/>
      <c r="L762" s="255"/>
      <c r="M762" s="256"/>
      <c r="N762" s="257"/>
      <c r="O762" s="257"/>
      <c r="P762" s="257"/>
      <c r="Q762" s="257"/>
      <c r="R762" s="257"/>
      <c r="S762" s="257"/>
      <c r="T762" s="258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9" t="s">
        <v>1375</v>
      </c>
      <c r="AU762" s="259" t="s">
        <v>82</v>
      </c>
      <c r="AV762" s="14" t="s">
        <v>82</v>
      </c>
      <c r="AW762" s="14" t="s">
        <v>35</v>
      </c>
      <c r="AX762" s="14" t="s">
        <v>73</v>
      </c>
      <c r="AY762" s="259" t="s">
        <v>160</v>
      </c>
    </row>
    <row r="763" s="15" customFormat="1">
      <c r="A763" s="15"/>
      <c r="B763" s="260"/>
      <c r="C763" s="261"/>
      <c r="D763" s="232" t="s">
        <v>1375</v>
      </c>
      <c r="E763" s="262" t="s">
        <v>19</v>
      </c>
      <c r="F763" s="263" t="s">
        <v>1377</v>
      </c>
      <c r="G763" s="261"/>
      <c r="H763" s="264">
        <v>4.1200000000000001</v>
      </c>
      <c r="I763" s="265"/>
      <c r="J763" s="261"/>
      <c r="K763" s="261"/>
      <c r="L763" s="266"/>
      <c r="M763" s="267"/>
      <c r="N763" s="268"/>
      <c r="O763" s="268"/>
      <c r="P763" s="268"/>
      <c r="Q763" s="268"/>
      <c r="R763" s="268"/>
      <c r="S763" s="268"/>
      <c r="T763" s="269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70" t="s">
        <v>1375</v>
      </c>
      <c r="AU763" s="270" t="s">
        <v>82</v>
      </c>
      <c r="AV763" s="15" t="s">
        <v>167</v>
      </c>
      <c r="AW763" s="15" t="s">
        <v>35</v>
      </c>
      <c r="AX763" s="15" t="s">
        <v>80</v>
      </c>
      <c r="AY763" s="270" t="s">
        <v>160</v>
      </c>
    </row>
    <row r="764" s="2" customFormat="1" ht="24.15" customHeight="1">
      <c r="A764" s="40"/>
      <c r="B764" s="41"/>
      <c r="C764" s="214" t="s">
        <v>476</v>
      </c>
      <c r="D764" s="214" t="s">
        <v>163</v>
      </c>
      <c r="E764" s="215" t="s">
        <v>1959</v>
      </c>
      <c r="F764" s="216" t="s">
        <v>1960</v>
      </c>
      <c r="G764" s="217" t="s">
        <v>184</v>
      </c>
      <c r="H764" s="218">
        <v>1</v>
      </c>
      <c r="I764" s="219"/>
      <c r="J764" s="220">
        <f>ROUND(I764*H764,2)</f>
        <v>0</v>
      </c>
      <c r="K764" s="216" t="s">
        <v>19</v>
      </c>
      <c r="L764" s="46"/>
      <c r="M764" s="221" t="s">
        <v>19</v>
      </c>
      <c r="N764" s="222" t="s">
        <v>44</v>
      </c>
      <c r="O764" s="86"/>
      <c r="P764" s="223">
        <f>O764*H764</f>
        <v>0</v>
      </c>
      <c r="Q764" s="223">
        <v>0</v>
      </c>
      <c r="R764" s="223">
        <f>Q764*H764</f>
        <v>0</v>
      </c>
      <c r="S764" s="223">
        <v>0</v>
      </c>
      <c r="T764" s="224">
        <f>S764*H764</f>
        <v>0</v>
      </c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R764" s="225" t="s">
        <v>189</v>
      </c>
      <c r="AT764" s="225" t="s">
        <v>163</v>
      </c>
      <c r="AU764" s="225" t="s">
        <v>82</v>
      </c>
      <c r="AY764" s="19" t="s">
        <v>160</v>
      </c>
      <c r="BE764" s="226">
        <f>IF(N764="základní",J764,0)</f>
        <v>0</v>
      </c>
      <c r="BF764" s="226">
        <f>IF(N764="snížená",J764,0)</f>
        <v>0</v>
      </c>
      <c r="BG764" s="226">
        <f>IF(N764="zákl. přenesená",J764,0)</f>
        <v>0</v>
      </c>
      <c r="BH764" s="226">
        <f>IF(N764="sníž. přenesená",J764,0)</f>
        <v>0</v>
      </c>
      <c r="BI764" s="226">
        <f>IF(N764="nulová",J764,0)</f>
        <v>0</v>
      </c>
      <c r="BJ764" s="19" t="s">
        <v>80</v>
      </c>
      <c r="BK764" s="226">
        <f>ROUND(I764*H764,2)</f>
        <v>0</v>
      </c>
      <c r="BL764" s="19" t="s">
        <v>189</v>
      </c>
      <c r="BM764" s="225" t="s">
        <v>706</v>
      </c>
    </row>
    <row r="765" s="2" customFormat="1" ht="24.15" customHeight="1">
      <c r="A765" s="40"/>
      <c r="B765" s="41"/>
      <c r="C765" s="214" t="s">
        <v>478</v>
      </c>
      <c r="D765" s="214" t="s">
        <v>163</v>
      </c>
      <c r="E765" s="215" t="s">
        <v>1961</v>
      </c>
      <c r="F765" s="216" t="s">
        <v>1962</v>
      </c>
      <c r="G765" s="217" t="s">
        <v>184</v>
      </c>
      <c r="H765" s="218">
        <v>1</v>
      </c>
      <c r="I765" s="219"/>
      <c r="J765" s="220">
        <f>ROUND(I765*H765,2)</f>
        <v>0</v>
      </c>
      <c r="K765" s="216" t="s">
        <v>19</v>
      </c>
      <c r="L765" s="46"/>
      <c r="M765" s="221" t="s">
        <v>19</v>
      </c>
      <c r="N765" s="222" t="s">
        <v>44</v>
      </c>
      <c r="O765" s="86"/>
      <c r="P765" s="223">
        <f>O765*H765</f>
        <v>0</v>
      </c>
      <c r="Q765" s="223">
        <v>0</v>
      </c>
      <c r="R765" s="223">
        <f>Q765*H765</f>
        <v>0</v>
      </c>
      <c r="S765" s="223">
        <v>0</v>
      </c>
      <c r="T765" s="224">
        <f>S765*H765</f>
        <v>0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225" t="s">
        <v>189</v>
      </c>
      <c r="AT765" s="225" t="s">
        <v>163</v>
      </c>
      <c r="AU765" s="225" t="s">
        <v>82</v>
      </c>
      <c r="AY765" s="19" t="s">
        <v>160</v>
      </c>
      <c r="BE765" s="226">
        <f>IF(N765="základní",J765,0)</f>
        <v>0</v>
      </c>
      <c r="BF765" s="226">
        <f>IF(N765="snížená",J765,0)</f>
        <v>0</v>
      </c>
      <c r="BG765" s="226">
        <f>IF(N765="zákl. přenesená",J765,0)</f>
        <v>0</v>
      </c>
      <c r="BH765" s="226">
        <f>IF(N765="sníž. přenesená",J765,0)</f>
        <v>0</v>
      </c>
      <c r="BI765" s="226">
        <f>IF(N765="nulová",J765,0)</f>
        <v>0</v>
      </c>
      <c r="BJ765" s="19" t="s">
        <v>80</v>
      </c>
      <c r="BK765" s="226">
        <f>ROUND(I765*H765,2)</f>
        <v>0</v>
      </c>
      <c r="BL765" s="19" t="s">
        <v>189</v>
      </c>
      <c r="BM765" s="225" t="s">
        <v>708</v>
      </c>
    </row>
    <row r="766" s="2" customFormat="1" ht="24.15" customHeight="1">
      <c r="A766" s="40"/>
      <c r="B766" s="41"/>
      <c r="C766" s="214" t="s">
        <v>481</v>
      </c>
      <c r="D766" s="214" t="s">
        <v>163</v>
      </c>
      <c r="E766" s="215" t="s">
        <v>1963</v>
      </c>
      <c r="F766" s="216" t="s">
        <v>1964</v>
      </c>
      <c r="G766" s="217" t="s">
        <v>184</v>
      </c>
      <c r="H766" s="218">
        <v>1</v>
      </c>
      <c r="I766" s="219"/>
      <c r="J766" s="220">
        <f>ROUND(I766*H766,2)</f>
        <v>0</v>
      </c>
      <c r="K766" s="216" t="s">
        <v>19</v>
      </c>
      <c r="L766" s="46"/>
      <c r="M766" s="221" t="s">
        <v>19</v>
      </c>
      <c r="N766" s="222" t="s">
        <v>44</v>
      </c>
      <c r="O766" s="86"/>
      <c r="P766" s="223">
        <f>O766*H766</f>
        <v>0</v>
      </c>
      <c r="Q766" s="223">
        <v>0</v>
      </c>
      <c r="R766" s="223">
        <f>Q766*H766</f>
        <v>0</v>
      </c>
      <c r="S766" s="223">
        <v>0</v>
      </c>
      <c r="T766" s="224">
        <f>S766*H766</f>
        <v>0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25" t="s">
        <v>189</v>
      </c>
      <c r="AT766" s="225" t="s">
        <v>163</v>
      </c>
      <c r="AU766" s="225" t="s">
        <v>82</v>
      </c>
      <c r="AY766" s="19" t="s">
        <v>160</v>
      </c>
      <c r="BE766" s="226">
        <f>IF(N766="základní",J766,0)</f>
        <v>0</v>
      </c>
      <c r="BF766" s="226">
        <f>IF(N766="snížená",J766,0)</f>
        <v>0</v>
      </c>
      <c r="BG766" s="226">
        <f>IF(N766="zákl. přenesená",J766,0)</f>
        <v>0</v>
      </c>
      <c r="BH766" s="226">
        <f>IF(N766="sníž. přenesená",J766,0)</f>
        <v>0</v>
      </c>
      <c r="BI766" s="226">
        <f>IF(N766="nulová",J766,0)</f>
        <v>0</v>
      </c>
      <c r="BJ766" s="19" t="s">
        <v>80</v>
      </c>
      <c r="BK766" s="226">
        <f>ROUND(I766*H766,2)</f>
        <v>0</v>
      </c>
      <c r="BL766" s="19" t="s">
        <v>189</v>
      </c>
      <c r="BM766" s="225" t="s">
        <v>711</v>
      </c>
    </row>
    <row r="767" s="2" customFormat="1" ht="21.75" customHeight="1">
      <c r="A767" s="40"/>
      <c r="B767" s="41"/>
      <c r="C767" s="214" t="s">
        <v>483</v>
      </c>
      <c r="D767" s="214" t="s">
        <v>163</v>
      </c>
      <c r="E767" s="215" t="s">
        <v>1965</v>
      </c>
      <c r="F767" s="216" t="s">
        <v>1966</v>
      </c>
      <c r="G767" s="217" t="s">
        <v>184</v>
      </c>
      <c r="H767" s="218">
        <v>2</v>
      </c>
      <c r="I767" s="219"/>
      <c r="J767" s="220">
        <f>ROUND(I767*H767,2)</f>
        <v>0</v>
      </c>
      <c r="K767" s="216" t="s">
        <v>19</v>
      </c>
      <c r="L767" s="46"/>
      <c r="M767" s="221" t="s">
        <v>19</v>
      </c>
      <c r="N767" s="222" t="s">
        <v>44</v>
      </c>
      <c r="O767" s="86"/>
      <c r="P767" s="223">
        <f>O767*H767</f>
        <v>0</v>
      </c>
      <c r="Q767" s="223">
        <v>0</v>
      </c>
      <c r="R767" s="223">
        <f>Q767*H767</f>
        <v>0</v>
      </c>
      <c r="S767" s="223">
        <v>0</v>
      </c>
      <c r="T767" s="224">
        <f>S767*H767</f>
        <v>0</v>
      </c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R767" s="225" t="s">
        <v>189</v>
      </c>
      <c r="AT767" s="225" t="s">
        <v>163</v>
      </c>
      <c r="AU767" s="225" t="s">
        <v>82</v>
      </c>
      <c r="AY767" s="19" t="s">
        <v>160</v>
      </c>
      <c r="BE767" s="226">
        <f>IF(N767="základní",J767,0)</f>
        <v>0</v>
      </c>
      <c r="BF767" s="226">
        <f>IF(N767="snížená",J767,0)</f>
        <v>0</v>
      </c>
      <c r="BG767" s="226">
        <f>IF(N767="zákl. přenesená",J767,0)</f>
        <v>0</v>
      </c>
      <c r="BH767" s="226">
        <f>IF(N767="sníž. přenesená",J767,0)</f>
        <v>0</v>
      </c>
      <c r="BI767" s="226">
        <f>IF(N767="nulová",J767,0)</f>
        <v>0</v>
      </c>
      <c r="BJ767" s="19" t="s">
        <v>80</v>
      </c>
      <c r="BK767" s="226">
        <f>ROUND(I767*H767,2)</f>
        <v>0</v>
      </c>
      <c r="BL767" s="19" t="s">
        <v>189</v>
      </c>
      <c r="BM767" s="225" t="s">
        <v>713</v>
      </c>
    </row>
    <row r="768" s="2" customFormat="1" ht="16.5" customHeight="1">
      <c r="A768" s="40"/>
      <c r="B768" s="41"/>
      <c r="C768" s="214" t="s">
        <v>485</v>
      </c>
      <c r="D768" s="214" t="s">
        <v>163</v>
      </c>
      <c r="E768" s="215" t="s">
        <v>1967</v>
      </c>
      <c r="F768" s="216" t="s">
        <v>1968</v>
      </c>
      <c r="G768" s="217" t="s">
        <v>184</v>
      </c>
      <c r="H768" s="218">
        <v>2</v>
      </c>
      <c r="I768" s="219"/>
      <c r="J768" s="220">
        <f>ROUND(I768*H768,2)</f>
        <v>0</v>
      </c>
      <c r="K768" s="216" t="s">
        <v>19</v>
      </c>
      <c r="L768" s="46"/>
      <c r="M768" s="221" t="s">
        <v>19</v>
      </c>
      <c r="N768" s="222" t="s">
        <v>44</v>
      </c>
      <c r="O768" s="86"/>
      <c r="P768" s="223">
        <f>O768*H768</f>
        <v>0</v>
      </c>
      <c r="Q768" s="223">
        <v>0</v>
      </c>
      <c r="R768" s="223">
        <f>Q768*H768</f>
        <v>0</v>
      </c>
      <c r="S768" s="223">
        <v>0</v>
      </c>
      <c r="T768" s="224">
        <f>S768*H768</f>
        <v>0</v>
      </c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R768" s="225" t="s">
        <v>189</v>
      </c>
      <c r="AT768" s="225" t="s">
        <v>163</v>
      </c>
      <c r="AU768" s="225" t="s">
        <v>82</v>
      </c>
      <c r="AY768" s="19" t="s">
        <v>160</v>
      </c>
      <c r="BE768" s="226">
        <f>IF(N768="základní",J768,0)</f>
        <v>0</v>
      </c>
      <c r="BF768" s="226">
        <f>IF(N768="snížená",J768,0)</f>
        <v>0</v>
      </c>
      <c r="BG768" s="226">
        <f>IF(N768="zákl. přenesená",J768,0)</f>
        <v>0</v>
      </c>
      <c r="BH768" s="226">
        <f>IF(N768="sníž. přenesená",J768,0)</f>
        <v>0</v>
      </c>
      <c r="BI768" s="226">
        <f>IF(N768="nulová",J768,0)</f>
        <v>0</v>
      </c>
      <c r="BJ768" s="19" t="s">
        <v>80</v>
      </c>
      <c r="BK768" s="226">
        <f>ROUND(I768*H768,2)</f>
        <v>0</v>
      </c>
      <c r="BL768" s="19" t="s">
        <v>189</v>
      </c>
      <c r="BM768" s="225" t="s">
        <v>715</v>
      </c>
    </row>
    <row r="769" s="2" customFormat="1" ht="24.15" customHeight="1">
      <c r="A769" s="40"/>
      <c r="B769" s="41"/>
      <c r="C769" s="214" t="s">
        <v>487</v>
      </c>
      <c r="D769" s="214" t="s">
        <v>163</v>
      </c>
      <c r="E769" s="215" t="s">
        <v>1969</v>
      </c>
      <c r="F769" s="216" t="s">
        <v>1970</v>
      </c>
      <c r="G769" s="217" t="s">
        <v>184</v>
      </c>
      <c r="H769" s="218">
        <v>2</v>
      </c>
      <c r="I769" s="219"/>
      <c r="J769" s="220">
        <f>ROUND(I769*H769,2)</f>
        <v>0</v>
      </c>
      <c r="K769" s="216" t="s">
        <v>19</v>
      </c>
      <c r="L769" s="46"/>
      <c r="M769" s="221" t="s">
        <v>19</v>
      </c>
      <c r="N769" s="222" t="s">
        <v>44</v>
      </c>
      <c r="O769" s="86"/>
      <c r="P769" s="223">
        <f>O769*H769</f>
        <v>0</v>
      </c>
      <c r="Q769" s="223">
        <v>0</v>
      </c>
      <c r="R769" s="223">
        <f>Q769*H769</f>
        <v>0</v>
      </c>
      <c r="S769" s="223">
        <v>0</v>
      </c>
      <c r="T769" s="224">
        <f>S769*H769</f>
        <v>0</v>
      </c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R769" s="225" t="s">
        <v>189</v>
      </c>
      <c r="AT769" s="225" t="s">
        <v>163</v>
      </c>
      <c r="AU769" s="225" t="s">
        <v>82</v>
      </c>
      <c r="AY769" s="19" t="s">
        <v>160</v>
      </c>
      <c r="BE769" s="226">
        <f>IF(N769="základní",J769,0)</f>
        <v>0</v>
      </c>
      <c r="BF769" s="226">
        <f>IF(N769="snížená",J769,0)</f>
        <v>0</v>
      </c>
      <c r="BG769" s="226">
        <f>IF(N769="zákl. přenesená",J769,0)</f>
        <v>0</v>
      </c>
      <c r="BH769" s="226">
        <f>IF(N769="sníž. přenesená",J769,0)</f>
        <v>0</v>
      </c>
      <c r="BI769" s="226">
        <f>IF(N769="nulová",J769,0)</f>
        <v>0</v>
      </c>
      <c r="BJ769" s="19" t="s">
        <v>80</v>
      </c>
      <c r="BK769" s="226">
        <f>ROUND(I769*H769,2)</f>
        <v>0</v>
      </c>
      <c r="BL769" s="19" t="s">
        <v>189</v>
      </c>
      <c r="BM769" s="225" t="s">
        <v>717</v>
      </c>
    </row>
    <row r="770" s="2" customFormat="1" ht="16.5" customHeight="1">
      <c r="A770" s="40"/>
      <c r="B770" s="41"/>
      <c r="C770" s="214" t="s">
        <v>490</v>
      </c>
      <c r="D770" s="214" t="s">
        <v>163</v>
      </c>
      <c r="E770" s="215" t="s">
        <v>1971</v>
      </c>
      <c r="F770" s="216" t="s">
        <v>1972</v>
      </c>
      <c r="G770" s="217" t="s">
        <v>184</v>
      </c>
      <c r="H770" s="218">
        <v>1</v>
      </c>
      <c r="I770" s="219"/>
      <c r="J770" s="220">
        <f>ROUND(I770*H770,2)</f>
        <v>0</v>
      </c>
      <c r="K770" s="216" t="s">
        <v>19</v>
      </c>
      <c r="L770" s="46"/>
      <c r="M770" s="221" t="s">
        <v>19</v>
      </c>
      <c r="N770" s="222" t="s">
        <v>44</v>
      </c>
      <c r="O770" s="86"/>
      <c r="P770" s="223">
        <f>O770*H770</f>
        <v>0</v>
      </c>
      <c r="Q770" s="223">
        <v>0</v>
      </c>
      <c r="R770" s="223">
        <f>Q770*H770</f>
        <v>0</v>
      </c>
      <c r="S770" s="223">
        <v>0</v>
      </c>
      <c r="T770" s="224">
        <f>S770*H770</f>
        <v>0</v>
      </c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R770" s="225" t="s">
        <v>189</v>
      </c>
      <c r="AT770" s="225" t="s">
        <v>163</v>
      </c>
      <c r="AU770" s="225" t="s">
        <v>82</v>
      </c>
      <c r="AY770" s="19" t="s">
        <v>160</v>
      </c>
      <c r="BE770" s="226">
        <f>IF(N770="základní",J770,0)</f>
        <v>0</v>
      </c>
      <c r="BF770" s="226">
        <f>IF(N770="snížená",J770,0)</f>
        <v>0</v>
      </c>
      <c r="BG770" s="226">
        <f>IF(N770="zákl. přenesená",J770,0)</f>
        <v>0</v>
      </c>
      <c r="BH770" s="226">
        <f>IF(N770="sníž. přenesená",J770,0)</f>
        <v>0</v>
      </c>
      <c r="BI770" s="226">
        <f>IF(N770="nulová",J770,0)</f>
        <v>0</v>
      </c>
      <c r="BJ770" s="19" t="s">
        <v>80</v>
      </c>
      <c r="BK770" s="226">
        <f>ROUND(I770*H770,2)</f>
        <v>0</v>
      </c>
      <c r="BL770" s="19" t="s">
        <v>189</v>
      </c>
      <c r="BM770" s="225" t="s">
        <v>719</v>
      </c>
    </row>
    <row r="771" s="2" customFormat="1" ht="16.5" customHeight="1">
      <c r="A771" s="40"/>
      <c r="B771" s="41"/>
      <c r="C771" s="214" t="s">
        <v>493</v>
      </c>
      <c r="D771" s="214" t="s">
        <v>163</v>
      </c>
      <c r="E771" s="215" t="s">
        <v>1973</v>
      </c>
      <c r="F771" s="216" t="s">
        <v>1974</v>
      </c>
      <c r="G771" s="217" t="s">
        <v>184</v>
      </c>
      <c r="H771" s="218">
        <v>1</v>
      </c>
      <c r="I771" s="219"/>
      <c r="J771" s="220">
        <f>ROUND(I771*H771,2)</f>
        <v>0</v>
      </c>
      <c r="K771" s="216" t="s">
        <v>19</v>
      </c>
      <c r="L771" s="46"/>
      <c r="M771" s="221" t="s">
        <v>19</v>
      </c>
      <c r="N771" s="222" t="s">
        <v>44</v>
      </c>
      <c r="O771" s="86"/>
      <c r="P771" s="223">
        <f>O771*H771</f>
        <v>0</v>
      </c>
      <c r="Q771" s="223">
        <v>0</v>
      </c>
      <c r="R771" s="223">
        <f>Q771*H771</f>
        <v>0</v>
      </c>
      <c r="S771" s="223">
        <v>0</v>
      </c>
      <c r="T771" s="224">
        <f>S771*H771</f>
        <v>0</v>
      </c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R771" s="225" t="s">
        <v>189</v>
      </c>
      <c r="AT771" s="225" t="s">
        <v>163</v>
      </c>
      <c r="AU771" s="225" t="s">
        <v>82</v>
      </c>
      <c r="AY771" s="19" t="s">
        <v>160</v>
      </c>
      <c r="BE771" s="226">
        <f>IF(N771="základní",J771,0)</f>
        <v>0</v>
      </c>
      <c r="BF771" s="226">
        <f>IF(N771="snížená",J771,0)</f>
        <v>0</v>
      </c>
      <c r="BG771" s="226">
        <f>IF(N771="zákl. přenesená",J771,0)</f>
        <v>0</v>
      </c>
      <c r="BH771" s="226">
        <f>IF(N771="sníž. přenesená",J771,0)</f>
        <v>0</v>
      </c>
      <c r="BI771" s="226">
        <f>IF(N771="nulová",J771,0)</f>
        <v>0</v>
      </c>
      <c r="BJ771" s="19" t="s">
        <v>80</v>
      </c>
      <c r="BK771" s="226">
        <f>ROUND(I771*H771,2)</f>
        <v>0</v>
      </c>
      <c r="BL771" s="19" t="s">
        <v>189</v>
      </c>
      <c r="BM771" s="225" t="s">
        <v>721</v>
      </c>
    </row>
    <row r="772" s="2" customFormat="1" ht="16.5" customHeight="1">
      <c r="A772" s="40"/>
      <c r="B772" s="41"/>
      <c r="C772" s="214" t="s">
        <v>496</v>
      </c>
      <c r="D772" s="214" t="s">
        <v>163</v>
      </c>
      <c r="E772" s="215" t="s">
        <v>1975</v>
      </c>
      <c r="F772" s="216" t="s">
        <v>1976</v>
      </c>
      <c r="G772" s="217" t="s">
        <v>166</v>
      </c>
      <c r="H772" s="218">
        <v>10</v>
      </c>
      <c r="I772" s="219"/>
      <c r="J772" s="220">
        <f>ROUND(I772*H772,2)</f>
        <v>0</v>
      </c>
      <c r="K772" s="216" t="s">
        <v>19</v>
      </c>
      <c r="L772" s="46"/>
      <c r="M772" s="221" t="s">
        <v>19</v>
      </c>
      <c r="N772" s="222" t="s">
        <v>44</v>
      </c>
      <c r="O772" s="86"/>
      <c r="P772" s="223">
        <f>O772*H772</f>
        <v>0</v>
      </c>
      <c r="Q772" s="223">
        <v>0</v>
      </c>
      <c r="R772" s="223">
        <f>Q772*H772</f>
        <v>0</v>
      </c>
      <c r="S772" s="223">
        <v>0</v>
      </c>
      <c r="T772" s="224">
        <f>S772*H772</f>
        <v>0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25" t="s">
        <v>189</v>
      </c>
      <c r="AT772" s="225" t="s">
        <v>163</v>
      </c>
      <c r="AU772" s="225" t="s">
        <v>82</v>
      </c>
      <c r="AY772" s="19" t="s">
        <v>160</v>
      </c>
      <c r="BE772" s="226">
        <f>IF(N772="základní",J772,0)</f>
        <v>0</v>
      </c>
      <c r="BF772" s="226">
        <f>IF(N772="snížená",J772,0)</f>
        <v>0</v>
      </c>
      <c r="BG772" s="226">
        <f>IF(N772="zákl. přenesená",J772,0)</f>
        <v>0</v>
      </c>
      <c r="BH772" s="226">
        <f>IF(N772="sníž. přenesená",J772,0)</f>
        <v>0</v>
      </c>
      <c r="BI772" s="226">
        <f>IF(N772="nulová",J772,0)</f>
        <v>0</v>
      </c>
      <c r="BJ772" s="19" t="s">
        <v>80</v>
      </c>
      <c r="BK772" s="226">
        <f>ROUND(I772*H772,2)</f>
        <v>0</v>
      </c>
      <c r="BL772" s="19" t="s">
        <v>189</v>
      </c>
      <c r="BM772" s="225" t="s">
        <v>723</v>
      </c>
    </row>
    <row r="773" s="2" customFormat="1" ht="16.5" customHeight="1">
      <c r="A773" s="40"/>
      <c r="B773" s="41"/>
      <c r="C773" s="271" t="s">
        <v>498</v>
      </c>
      <c r="D773" s="271" t="s">
        <v>1287</v>
      </c>
      <c r="E773" s="272" t="s">
        <v>1977</v>
      </c>
      <c r="F773" s="273" t="s">
        <v>1978</v>
      </c>
      <c r="G773" s="274" t="s">
        <v>1421</v>
      </c>
      <c r="H773" s="275">
        <v>0.012999999999999999</v>
      </c>
      <c r="I773" s="276"/>
      <c r="J773" s="277">
        <f>ROUND(I773*H773,2)</f>
        <v>0</v>
      </c>
      <c r="K773" s="273" t="s">
        <v>1372</v>
      </c>
      <c r="L773" s="278"/>
      <c r="M773" s="279" t="s">
        <v>19</v>
      </c>
      <c r="N773" s="280" t="s">
        <v>44</v>
      </c>
      <c r="O773" s="86"/>
      <c r="P773" s="223">
        <f>O773*H773</f>
        <v>0</v>
      </c>
      <c r="Q773" s="223">
        <v>1</v>
      </c>
      <c r="R773" s="223">
        <f>Q773*H773</f>
        <v>0.012999999999999999</v>
      </c>
      <c r="S773" s="223">
        <v>0</v>
      </c>
      <c r="T773" s="224">
        <f>S773*H773</f>
        <v>0</v>
      </c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R773" s="225" t="s">
        <v>214</v>
      </c>
      <c r="AT773" s="225" t="s">
        <v>1287</v>
      </c>
      <c r="AU773" s="225" t="s">
        <v>82</v>
      </c>
      <c r="AY773" s="19" t="s">
        <v>160</v>
      </c>
      <c r="BE773" s="226">
        <f>IF(N773="základní",J773,0)</f>
        <v>0</v>
      </c>
      <c r="BF773" s="226">
        <f>IF(N773="snížená",J773,0)</f>
        <v>0</v>
      </c>
      <c r="BG773" s="226">
        <f>IF(N773="zákl. přenesená",J773,0)</f>
        <v>0</v>
      </c>
      <c r="BH773" s="226">
        <f>IF(N773="sníž. přenesená",J773,0)</f>
        <v>0</v>
      </c>
      <c r="BI773" s="226">
        <f>IF(N773="nulová",J773,0)</f>
        <v>0</v>
      </c>
      <c r="BJ773" s="19" t="s">
        <v>80</v>
      </c>
      <c r="BK773" s="226">
        <f>ROUND(I773*H773,2)</f>
        <v>0</v>
      </c>
      <c r="BL773" s="19" t="s">
        <v>189</v>
      </c>
      <c r="BM773" s="225" t="s">
        <v>1979</v>
      </c>
    </row>
    <row r="774" s="13" customFormat="1">
      <c r="A774" s="13"/>
      <c r="B774" s="239"/>
      <c r="C774" s="240"/>
      <c r="D774" s="232" t="s">
        <v>1375</v>
      </c>
      <c r="E774" s="241" t="s">
        <v>19</v>
      </c>
      <c r="F774" s="242" t="s">
        <v>1980</v>
      </c>
      <c r="G774" s="240"/>
      <c r="H774" s="241" t="s">
        <v>19</v>
      </c>
      <c r="I774" s="243"/>
      <c r="J774" s="240"/>
      <c r="K774" s="240"/>
      <c r="L774" s="244"/>
      <c r="M774" s="245"/>
      <c r="N774" s="246"/>
      <c r="O774" s="246"/>
      <c r="P774" s="246"/>
      <c r="Q774" s="246"/>
      <c r="R774" s="246"/>
      <c r="S774" s="246"/>
      <c r="T774" s="247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8" t="s">
        <v>1375</v>
      </c>
      <c r="AU774" s="248" t="s">
        <v>82</v>
      </c>
      <c r="AV774" s="13" t="s">
        <v>80</v>
      </c>
      <c r="AW774" s="13" t="s">
        <v>35</v>
      </c>
      <c r="AX774" s="13" t="s">
        <v>73</v>
      </c>
      <c r="AY774" s="248" t="s">
        <v>160</v>
      </c>
    </row>
    <row r="775" s="14" customFormat="1">
      <c r="A775" s="14"/>
      <c r="B775" s="249"/>
      <c r="C775" s="250"/>
      <c r="D775" s="232" t="s">
        <v>1375</v>
      </c>
      <c r="E775" s="251" t="s">
        <v>19</v>
      </c>
      <c r="F775" s="252" t="s">
        <v>1981</v>
      </c>
      <c r="G775" s="250"/>
      <c r="H775" s="253">
        <v>0.012999999999999999</v>
      </c>
      <c r="I775" s="254"/>
      <c r="J775" s="250"/>
      <c r="K775" s="250"/>
      <c r="L775" s="255"/>
      <c r="M775" s="256"/>
      <c r="N775" s="257"/>
      <c r="O775" s="257"/>
      <c r="P775" s="257"/>
      <c r="Q775" s="257"/>
      <c r="R775" s="257"/>
      <c r="S775" s="257"/>
      <c r="T775" s="258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9" t="s">
        <v>1375</v>
      </c>
      <c r="AU775" s="259" t="s">
        <v>82</v>
      </c>
      <c r="AV775" s="14" t="s">
        <v>82</v>
      </c>
      <c r="AW775" s="14" t="s">
        <v>35</v>
      </c>
      <c r="AX775" s="14" t="s">
        <v>73</v>
      </c>
      <c r="AY775" s="259" t="s">
        <v>160</v>
      </c>
    </row>
    <row r="776" s="15" customFormat="1">
      <c r="A776" s="15"/>
      <c r="B776" s="260"/>
      <c r="C776" s="261"/>
      <c r="D776" s="232" t="s">
        <v>1375</v>
      </c>
      <c r="E776" s="262" t="s">
        <v>19</v>
      </c>
      <c r="F776" s="263" t="s">
        <v>1377</v>
      </c>
      <c r="G776" s="261"/>
      <c r="H776" s="264">
        <v>0.012999999999999999</v>
      </c>
      <c r="I776" s="265"/>
      <c r="J776" s="261"/>
      <c r="K776" s="261"/>
      <c r="L776" s="266"/>
      <c r="M776" s="267"/>
      <c r="N776" s="268"/>
      <c r="O776" s="268"/>
      <c r="P776" s="268"/>
      <c r="Q776" s="268"/>
      <c r="R776" s="268"/>
      <c r="S776" s="268"/>
      <c r="T776" s="269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T776" s="270" t="s">
        <v>1375</v>
      </c>
      <c r="AU776" s="270" t="s">
        <v>82</v>
      </c>
      <c r="AV776" s="15" t="s">
        <v>167</v>
      </c>
      <c r="AW776" s="15" t="s">
        <v>35</v>
      </c>
      <c r="AX776" s="15" t="s">
        <v>80</v>
      </c>
      <c r="AY776" s="270" t="s">
        <v>160</v>
      </c>
    </row>
    <row r="777" s="2" customFormat="1" ht="16.5" customHeight="1">
      <c r="A777" s="40"/>
      <c r="B777" s="41"/>
      <c r="C777" s="271" t="s">
        <v>500</v>
      </c>
      <c r="D777" s="271" t="s">
        <v>1287</v>
      </c>
      <c r="E777" s="272" t="s">
        <v>1982</v>
      </c>
      <c r="F777" s="273" t="s">
        <v>1983</v>
      </c>
      <c r="G777" s="274" t="s">
        <v>1421</v>
      </c>
      <c r="H777" s="275">
        <v>0.076999999999999999</v>
      </c>
      <c r="I777" s="276"/>
      <c r="J777" s="277">
        <f>ROUND(I777*H777,2)</f>
        <v>0</v>
      </c>
      <c r="K777" s="273" t="s">
        <v>19</v>
      </c>
      <c r="L777" s="278"/>
      <c r="M777" s="279" t="s">
        <v>19</v>
      </c>
      <c r="N777" s="280" t="s">
        <v>44</v>
      </c>
      <c r="O777" s="86"/>
      <c r="P777" s="223">
        <f>O777*H777</f>
        <v>0</v>
      </c>
      <c r="Q777" s="223">
        <v>1</v>
      </c>
      <c r="R777" s="223">
        <f>Q777*H777</f>
        <v>0.076999999999999999</v>
      </c>
      <c r="S777" s="223">
        <v>0</v>
      </c>
      <c r="T777" s="224">
        <f>S777*H777</f>
        <v>0</v>
      </c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R777" s="225" t="s">
        <v>214</v>
      </c>
      <c r="AT777" s="225" t="s">
        <v>1287</v>
      </c>
      <c r="AU777" s="225" t="s">
        <v>82</v>
      </c>
      <c r="AY777" s="19" t="s">
        <v>160</v>
      </c>
      <c r="BE777" s="226">
        <f>IF(N777="základní",J777,0)</f>
        <v>0</v>
      </c>
      <c r="BF777" s="226">
        <f>IF(N777="snížená",J777,0)</f>
        <v>0</v>
      </c>
      <c r="BG777" s="226">
        <f>IF(N777="zákl. přenesená",J777,0)</f>
        <v>0</v>
      </c>
      <c r="BH777" s="226">
        <f>IF(N777="sníž. přenesená",J777,0)</f>
        <v>0</v>
      </c>
      <c r="BI777" s="226">
        <f>IF(N777="nulová",J777,0)</f>
        <v>0</v>
      </c>
      <c r="BJ777" s="19" t="s">
        <v>80</v>
      </c>
      <c r="BK777" s="226">
        <f>ROUND(I777*H777,2)</f>
        <v>0</v>
      </c>
      <c r="BL777" s="19" t="s">
        <v>189</v>
      </c>
      <c r="BM777" s="225" t="s">
        <v>1984</v>
      </c>
    </row>
    <row r="778" s="13" customFormat="1">
      <c r="A778" s="13"/>
      <c r="B778" s="239"/>
      <c r="C778" s="240"/>
      <c r="D778" s="232" t="s">
        <v>1375</v>
      </c>
      <c r="E778" s="241" t="s">
        <v>19</v>
      </c>
      <c r="F778" s="242" t="s">
        <v>1943</v>
      </c>
      <c r="G778" s="240"/>
      <c r="H778" s="241" t="s">
        <v>19</v>
      </c>
      <c r="I778" s="243"/>
      <c r="J778" s="240"/>
      <c r="K778" s="240"/>
      <c r="L778" s="244"/>
      <c r="M778" s="245"/>
      <c r="N778" s="246"/>
      <c r="O778" s="246"/>
      <c r="P778" s="246"/>
      <c r="Q778" s="246"/>
      <c r="R778" s="246"/>
      <c r="S778" s="246"/>
      <c r="T778" s="247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8" t="s">
        <v>1375</v>
      </c>
      <c r="AU778" s="248" t="s">
        <v>82</v>
      </c>
      <c r="AV778" s="13" t="s">
        <v>80</v>
      </c>
      <c r="AW778" s="13" t="s">
        <v>35</v>
      </c>
      <c r="AX778" s="13" t="s">
        <v>73</v>
      </c>
      <c r="AY778" s="248" t="s">
        <v>160</v>
      </c>
    </row>
    <row r="779" s="14" customFormat="1">
      <c r="A779" s="14"/>
      <c r="B779" s="249"/>
      <c r="C779" s="250"/>
      <c r="D779" s="232" t="s">
        <v>1375</v>
      </c>
      <c r="E779" s="251" t="s">
        <v>19</v>
      </c>
      <c r="F779" s="252" t="s">
        <v>1985</v>
      </c>
      <c r="G779" s="250"/>
      <c r="H779" s="253">
        <v>0.076999999999999999</v>
      </c>
      <c r="I779" s="254"/>
      <c r="J779" s="250"/>
      <c r="K779" s="250"/>
      <c r="L779" s="255"/>
      <c r="M779" s="256"/>
      <c r="N779" s="257"/>
      <c r="O779" s="257"/>
      <c r="P779" s="257"/>
      <c r="Q779" s="257"/>
      <c r="R779" s="257"/>
      <c r="S779" s="257"/>
      <c r="T779" s="258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9" t="s">
        <v>1375</v>
      </c>
      <c r="AU779" s="259" t="s">
        <v>82</v>
      </c>
      <c r="AV779" s="14" t="s">
        <v>82</v>
      </c>
      <c r="AW779" s="14" t="s">
        <v>35</v>
      </c>
      <c r="AX779" s="14" t="s">
        <v>73</v>
      </c>
      <c r="AY779" s="259" t="s">
        <v>160</v>
      </c>
    </row>
    <row r="780" s="15" customFormat="1">
      <c r="A780" s="15"/>
      <c r="B780" s="260"/>
      <c r="C780" s="261"/>
      <c r="D780" s="232" t="s">
        <v>1375</v>
      </c>
      <c r="E780" s="262" t="s">
        <v>19</v>
      </c>
      <c r="F780" s="263" t="s">
        <v>1377</v>
      </c>
      <c r="G780" s="261"/>
      <c r="H780" s="264">
        <v>0.076999999999999999</v>
      </c>
      <c r="I780" s="265"/>
      <c r="J780" s="261"/>
      <c r="K780" s="261"/>
      <c r="L780" s="266"/>
      <c r="M780" s="267"/>
      <c r="N780" s="268"/>
      <c r="O780" s="268"/>
      <c r="P780" s="268"/>
      <c r="Q780" s="268"/>
      <c r="R780" s="268"/>
      <c r="S780" s="268"/>
      <c r="T780" s="269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70" t="s">
        <v>1375</v>
      </c>
      <c r="AU780" s="270" t="s">
        <v>82</v>
      </c>
      <c r="AV780" s="15" t="s">
        <v>167</v>
      </c>
      <c r="AW780" s="15" t="s">
        <v>35</v>
      </c>
      <c r="AX780" s="15" t="s">
        <v>80</v>
      </c>
      <c r="AY780" s="270" t="s">
        <v>160</v>
      </c>
    </row>
    <row r="781" s="2" customFormat="1" ht="16.5" customHeight="1">
      <c r="A781" s="40"/>
      <c r="B781" s="41"/>
      <c r="C781" s="271" t="s">
        <v>536</v>
      </c>
      <c r="D781" s="271" t="s">
        <v>1287</v>
      </c>
      <c r="E781" s="272" t="s">
        <v>1986</v>
      </c>
      <c r="F781" s="273" t="s">
        <v>1987</v>
      </c>
      <c r="G781" s="274" t="s">
        <v>1421</v>
      </c>
      <c r="H781" s="275">
        <v>0.0050000000000000001</v>
      </c>
      <c r="I781" s="276"/>
      <c r="J781" s="277">
        <f>ROUND(I781*H781,2)</f>
        <v>0</v>
      </c>
      <c r="K781" s="273" t="s">
        <v>1372</v>
      </c>
      <c r="L781" s="278"/>
      <c r="M781" s="279" t="s">
        <v>19</v>
      </c>
      <c r="N781" s="280" t="s">
        <v>44</v>
      </c>
      <c r="O781" s="86"/>
      <c r="P781" s="223">
        <f>O781*H781</f>
        <v>0</v>
      </c>
      <c r="Q781" s="223">
        <v>1</v>
      </c>
      <c r="R781" s="223">
        <f>Q781*H781</f>
        <v>0.0050000000000000001</v>
      </c>
      <c r="S781" s="223">
        <v>0</v>
      </c>
      <c r="T781" s="224">
        <f>S781*H781</f>
        <v>0</v>
      </c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R781" s="225" t="s">
        <v>214</v>
      </c>
      <c r="AT781" s="225" t="s">
        <v>1287</v>
      </c>
      <c r="AU781" s="225" t="s">
        <v>82</v>
      </c>
      <c r="AY781" s="19" t="s">
        <v>160</v>
      </c>
      <c r="BE781" s="226">
        <f>IF(N781="základní",J781,0)</f>
        <v>0</v>
      </c>
      <c r="BF781" s="226">
        <f>IF(N781="snížená",J781,0)</f>
        <v>0</v>
      </c>
      <c r="BG781" s="226">
        <f>IF(N781="zákl. přenesená",J781,0)</f>
        <v>0</v>
      </c>
      <c r="BH781" s="226">
        <f>IF(N781="sníž. přenesená",J781,0)</f>
        <v>0</v>
      </c>
      <c r="BI781" s="226">
        <f>IF(N781="nulová",J781,0)</f>
        <v>0</v>
      </c>
      <c r="BJ781" s="19" t="s">
        <v>80</v>
      </c>
      <c r="BK781" s="226">
        <f>ROUND(I781*H781,2)</f>
        <v>0</v>
      </c>
      <c r="BL781" s="19" t="s">
        <v>189</v>
      </c>
      <c r="BM781" s="225" t="s">
        <v>1988</v>
      </c>
    </row>
    <row r="782" s="2" customFormat="1">
      <c r="A782" s="40"/>
      <c r="B782" s="41"/>
      <c r="C782" s="42"/>
      <c r="D782" s="232" t="s">
        <v>1292</v>
      </c>
      <c r="E782" s="42"/>
      <c r="F782" s="233" t="s">
        <v>1989</v>
      </c>
      <c r="G782" s="42"/>
      <c r="H782" s="42"/>
      <c r="I782" s="234"/>
      <c r="J782" s="42"/>
      <c r="K782" s="42"/>
      <c r="L782" s="46"/>
      <c r="M782" s="235"/>
      <c r="N782" s="236"/>
      <c r="O782" s="86"/>
      <c r="P782" s="86"/>
      <c r="Q782" s="86"/>
      <c r="R782" s="86"/>
      <c r="S782" s="86"/>
      <c r="T782" s="87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19" t="s">
        <v>1292</v>
      </c>
      <c r="AU782" s="19" t="s">
        <v>82</v>
      </c>
    </row>
    <row r="783" s="13" customFormat="1">
      <c r="A783" s="13"/>
      <c r="B783" s="239"/>
      <c r="C783" s="240"/>
      <c r="D783" s="232" t="s">
        <v>1375</v>
      </c>
      <c r="E783" s="241" t="s">
        <v>19</v>
      </c>
      <c r="F783" s="242" t="s">
        <v>1937</v>
      </c>
      <c r="G783" s="240"/>
      <c r="H783" s="241" t="s">
        <v>19</v>
      </c>
      <c r="I783" s="243"/>
      <c r="J783" s="240"/>
      <c r="K783" s="240"/>
      <c r="L783" s="244"/>
      <c r="M783" s="245"/>
      <c r="N783" s="246"/>
      <c r="O783" s="246"/>
      <c r="P783" s="246"/>
      <c r="Q783" s="246"/>
      <c r="R783" s="246"/>
      <c r="S783" s="246"/>
      <c r="T783" s="247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8" t="s">
        <v>1375</v>
      </c>
      <c r="AU783" s="248" t="s">
        <v>82</v>
      </c>
      <c r="AV783" s="13" t="s">
        <v>80</v>
      </c>
      <c r="AW783" s="13" t="s">
        <v>35</v>
      </c>
      <c r="AX783" s="13" t="s">
        <v>73</v>
      </c>
      <c r="AY783" s="248" t="s">
        <v>160</v>
      </c>
    </row>
    <row r="784" s="14" customFormat="1">
      <c r="A784" s="14"/>
      <c r="B784" s="249"/>
      <c r="C784" s="250"/>
      <c r="D784" s="232" t="s">
        <v>1375</v>
      </c>
      <c r="E784" s="251" t="s">
        <v>19</v>
      </c>
      <c r="F784" s="252" t="s">
        <v>1990</v>
      </c>
      <c r="G784" s="250"/>
      <c r="H784" s="253">
        <v>0.0050000000000000001</v>
      </c>
      <c r="I784" s="254"/>
      <c r="J784" s="250"/>
      <c r="K784" s="250"/>
      <c r="L784" s="255"/>
      <c r="M784" s="256"/>
      <c r="N784" s="257"/>
      <c r="O784" s="257"/>
      <c r="P784" s="257"/>
      <c r="Q784" s="257"/>
      <c r="R784" s="257"/>
      <c r="S784" s="257"/>
      <c r="T784" s="258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9" t="s">
        <v>1375</v>
      </c>
      <c r="AU784" s="259" t="s">
        <v>82</v>
      </c>
      <c r="AV784" s="14" t="s">
        <v>82</v>
      </c>
      <c r="AW784" s="14" t="s">
        <v>35</v>
      </c>
      <c r="AX784" s="14" t="s">
        <v>73</v>
      </c>
      <c r="AY784" s="259" t="s">
        <v>160</v>
      </c>
    </row>
    <row r="785" s="15" customFormat="1">
      <c r="A785" s="15"/>
      <c r="B785" s="260"/>
      <c r="C785" s="261"/>
      <c r="D785" s="232" t="s">
        <v>1375</v>
      </c>
      <c r="E785" s="262" t="s">
        <v>19</v>
      </c>
      <c r="F785" s="263" t="s">
        <v>1377</v>
      </c>
      <c r="G785" s="261"/>
      <c r="H785" s="264">
        <v>0.0050000000000000001</v>
      </c>
      <c r="I785" s="265"/>
      <c r="J785" s="261"/>
      <c r="K785" s="261"/>
      <c r="L785" s="266"/>
      <c r="M785" s="267"/>
      <c r="N785" s="268"/>
      <c r="O785" s="268"/>
      <c r="P785" s="268"/>
      <c r="Q785" s="268"/>
      <c r="R785" s="268"/>
      <c r="S785" s="268"/>
      <c r="T785" s="269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70" t="s">
        <v>1375</v>
      </c>
      <c r="AU785" s="270" t="s">
        <v>82</v>
      </c>
      <c r="AV785" s="15" t="s">
        <v>167</v>
      </c>
      <c r="AW785" s="15" t="s">
        <v>35</v>
      </c>
      <c r="AX785" s="15" t="s">
        <v>80</v>
      </c>
      <c r="AY785" s="270" t="s">
        <v>160</v>
      </c>
    </row>
    <row r="786" s="2" customFormat="1" ht="16.5" customHeight="1">
      <c r="A786" s="40"/>
      <c r="B786" s="41"/>
      <c r="C786" s="271" t="s">
        <v>502</v>
      </c>
      <c r="D786" s="271" t="s">
        <v>1287</v>
      </c>
      <c r="E786" s="272" t="s">
        <v>1991</v>
      </c>
      <c r="F786" s="273" t="s">
        <v>1992</v>
      </c>
      <c r="G786" s="274" t="s">
        <v>1421</v>
      </c>
      <c r="H786" s="275">
        <v>0.024</v>
      </c>
      <c r="I786" s="276"/>
      <c r="J786" s="277">
        <f>ROUND(I786*H786,2)</f>
        <v>0</v>
      </c>
      <c r="K786" s="273" t="s">
        <v>19</v>
      </c>
      <c r="L786" s="278"/>
      <c r="M786" s="279" t="s">
        <v>19</v>
      </c>
      <c r="N786" s="280" t="s">
        <v>44</v>
      </c>
      <c r="O786" s="86"/>
      <c r="P786" s="223">
        <f>O786*H786</f>
        <v>0</v>
      </c>
      <c r="Q786" s="223">
        <v>1</v>
      </c>
      <c r="R786" s="223">
        <f>Q786*H786</f>
        <v>0.024</v>
      </c>
      <c r="S786" s="223">
        <v>0</v>
      </c>
      <c r="T786" s="224">
        <f>S786*H786</f>
        <v>0</v>
      </c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R786" s="225" t="s">
        <v>214</v>
      </c>
      <c r="AT786" s="225" t="s">
        <v>1287</v>
      </c>
      <c r="AU786" s="225" t="s">
        <v>82</v>
      </c>
      <c r="AY786" s="19" t="s">
        <v>160</v>
      </c>
      <c r="BE786" s="226">
        <f>IF(N786="základní",J786,0)</f>
        <v>0</v>
      </c>
      <c r="BF786" s="226">
        <f>IF(N786="snížená",J786,0)</f>
        <v>0</v>
      </c>
      <c r="BG786" s="226">
        <f>IF(N786="zákl. přenesená",J786,0)</f>
        <v>0</v>
      </c>
      <c r="BH786" s="226">
        <f>IF(N786="sníž. přenesená",J786,0)</f>
        <v>0</v>
      </c>
      <c r="BI786" s="226">
        <f>IF(N786="nulová",J786,0)</f>
        <v>0</v>
      </c>
      <c r="BJ786" s="19" t="s">
        <v>80</v>
      </c>
      <c r="BK786" s="226">
        <f>ROUND(I786*H786,2)</f>
        <v>0</v>
      </c>
      <c r="BL786" s="19" t="s">
        <v>189</v>
      </c>
      <c r="BM786" s="225" t="s">
        <v>1993</v>
      </c>
    </row>
    <row r="787" s="13" customFormat="1">
      <c r="A787" s="13"/>
      <c r="B787" s="239"/>
      <c r="C787" s="240"/>
      <c r="D787" s="232" t="s">
        <v>1375</v>
      </c>
      <c r="E787" s="241" t="s">
        <v>19</v>
      </c>
      <c r="F787" s="242" t="s">
        <v>1994</v>
      </c>
      <c r="G787" s="240"/>
      <c r="H787" s="241" t="s">
        <v>19</v>
      </c>
      <c r="I787" s="243"/>
      <c r="J787" s="240"/>
      <c r="K787" s="240"/>
      <c r="L787" s="244"/>
      <c r="M787" s="245"/>
      <c r="N787" s="246"/>
      <c r="O787" s="246"/>
      <c r="P787" s="246"/>
      <c r="Q787" s="246"/>
      <c r="R787" s="246"/>
      <c r="S787" s="246"/>
      <c r="T787" s="247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8" t="s">
        <v>1375</v>
      </c>
      <c r="AU787" s="248" t="s">
        <v>82</v>
      </c>
      <c r="AV787" s="13" t="s">
        <v>80</v>
      </c>
      <c r="AW787" s="13" t="s">
        <v>35</v>
      </c>
      <c r="AX787" s="13" t="s">
        <v>73</v>
      </c>
      <c r="AY787" s="248" t="s">
        <v>160</v>
      </c>
    </row>
    <row r="788" s="14" customFormat="1">
      <c r="A788" s="14"/>
      <c r="B788" s="249"/>
      <c r="C788" s="250"/>
      <c r="D788" s="232" t="s">
        <v>1375</v>
      </c>
      <c r="E788" s="251" t="s">
        <v>19</v>
      </c>
      <c r="F788" s="252" t="s">
        <v>1995</v>
      </c>
      <c r="G788" s="250"/>
      <c r="H788" s="253">
        <v>0.024</v>
      </c>
      <c r="I788" s="254"/>
      <c r="J788" s="250"/>
      <c r="K788" s="250"/>
      <c r="L788" s="255"/>
      <c r="M788" s="256"/>
      <c r="N788" s="257"/>
      <c r="O788" s="257"/>
      <c r="P788" s="257"/>
      <c r="Q788" s="257"/>
      <c r="R788" s="257"/>
      <c r="S788" s="257"/>
      <c r="T788" s="258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9" t="s">
        <v>1375</v>
      </c>
      <c r="AU788" s="259" t="s">
        <v>82</v>
      </c>
      <c r="AV788" s="14" t="s">
        <v>82</v>
      </c>
      <c r="AW788" s="14" t="s">
        <v>35</v>
      </c>
      <c r="AX788" s="14" t="s">
        <v>73</v>
      </c>
      <c r="AY788" s="259" t="s">
        <v>160</v>
      </c>
    </row>
    <row r="789" s="15" customFormat="1">
      <c r="A789" s="15"/>
      <c r="B789" s="260"/>
      <c r="C789" s="261"/>
      <c r="D789" s="232" t="s">
        <v>1375</v>
      </c>
      <c r="E789" s="262" t="s">
        <v>19</v>
      </c>
      <c r="F789" s="263" t="s">
        <v>1377</v>
      </c>
      <c r="G789" s="261"/>
      <c r="H789" s="264">
        <v>0.024</v>
      </c>
      <c r="I789" s="265"/>
      <c r="J789" s="261"/>
      <c r="K789" s="261"/>
      <c r="L789" s="266"/>
      <c r="M789" s="267"/>
      <c r="N789" s="268"/>
      <c r="O789" s="268"/>
      <c r="P789" s="268"/>
      <c r="Q789" s="268"/>
      <c r="R789" s="268"/>
      <c r="S789" s="268"/>
      <c r="T789" s="269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70" t="s">
        <v>1375</v>
      </c>
      <c r="AU789" s="270" t="s">
        <v>82</v>
      </c>
      <c r="AV789" s="15" t="s">
        <v>167</v>
      </c>
      <c r="AW789" s="15" t="s">
        <v>35</v>
      </c>
      <c r="AX789" s="15" t="s">
        <v>80</v>
      </c>
      <c r="AY789" s="270" t="s">
        <v>160</v>
      </c>
    </row>
    <row r="790" s="2" customFormat="1" ht="24.15" customHeight="1">
      <c r="A790" s="40"/>
      <c r="B790" s="41"/>
      <c r="C790" s="214" t="s">
        <v>504</v>
      </c>
      <c r="D790" s="214" t="s">
        <v>163</v>
      </c>
      <c r="E790" s="215" t="s">
        <v>1996</v>
      </c>
      <c r="F790" s="216" t="s">
        <v>1997</v>
      </c>
      <c r="G790" s="217" t="s">
        <v>1421</v>
      </c>
      <c r="H790" s="218">
        <v>0.083000000000000004</v>
      </c>
      <c r="I790" s="219"/>
      <c r="J790" s="220">
        <f>ROUND(I790*H790,2)</f>
        <v>0</v>
      </c>
      <c r="K790" s="216" t="s">
        <v>1372</v>
      </c>
      <c r="L790" s="46"/>
      <c r="M790" s="221" t="s">
        <v>19</v>
      </c>
      <c r="N790" s="222" t="s">
        <v>44</v>
      </c>
      <c r="O790" s="86"/>
      <c r="P790" s="223">
        <f>O790*H790</f>
        <v>0</v>
      </c>
      <c r="Q790" s="223">
        <v>0</v>
      </c>
      <c r="R790" s="223">
        <f>Q790*H790</f>
        <v>0</v>
      </c>
      <c r="S790" s="223">
        <v>0</v>
      </c>
      <c r="T790" s="224">
        <f>S790*H790</f>
        <v>0</v>
      </c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R790" s="225" t="s">
        <v>189</v>
      </c>
      <c r="AT790" s="225" t="s">
        <v>163</v>
      </c>
      <c r="AU790" s="225" t="s">
        <v>82</v>
      </c>
      <c r="AY790" s="19" t="s">
        <v>160</v>
      </c>
      <c r="BE790" s="226">
        <f>IF(N790="základní",J790,0)</f>
        <v>0</v>
      </c>
      <c r="BF790" s="226">
        <f>IF(N790="snížená",J790,0)</f>
        <v>0</v>
      </c>
      <c r="BG790" s="226">
        <f>IF(N790="zákl. přenesená",J790,0)</f>
        <v>0</v>
      </c>
      <c r="BH790" s="226">
        <f>IF(N790="sníž. přenesená",J790,0)</f>
        <v>0</v>
      </c>
      <c r="BI790" s="226">
        <f>IF(N790="nulová",J790,0)</f>
        <v>0</v>
      </c>
      <c r="BJ790" s="19" t="s">
        <v>80</v>
      </c>
      <c r="BK790" s="226">
        <f>ROUND(I790*H790,2)</f>
        <v>0</v>
      </c>
      <c r="BL790" s="19" t="s">
        <v>189</v>
      </c>
      <c r="BM790" s="225" t="s">
        <v>737</v>
      </c>
    </row>
    <row r="791" s="2" customFormat="1">
      <c r="A791" s="40"/>
      <c r="B791" s="41"/>
      <c r="C791" s="42"/>
      <c r="D791" s="237" t="s">
        <v>1373</v>
      </c>
      <c r="E791" s="42"/>
      <c r="F791" s="238" t="s">
        <v>1998</v>
      </c>
      <c r="G791" s="42"/>
      <c r="H791" s="42"/>
      <c r="I791" s="234"/>
      <c r="J791" s="42"/>
      <c r="K791" s="42"/>
      <c r="L791" s="46"/>
      <c r="M791" s="235"/>
      <c r="N791" s="236"/>
      <c r="O791" s="86"/>
      <c r="P791" s="86"/>
      <c r="Q791" s="86"/>
      <c r="R791" s="86"/>
      <c r="S791" s="86"/>
      <c r="T791" s="87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T791" s="19" t="s">
        <v>1373</v>
      </c>
      <c r="AU791" s="19" t="s">
        <v>82</v>
      </c>
    </row>
    <row r="792" s="12" customFormat="1" ht="22.8" customHeight="1">
      <c r="A792" s="12"/>
      <c r="B792" s="198"/>
      <c r="C792" s="199"/>
      <c r="D792" s="200" t="s">
        <v>72</v>
      </c>
      <c r="E792" s="212" t="s">
        <v>1999</v>
      </c>
      <c r="F792" s="212" t="s">
        <v>2000</v>
      </c>
      <c r="G792" s="199"/>
      <c r="H792" s="199"/>
      <c r="I792" s="202"/>
      <c r="J792" s="213">
        <f>BK792</f>
        <v>0</v>
      </c>
      <c r="K792" s="199"/>
      <c r="L792" s="204"/>
      <c r="M792" s="205"/>
      <c r="N792" s="206"/>
      <c r="O792" s="206"/>
      <c r="P792" s="207">
        <f>SUM(P793:P810)</f>
        <v>0</v>
      </c>
      <c r="Q792" s="206"/>
      <c r="R792" s="207">
        <f>SUM(R793:R810)</f>
        <v>0.40366508000000006</v>
      </c>
      <c r="S792" s="206"/>
      <c r="T792" s="208">
        <f>SUM(T793:T810)</f>
        <v>0</v>
      </c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R792" s="209" t="s">
        <v>82</v>
      </c>
      <c r="AT792" s="210" t="s">
        <v>72</v>
      </c>
      <c r="AU792" s="210" t="s">
        <v>80</v>
      </c>
      <c r="AY792" s="209" t="s">
        <v>160</v>
      </c>
      <c r="BK792" s="211">
        <f>SUM(BK793:BK810)</f>
        <v>0</v>
      </c>
    </row>
    <row r="793" s="2" customFormat="1" ht="21.75" customHeight="1">
      <c r="A793" s="40"/>
      <c r="B793" s="41"/>
      <c r="C793" s="214" t="s">
        <v>506</v>
      </c>
      <c r="D793" s="214" t="s">
        <v>163</v>
      </c>
      <c r="E793" s="215" t="s">
        <v>2001</v>
      </c>
      <c r="F793" s="216" t="s">
        <v>2002</v>
      </c>
      <c r="G793" s="217" t="s">
        <v>1381</v>
      </c>
      <c r="H793" s="218">
        <v>10.795999999999999</v>
      </c>
      <c r="I793" s="219"/>
      <c r="J793" s="220">
        <f>ROUND(I793*H793,2)</f>
        <v>0</v>
      </c>
      <c r="K793" s="216" t="s">
        <v>19</v>
      </c>
      <c r="L793" s="46"/>
      <c r="M793" s="221" t="s">
        <v>19</v>
      </c>
      <c r="N793" s="222" t="s">
        <v>44</v>
      </c>
      <c r="O793" s="86"/>
      <c r="P793" s="223">
        <f>O793*H793</f>
        <v>0</v>
      </c>
      <c r="Q793" s="223">
        <v>0.0037299999999999998</v>
      </c>
      <c r="R793" s="223">
        <f>Q793*H793</f>
        <v>0.040269079999999999</v>
      </c>
      <c r="S793" s="223">
        <v>0</v>
      </c>
      <c r="T793" s="224">
        <f>S793*H793</f>
        <v>0</v>
      </c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R793" s="225" t="s">
        <v>189</v>
      </c>
      <c r="AT793" s="225" t="s">
        <v>163</v>
      </c>
      <c r="AU793" s="225" t="s">
        <v>82</v>
      </c>
      <c r="AY793" s="19" t="s">
        <v>160</v>
      </c>
      <c r="BE793" s="226">
        <f>IF(N793="základní",J793,0)</f>
        <v>0</v>
      </c>
      <c r="BF793" s="226">
        <f>IF(N793="snížená",J793,0)</f>
        <v>0</v>
      </c>
      <c r="BG793" s="226">
        <f>IF(N793="zákl. přenesená",J793,0)</f>
        <v>0</v>
      </c>
      <c r="BH793" s="226">
        <f>IF(N793="sníž. přenesená",J793,0)</f>
        <v>0</v>
      </c>
      <c r="BI793" s="226">
        <f>IF(N793="nulová",J793,0)</f>
        <v>0</v>
      </c>
      <c r="BJ793" s="19" t="s">
        <v>80</v>
      </c>
      <c r="BK793" s="226">
        <f>ROUND(I793*H793,2)</f>
        <v>0</v>
      </c>
      <c r="BL793" s="19" t="s">
        <v>189</v>
      </c>
      <c r="BM793" s="225" t="s">
        <v>741</v>
      </c>
    </row>
    <row r="794" s="13" customFormat="1">
      <c r="A794" s="13"/>
      <c r="B794" s="239"/>
      <c r="C794" s="240"/>
      <c r="D794" s="232" t="s">
        <v>1375</v>
      </c>
      <c r="E794" s="241" t="s">
        <v>19</v>
      </c>
      <c r="F794" s="242" t="s">
        <v>2003</v>
      </c>
      <c r="G794" s="240"/>
      <c r="H794" s="241" t="s">
        <v>19</v>
      </c>
      <c r="I794" s="243"/>
      <c r="J794" s="240"/>
      <c r="K794" s="240"/>
      <c r="L794" s="244"/>
      <c r="M794" s="245"/>
      <c r="N794" s="246"/>
      <c r="O794" s="246"/>
      <c r="P794" s="246"/>
      <c r="Q794" s="246"/>
      <c r="R794" s="246"/>
      <c r="S794" s="246"/>
      <c r="T794" s="247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8" t="s">
        <v>1375</v>
      </c>
      <c r="AU794" s="248" t="s">
        <v>82</v>
      </c>
      <c r="AV794" s="13" t="s">
        <v>80</v>
      </c>
      <c r="AW794" s="13" t="s">
        <v>35</v>
      </c>
      <c r="AX794" s="13" t="s">
        <v>73</v>
      </c>
      <c r="AY794" s="248" t="s">
        <v>160</v>
      </c>
    </row>
    <row r="795" s="14" customFormat="1">
      <c r="A795" s="14"/>
      <c r="B795" s="249"/>
      <c r="C795" s="250"/>
      <c r="D795" s="232" t="s">
        <v>1375</v>
      </c>
      <c r="E795" s="251" t="s">
        <v>19</v>
      </c>
      <c r="F795" s="252" t="s">
        <v>2004</v>
      </c>
      <c r="G795" s="250"/>
      <c r="H795" s="253">
        <v>6.8369999999999997</v>
      </c>
      <c r="I795" s="254"/>
      <c r="J795" s="250"/>
      <c r="K795" s="250"/>
      <c r="L795" s="255"/>
      <c r="M795" s="256"/>
      <c r="N795" s="257"/>
      <c r="O795" s="257"/>
      <c r="P795" s="257"/>
      <c r="Q795" s="257"/>
      <c r="R795" s="257"/>
      <c r="S795" s="257"/>
      <c r="T795" s="258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9" t="s">
        <v>1375</v>
      </c>
      <c r="AU795" s="259" t="s">
        <v>82</v>
      </c>
      <c r="AV795" s="14" t="s">
        <v>82</v>
      </c>
      <c r="AW795" s="14" t="s">
        <v>35</v>
      </c>
      <c r="AX795" s="14" t="s">
        <v>73</v>
      </c>
      <c r="AY795" s="259" t="s">
        <v>160</v>
      </c>
    </row>
    <row r="796" s="13" customFormat="1">
      <c r="A796" s="13"/>
      <c r="B796" s="239"/>
      <c r="C796" s="240"/>
      <c r="D796" s="232" t="s">
        <v>1375</v>
      </c>
      <c r="E796" s="241" t="s">
        <v>19</v>
      </c>
      <c r="F796" s="242" t="s">
        <v>2005</v>
      </c>
      <c r="G796" s="240"/>
      <c r="H796" s="241" t="s">
        <v>19</v>
      </c>
      <c r="I796" s="243"/>
      <c r="J796" s="240"/>
      <c r="K796" s="240"/>
      <c r="L796" s="244"/>
      <c r="M796" s="245"/>
      <c r="N796" s="246"/>
      <c r="O796" s="246"/>
      <c r="P796" s="246"/>
      <c r="Q796" s="246"/>
      <c r="R796" s="246"/>
      <c r="S796" s="246"/>
      <c r="T796" s="247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8" t="s">
        <v>1375</v>
      </c>
      <c r="AU796" s="248" t="s">
        <v>82</v>
      </c>
      <c r="AV796" s="13" t="s">
        <v>80</v>
      </c>
      <c r="AW796" s="13" t="s">
        <v>35</v>
      </c>
      <c r="AX796" s="13" t="s">
        <v>73</v>
      </c>
      <c r="AY796" s="248" t="s">
        <v>160</v>
      </c>
    </row>
    <row r="797" s="14" customFormat="1">
      <c r="A797" s="14"/>
      <c r="B797" s="249"/>
      <c r="C797" s="250"/>
      <c r="D797" s="232" t="s">
        <v>1375</v>
      </c>
      <c r="E797" s="251" t="s">
        <v>19</v>
      </c>
      <c r="F797" s="252" t="s">
        <v>2006</v>
      </c>
      <c r="G797" s="250"/>
      <c r="H797" s="253">
        <v>3.9590000000000001</v>
      </c>
      <c r="I797" s="254"/>
      <c r="J797" s="250"/>
      <c r="K797" s="250"/>
      <c r="L797" s="255"/>
      <c r="M797" s="256"/>
      <c r="N797" s="257"/>
      <c r="O797" s="257"/>
      <c r="P797" s="257"/>
      <c r="Q797" s="257"/>
      <c r="R797" s="257"/>
      <c r="S797" s="257"/>
      <c r="T797" s="258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9" t="s">
        <v>1375</v>
      </c>
      <c r="AU797" s="259" t="s">
        <v>82</v>
      </c>
      <c r="AV797" s="14" t="s">
        <v>82</v>
      </c>
      <c r="AW797" s="14" t="s">
        <v>35</v>
      </c>
      <c r="AX797" s="14" t="s">
        <v>73</v>
      </c>
      <c r="AY797" s="259" t="s">
        <v>160</v>
      </c>
    </row>
    <row r="798" s="15" customFormat="1">
      <c r="A798" s="15"/>
      <c r="B798" s="260"/>
      <c r="C798" s="261"/>
      <c r="D798" s="232" t="s">
        <v>1375</v>
      </c>
      <c r="E798" s="262" t="s">
        <v>19</v>
      </c>
      <c r="F798" s="263" t="s">
        <v>1377</v>
      </c>
      <c r="G798" s="261"/>
      <c r="H798" s="264">
        <v>10.795999999999999</v>
      </c>
      <c r="I798" s="265"/>
      <c r="J798" s="261"/>
      <c r="K798" s="261"/>
      <c r="L798" s="266"/>
      <c r="M798" s="267"/>
      <c r="N798" s="268"/>
      <c r="O798" s="268"/>
      <c r="P798" s="268"/>
      <c r="Q798" s="268"/>
      <c r="R798" s="268"/>
      <c r="S798" s="268"/>
      <c r="T798" s="269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70" t="s">
        <v>1375</v>
      </c>
      <c r="AU798" s="270" t="s">
        <v>82</v>
      </c>
      <c r="AV798" s="15" t="s">
        <v>167</v>
      </c>
      <c r="AW798" s="15" t="s">
        <v>35</v>
      </c>
      <c r="AX798" s="15" t="s">
        <v>80</v>
      </c>
      <c r="AY798" s="270" t="s">
        <v>160</v>
      </c>
    </row>
    <row r="799" s="2" customFormat="1" ht="16.5" customHeight="1">
      <c r="A799" s="40"/>
      <c r="B799" s="41"/>
      <c r="C799" s="214" t="s">
        <v>510</v>
      </c>
      <c r="D799" s="214" t="s">
        <v>163</v>
      </c>
      <c r="E799" s="215" t="s">
        <v>2007</v>
      </c>
      <c r="F799" s="216" t="s">
        <v>2008</v>
      </c>
      <c r="G799" s="217" t="s">
        <v>1381</v>
      </c>
      <c r="H799" s="218">
        <v>3.9590000000000001</v>
      </c>
      <c r="I799" s="219"/>
      <c r="J799" s="220">
        <f>ROUND(I799*H799,2)</f>
        <v>0</v>
      </c>
      <c r="K799" s="216" t="s">
        <v>19</v>
      </c>
      <c r="L799" s="46"/>
      <c r="M799" s="221" t="s">
        <v>19</v>
      </c>
      <c r="N799" s="222" t="s">
        <v>44</v>
      </c>
      <c r="O799" s="86"/>
      <c r="P799" s="223">
        <f>O799*H799</f>
        <v>0</v>
      </c>
      <c r="Q799" s="223">
        <v>0</v>
      </c>
      <c r="R799" s="223">
        <f>Q799*H799</f>
        <v>0</v>
      </c>
      <c r="S799" s="223">
        <v>0</v>
      </c>
      <c r="T799" s="224">
        <f>S799*H799</f>
        <v>0</v>
      </c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R799" s="225" t="s">
        <v>189</v>
      </c>
      <c r="AT799" s="225" t="s">
        <v>163</v>
      </c>
      <c r="AU799" s="225" t="s">
        <v>82</v>
      </c>
      <c r="AY799" s="19" t="s">
        <v>160</v>
      </c>
      <c r="BE799" s="226">
        <f>IF(N799="základní",J799,0)</f>
        <v>0</v>
      </c>
      <c r="BF799" s="226">
        <f>IF(N799="snížená",J799,0)</f>
        <v>0</v>
      </c>
      <c r="BG799" s="226">
        <f>IF(N799="zákl. přenesená",J799,0)</f>
        <v>0</v>
      </c>
      <c r="BH799" s="226">
        <f>IF(N799="sníž. přenesená",J799,0)</f>
        <v>0</v>
      </c>
      <c r="BI799" s="226">
        <f>IF(N799="nulová",J799,0)</f>
        <v>0</v>
      </c>
      <c r="BJ799" s="19" t="s">
        <v>80</v>
      </c>
      <c r="BK799" s="226">
        <f>ROUND(I799*H799,2)</f>
        <v>0</v>
      </c>
      <c r="BL799" s="19" t="s">
        <v>189</v>
      </c>
      <c r="BM799" s="225" t="s">
        <v>744</v>
      </c>
    </row>
    <row r="800" s="13" customFormat="1">
      <c r="A800" s="13"/>
      <c r="B800" s="239"/>
      <c r="C800" s="240"/>
      <c r="D800" s="232" t="s">
        <v>1375</v>
      </c>
      <c r="E800" s="241" t="s">
        <v>19</v>
      </c>
      <c r="F800" s="242" t="s">
        <v>2005</v>
      </c>
      <c r="G800" s="240"/>
      <c r="H800" s="241" t="s">
        <v>19</v>
      </c>
      <c r="I800" s="243"/>
      <c r="J800" s="240"/>
      <c r="K800" s="240"/>
      <c r="L800" s="244"/>
      <c r="M800" s="245"/>
      <c r="N800" s="246"/>
      <c r="O800" s="246"/>
      <c r="P800" s="246"/>
      <c r="Q800" s="246"/>
      <c r="R800" s="246"/>
      <c r="S800" s="246"/>
      <c r="T800" s="247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8" t="s">
        <v>1375</v>
      </c>
      <c r="AU800" s="248" t="s">
        <v>82</v>
      </c>
      <c r="AV800" s="13" t="s">
        <v>80</v>
      </c>
      <c r="AW800" s="13" t="s">
        <v>35</v>
      </c>
      <c r="AX800" s="13" t="s">
        <v>73</v>
      </c>
      <c r="AY800" s="248" t="s">
        <v>160</v>
      </c>
    </row>
    <row r="801" s="14" customFormat="1">
      <c r="A801" s="14"/>
      <c r="B801" s="249"/>
      <c r="C801" s="250"/>
      <c r="D801" s="232" t="s">
        <v>1375</v>
      </c>
      <c r="E801" s="251" t="s">
        <v>19</v>
      </c>
      <c r="F801" s="252" t="s">
        <v>2006</v>
      </c>
      <c r="G801" s="250"/>
      <c r="H801" s="253">
        <v>3.9590000000000001</v>
      </c>
      <c r="I801" s="254"/>
      <c r="J801" s="250"/>
      <c r="K801" s="250"/>
      <c r="L801" s="255"/>
      <c r="M801" s="256"/>
      <c r="N801" s="257"/>
      <c r="O801" s="257"/>
      <c r="P801" s="257"/>
      <c r="Q801" s="257"/>
      <c r="R801" s="257"/>
      <c r="S801" s="257"/>
      <c r="T801" s="258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59" t="s">
        <v>1375</v>
      </c>
      <c r="AU801" s="259" t="s">
        <v>82</v>
      </c>
      <c r="AV801" s="14" t="s">
        <v>82</v>
      </c>
      <c r="AW801" s="14" t="s">
        <v>35</v>
      </c>
      <c r="AX801" s="14" t="s">
        <v>73</v>
      </c>
      <c r="AY801" s="259" t="s">
        <v>160</v>
      </c>
    </row>
    <row r="802" s="15" customFormat="1">
      <c r="A802" s="15"/>
      <c r="B802" s="260"/>
      <c r="C802" s="261"/>
      <c r="D802" s="232" t="s">
        <v>1375</v>
      </c>
      <c r="E802" s="262" t="s">
        <v>19</v>
      </c>
      <c r="F802" s="263" t="s">
        <v>1377</v>
      </c>
      <c r="G802" s="261"/>
      <c r="H802" s="264">
        <v>3.9590000000000001</v>
      </c>
      <c r="I802" s="265"/>
      <c r="J802" s="261"/>
      <c r="K802" s="261"/>
      <c r="L802" s="266"/>
      <c r="M802" s="267"/>
      <c r="N802" s="268"/>
      <c r="O802" s="268"/>
      <c r="P802" s="268"/>
      <c r="Q802" s="268"/>
      <c r="R802" s="268"/>
      <c r="S802" s="268"/>
      <c r="T802" s="269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70" t="s">
        <v>1375</v>
      </c>
      <c r="AU802" s="270" t="s">
        <v>82</v>
      </c>
      <c r="AV802" s="15" t="s">
        <v>167</v>
      </c>
      <c r="AW802" s="15" t="s">
        <v>35</v>
      </c>
      <c r="AX802" s="15" t="s">
        <v>80</v>
      </c>
      <c r="AY802" s="270" t="s">
        <v>160</v>
      </c>
    </row>
    <row r="803" s="2" customFormat="1" ht="21.75" customHeight="1">
      <c r="A803" s="40"/>
      <c r="B803" s="41"/>
      <c r="C803" s="271" t="s">
        <v>512</v>
      </c>
      <c r="D803" s="271" t="s">
        <v>1287</v>
      </c>
      <c r="E803" s="272" t="s">
        <v>2009</v>
      </c>
      <c r="F803" s="273" t="s">
        <v>2010</v>
      </c>
      <c r="G803" s="274" t="s">
        <v>1381</v>
      </c>
      <c r="H803" s="275">
        <v>11.012000000000001</v>
      </c>
      <c r="I803" s="276"/>
      <c r="J803" s="277">
        <f>ROUND(I803*H803,2)</f>
        <v>0</v>
      </c>
      <c r="K803" s="273" t="s">
        <v>1372</v>
      </c>
      <c r="L803" s="278"/>
      <c r="M803" s="279" t="s">
        <v>19</v>
      </c>
      <c r="N803" s="280" t="s">
        <v>44</v>
      </c>
      <c r="O803" s="86"/>
      <c r="P803" s="223">
        <f>O803*H803</f>
        <v>0</v>
      </c>
      <c r="Q803" s="223">
        <v>0.033000000000000002</v>
      </c>
      <c r="R803" s="223">
        <f>Q803*H803</f>
        <v>0.36339600000000005</v>
      </c>
      <c r="S803" s="223">
        <v>0</v>
      </c>
      <c r="T803" s="224">
        <f>S803*H803</f>
        <v>0</v>
      </c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R803" s="225" t="s">
        <v>214</v>
      </c>
      <c r="AT803" s="225" t="s">
        <v>1287</v>
      </c>
      <c r="AU803" s="225" t="s">
        <v>82</v>
      </c>
      <c r="AY803" s="19" t="s">
        <v>160</v>
      </c>
      <c r="BE803" s="226">
        <f>IF(N803="základní",J803,0)</f>
        <v>0</v>
      </c>
      <c r="BF803" s="226">
        <f>IF(N803="snížená",J803,0)</f>
        <v>0</v>
      </c>
      <c r="BG803" s="226">
        <f>IF(N803="zákl. přenesená",J803,0)</f>
        <v>0</v>
      </c>
      <c r="BH803" s="226">
        <f>IF(N803="sníž. přenesená",J803,0)</f>
        <v>0</v>
      </c>
      <c r="BI803" s="226">
        <f>IF(N803="nulová",J803,0)</f>
        <v>0</v>
      </c>
      <c r="BJ803" s="19" t="s">
        <v>80</v>
      </c>
      <c r="BK803" s="226">
        <f>ROUND(I803*H803,2)</f>
        <v>0</v>
      </c>
      <c r="BL803" s="19" t="s">
        <v>189</v>
      </c>
      <c r="BM803" s="225" t="s">
        <v>2011</v>
      </c>
    </row>
    <row r="804" s="13" customFormat="1">
      <c r="A804" s="13"/>
      <c r="B804" s="239"/>
      <c r="C804" s="240"/>
      <c r="D804" s="232" t="s">
        <v>1375</v>
      </c>
      <c r="E804" s="241" t="s">
        <v>19</v>
      </c>
      <c r="F804" s="242" t="s">
        <v>2003</v>
      </c>
      <c r="G804" s="240"/>
      <c r="H804" s="241" t="s">
        <v>19</v>
      </c>
      <c r="I804" s="243"/>
      <c r="J804" s="240"/>
      <c r="K804" s="240"/>
      <c r="L804" s="244"/>
      <c r="M804" s="245"/>
      <c r="N804" s="246"/>
      <c r="O804" s="246"/>
      <c r="P804" s="246"/>
      <c r="Q804" s="246"/>
      <c r="R804" s="246"/>
      <c r="S804" s="246"/>
      <c r="T804" s="247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48" t="s">
        <v>1375</v>
      </c>
      <c r="AU804" s="248" t="s">
        <v>82</v>
      </c>
      <c r="AV804" s="13" t="s">
        <v>80</v>
      </c>
      <c r="AW804" s="13" t="s">
        <v>35</v>
      </c>
      <c r="AX804" s="13" t="s">
        <v>73</v>
      </c>
      <c r="AY804" s="248" t="s">
        <v>160</v>
      </c>
    </row>
    <row r="805" s="14" customFormat="1">
      <c r="A805" s="14"/>
      <c r="B805" s="249"/>
      <c r="C805" s="250"/>
      <c r="D805" s="232" t="s">
        <v>1375</v>
      </c>
      <c r="E805" s="251" t="s">
        <v>19</v>
      </c>
      <c r="F805" s="252" t="s">
        <v>2012</v>
      </c>
      <c r="G805" s="250"/>
      <c r="H805" s="253">
        <v>6.9740000000000002</v>
      </c>
      <c r="I805" s="254"/>
      <c r="J805" s="250"/>
      <c r="K805" s="250"/>
      <c r="L805" s="255"/>
      <c r="M805" s="256"/>
      <c r="N805" s="257"/>
      <c r="O805" s="257"/>
      <c r="P805" s="257"/>
      <c r="Q805" s="257"/>
      <c r="R805" s="257"/>
      <c r="S805" s="257"/>
      <c r="T805" s="258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59" t="s">
        <v>1375</v>
      </c>
      <c r="AU805" s="259" t="s">
        <v>82</v>
      </c>
      <c r="AV805" s="14" t="s">
        <v>82</v>
      </c>
      <c r="AW805" s="14" t="s">
        <v>35</v>
      </c>
      <c r="AX805" s="14" t="s">
        <v>73</v>
      </c>
      <c r="AY805" s="259" t="s">
        <v>160</v>
      </c>
    </row>
    <row r="806" s="13" customFormat="1">
      <c r="A806" s="13"/>
      <c r="B806" s="239"/>
      <c r="C806" s="240"/>
      <c r="D806" s="232" t="s">
        <v>1375</v>
      </c>
      <c r="E806" s="241" t="s">
        <v>19</v>
      </c>
      <c r="F806" s="242" t="s">
        <v>2005</v>
      </c>
      <c r="G806" s="240"/>
      <c r="H806" s="241" t="s">
        <v>19</v>
      </c>
      <c r="I806" s="243"/>
      <c r="J806" s="240"/>
      <c r="K806" s="240"/>
      <c r="L806" s="244"/>
      <c r="M806" s="245"/>
      <c r="N806" s="246"/>
      <c r="O806" s="246"/>
      <c r="P806" s="246"/>
      <c r="Q806" s="246"/>
      <c r="R806" s="246"/>
      <c r="S806" s="246"/>
      <c r="T806" s="247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8" t="s">
        <v>1375</v>
      </c>
      <c r="AU806" s="248" t="s">
        <v>82</v>
      </c>
      <c r="AV806" s="13" t="s">
        <v>80</v>
      </c>
      <c r="AW806" s="13" t="s">
        <v>35</v>
      </c>
      <c r="AX806" s="13" t="s">
        <v>73</v>
      </c>
      <c r="AY806" s="248" t="s">
        <v>160</v>
      </c>
    </row>
    <row r="807" s="14" customFormat="1">
      <c r="A807" s="14"/>
      <c r="B807" s="249"/>
      <c r="C807" s="250"/>
      <c r="D807" s="232" t="s">
        <v>1375</v>
      </c>
      <c r="E807" s="251" t="s">
        <v>19</v>
      </c>
      <c r="F807" s="252" t="s">
        <v>2013</v>
      </c>
      <c r="G807" s="250"/>
      <c r="H807" s="253">
        <v>4.0380000000000003</v>
      </c>
      <c r="I807" s="254"/>
      <c r="J807" s="250"/>
      <c r="K807" s="250"/>
      <c r="L807" s="255"/>
      <c r="M807" s="256"/>
      <c r="N807" s="257"/>
      <c r="O807" s="257"/>
      <c r="P807" s="257"/>
      <c r="Q807" s="257"/>
      <c r="R807" s="257"/>
      <c r="S807" s="257"/>
      <c r="T807" s="258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9" t="s">
        <v>1375</v>
      </c>
      <c r="AU807" s="259" t="s">
        <v>82</v>
      </c>
      <c r="AV807" s="14" t="s">
        <v>82</v>
      </c>
      <c r="AW807" s="14" t="s">
        <v>35</v>
      </c>
      <c r="AX807" s="14" t="s">
        <v>73</v>
      </c>
      <c r="AY807" s="259" t="s">
        <v>160</v>
      </c>
    </row>
    <row r="808" s="15" customFormat="1">
      <c r="A808" s="15"/>
      <c r="B808" s="260"/>
      <c r="C808" s="261"/>
      <c r="D808" s="232" t="s">
        <v>1375</v>
      </c>
      <c r="E808" s="262" t="s">
        <v>19</v>
      </c>
      <c r="F808" s="263" t="s">
        <v>1377</v>
      </c>
      <c r="G808" s="261"/>
      <c r="H808" s="264">
        <v>11.012000000000001</v>
      </c>
      <c r="I808" s="265"/>
      <c r="J808" s="261"/>
      <c r="K808" s="261"/>
      <c r="L808" s="266"/>
      <c r="M808" s="267"/>
      <c r="N808" s="268"/>
      <c r="O808" s="268"/>
      <c r="P808" s="268"/>
      <c r="Q808" s="268"/>
      <c r="R808" s="268"/>
      <c r="S808" s="268"/>
      <c r="T808" s="269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70" t="s">
        <v>1375</v>
      </c>
      <c r="AU808" s="270" t="s">
        <v>82</v>
      </c>
      <c r="AV808" s="15" t="s">
        <v>167</v>
      </c>
      <c r="AW808" s="15" t="s">
        <v>35</v>
      </c>
      <c r="AX808" s="15" t="s">
        <v>80</v>
      </c>
      <c r="AY808" s="270" t="s">
        <v>160</v>
      </c>
    </row>
    <row r="809" s="2" customFormat="1" ht="24.15" customHeight="1">
      <c r="A809" s="40"/>
      <c r="B809" s="41"/>
      <c r="C809" s="214" t="s">
        <v>514</v>
      </c>
      <c r="D809" s="214" t="s">
        <v>163</v>
      </c>
      <c r="E809" s="215" t="s">
        <v>2014</v>
      </c>
      <c r="F809" s="216" t="s">
        <v>2015</v>
      </c>
      <c r="G809" s="217" t="s">
        <v>1421</v>
      </c>
      <c r="H809" s="218">
        <v>0.252</v>
      </c>
      <c r="I809" s="219"/>
      <c r="J809" s="220">
        <f>ROUND(I809*H809,2)</f>
        <v>0</v>
      </c>
      <c r="K809" s="216" t="s">
        <v>1372</v>
      </c>
      <c r="L809" s="46"/>
      <c r="M809" s="221" t="s">
        <v>19</v>
      </c>
      <c r="N809" s="222" t="s">
        <v>44</v>
      </c>
      <c r="O809" s="86"/>
      <c r="P809" s="223">
        <f>O809*H809</f>
        <v>0</v>
      </c>
      <c r="Q809" s="223">
        <v>0</v>
      </c>
      <c r="R809" s="223">
        <f>Q809*H809</f>
        <v>0</v>
      </c>
      <c r="S809" s="223">
        <v>0</v>
      </c>
      <c r="T809" s="224">
        <f>S809*H809</f>
        <v>0</v>
      </c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R809" s="225" t="s">
        <v>189</v>
      </c>
      <c r="AT809" s="225" t="s">
        <v>163</v>
      </c>
      <c r="AU809" s="225" t="s">
        <v>82</v>
      </c>
      <c r="AY809" s="19" t="s">
        <v>160</v>
      </c>
      <c r="BE809" s="226">
        <f>IF(N809="základní",J809,0)</f>
        <v>0</v>
      </c>
      <c r="BF809" s="226">
        <f>IF(N809="snížená",J809,0)</f>
        <v>0</v>
      </c>
      <c r="BG809" s="226">
        <f>IF(N809="zákl. přenesená",J809,0)</f>
        <v>0</v>
      </c>
      <c r="BH809" s="226">
        <f>IF(N809="sníž. přenesená",J809,0)</f>
        <v>0</v>
      </c>
      <c r="BI809" s="226">
        <f>IF(N809="nulová",J809,0)</f>
        <v>0</v>
      </c>
      <c r="BJ809" s="19" t="s">
        <v>80</v>
      </c>
      <c r="BK809" s="226">
        <f>ROUND(I809*H809,2)</f>
        <v>0</v>
      </c>
      <c r="BL809" s="19" t="s">
        <v>189</v>
      </c>
      <c r="BM809" s="225" t="s">
        <v>750</v>
      </c>
    </row>
    <row r="810" s="2" customFormat="1">
      <c r="A810" s="40"/>
      <c r="B810" s="41"/>
      <c r="C810" s="42"/>
      <c r="D810" s="237" t="s">
        <v>1373</v>
      </c>
      <c r="E810" s="42"/>
      <c r="F810" s="238" t="s">
        <v>2016</v>
      </c>
      <c r="G810" s="42"/>
      <c r="H810" s="42"/>
      <c r="I810" s="234"/>
      <c r="J810" s="42"/>
      <c r="K810" s="42"/>
      <c r="L810" s="46"/>
      <c r="M810" s="235"/>
      <c r="N810" s="236"/>
      <c r="O810" s="86"/>
      <c r="P810" s="86"/>
      <c r="Q810" s="86"/>
      <c r="R810" s="86"/>
      <c r="S810" s="86"/>
      <c r="T810" s="87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T810" s="19" t="s">
        <v>1373</v>
      </c>
      <c r="AU810" s="19" t="s">
        <v>82</v>
      </c>
    </row>
    <row r="811" s="12" customFormat="1" ht="22.8" customHeight="1">
      <c r="A811" s="12"/>
      <c r="B811" s="198"/>
      <c r="C811" s="199"/>
      <c r="D811" s="200" t="s">
        <v>72</v>
      </c>
      <c r="E811" s="212" t="s">
        <v>2017</v>
      </c>
      <c r="F811" s="212" t="s">
        <v>2018</v>
      </c>
      <c r="G811" s="199"/>
      <c r="H811" s="199"/>
      <c r="I811" s="202"/>
      <c r="J811" s="213">
        <f>BK811</f>
        <v>0</v>
      </c>
      <c r="K811" s="199"/>
      <c r="L811" s="204"/>
      <c r="M811" s="205"/>
      <c r="N811" s="206"/>
      <c r="O811" s="206"/>
      <c r="P811" s="207">
        <f>SUM(P812:P824)</f>
        <v>0</v>
      </c>
      <c r="Q811" s="206"/>
      <c r="R811" s="207">
        <f>SUM(R812:R824)</f>
        <v>0.031996440000000001</v>
      </c>
      <c r="S811" s="206"/>
      <c r="T811" s="208">
        <f>SUM(T812:T824)</f>
        <v>0</v>
      </c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R811" s="209" t="s">
        <v>82</v>
      </c>
      <c r="AT811" s="210" t="s">
        <v>72</v>
      </c>
      <c r="AU811" s="210" t="s">
        <v>80</v>
      </c>
      <c r="AY811" s="209" t="s">
        <v>160</v>
      </c>
      <c r="BK811" s="211">
        <f>SUM(BK812:BK824)</f>
        <v>0</v>
      </c>
    </row>
    <row r="812" s="2" customFormat="1" ht="16.5" customHeight="1">
      <c r="A812" s="40"/>
      <c r="B812" s="41"/>
      <c r="C812" s="214" t="s">
        <v>516</v>
      </c>
      <c r="D812" s="214" t="s">
        <v>163</v>
      </c>
      <c r="E812" s="215" t="s">
        <v>2019</v>
      </c>
      <c r="F812" s="216" t="s">
        <v>2020</v>
      </c>
      <c r="G812" s="217" t="s">
        <v>1381</v>
      </c>
      <c r="H812" s="218">
        <v>2.3940000000000001</v>
      </c>
      <c r="I812" s="219"/>
      <c r="J812" s="220">
        <f>ROUND(I812*H812,2)</f>
        <v>0</v>
      </c>
      <c r="K812" s="216" t="s">
        <v>19</v>
      </c>
      <c r="L812" s="46"/>
      <c r="M812" s="221" t="s">
        <v>19</v>
      </c>
      <c r="N812" s="222" t="s">
        <v>44</v>
      </c>
      <c r="O812" s="86"/>
      <c r="P812" s="223">
        <f>O812*H812</f>
        <v>0</v>
      </c>
      <c r="Q812" s="223">
        <v>0.0012600000000000001</v>
      </c>
      <c r="R812" s="223">
        <f>Q812*H812</f>
        <v>0.0030164400000000004</v>
      </c>
      <c r="S812" s="223">
        <v>0</v>
      </c>
      <c r="T812" s="224">
        <f>S812*H812</f>
        <v>0</v>
      </c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R812" s="225" t="s">
        <v>189</v>
      </c>
      <c r="AT812" s="225" t="s">
        <v>163</v>
      </c>
      <c r="AU812" s="225" t="s">
        <v>82</v>
      </c>
      <c r="AY812" s="19" t="s">
        <v>160</v>
      </c>
      <c r="BE812" s="226">
        <f>IF(N812="základní",J812,0)</f>
        <v>0</v>
      </c>
      <c r="BF812" s="226">
        <f>IF(N812="snížená",J812,0)</f>
        <v>0</v>
      </c>
      <c r="BG812" s="226">
        <f>IF(N812="zákl. přenesená",J812,0)</f>
        <v>0</v>
      </c>
      <c r="BH812" s="226">
        <f>IF(N812="sníž. přenesená",J812,0)</f>
        <v>0</v>
      </c>
      <c r="BI812" s="226">
        <f>IF(N812="nulová",J812,0)</f>
        <v>0</v>
      </c>
      <c r="BJ812" s="19" t="s">
        <v>80</v>
      </c>
      <c r="BK812" s="226">
        <f>ROUND(I812*H812,2)</f>
        <v>0</v>
      </c>
      <c r="BL812" s="19" t="s">
        <v>189</v>
      </c>
      <c r="BM812" s="225" t="s">
        <v>754</v>
      </c>
    </row>
    <row r="813" s="13" customFormat="1">
      <c r="A813" s="13"/>
      <c r="B813" s="239"/>
      <c r="C813" s="240"/>
      <c r="D813" s="232" t="s">
        <v>1375</v>
      </c>
      <c r="E813" s="241" t="s">
        <v>19</v>
      </c>
      <c r="F813" s="242" t="s">
        <v>2021</v>
      </c>
      <c r="G813" s="240"/>
      <c r="H813" s="241" t="s">
        <v>19</v>
      </c>
      <c r="I813" s="243"/>
      <c r="J813" s="240"/>
      <c r="K813" s="240"/>
      <c r="L813" s="244"/>
      <c r="M813" s="245"/>
      <c r="N813" s="246"/>
      <c r="O813" s="246"/>
      <c r="P813" s="246"/>
      <c r="Q813" s="246"/>
      <c r="R813" s="246"/>
      <c r="S813" s="246"/>
      <c r="T813" s="247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8" t="s">
        <v>1375</v>
      </c>
      <c r="AU813" s="248" t="s">
        <v>82</v>
      </c>
      <c r="AV813" s="13" t="s">
        <v>80</v>
      </c>
      <c r="AW813" s="13" t="s">
        <v>35</v>
      </c>
      <c r="AX813" s="13" t="s">
        <v>73</v>
      </c>
      <c r="AY813" s="248" t="s">
        <v>160</v>
      </c>
    </row>
    <row r="814" s="14" customFormat="1">
      <c r="A814" s="14"/>
      <c r="B814" s="249"/>
      <c r="C814" s="250"/>
      <c r="D814" s="232" t="s">
        <v>1375</v>
      </c>
      <c r="E814" s="251" t="s">
        <v>19</v>
      </c>
      <c r="F814" s="252" t="s">
        <v>2022</v>
      </c>
      <c r="G814" s="250"/>
      <c r="H814" s="253">
        <v>1.4179999999999999</v>
      </c>
      <c r="I814" s="254"/>
      <c r="J814" s="250"/>
      <c r="K814" s="250"/>
      <c r="L814" s="255"/>
      <c r="M814" s="256"/>
      <c r="N814" s="257"/>
      <c r="O814" s="257"/>
      <c r="P814" s="257"/>
      <c r="Q814" s="257"/>
      <c r="R814" s="257"/>
      <c r="S814" s="257"/>
      <c r="T814" s="258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9" t="s">
        <v>1375</v>
      </c>
      <c r="AU814" s="259" t="s">
        <v>82</v>
      </c>
      <c r="AV814" s="14" t="s">
        <v>82</v>
      </c>
      <c r="AW814" s="14" t="s">
        <v>35</v>
      </c>
      <c r="AX814" s="14" t="s">
        <v>73</v>
      </c>
      <c r="AY814" s="259" t="s">
        <v>160</v>
      </c>
    </row>
    <row r="815" s="13" customFormat="1">
      <c r="A815" s="13"/>
      <c r="B815" s="239"/>
      <c r="C815" s="240"/>
      <c r="D815" s="232" t="s">
        <v>1375</v>
      </c>
      <c r="E815" s="241" t="s">
        <v>19</v>
      </c>
      <c r="F815" s="242" t="s">
        <v>1933</v>
      </c>
      <c r="G815" s="240"/>
      <c r="H815" s="241" t="s">
        <v>19</v>
      </c>
      <c r="I815" s="243"/>
      <c r="J815" s="240"/>
      <c r="K815" s="240"/>
      <c r="L815" s="244"/>
      <c r="M815" s="245"/>
      <c r="N815" s="246"/>
      <c r="O815" s="246"/>
      <c r="P815" s="246"/>
      <c r="Q815" s="246"/>
      <c r="R815" s="246"/>
      <c r="S815" s="246"/>
      <c r="T815" s="247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8" t="s">
        <v>1375</v>
      </c>
      <c r="AU815" s="248" t="s">
        <v>82</v>
      </c>
      <c r="AV815" s="13" t="s">
        <v>80</v>
      </c>
      <c r="AW815" s="13" t="s">
        <v>35</v>
      </c>
      <c r="AX815" s="13" t="s">
        <v>73</v>
      </c>
      <c r="AY815" s="248" t="s">
        <v>160</v>
      </c>
    </row>
    <row r="816" s="14" customFormat="1">
      <c r="A816" s="14"/>
      <c r="B816" s="249"/>
      <c r="C816" s="250"/>
      <c r="D816" s="232" t="s">
        <v>1375</v>
      </c>
      <c r="E816" s="251" t="s">
        <v>19</v>
      </c>
      <c r="F816" s="252" t="s">
        <v>2023</v>
      </c>
      <c r="G816" s="250"/>
      <c r="H816" s="253">
        <v>0.57999999999999996</v>
      </c>
      <c r="I816" s="254"/>
      <c r="J816" s="250"/>
      <c r="K816" s="250"/>
      <c r="L816" s="255"/>
      <c r="M816" s="256"/>
      <c r="N816" s="257"/>
      <c r="O816" s="257"/>
      <c r="P816" s="257"/>
      <c r="Q816" s="257"/>
      <c r="R816" s="257"/>
      <c r="S816" s="257"/>
      <c r="T816" s="258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9" t="s">
        <v>1375</v>
      </c>
      <c r="AU816" s="259" t="s">
        <v>82</v>
      </c>
      <c r="AV816" s="14" t="s">
        <v>82</v>
      </c>
      <c r="AW816" s="14" t="s">
        <v>35</v>
      </c>
      <c r="AX816" s="14" t="s">
        <v>73</v>
      </c>
      <c r="AY816" s="259" t="s">
        <v>160</v>
      </c>
    </row>
    <row r="817" s="13" customFormat="1">
      <c r="A817" s="13"/>
      <c r="B817" s="239"/>
      <c r="C817" s="240"/>
      <c r="D817" s="232" t="s">
        <v>1375</v>
      </c>
      <c r="E817" s="241" t="s">
        <v>19</v>
      </c>
      <c r="F817" s="242" t="s">
        <v>1935</v>
      </c>
      <c r="G817" s="240"/>
      <c r="H817" s="241" t="s">
        <v>19</v>
      </c>
      <c r="I817" s="243"/>
      <c r="J817" s="240"/>
      <c r="K817" s="240"/>
      <c r="L817" s="244"/>
      <c r="M817" s="245"/>
      <c r="N817" s="246"/>
      <c r="O817" s="246"/>
      <c r="P817" s="246"/>
      <c r="Q817" s="246"/>
      <c r="R817" s="246"/>
      <c r="S817" s="246"/>
      <c r="T817" s="247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8" t="s">
        <v>1375</v>
      </c>
      <c r="AU817" s="248" t="s">
        <v>82</v>
      </c>
      <c r="AV817" s="13" t="s">
        <v>80</v>
      </c>
      <c r="AW817" s="13" t="s">
        <v>35</v>
      </c>
      <c r="AX817" s="13" t="s">
        <v>73</v>
      </c>
      <c r="AY817" s="248" t="s">
        <v>160</v>
      </c>
    </row>
    <row r="818" s="14" customFormat="1">
      <c r="A818" s="14"/>
      <c r="B818" s="249"/>
      <c r="C818" s="250"/>
      <c r="D818" s="232" t="s">
        <v>1375</v>
      </c>
      <c r="E818" s="251" t="s">
        <v>19</v>
      </c>
      <c r="F818" s="252" t="s">
        <v>2024</v>
      </c>
      <c r="G818" s="250"/>
      <c r="H818" s="253">
        <v>0.39600000000000002</v>
      </c>
      <c r="I818" s="254"/>
      <c r="J818" s="250"/>
      <c r="K818" s="250"/>
      <c r="L818" s="255"/>
      <c r="M818" s="256"/>
      <c r="N818" s="257"/>
      <c r="O818" s="257"/>
      <c r="P818" s="257"/>
      <c r="Q818" s="257"/>
      <c r="R818" s="257"/>
      <c r="S818" s="257"/>
      <c r="T818" s="258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59" t="s">
        <v>1375</v>
      </c>
      <c r="AU818" s="259" t="s">
        <v>82</v>
      </c>
      <c r="AV818" s="14" t="s">
        <v>82</v>
      </c>
      <c r="AW818" s="14" t="s">
        <v>35</v>
      </c>
      <c r="AX818" s="14" t="s">
        <v>73</v>
      </c>
      <c r="AY818" s="259" t="s">
        <v>160</v>
      </c>
    </row>
    <row r="819" s="15" customFormat="1">
      <c r="A819" s="15"/>
      <c r="B819" s="260"/>
      <c r="C819" s="261"/>
      <c r="D819" s="232" t="s">
        <v>1375</v>
      </c>
      <c r="E819" s="262" t="s">
        <v>19</v>
      </c>
      <c r="F819" s="263" t="s">
        <v>1377</v>
      </c>
      <c r="G819" s="261"/>
      <c r="H819" s="264">
        <v>2.3940000000000001</v>
      </c>
      <c r="I819" s="265"/>
      <c r="J819" s="261"/>
      <c r="K819" s="261"/>
      <c r="L819" s="266"/>
      <c r="M819" s="267"/>
      <c r="N819" s="268"/>
      <c r="O819" s="268"/>
      <c r="P819" s="268"/>
      <c r="Q819" s="268"/>
      <c r="R819" s="268"/>
      <c r="S819" s="268"/>
      <c r="T819" s="269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70" t="s">
        <v>1375</v>
      </c>
      <c r="AU819" s="270" t="s">
        <v>82</v>
      </c>
      <c r="AV819" s="15" t="s">
        <v>167</v>
      </c>
      <c r="AW819" s="15" t="s">
        <v>35</v>
      </c>
      <c r="AX819" s="15" t="s">
        <v>80</v>
      </c>
      <c r="AY819" s="270" t="s">
        <v>160</v>
      </c>
    </row>
    <row r="820" s="2" customFormat="1" ht="16.5" customHeight="1">
      <c r="A820" s="40"/>
      <c r="B820" s="41"/>
      <c r="C820" s="214" t="s">
        <v>518</v>
      </c>
      <c r="D820" s="214" t="s">
        <v>163</v>
      </c>
      <c r="E820" s="215" t="s">
        <v>2025</v>
      </c>
      <c r="F820" s="216" t="s">
        <v>2026</v>
      </c>
      <c r="G820" s="217" t="s">
        <v>1381</v>
      </c>
      <c r="H820" s="218">
        <v>69</v>
      </c>
      <c r="I820" s="219"/>
      <c r="J820" s="220">
        <f>ROUND(I820*H820,2)</f>
        <v>0</v>
      </c>
      <c r="K820" s="216" t="s">
        <v>19</v>
      </c>
      <c r="L820" s="46"/>
      <c r="M820" s="221" t="s">
        <v>19</v>
      </c>
      <c r="N820" s="222" t="s">
        <v>44</v>
      </c>
      <c r="O820" s="86"/>
      <c r="P820" s="223">
        <f>O820*H820</f>
        <v>0</v>
      </c>
      <c r="Q820" s="223">
        <v>0.00042000000000000002</v>
      </c>
      <c r="R820" s="223">
        <f>Q820*H820</f>
        <v>0.028980000000000002</v>
      </c>
      <c r="S820" s="223">
        <v>0</v>
      </c>
      <c r="T820" s="224">
        <f>S820*H820</f>
        <v>0</v>
      </c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R820" s="225" t="s">
        <v>189</v>
      </c>
      <c r="AT820" s="225" t="s">
        <v>163</v>
      </c>
      <c r="AU820" s="225" t="s">
        <v>82</v>
      </c>
      <c r="AY820" s="19" t="s">
        <v>160</v>
      </c>
      <c r="BE820" s="226">
        <f>IF(N820="základní",J820,0)</f>
        <v>0</v>
      </c>
      <c r="BF820" s="226">
        <f>IF(N820="snížená",J820,0)</f>
        <v>0</v>
      </c>
      <c r="BG820" s="226">
        <f>IF(N820="zákl. přenesená",J820,0)</f>
        <v>0</v>
      </c>
      <c r="BH820" s="226">
        <f>IF(N820="sníž. přenesená",J820,0)</f>
        <v>0</v>
      </c>
      <c r="BI820" s="226">
        <f>IF(N820="nulová",J820,0)</f>
        <v>0</v>
      </c>
      <c r="BJ820" s="19" t="s">
        <v>80</v>
      </c>
      <c r="BK820" s="226">
        <f>ROUND(I820*H820,2)</f>
        <v>0</v>
      </c>
      <c r="BL820" s="19" t="s">
        <v>189</v>
      </c>
      <c r="BM820" s="225" t="s">
        <v>757</v>
      </c>
    </row>
    <row r="821" s="2" customFormat="1">
      <c r="A821" s="40"/>
      <c r="B821" s="41"/>
      <c r="C821" s="42"/>
      <c r="D821" s="232" t="s">
        <v>1292</v>
      </c>
      <c r="E821" s="42"/>
      <c r="F821" s="233" t="s">
        <v>2027</v>
      </c>
      <c r="G821" s="42"/>
      <c r="H821" s="42"/>
      <c r="I821" s="234"/>
      <c r="J821" s="42"/>
      <c r="K821" s="42"/>
      <c r="L821" s="46"/>
      <c r="M821" s="235"/>
      <c r="N821" s="236"/>
      <c r="O821" s="86"/>
      <c r="P821" s="86"/>
      <c r="Q821" s="86"/>
      <c r="R821" s="86"/>
      <c r="S821" s="86"/>
      <c r="T821" s="87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T821" s="19" t="s">
        <v>1292</v>
      </c>
      <c r="AU821" s="19" t="s">
        <v>82</v>
      </c>
    </row>
    <row r="822" s="13" customFormat="1">
      <c r="A822" s="13"/>
      <c r="B822" s="239"/>
      <c r="C822" s="240"/>
      <c r="D822" s="232" t="s">
        <v>1375</v>
      </c>
      <c r="E822" s="241" t="s">
        <v>19</v>
      </c>
      <c r="F822" s="242" t="s">
        <v>1770</v>
      </c>
      <c r="G822" s="240"/>
      <c r="H822" s="241" t="s">
        <v>19</v>
      </c>
      <c r="I822" s="243"/>
      <c r="J822" s="240"/>
      <c r="K822" s="240"/>
      <c r="L822" s="244"/>
      <c r="M822" s="245"/>
      <c r="N822" s="246"/>
      <c r="O822" s="246"/>
      <c r="P822" s="246"/>
      <c r="Q822" s="246"/>
      <c r="R822" s="246"/>
      <c r="S822" s="246"/>
      <c r="T822" s="247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8" t="s">
        <v>1375</v>
      </c>
      <c r="AU822" s="248" t="s">
        <v>82</v>
      </c>
      <c r="AV822" s="13" t="s">
        <v>80</v>
      </c>
      <c r="AW822" s="13" t="s">
        <v>35</v>
      </c>
      <c r="AX822" s="13" t="s">
        <v>73</v>
      </c>
      <c r="AY822" s="248" t="s">
        <v>160</v>
      </c>
    </row>
    <row r="823" s="14" customFormat="1">
      <c r="A823" s="14"/>
      <c r="B823" s="249"/>
      <c r="C823" s="250"/>
      <c r="D823" s="232" t="s">
        <v>1375</v>
      </c>
      <c r="E823" s="251" t="s">
        <v>19</v>
      </c>
      <c r="F823" s="252" t="s">
        <v>2028</v>
      </c>
      <c r="G823" s="250"/>
      <c r="H823" s="253">
        <v>69</v>
      </c>
      <c r="I823" s="254"/>
      <c r="J823" s="250"/>
      <c r="K823" s="250"/>
      <c r="L823" s="255"/>
      <c r="M823" s="256"/>
      <c r="N823" s="257"/>
      <c r="O823" s="257"/>
      <c r="P823" s="257"/>
      <c r="Q823" s="257"/>
      <c r="R823" s="257"/>
      <c r="S823" s="257"/>
      <c r="T823" s="258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9" t="s">
        <v>1375</v>
      </c>
      <c r="AU823" s="259" t="s">
        <v>82</v>
      </c>
      <c r="AV823" s="14" t="s">
        <v>82</v>
      </c>
      <c r="AW823" s="14" t="s">
        <v>35</v>
      </c>
      <c r="AX823" s="14" t="s">
        <v>73</v>
      </c>
      <c r="AY823" s="259" t="s">
        <v>160</v>
      </c>
    </row>
    <row r="824" s="15" customFormat="1">
      <c r="A824" s="15"/>
      <c r="B824" s="260"/>
      <c r="C824" s="261"/>
      <c r="D824" s="232" t="s">
        <v>1375</v>
      </c>
      <c r="E824" s="262" t="s">
        <v>19</v>
      </c>
      <c r="F824" s="263" t="s">
        <v>1377</v>
      </c>
      <c r="G824" s="261"/>
      <c r="H824" s="264">
        <v>69</v>
      </c>
      <c r="I824" s="265"/>
      <c r="J824" s="261"/>
      <c r="K824" s="261"/>
      <c r="L824" s="266"/>
      <c r="M824" s="267"/>
      <c r="N824" s="268"/>
      <c r="O824" s="268"/>
      <c r="P824" s="268"/>
      <c r="Q824" s="268"/>
      <c r="R824" s="268"/>
      <c r="S824" s="268"/>
      <c r="T824" s="269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T824" s="270" t="s">
        <v>1375</v>
      </c>
      <c r="AU824" s="270" t="s">
        <v>82</v>
      </c>
      <c r="AV824" s="15" t="s">
        <v>167</v>
      </c>
      <c r="AW824" s="15" t="s">
        <v>35</v>
      </c>
      <c r="AX824" s="15" t="s">
        <v>80</v>
      </c>
      <c r="AY824" s="270" t="s">
        <v>160</v>
      </c>
    </row>
    <row r="825" s="12" customFormat="1" ht="25.92" customHeight="1">
      <c r="A825" s="12"/>
      <c r="B825" s="198"/>
      <c r="C825" s="199"/>
      <c r="D825" s="200" t="s">
        <v>72</v>
      </c>
      <c r="E825" s="201" t="s">
        <v>1287</v>
      </c>
      <c r="F825" s="201" t="s">
        <v>1288</v>
      </c>
      <c r="G825" s="199"/>
      <c r="H825" s="199"/>
      <c r="I825" s="202"/>
      <c r="J825" s="203">
        <f>BK825</f>
        <v>0</v>
      </c>
      <c r="K825" s="199"/>
      <c r="L825" s="204"/>
      <c r="M825" s="205"/>
      <c r="N825" s="206"/>
      <c r="O825" s="206"/>
      <c r="P825" s="207">
        <f>P826</f>
        <v>0</v>
      </c>
      <c r="Q825" s="206"/>
      <c r="R825" s="207">
        <f>R826</f>
        <v>0</v>
      </c>
      <c r="S825" s="206"/>
      <c r="T825" s="208">
        <f>T826</f>
        <v>0</v>
      </c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R825" s="209" t="s">
        <v>170</v>
      </c>
      <c r="AT825" s="210" t="s">
        <v>72</v>
      </c>
      <c r="AU825" s="210" t="s">
        <v>73</v>
      </c>
      <c r="AY825" s="209" t="s">
        <v>160</v>
      </c>
      <c r="BK825" s="211">
        <f>BK826</f>
        <v>0</v>
      </c>
    </row>
    <row r="826" s="12" customFormat="1" ht="22.8" customHeight="1">
      <c r="A826" s="12"/>
      <c r="B826" s="198"/>
      <c r="C826" s="199"/>
      <c r="D826" s="200" t="s">
        <v>72</v>
      </c>
      <c r="E826" s="212" t="s">
        <v>2029</v>
      </c>
      <c r="F826" s="212" t="s">
        <v>2030</v>
      </c>
      <c r="G826" s="199"/>
      <c r="H826" s="199"/>
      <c r="I826" s="202"/>
      <c r="J826" s="213">
        <f>BK826</f>
        <v>0</v>
      </c>
      <c r="K826" s="199"/>
      <c r="L826" s="204"/>
      <c r="M826" s="205"/>
      <c r="N826" s="206"/>
      <c r="O826" s="206"/>
      <c r="P826" s="207">
        <f>SUM(P827:P832)</f>
        <v>0</v>
      </c>
      <c r="Q826" s="206"/>
      <c r="R826" s="207">
        <f>SUM(R827:R832)</f>
        <v>0</v>
      </c>
      <c r="S826" s="206"/>
      <c r="T826" s="208">
        <f>SUM(T827:T832)</f>
        <v>0</v>
      </c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R826" s="209" t="s">
        <v>80</v>
      </c>
      <c r="AT826" s="210" t="s">
        <v>72</v>
      </c>
      <c r="AU826" s="210" t="s">
        <v>80</v>
      </c>
      <c r="AY826" s="209" t="s">
        <v>160</v>
      </c>
      <c r="BK826" s="211">
        <f>SUM(BK827:BK832)</f>
        <v>0</v>
      </c>
    </row>
    <row r="827" s="2" customFormat="1" ht="16.5" customHeight="1">
      <c r="A827" s="40"/>
      <c r="B827" s="41"/>
      <c r="C827" s="214" t="s">
        <v>520</v>
      </c>
      <c r="D827" s="214" t="s">
        <v>163</v>
      </c>
      <c r="E827" s="215" t="s">
        <v>2031</v>
      </c>
      <c r="F827" s="216" t="s">
        <v>2032</v>
      </c>
      <c r="G827" s="217" t="s">
        <v>184</v>
      </c>
      <c r="H827" s="218">
        <v>1</v>
      </c>
      <c r="I827" s="219"/>
      <c r="J827" s="220">
        <f>ROUND(I827*H827,2)</f>
        <v>0</v>
      </c>
      <c r="K827" s="216" t="s">
        <v>19</v>
      </c>
      <c r="L827" s="46"/>
      <c r="M827" s="221" t="s">
        <v>19</v>
      </c>
      <c r="N827" s="222" t="s">
        <v>44</v>
      </c>
      <c r="O827" s="86"/>
      <c r="P827" s="223">
        <f>O827*H827</f>
        <v>0</v>
      </c>
      <c r="Q827" s="223">
        <v>0</v>
      </c>
      <c r="R827" s="223">
        <f>Q827*H827</f>
        <v>0</v>
      </c>
      <c r="S827" s="223">
        <v>0</v>
      </c>
      <c r="T827" s="224">
        <f>S827*H827</f>
        <v>0</v>
      </c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R827" s="225" t="s">
        <v>167</v>
      </c>
      <c r="AT827" s="225" t="s">
        <v>163</v>
      </c>
      <c r="AU827" s="225" t="s">
        <v>82</v>
      </c>
      <c r="AY827" s="19" t="s">
        <v>160</v>
      </c>
      <c r="BE827" s="226">
        <f>IF(N827="základní",J827,0)</f>
        <v>0</v>
      </c>
      <c r="BF827" s="226">
        <f>IF(N827="snížená",J827,0)</f>
        <v>0</v>
      </c>
      <c r="BG827" s="226">
        <f>IF(N827="zákl. přenesená",J827,0)</f>
        <v>0</v>
      </c>
      <c r="BH827" s="226">
        <f>IF(N827="sníž. přenesená",J827,0)</f>
        <v>0</v>
      </c>
      <c r="BI827" s="226">
        <f>IF(N827="nulová",J827,0)</f>
        <v>0</v>
      </c>
      <c r="BJ827" s="19" t="s">
        <v>80</v>
      </c>
      <c r="BK827" s="226">
        <f>ROUND(I827*H827,2)</f>
        <v>0</v>
      </c>
      <c r="BL827" s="19" t="s">
        <v>167</v>
      </c>
      <c r="BM827" s="225" t="s">
        <v>760</v>
      </c>
    </row>
    <row r="828" s="13" customFormat="1">
      <c r="A828" s="13"/>
      <c r="B828" s="239"/>
      <c r="C828" s="240"/>
      <c r="D828" s="232" t="s">
        <v>1375</v>
      </c>
      <c r="E828" s="241" t="s">
        <v>19</v>
      </c>
      <c r="F828" s="242" t="s">
        <v>1544</v>
      </c>
      <c r="G828" s="240"/>
      <c r="H828" s="241" t="s">
        <v>19</v>
      </c>
      <c r="I828" s="243"/>
      <c r="J828" s="240"/>
      <c r="K828" s="240"/>
      <c r="L828" s="244"/>
      <c r="M828" s="245"/>
      <c r="N828" s="246"/>
      <c r="O828" s="246"/>
      <c r="P828" s="246"/>
      <c r="Q828" s="246"/>
      <c r="R828" s="246"/>
      <c r="S828" s="246"/>
      <c r="T828" s="247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8" t="s">
        <v>1375</v>
      </c>
      <c r="AU828" s="248" t="s">
        <v>82</v>
      </c>
      <c r="AV828" s="13" t="s">
        <v>80</v>
      </c>
      <c r="AW828" s="13" t="s">
        <v>35</v>
      </c>
      <c r="AX828" s="13" t="s">
        <v>73</v>
      </c>
      <c r="AY828" s="248" t="s">
        <v>160</v>
      </c>
    </row>
    <row r="829" s="14" customFormat="1">
      <c r="A829" s="14"/>
      <c r="B829" s="249"/>
      <c r="C829" s="250"/>
      <c r="D829" s="232" t="s">
        <v>1375</v>
      </c>
      <c r="E829" s="251" t="s">
        <v>19</v>
      </c>
      <c r="F829" s="252" t="s">
        <v>80</v>
      </c>
      <c r="G829" s="250"/>
      <c r="H829" s="253">
        <v>1</v>
      </c>
      <c r="I829" s="254"/>
      <c r="J829" s="250"/>
      <c r="K829" s="250"/>
      <c r="L829" s="255"/>
      <c r="M829" s="256"/>
      <c r="N829" s="257"/>
      <c r="O829" s="257"/>
      <c r="P829" s="257"/>
      <c r="Q829" s="257"/>
      <c r="R829" s="257"/>
      <c r="S829" s="257"/>
      <c r="T829" s="258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59" t="s">
        <v>1375</v>
      </c>
      <c r="AU829" s="259" t="s">
        <v>82</v>
      </c>
      <c r="AV829" s="14" t="s">
        <v>82</v>
      </c>
      <c r="AW829" s="14" t="s">
        <v>35</v>
      </c>
      <c r="AX829" s="14" t="s">
        <v>73</v>
      </c>
      <c r="AY829" s="259" t="s">
        <v>160</v>
      </c>
    </row>
    <row r="830" s="15" customFormat="1">
      <c r="A830" s="15"/>
      <c r="B830" s="260"/>
      <c r="C830" s="261"/>
      <c r="D830" s="232" t="s">
        <v>1375</v>
      </c>
      <c r="E830" s="262" t="s">
        <v>19</v>
      </c>
      <c r="F830" s="263" t="s">
        <v>1377</v>
      </c>
      <c r="G830" s="261"/>
      <c r="H830" s="264">
        <v>1</v>
      </c>
      <c r="I830" s="265"/>
      <c r="J830" s="261"/>
      <c r="K830" s="261"/>
      <c r="L830" s="266"/>
      <c r="M830" s="267"/>
      <c r="N830" s="268"/>
      <c r="O830" s="268"/>
      <c r="P830" s="268"/>
      <c r="Q830" s="268"/>
      <c r="R830" s="268"/>
      <c r="S830" s="268"/>
      <c r="T830" s="269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70" t="s">
        <v>1375</v>
      </c>
      <c r="AU830" s="270" t="s">
        <v>82</v>
      </c>
      <c r="AV830" s="15" t="s">
        <v>167</v>
      </c>
      <c r="AW830" s="15" t="s">
        <v>35</v>
      </c>
      <c r="AX830" s="15" t="s">
        <v>80</v>
      </c>
      <c r="AY830" s="270" t="s">
        <v>160</v>
      </c>
    </row>
    <row r="831" s="2" customFormat="1" ht="16.5" customHeight="1">
      <c r="A831" s="40"/>
      <c r="B831" s="41"/>
      <c r="C831" s="214" t="s">
        <v>522</v>
      </c>
      <c r="D831" s="214" t="s">
        <v>163</v>
      </c>
      <c r="E831" s="215" t="s">
        <v>2033</v>
      </c>
      <c r="F831" s="216" t="s">
        <v>2034</v>
      </c>
      <c r="G831" s="217" t="s">
        <v>184</v>
      </c>
      <c r="H831" s="218">
        <v>1</v>
      </c>
      <c r="I831" s="219"/>
      <c r="J831" s="220">
        <f>ROUND(I831*H831,2)</f>
        <v>0</v>
      </c>
      <c r="K831" s="216" t="s">
        <v>19</v>
      </c>
      <c r="L831" s="46"/>
      <c r="M831" s="221" t="s">
        <v>19</v>
      </c>
      <c r="N831" s="222" t="s">
        <v>44</v>
      </c>
      <c r="O831" s="86"/>
      <c r="P831" s="223">
        <f>O831*H831</f>
        <v>0</v>
      </c>
      <c r="Q831" s="223">
        <v>0</v>
      </c>
      <c r="R831" s="223">
        <f>Q831*H831</f>
        <v>0</v>
      </c>
      <c r="S831" s="223">
        <v>0</v>
      </c>
      <c r="T831" s="224">
        <f>S831*H831</f>
        <v>0</v>
      </c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R831" s="225" t="s">
        <v>167</v>
      </c>
      <c r="AT831" s="225" t="s">
        <v>163</v>
      </c>
      <c r="AU831" s="225" t="s">
        <v>82</v>
      </c>
      <c r="AY831" s="19" t="s">
        <v>160</v>
      </c>
      <c r="BE831" s="226">
        <f>IF(N831="základní",J831,0)</f>
        <v>0</v>
      </c>
      <c r="BF831" s="226">
        <f>IF(N831="snížená",J831,0)</f>
        <v>0</v>
      </c>
      <c r="BG831" s="226">
        <f>IF(N831="zákl. přenesená",J831,0)</f>
        <v>0</v>
      </c>
      <c r="BH831" s="226">
        <f>IF(N831="sníž. přenesená",J831,0)</f>
        <v>0</v>
      </c>
      <c r="BI831" s="226">
        <f>IF(N831="nulová",J831,0)</f>
        <v>0</v>
      </c>
      <c r="BJ831" s="19" t="s">
        <v>80</v>
      </c>
      <c r="BK831" s="226">
        <f>ROUND(I831*H831,2)</f>
        <v>0</v>
      </c>
      <c r="BL831" s="19" t="s">
        <v>167</v>
      </c>
      <c r="BM831" s="225" t="s">
        <v>762</v>
      </c>
    </row>
    <row r="832" s="2" customFormat="1" ht="16.5" customHeight="1">
      <c r="A832" s="40"/>
      <c r="B832" s="41"/>
      <c r="C832" s="214" t="s">
        <v>524</v>
      </c>
      <c r="D832" s="214" t="s">
        <v>163</v>
      </c>
      <c r="E832" s="215" t="s">
        <v>2035</v>
      </c>
      <c r="F832" s="216" t="s">
        <v>2036</v>
      </c>
      <c r="G832" s="217" t="s">
        <v>184</v>
      </c>
      <c r="H832" s="218">
        <v>1</v>
      </c>
      <c r="I832" s="219"/>
      <c r="J832" s="220">
        <f>ROUND(I832*H832,2)</f>
        <v>0</v>
      </c>
      <c r="K832" s="216" t="s">
        <v>19</v>
      </c>
      <c r="L832" s="46"/>
      <c r="M832" s="227" t="s">
        <v>19</v>
      </c>
      <c r="N832" s="228" t="s">
        <v>44</v>
      </c>
      <c r="O832" s="229"/>
      <c r="P832" s="230">
        <f>O832*H832</f>
        <v>0</v>
      </c>
      <c r="Q832" s="230">
        <v>0</v>
      </c>
      <c r="R832" s="230">
        <f>Q832*H832</f>
        <v>0</v>
      </c>
      <c r="S832" s="230">
        <v>0</v>
      </c>
      <c r="T832" s="231">
        <f>S832*H832</f>
        <v>0</v>
      </c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R832" s="225" t="s">
        <v>167</v>
      </c>
      <c r="AT832" s="225" t="s">
        <v>163</v>
      </c>
      <c r="AU832" s="225" t="s">
        <v>82</v>
      </c>
      <c r="AY832" s="19" t="s">
        <v>160</v>
      </c>
      <c r="BE832" s="226">
        <f>IF(N832="základní",J832,0)</f>
        <v>0</v>
      </c>
      <c r="BF832" s="226">
        <f>IF(N832="snížená",J832,0)</f>
        <v>0</v>
      </c>
      <c r="BG832" s="226">
        <f>IF(N832="zákl. přenesená",J832,0)</f>
        <v>0</v>
      </c>
      <c r="BH832" s="226">
        <f>IF(N832="sníž. přenesená",J832,0)</f>
        <v>0</v>
      </c>
      <c r="BI832" s="226">
        <f>IF(N832="nulová",J832,0)</f>
        <v>0</v>
      </c>
      <c r="BJ832" s="19" t="s">
        <v>80</v>
      </c>
      <c r="BK832" s="226">
        <f>ROUND(I832*H832,2)</f>
        <v>0</v>
      </c>
      <c r="BL832" s="19" t="s">
        <v>167</v>
      </c>
      <c r="BM832" s="225" t="s">
        <v>766</v>
      </c>
    </row>
    <row r="833" s="2" customFormat="1" ht="6.96" customHeight="1">
      <c r="A833" s="40"/>
      <c r="B833" s="61"/>
      <c r="C833" s="62"/>
      <c r="D833" s="62"/>
      <c r="E833" s="62"/>
      <c r="F833" s="62"/>
      <c r="G833" s="62"/>
      <c r="H833" s="62"/>
      <c r="I833" s="62"/>
      <c r="J833" s="62"/>
      <c r="K833" s="62"/>
      <c r="L833" s="46"/>
      <c r="M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</row>
  </sheetData>
  <sheetProtection sheet="1" autoFilter="0" formatColumns="0" formatRows="0" objects="1" scenarios="1" spinCount="100000" saltValue="KPrA2CI8XTOn05qLfazuFN4O48Ti3DofkN2piF2GXcW2LhJgRpN9uFRRHH/moVaPLjvnVz3vUnMEGI916VIr0g==" hashValue="E6E3ckEwknJvoMtKjUhqTKUWs9RELcOTy3ncUSm7BH2lMPV7Nn9haNEYdxFuddO/St9YjStQIm0HMVIrQq4h1w==" algorithmName="SHA-512" password="CC35"/>
  <autoFilter ref="C115:K83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4:H104"/>
    <mergeCell ref="E106:H106"/>
    <mergeCell ref="E108:H108"/>
    <mergeCell ref="L2:V2"/>
  </mergeCells>
  <hyperlinks>
    <hyperlink ref="F120" r:id="rId1" display="https://podminky.urs.cz/item/CS_URS_2024_02/871291811"/>
    <hyperlink ref="F126" r:id="rId2" display="https://podminky.urs.cz/item/CS_URS_2024_02/121151103"/>
    <hyperlink ref="F133" r:id="rId3" display="https://podminky.urs.cz/item/CS_URS_2024_02/122251103"/>
    <hyperlink ref="F139" r:id="rId4" display="https://podminky.urs.cz/item/CS_URS_2024_02/132251253"/>
    <hyperlink ref="F144" r:id="rId5" display="https://podminky.urs.cz/item/CS_URS_2024_02/132212331"/>
    <hyperlink ref="F152" r:id="rId6" display="https://podminky.urs.cz/item/CS_URS_2024_02/162251101"/>
    <hyperlink ref="F162" r:id="rId7" display="https://podminky.urs.cz/item/CS_URS_2024_02/162751117"/>
    <hyperlink ref="F169" r:id="rId8" display="https://podminky.urs.cz/item/CS_URS_2024_02/167151101"/>
    <hyperlink ref="F179" r:id="rId9" display="https://podminky.urs.cz/item/CS_URS_2024_02/171201231"/>
    <hyperlink ref="F188" r:id="rId10" display="https://podminky.urs.cz/item/CS_URS_2024_02/171251101"/>
    <hyperlink ref="F200" r:id="rId11" display="https://podminky.urs.cz/item/CS_URS_2024_02/171251201"/>
    <hyperlink ref="F210" r:id="rId12" display="https://podminky.urs.cz/item/CS_URS_2024_02/175151201"/>
    <hyperlink ref="F213" r:id="rId13" display="https://podminky.urs.cz/item/CS_URS_2024_02/181411131"/>
    <hyperlink ref="F218" r:id="rId14" display="https://podminky.urs.cz/item/CS_URS_2024_02/181411133"/>
    <hyperlink ref="F223" r:id="rId15" display="https://podminky.urs.cz/item/CS_URS_2024_02/181351103"/>
    <hyperlink ref="F228" r:id="rId16" display="https://podminky.urs.cz/item/CS_URS_2024_02/182251101"/>
    <hyperlink ref="F233" r:id="rId17" display="https://podminky.urs.cz/item/CS_URS_2024_02/182351023"/>
    <hyperlink ref="F245" r:id="rId18" display="https://podminky.urs.cz/item/CS_URS_2024_02/212532111"/>
    <hyperlink ref="F250" r:id="rId19" display="https://podminky.urs.cz/item/CS_URS_2024_02/212572121"/>
    <hyperlink ref="F255" r:id="rId20" display="https://podminky.urs.cz/item/CS_URS_2024_02/212755214"/>
    <hyperlink ref="F263" r:id="rId21" display="https://podminky.urs.cz/item/CS_URS_2024_02/278361822"/>
    <hyperlink ref="F267" r:id="rId22" display="https://podminky.urs.cz/item/CS_URS_2024_02/278381156"/>
    <hyperlink ref="F272" r:id="rId23" display="https://podminky.urs.cz/item/CS_URS_2024_02/985331213"/>
    <hyperlink ref="F281" r:id="rId24" display="https://podminky.urs.cz/item/CS_URS_2024_02/348272112"/>
    <hyperlink ref="F300" r:id="rId25" display="https://podminky.urs.cz/item/CS_URS_2024_02/938902122"/>
    <hyperlink ref="F305" r:id="rId26" display="https://podminky.urs.cz/item/CS_URS_2024_02/961044111"/>
    <hyperlink ref="F310" r:id="rId27" display="https://podminky.urs.cz/item/CS_URS_2024_02/962051116"/>
    <hyperlink ref="F315" r:id="rId28" display="https://podminky.urs.cz/item/CS_URS_2024_02/963051113"/>
    <hyperlink ref="F320" r:id="rId29" display="https://podminky.urs.cz/item/CS_URS_2024_02/967041112"/>
    <hyperlink ref="F329" r:id="rId30" display="https://podminky.urs.cz/item/CS_URS_2024_02/968072455"/>
    <hyperlink ref="F335" r:id="rId31" display="https://podminky.urs.cz/item/CS_URS_2024_02/971052451"/>
    <hyperlink ref="F340" r:id="rId32" display="https://podminky.urs.cz/item/CS_URS_2024_02/976071111"/>
    <hyperlink ref="F359" r:id="rId33" display="https://podminky.urs.cz/item/CS_URS_2024_02/997013501"/>
    <hyperlink ref="F362" r:id="rId34" display="https://podminky.urs.cz/item/CS_URS_2024_02/997013509"/>
    <hyperlink ref="F366" r:id="rId35" display="https://podminky.urs.cz/item/CS_URS_2024_02/997013869"/>
    <hyperlink ref="F372" r:id="rId36" display="https://podminky.urs.cz/item/CS_URS_2024_02/998142251"/>
    <hyperlink ref="F376" r:id="rId37" display="https://podminky.urs.cz/item/CS_URS_2024_02/711111001"/>
    <hyperlink ref="F381" r:id="rId38" display="https://podminky.urs.cz/item/CS_URS_2024_02/711112001"/>
    <hyperlink ref="F386" r:id="rId39" display="https://podminky.urs.cz/item/CS_URS_2024_02/711141559"/>
    <hyperlink ref="F391" r:id="rId40" display="https://podminky.urs.cz/item/CS_URS_2024_02/711142559"/>
    <hyperlink ref="F396" r:id="rId41" display="https://podminky.urs.cz/item/CS_URS_2024_02/711141821"/>
    <hyperlink ref="F401" r:id="rId42" display="https://podminky.urs.cz/item/CS_URS_2024_02/711142821"/>
    <hyperlink ref="F406" r:id="rId43" display="https://podminky.urs.cz/item/CS_URS_2024_02/711491172"/>
    <hyperlink ref="F411" r:id="rId44" display="https://podminky.urs.cz/item/CS_URS_2024_02/711491272"/>
    <hyperlink ref="F423" r:id="rId45" display="https://podminky.urs.cz/item/CS_URS_2024_02/998711101"/>
    <hyperlink ref="F426" r:id="rId46" display="https://podminky.urs.cz/item/CS_URS_2024_02/713111121"/>
    <hyperlink ref="F452" r:id="rId47" display="https://podminky.urs.cz/item/CS_URS_2024_02/713131131"/>
    <hyperlink ref="F459" r:id="rId48" display="https://podminky.urs.cz/item/CS_URS_2024_02/713141123"/>
    <hyperlink ref="F482" r:id="rId49" display="https://podminky.urs.cz/item/CS_URS_2024_02/998713101"/>
    <hyperlink ref="F517" r:id="rId50" display="https://podminky.urs.cz/item/CS_URS_2024_02/762332120"/>
    <hyperlink ref="F522" r:id="rId51" display="https://podminky.urs.cz/item/CS_URS_2024_02/762332130"/>
    <hyperlink ref="F529" r:id="rId52" display="https://podminky.urs.cz/item/CS_URS_2024_02/762331812"/>
    <hyperlink ref="F550" r:id="rId53" display="https://podminky.urs.cz/item/CS_URS_2024_02/762342812"/>
    <hyperlink ref="F559" r:id="rId54" display="https://podminky.urs.cz/item/CS_URS_2024_02/762395000"/>
    <hyperlink ref="F633" r:id="rId55" display="https://podminky.urs.cz/item/CS_URS_2024_02/998762102"/>
    <hyperlink ref="F644" r:id="rId56" display="https://podminky.urs.cz/item/CS_URS_2024_02/998763101"/>
    <hyperlink ref="F696" r:id="rId57" display="https://podminky.urs.cz/item/CS_URS_2024_02/998765101"/>
    <hyperlink ref="F699" r:id="rId58" display="https://podminky.urs.cz/item/CS_URS_2024_02/766411811"/>
    <hyperlink ref="F704" r:id="rId59" display="https://podminky.urs.cz/item/CS_URS_2024_02/766411822"/>
    <hyperlink ref="F709" r:id="rId60" display="https://podminky.urs.cz/item/CS_URS_2024_02/766427112"/>
    <hyperlink ref="F714" r:id="rId61" display="https://podminky.urs.cz/item/CS_URS_2024_02/766421811"/>
    <hyperlink ref="F720" r:id="rId62" display="https://podminky.urs.cz/item/CS_URS_2024_02/766421822"/>
    <hyperlink ref="F726" r:id="rId63" display="https://podminky.urs.cz/item/CS_URS_2024_02/766662811"/>
    <hyperlink ref="F735" r:id="rId64" display="https://podminky.urs.cz/item/CS_URS_2024_02/998766101"/>
    <hyperlink ref="F738" r:id="rId65" display="https://podminky.urs.cz/item/CS_URS_2024_02/767995112"/>
    <hyperlink ref="F748" r:id="rId66" display="https://podminky.urs.cz/item/CS_URS_2024_02/767995114"/>
    <hyperlink ref="F752" r:id="rId67" display="https://podminky.urs.cz/item/CS_URS_2024_02/767996801"/>
    <hyperlink ref="F791" r:id="rId68" display="https://podminky.urs.cz/item/CS_URS_2024_02/998767101"/>
    <hyperlink ref="F810" r:id="rId69" display="https://podminky.urs.cz/item/CS_URS_2024_02/99877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129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Brno, VDJ Jehnice 2x 200 m3 – rekonstrukce technologie, stavební části, střešního pláště nad aku komorami a sanace vnitř</v>
      </c>
      <c r="F7" s="144"/>
      <c r="G7" s="144"/>
      <c r="H7" s="144"/>
      <c r="L7" s="22"/>
    </row>
    <row r="8" s="1" customFormat="1" ht="12" customHeight="1">
      <c r="B8" s="22"/>
      <c r="D8" s="144" t="s">
        <v>130</v>
      </c>
      <c r="L8" s="22"/>
    </row>
    <row r="9" s="2" customFormat="1" ht="16.5" customHeight="1">
      <c r="A9" s="40"/>
      <c r="B9" s="46"/>
      <c r="C9" s="40"/>
      <c r="D9" s="40"/>
      <c r="E9" s="145" t="s">
        <v>2037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2038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6. 12. 2024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>44992785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Statutární město Brno</v>
      </c>
      <c r="F17" s="40"/>
      <c r="G17" s="40"/>
      <c r="H17" s="40"/>
      <c r="I17" s="144" t="s">
        <v>29</v>
      </c>
      <c r="J17" s="135" t="str">
        <f>IF('Rekapitulace stavby'!AN11="","",'Rekapitulace stavby'!AN11)</f>
        <v>CZ44992785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Provo, spol. s r.o.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29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ROUND(J100,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ROUND((SUM(BE100:BE314)),  2)</f>
        <v>0</v>
      </c>
      <c r="G35" s="40"/>
      <c r="H35" s="40"/>
      <c r="I35" s="159">
        <v>0.20999999999999999</v>
      </c>
      <c r="J35" s="158">
        <f>ROUND(((SUM(BE100:BE314))*I35),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ROUND((SUM(BF100:BF314)),  2)</f>
        <v>0</v>
      </c>
      <c r="G36" s="40"/>
      <c r="H36" s="40"/>
      <c r="I36" s="159">
        <v>0.12</v>
      </c>
      <c r="J36" s="158">
        <f>ROUND(((SUM(BF100:BF314))*I36),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ROUND((SUM(BG100:BG314)),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ROUND((SUM(BH100:BH314)),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ROUND((SUM(BI100:BI314)),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Brno, VDJ Jehnice 2x 200 m3 – rekonstrukce technologie, stavební části, střešního pláště nad aku komorami a sanace vnitř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130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2037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SO02 - Oplocení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6. 12. 2024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Statutární město Brno</v>
      </c>
      <c r="G58" s="42"/>
      <c r="H58" s="42"/>
      <c r="I58" s="34" t="s">
        <v>33</v>
      </c>
      <c r="J58" s="38" t="str">
        <f>E23</f>
        <v>Provo, spol. s 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135</v>
      </c>
      <c r="D61" s="173"/>
      <c r="E61" s="173"/>
      <c r="F61" s="173"/>
      <c r="G61" s="173"/>
      <c r="H61" s="173"/>
      <c r="I61" s="173"/>
      <c r="J61" s="174" t="s">
        <v>136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J100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137</v>
      </c>
    </row>
    <row r="64" s="9" customFormat="1" ht="24.96" customHeight="1">
      <c r="A64" s="9"/>
      <c r="B64" s="176"/>
      <c r="C64" s="177"/>
      <c r="D64" s="178" t="s">
        <v>138</v>
      </c>
      <c r="E64" s="179"/>
      <c r="F64" s="179"/>
      <c r="G64" s="179"/>
      <c r="H64" s="179"/>
      <c r="I64" s="179"/>
      <c r="J64" s="180">
        <f>J101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1341</v>
      </c>
      <c r="E65" s="184"/>
      <c r="F65" s="184"/>
      <c r="G65" s="184"/>
      <c r="H65" s="184"/>
      <c r="I65" s="184"/>
      <c r="J65" s="185">
        <f>J102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1342</v>
      </c>
      <c r="E66" s="184"/>
      <c r="F66" s="184"/>
      <c r="G66" s="184"/>
      <c r="H66" s="184"/>
      <c r="I66" s="184"/>
      <c r="J66" s="185">
        <f>J108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1343</v>
      </c>
      <c r="E67" s="184"/>
      <c r="F67" s="184"/>
      <c r="G67" s="184"/>
      <c r="H67" s="184"/>
      <c r="I67" s="184"/>
      <c r="J67" s="185">
        <f>J131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1344</v>
      </c>
      <c r="E68" s="184"/>
      <c r="F68" s="184"/>
      <c r="G68" s="184"/>
      <c r="H68" s="184"/>
      <c r="I68" s="184"/>
      <c r="J68" s="185">
        <f>J161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1345</v>
      </c>
      <c r="E69" s="184"/>
      <c r="F69" s="184"/>
      <c r="G69" s="184"/>
      <c r="H69" s="184"/>
      <c r="I69" s="184"/>
      <c r="J69" s="185">
        <f>J167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1347</v>
      </c>
      <c r="E70" s="184"/>
      <c r="F70" s="184"/>
      <c r="G70" s="184"/>
      <c r="H70" s="184"/>
      <c r="I70" s="184"/>
      <c r="J70" s="185">
        <f>J182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2039</v>
      </c>
      <c r="E71" s="184"/>
      <c r="F71" s="184"/>
      <c r="G71" s="184"/>
      <c r="H71" s="184"/>
      <c r="I71" s="184"/>
      <c r="J71" s="185">
        <f>J199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2040</v>
      </c>
      <c r="E72" s="184"/>
      <c r="F72" s="184"/>
      <c r="G72" s="184"/>
      <c r="H72" s="184"/>
      <c r="I72" s="184"/>
      <c r="J72" s="185">
        <f>J213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1353</v>
      </c>
      <c r="E73" s="184"/>
      <c r="F73" s="184"/>
      <c r="G73" s="184"/>
      <c r="H73" s="184"/>
      <c r="I73" s="184"/>
      <c r="J73" s="185">
        <f>J240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1354</v>
      </c>
      <c r="E74" s="184"/>
      <c r="F74" s="184"/>
      <c r="G74" s="184"/>
      <c r="H74" s="184"/>
      <c r="I74" s="184"/>
      <c r="J74" s="185">
        <f>J250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1355</v>
      </c>
      <c r="E75" s="184"/>
      <c r="F75" s="184"/>
      <c r="G75" s="184"/>
      <c r="H75" s="184"/>
      <c r="I75" s="184"/>
      <c r="J75" s="185">
        <f>J255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1356</v>
      </c>
      <c r="E76" s="184"/>
      <c r="F76" s="184"/>
      <c r="G76" s="184"/>
      <c r="H76" s="184"/>
      <c r="I76" s="184"/>
      <c r="J76" s="185">
        <f>J266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76"/>
      <c r="C77" s="177"/>
      <c r="D77" s="178" t="s">
        <v>1357</v>
      </c>
      <c r="E77" s="179"/>
      <c r="F77" s="179"/>
      <c r="G77" s="179"/>
      <c r="H77" s="179"/>
      <c r="I77" s="179"/>
      <c r="J77" s="180">
        <f>J268</f>
        <v>0</v>
      </c>
      <c r="K77" s="177"/>
      <c r="L77" s="18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82"/>
      <c r="C78" s="127"/>
      <c r="D78" s="183" t="s">
        <v>1365</v>
      </c>
      <c r="E78" s="184"/>
      <c r="F78" s="184"/>
      <c r="G78" s="184"/>
      <c r="H78" s="184"/>
      <c r="I78" s="184"/>
      <c r="J78" s="185">
        <f>J269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145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6.25" customHeight="1">
      <c r="A88" s="40"/>
      <c r="B88" s="41"/>
      <c r="C88" s="42"/>
      <c r="D88" s="42"/>
      <c r="E88" s="171" t="str">
        <f>E7</f>
        <v>Brno, VDJ Jehnice 2x 200 m3 – rekonstrukce technologie, stavební části, střešního pláště nad aku komorami a sanace vnitř</v>
      </c>
      <c r="F88" s="34"/>
      <c r="G88" s="34"/>
      <c r="H88" s="34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" customFormat="1" ht="12" customHeight="1">
      <c r="B89" s="23"/>
      <c r="C89" s="34" t="s">
        <v>130</v>
      </c>
      <c r="D89" s="24"/>
      <c r="E89" s="24"/>
      <c r="F89" s="24"/>
      <c r="G89" s="24"/>
      <c r="H89" s="24"/>
      <c r="I89" s="24"/>
      <c r="J89" s="24"/>
      <c r="K89" s="24"/>
      <c r="L89" s="22"/>
    </row>
    <row r="90" s="2" customFormat="1" ht="16.5" customHeight="1">
      <c r="A90" s="40"/>
      <c r="B90" s="41"/>
      <c r="C90" s="42"/>
      <c r="D90" s="42"/>
      <c r="E90" s="171" t="s">
        <v>2037</v>
      </c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132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E11</f>
        <v>SO02 - Oplocení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21</v>
      </c>
      <c r="D94" s="42"/>
      <c r="E94" s="42"/>
      <c r="F94" s="29" t="str">
        <f>F14</f>
        <v xml:space="preserve"> </v>
      </c>
      <c r="G94" s="42"/>
      <c r="H94" s="42"/>
      <c r="I94" s="34" t="s">
        <v>23</v>
      </c>
      <c r="J94" s="74" t="str">
        <f>IF(J14="","",J14)</f>
        <v>6. 12. 2024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25</v>
      </c>
      <c r="D96" s="42"/>
      <c r="E96" s="42"/>
      <c r="F96" s="29" t="str">
        <f>E17</f>
        <v>Statutární město Brno</v>
      </c>
      <c r="G96" s="42"/>
      <c r="H96" s="42"/>
      <c r="I96" s="34" t="s">
        <v>33</v>
      </c>
      <c r="J96" s="38" t="str">
        <f>E23</f>
        <v>Provo, spol. s r.o.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31</v>
      </c>
      <c r="D97" s="42"/>
      <c r="E97" s="42"/>
      <c r="F97" s="29" t="str">
        <f>IF(E20="","",E20)</f>
        <v>Vyplň údaj</v>
      </c>
      <c r="G97" s="42"/>
      <c r="H97" s="42"/>
      <c r="I97" s="34" t="s">
        <v>36</v>
      </c>
      <c r="J97" s="38" t="str">
        <f>E26</f>
        <v xml:space="preserve"> </v>
      </c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87"/>
      <c r="B99" s="188"/>
      <c r="C99" s="189" t="s">
        <v>146</v>
      </c>
      <c r="D99" s="190" t="s">
        <v>58</v>
      </c>
      <c r="E99" s="190" t="s">
        <v>54</v>
      </c>
      <c r="F99" s="190" t="s">
        <v>55</v>
      </c>
      <c r="G99" s="190" t="s">
        <v>147</v>
      </c>
      <c r="H99" s="190" t="s">
        <v>148</v>
      </c>
      <c r="I99" s="190" t="s">
        <v>149</v>
      </c>
      <c r="J99" s="190" t="s">
        <v>136</v>
      </c>
      <c r="K99" s="191" t="s">
        <v>150</v>
      </c>
      <c r="L99" s="192"/>
      <c r="M99" s="94" t="s">
        <v>19</v>
      </c>
      <c r="N99" s="95" t="s">
        <v>43</v>
      </c>
      <c r="O99" s="95" t="s">
        <v>151</v>
      </c>
      <c r="P99" s="95" t="s">
        <v>152</v>
      </c>
      <c r="Q99" s="95" t="s">
        <v>153</v>
      </c>
      <c r="R99" s="95" t="s">
        <v>154</v>
      </c>
      <c r="S99" s="95" t="s">
        <v>155</v>
      </c>
      <c r="T99" s="96" t="s">
        <v>156</v>
      </c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</row>
    <row r="100" s="2" customFormat="1" ht="22.8" customHeight="1">
      <c r="A100" s="40"/>
      <c r="B100" s="41"/>
      <c r="C100" s="101" t="s">
        <v>157</v>
      </c>
      <c r="D100" s="42"/>
      <c r="E100" s="42"/>
      <c r="F100" s="42"/>
      <c r="G100" s="42"/>
      <c r="H100" s="42"/>
      <c r="I100" s="42"/>
      <c r="J100" s="193">
        <f>BK100</f>
        <v>0</v>
      </c>
      <c r="K100" s="42"/>
      <c r="L100" s="46"/>
      <c r="M100" s="97"/>
      <c r="N100" s="194"/>
      <c r="O100" s="98"/>
      <c r="P100" s="195">
        <f>P101+P268</f>
        <v>0</v>
      </c>
      <c r="Q100" s="98"/>
      <c r="R100" s="195">
        <f>R101+R268</f>
        <v>20.980718319999998</v>
      </c>
      <c r="S100" s="98"/>
      <c r="T100" s="196">
        <f>T101+T268</f>
        <v>1.7941815000000001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72</v>
      </c>
      <c r="AU100" s="19" t="s">
        <v>137</v>
      </c>
      <c r="BK100" s="197">
        <f>BK101+BK268</f>
        <v>0</v>
      </c>
    </row>
    <row r="101" s="12" customFormat="1" ht="25.92" customHeight="1">
      <c r="A101" s="12"/>
      <c r="B101" s="198"/>
      <c r="C101" s="199"/>
      <c r="D101" s="200" t="s">
        <v>72</v>
      </c>
      <c r="E101" s="201" t="s">
        <v>158</v>
      </c>
      <c r="F101" s="201" t="s">
        <v>159</v>
      </c>
      <c r="G101" s="199"/>
      <c r="H101" s="199"/>
      <c r="I101" s="202"/>
      <c r="J101" s="203">
        <f>BK101</f>
        <v>0</v>
      </c>
      <c r="K101" s="199"/>
      <c r="L101" s="204"/>
      <c r="M101" s="205"/>
      <c r="N101" s="206"/>
      <c r="O101" s="206"/>
      <c r="P101" s="207">
        <f>P102+P108+P131+P161+P167+P182+P199+P213+P240+P250+P255+P266</f>
        <v>0</v>
      </c>
      <c r="Q101" s="206"/>
      <c r="R101" s="207">
        <f>R102+R108+R131+R161+R167+R182+R199+R213+R240+R250+R255+R266</f>
        <v>20.300747999999999</v>
      </c>
      <c r="S101" s="206"/>
      <c r="T101" s="208">
        <f>T102+T108+T131+T161+T167+T182+T199+T213+T240+T250+T255+T266</f>
        <v>1.481838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80</v>
      </c>
      <c r="AT101" s="210" t="s">
        <v>72</v>
      </c>
      <c r="AU101" s="210" t="s">
        <v>73</v>
      </c>
      <c r="AY101" s="209" t="s">
        <v>160</v>
      </c>
      <c r="BK101" s="211">
        <f>BK102+BK108+BK131+BK161+BK167+BK182+BK199+BK213+BK240+BK250+BK255+BK266</f>
        <v>0</v>
      </c>
    </row>
    <row r="102" s="12" customFormat="1" ht="22.8" customHeight="1">
      <c r="A102" s="12"/>
      <c r="B102" s="198"/>
      <c r="C102" s="199"/>
      <c r="D102" s="200" t="s">
        <v>72</v>
      </c>
      <c r="E102" s="212" t="s">
        <v>8</v>
      </c>
      <c r="F102" s="212" t="s">
        <v>1378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SUM(P103:P107)</f>
        <v>0</v>
      </c>
      <c r="Q102" s="206"/>
      <c r="R102" s="207">
        <f>SUM(R103:R107)</f>
        <v>0</v>
      </c>
      <c r="S102" s="206"/>
      <c r="T102" s="208">
        <f>SUM(T103:T107)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80</v>
      </c>
      <c r="AT102" s="210" t="s">
        <v>72</v>
      </c>
      <c r="AU102" s="210" t="s">
        <v>80</v>
      </c>
      <c r="AY102" s="209" t="s">
        <v>160</v>
      </c>
      <c r="BK102" s="211">
        <f>SUM(BK103:BK107)</f>
        <v>0</v>
      </c>
    </row>
    <row r="103" s="2" customFormat="1" ht="16.5" customHeight="1">
      <c r="A103" s="40"/>
      <c r="B103" s="41"/>
      <c r="C103" s="214" t="s">
        <v>80</v>
      </c>
      <c r="D103" s="214" t="s">
        <v>163</v>
      </c>
      <c r="E103" s="215" t="s">
        <v>1379</v>
      </c>
      <c r="F103" s="216" t="s">
        <v>1380</v>
      </c>
      <c r="G103" s="217" t="s">
        <v>1381</v>
      </c>
      <c r="H103" s="218">
        <v>27.274999999999999</v>
      </c>
      <c r="I103" s="219"/>
      <c r="J103" s="220">
        <f>ROUND(I103*H103,2)</f>
        <v>0</v>
      </c>
      <c r="K103" s="216" t="s">
        <v>1372</v>
      </c>
      <c r="L103" s="46"/>
      <c r="M103" s="221" t="s">
        <v>19</v>
      </c>
      <c r="N103" s="222" t="s">
        <v>44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167</v>
      </c>
      <c r="AT103" s="225" t="s">
        <v>163</v>
      </c>
      <c r="AU103" s="225" t="s">
        <v>82</v>
      </c>
      <c r="AY103" s="19" t="s">
        <v>160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80</v>
      </c>
      <c r="BK103" s="226">
        <f>ROUND(I103*H103,2)</f>
        <v>0</v>
      </c>
      <c r="BL103" s="19" t="s">
        <v>167</v>
      </c>
      <c r="BM103" s="225" t="s">
        <v>82</v>
      </c>
    </row>
    <row r="104" s="2" customFormat="1">
      <c r="A104" s="40"/>
      <c r="B104" s="41"/>
      <c r="C104" s="42"/>
      <c r="D104" s="237" t="s">
        <v>1373</v>
      </c>
      <c r="E104" s="42"/>
      <c r="F104" s="238" t="s">
        <v>1382</v>
      </c>
      <c r="G104" s="42"/>
      <c r="H104" s="42"/>
      <c r="I104" s="234"/>
      <c r="J104" s="42"/>
      <c r="K104" s="42"/>
      <c r="L104" s="46"/>
      <c r="M104" s="235"/>
      <c r="N104" s="236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1373</v>
      </c>
      <c r="AU104" s="19" t="s">
        <v>82</v>
      </c>
    </row>
    <row r="105" s="13" customFormat="1">
      <c r="A105" s="13"/>
      <c r="B105" s="239"/>
      <c r="C105" s="240"/>
      <c r="D105" s="232" t="s">
        <v>1375</v>
      </c>
      <c r="E105" s="241" t="s">
        <v>19</v>
      </c>
      <c r="F105" s="242" t="s">
        <v>2041</v>
      </c>
      <c r="G105" s="240"/>
      <c r="H105" s="241" t="s">
        <v>19</v>
      </c>
      <c r="I105" s="243"/>
      <c r="J105" s="240"/>
      <c r="K105" s="240"/>
      <c r="L105" s="244"/>
      <c r="M105" s="245"/>
      <c r="N105" s="246"/>
      <c r="O105" s="246"/>
      <c r="P105" s="246"/>
      <c r="Q105" s="246"/>
      <c r="R105" s="246"/>
      <c r="S105" s="246"/>
      <c r="T105" s="24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8" t="s">
        <v>1375</v>
      </c>
      <c r="AU105" s="248" t="s">
        <v>82</v>
      </c>
      <c r="AV105" s="13" t="s">
        <v>80</v>
      </c>
      <c r="AW105" s="13" t="s">
        <v>35</v>
      </c>
      <c r="AX105" s="13" t="s">
        <v>73</v>
      </c>
      <c r="AY105" s="248" t="s">
        <v>160</v>
      </c>
    </row>
    <row r="106" s="14" customFormat="1">
      <c r="A106" s="14"/>
      <c r="B106" s="249"/>
      <c r="C106" s="250"/>
      <c r="D106" s="232" t="s">
        <v>1375</v>
      </c>
      <c r="E106" s="251" t="s">
        <v>19</v>
      </c>
      <c r="F106" s="252" t="s">
        <v>2042</v>
      </c>
      <c r="G106" s="250"/>
      <c r="H106" s="253">
        <v>27.274999999999999</v>
      </c>
      <c r="I106" s="254"/>
      <c r="J106" s="250"/>
      <c r="K106" s="250"/>
      <c r="L106" s="255"/>
      <c r="M106" s="256"/>
      <c r="N106" s="257"/>
      <c r="O106" s="257"/>
      <c r="P106" s="257"/>
      <c r="Q106" s="257"/>
      <c r="R106" s="257"/>
      <c r="S106" s="257"/>
      <c r="T106" s="25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9" t="s">
        <v>1375</v>
      </c>
      <c r="AU106" s="259" t="s">
        <v>82</v>
      </c>
      <c r="AV106" s="14" t="s">
        <v>82</v>
      </c>
      <c r="AW106" s="14" t="s">
        <v>35</v>
      </c>
      <c r="AX106" s="14" t="s">
        <v>73</v>
      </c>
      <c r="AY106" s="259" t="s">
        <v>160</v>
      </c>
    </row>
    <row r="107" s="15" customFormat="1">
      <c r="A107" s="15"/>
      <c r="B107" s="260"/>
      <c r="C107" s="261"/>
      <c r="D107" s="232" t="s">
        <v>1375</v>
      </c>
      <c r="E107" s="262" t="s">
        <v>19</v>
      </c>
      <c r="F107" s="263" t="s">
        <v>1377</v>
      </c>
      <c r="G107" s="261"/>
      <c r="H107" s="264">
        <v>27.274999999999999</v>
      </c>
      <c r="I107" s="265"/>
      <c r="J107" s="261"/>
      <c r="K107" s="261"/>
      <c r="L107" s="266"/>
      <c r="M107" s="267"/>
      <c r="N107" s="268"/>
      <c r="O107" s="268"/>
      <c r="P107" s="268"/>
      <c r="Q107" s="268"/>
      <c r="R107" s="268"/>
      <c r="S107" s="268"/>
      <c r="T107" s="26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70" t="s">
        <v>1375</v>
      </c>
      <c r="AU107" s="270" t="s">
        <v>82</v>
      </c>
      <c r="AV107" s="15" t="s">
        <v>167</v>
      </c>
      <c r="AW107" s="15" t="s">
        <v>35</v>
      </c>
      <c r="AX107" s="15" t="s">
        <v>80</v>
      </c>
      <c r="AY107" s="270" t="s">
        <v>160</v>
      </c>
    </row>
    <row r="108" s="12" customFormat="1" ht="22.8" customHeight="1">
      <c r="A108" s="12"/>
      <c r="B108" s="198"/>
      <c r="C108" s="199"/>
      <c r="D108" s="200" t="s">
        <v>72</v>
      </c>
      <c r="E108" s="212" t="s">
        <v>208</v>
      </c>
      <c r="F108" s="212" t="s">
        <v>1392</v>
      </c>
      <c r="G108" s="199"/>
      <c r="H108" s="199"/>
      <c r="I108" s="202"/>
      <c r="J108" s="213">
        <f>BK108</f>
        <v>0</v>
      </c>
      <c r="K108" s="199"/>
      <c r="L108" s="204"/>
      <c r="M108" s="205"/>
      <c r="N108" s="206"/>
      <c r="O108" s="206"/>
      <c r="P108" s="207">
        <f>SUM(P109:P130)</f>
        <v>0</v>
      </c>
      <c r="Q108" s="206"/>
      <c r="R108" s="207">
        <f>SUM(R109:R130)</f>
        <v>0</v>
      </c>
      <c r="S108" s="206"/>
      <c r="T108" s="208">
        <f>SUM(T109:T130)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9" t="s">
        <v>80</v>
      </c>
      <c r="AT108" s="210" t="s">
        <v>72</v>
      </c>
      <c r="AU108" s="210" t="s">
        <v>80</v>
      </c>
      <c r="AY108" s="209" t="s">
        <v>160</v>
      </c>
      <c r="BK108" s="211">
        <f>SUM(BK109:BK130)</f>
        <v>0</v>
      </c>
    </row>
    <row r="109" s="2" customFormat="1" ht="24.15" customHeight="1">
      <c r="A109" s="40"/>
      <c r="B109" s="41"/>
      <c r="C109" s="214" t="s">
        <v>82</v>
      </c>
      <c r="D109" s="214" t="s">
        <v>163</v>
      </c>
      <c r="E109" s="215" t="s">
        <v>2043</v>
      </c>
      <c r="F109" s="216" t="s">
        <v>2044</v>
      </c>
      <c r="G109" s="217" t="s">
        <v>1389</v>
      </c>
      <c r="H109" s="218">
        <v>1.909</v>
      </c>
      <c r="I109" s="219"/>
      <c r="J109" s="220">
        <f>ROUND(I109*H109,2)</f>
        <v>0</v>
      </c>
      <c r="K109" s="216" t="s">
        <v>1372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167</v>
      </c>
      <c r="AT109" s="225" t="s">
        <v>163</v>
      </c>
      <c r="AU109" s="225" t="s">
        <v>82</v>
      </c>
      <c r="AY109" s="19" t="s">
        <v>160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80</v>
      </c>
      <c r="BK109" s="226">
        <f>ROUND(I109*H109,2)</f>
        <v>0</v>
      </c>
      <c r="BL109" s="19" t="s">
        <v>167</v>
      </c>
      <c r="BM109" s="225" t="s">
        <v>167</v>
      </c>
    </row>
    <row r="110" s="2" customFormat="1">
      <c r="A110" s="40"/>
      <c r="B110" s="41"/>
      <c r="C110" s="42"/>
      <c r="D110" s="237" t="s">
        <v>1373</v>
      </c>
      <c r="E110" s="42"/>
      <c r="F110" s="238" t="s">
        <v>2045</v>
      </c>
      <c r="G110" s="42"/>
      <c r="H110" s="42"/>
      <c r="I110" s="234"/>
      <c r="J110" s="42"/>
      <c r="K110" s="42"/>
      <c r="L110" s="46"/>
      <c r="M110" s="235"/>
      <c r="N110" s="236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1373</v>
      </c>
      <c r="AU110" s="19" t="s">
        <v>82</v>
      </c>
    </row>
    <row r="111" s="13" customFormat="1">
      <c r="A111" s="13"/>
      <c r="B111" s="239"/>
      <c r="C111" s="240"/>
      <c r="D111" s="232" t="s">
        <v>1375</v>
      </c>
      <c r="E111" s="241" t="s">
        <v>19</v>
      </c>
      <c r="F111" s="242" t="s">
        <v>2041</v>
      </c>
      <c r="G111" s="240"/>
      <c r="H111" s="241" t="s">
        <v>19</v>
      </c>
      <c r="I111" s="243"/>
      <c r="J111" s="240"/>
      <c r="K111" s="240"/>
      <c r="L111" s="244"/>
      <c r="M111" s="245"/>
      <c r="N111" s="246"/>
      <c r="O111" s="246"/>
      <c r="P111" s="246"/>
      <c r="Q111" s="246"/>
      <c r="R111" s="246"/>
      <c r="S111" s="246"/>
      <c r="T111" s="24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8" t="s">
        <v>1375</v>
      </c>
      <c r="AU111" s="248" t="s">
        <v>82</v>
      </c>
      <c r="AV111" s="13" t="s">
        <v>80</v>
      </c>
      <c r="AW111" s="13" t="s">
        <v>35</v>
      </c>
      <c r="AX111" s="13" t="s">
        <v>73</v>
      </c>
      <c r="AY111" s="248" t="s">
        <v>160</v>
      </c>
    </row>
    <row r="112" s="14" customFormat="1">
      <c r="A112" s="14"/>
      <c r="B112" s="249"/>
      <c r="C112" s="250"/>
      <c r="D112" s="232" t="s">
        <v>1375</v>
      </c>
      <c r="E112" s="251" t="s">
        <v>19</v>
      </c>
      <c r="F112" s="252" t="s">
        <v>2046</v>
      </c>
      <c r="G112" s="250"/>
      <c r="H112" s="253">
        <v>1.909</v>
      </c>
      <c r="I112" s="254"/>
      <c r="J112" s="250"/>
      <c r="K112" s="250"/>
      <c r="L112" s="255"/>
      <c r="M112" s="256"/>
      <c r="N112" s="257"/>
      <c r="O112" s="257"/>
      <c r="P112" s="257"/>
      <c r="Q112" s="257"/>
      <c r="R112" s="257"/>
      <c r="S112" s="257"/>
      <c r="T112" s="25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9" t="s">
        <v>1375</v>
      </c>
      <c r="AU112" s="259" t="s">
        <v>82</v>
      </c>
      <c r="AV112" s="14" t="s">
        <v>82</v>
      </c>
      <c r="AW112" s="14" t="s">
        <v>35</v>
      </c>
      <c r="AX112" s="14" t="s">
        <v>73</v>
      </c>
      <c r="AY112" s="259" t="s">
        <v>160</v>
      </c>
    </row>
    <row r="113" s="15" customFormat="1">
      <c r="A113" s="15"/>
      <c r="B113" s="260"/>
      <c r="C113" s="261"/>
      <c r="D113" s="232" t="s">
        <v>1375</v>
      </c>
      <c r="E113" s="262" t="s">
        <v>19</v>
      </c>
      <c r="F113" s="263" t="s">
        <v>1377</v>
      </c>
      <c r="G113" s="261"/>
      <c r="H113" s="264">
        <v>1.909</v>
      </c>
      <c r="I113" s="265"/>
      <c r="J113" s="261"/>
      <c r="K113" s="261"/>
      <c r="L113" s="266"/>
      <c r="M113" s="267"/>
      <c r="N113" s="268"/>
      <c r="O113" s="268"/>
      <c r="P113" s="268"/>
      <c r="Q113" s="268"/>
      <c r="R113" s="268"/>
      <c r="S113" s="268"/>
      <c r="T113" s="269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70" t="s">
        <v>1375</v>
      </c>
      <c r="AU113" s="270" t="s">
        <v>82</v>
      </c>
      <c r="AV113" s="15" t="s">
        <v>167</v>
      </c>
      <c r="AW113" s="15" t="s">
        <v>35</v>
      </c>
      <c r="AX113" s="15" t="s">
        <v>80</v>
      </c>
      <c r="AY113" s="270" t="s">
        <v>160</v>
      </c>
    </row>
    <row r="114" s="2" customFormat="1" ht="24.15" customHeight="1">
      <c r="A114" s="40"/>
      <c r="B114" s="41"/>
      <c r="C114" s="214" t="s">
        <v>170</v>
      </c>
      <c r="D114" s="214" t="s">
        <v>163</v>
      </c>
      <c r="E114" s="215" t="s">
        <v>1393</v>
      </c>
      <c r="F114" s="216" t="s">
        <v>1394</v>
      </c>
      <c r="G114" s="217" t="s">
        <v>1389</v>
      </c>
      <c r="H114" s="218">
        <v>2.952</v>
      </c>
      <c r="I114" s="219"/>
      <c r="J114" s="220">
        <f>ROUND(I114*H114,2)</f>
        <v>0</v>
      </c>
      <c r="K114" s="216" t="s">
        <v>1372</v>
      </c>
      <c r="L114" s="46"/>
      <c r="M114" s="221" t="s">
        <v>19</v>
      </c>
      <c r="N114" s="222" t="s">
        <v>44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167</v>
      </c>
      <c r="AT114" s="225" t="s">
        <v>163</v>
      </c>
      <c r="AU114" s="225" t="s">
        <v>82</v>
      </c>
      <c r="AY114" s="19" t="s">
        <v>160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80</v>
      </c>
      <c r="BK114" s="226">
        <f>ROUND(I114*H114,2)</f>
        <v>0</v>
      </c>
      <c r="BL114" s="19" t="s">
        <v>167</v>
      </c>
      <c r="BM114" s="225" t="s">
        <v>173</v>
      </c>
    </row>
    <row r="115" s="2" customFormat="1">
      <c r="A115" s="40"/>
      <c r="B115" s="41"/>
      <c r="C115" s="42"/>
      <c r="D115" s="237" t="s">
        <v>1373</v>
      </c>
      <c r="E115" s="42"/>
      <c r="F115" s="238" t="s">
        <v>1395</v>
      </c>
      <c r="G115" s="42"/>
      <c r="H115" s="42"/>
      <c r="I115" s="234"/>
      <c r="J115" s="42"/>
      <c r="K115" s="42"/>
      <c r="L115" s="46"/>
      <c r="M115" s="235"/>
      <c r="N115" s="236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1373</v>
      </c>
      <c r="AU115" s="19" t="s">
        <v>82</v>
      </c>
    </row>
    <row r="116" s="13" customFormat="1">
      <c r="A116" s="13"/>
      <c r="B116" s="239"/>
      <c r="C116" s="240"/>
      <c r="D116" s="232" t="s">
        <v>1375</v>
      </c>
      <c r="E116" s="241" t="s">
        <v>19</v>
      </c>
      <c r="F116" s="242" t="s">
        <v>2047</v>
      </c>
      <c r="G116" s="240"/>
      <c r="H116" s="241" t="s">
        <v>19</v>
      </c>
      <c r="I116" s="243"/>
      <c r="J116" s="240"/>
      <c r="K116" s="240"/>
      <c r="L116" s="244"/>
      <c r="M116" s="245"/>
      <c r="N116" s="246"/>
      <c r="O116" s="246"/>
      <c r="P116" s="246"/>
      <c r="Q116" s="246"/>
      <c r="R116" s="246"/>
      <c r="S116" s="246"/>
      <c r="T116" s="24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8" t="s">
        <v>1375</v>
      </c>
      <c r="AU116" s="248" t="s">
        <v>82</v>
      </c>
      <c r="AV116" s="13" t="s">
        <v>80</v>
      </c>
      <c r="AW116" s="13" t="s">
        <v>35</v>
      </c>
      <c r="AX116" s="13" t="s">
        <v>73</v>
      </c>
      <c r="AY116" s="248" t="s">
        <v>160</v>
      </c>
    </row>
    <row r="117" s="14" customFormat="1">
      <c r="A117" s="14"/>
      <c r="B117" s="249"/>
      <c r="C117" s="250"/>
      <c r="D117" s="232" t="s">
        <v>1375</v>
      </c>
      <c r="E117" s="251" t="s">
        <v>19</v>
      </c>
      <c r="F117" s="252" t="s">
        <v>2048</v>
      </c>
      <c r="G117" s="250"/>
      <c r="H117" s="253">
        <v>2.952</v>
      </c>
      <c r="I117" s="254"/>
      <c r="J117" s="250"/>
      <c r="K117" s="250"/>
      <c r="L117" s="255"/>
      <c r="M117" s="256"/>
      <c r="N117" s="257"/>
      <c r="O117" s="257"/>
      <c r="P117" s="257"/>
      <c r="Q117" s="257"/>
      <c r="R117" s="257"/>
      <c r="S117" s="257"/>
      <c r="T117" s="25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9" t="s">
        <v>1375</v>
      </c>
      <c r="AU117" s="259" t="s">
        <v>82</v>
      </c>
      <c r="AV117" s="14" t="s">
        <v>82</v>
      </c>
      <c r="AW117" s="14" t="s">
        <v>35</v>
      </c>
      <c r="AX117" s="14" t="s">
        <v>73</v>
      </c>
      <c r="AY117" s="259" t="s">
        <v>160</v>
      </c>
    </row>
    <row r="118" s="15" customFormat="1">
      <c r="A118" s="15"/>
      <c r="B118" s="260"/>
      <c r="C118" s="261"/>
      <c r="D118" s="232" t="s">
        <v>1375</v>
      </c>
      <c r="E118" s="262" t="s">
        <v>19</v>
      </c>
      <c r="F118" s="263" t="s">
        <v>1377</v>
      </c>
      <c r="G118" s="261"/>
      <c r="H118" s="264">
        <v>2.952</v>
      </c>
      <c r="I118" s="265"/>
      <c r="J118" s="261"/>
      <c r="K118" s="261"/>
      <c r="L118" s="266"/>
      <c r="M118" s="267"/>
      <c r="N118" s="268"/>
      <c r="O118" s="268"/>
      <c r="P118" s="268"/>
      <c r="Q118" s="268"/>
      <c r="R118" s="268"/>
      <c r="S118" s="268"/>
      <c r="T118" s="269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70" t="s">
        <v>1375</v>
      </c>
      <c r="AU118" s="270" t="s">
        <v>82</v>
      </c>
      <c r="AV118" s="15" t="s">
        <v>167</v>
      </c>
      <c r="AW118" s="15" t="s">
        <v>35</v>
      </c>
      <c r="AX118" s="15" t="s">
        <v>80</v>
      </c>
      <c r="AY118" s="270" t="s">
        <v>160</v>
      </c>
    </row>
    <row r="119" s="2" customFormat="1" ht="21.75" customHeight="1">
      <c r="A119" s="40"/>
      <c r="B119" s="41"/>
      <c r="C119" s="214" t="s">
        <v>167</v>
      </c>
      <c r="D119" s="214" t="s">
        <v>163</v>
      </c>
      <c r="E119" s="215" t="s">
        <v>2049</v>
      </c>
      <c r="F119" s="216" t="s">
        <v>2050</v>
      </c>
      <c r="G119" s="217" t="s">
        <v>1389</v>
      </c>
      <c r="H119" s="218">
        <v>3.9049999999999998</v>
      </c>
      <c r="I119" s="219"/>
      <c r="J119" s="220">
        <f>ROUND(I119*H119,2)</f>
        <v>0</v>
      </c>
      <c r="K119" s="216" t="s">
        <v>1372</v>
      </c>
      <c r="L119" s="46"/>
      <c r="M119" s="221" t="s">
        <v>19</v>
      </c>
      <c r="N119" s="222" t="s">
        <v>44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167</v>
      </c>
      <c r="AT119" s="225" t="s">
        <v>163</v>
      </c>
      <c r="AU119" s="225" t="s">
        <v>82</v>
      </c>
      <c r="AY119" s="19" t="s">
        <v>160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80</v>
      </c>
      <c r="BK119" s="226">
        <f>ROUND(I119*H119,2)</f>
        <v>0</v>
      </c>
      <c r="BL119" s="19" t="s">
        <v>167</v>
      </c>
      <c r="BM119" s="225" t="s">
        <v>190</v>
      </c>
    </row>
    <row r="120" s="2" customFormat="1">
      <c r="A120" s="40"/>
      <c r="B120" s="41"/>
      <c r="C120" s="42"/>
      <c r="D120" s="237" t="s">
        <v>1373</v>
      </c>
      <c r="E120" s="42"/>
      <c r="F120" s="238" t="s">
        <v>2051</v>
      </c>
      <c r="G120" s="42"/>
      <c r="H120" s="42"/>
      <c r="I120" s="234"/>
      <c r="J120" s="42"/>
      <c r="K120" s="42"/>
      <c r="L120" s="46"/>
      <c r="M120" s="235"/>
      <c r="N120" s="236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1373</v>
      </c>
      <c r="AU120" s="19" t="s">
        <v>82</v>
      </c>
    </row>
    <row r="121" s="13" customFormat="1">
      <c r="A121" s="13"/>
      <c r="B121" s="239"/>
      <c r="C121" s="240"/>
      <c r="D121" s="232" t="s">
        <v>1375</v>
      </c>
      <c r="E121" s="241" t="s">
        <v>19</v>
      </c>
      <c r="F121" s="242" t="s">
        <v>2052</v>
      </c>
      <c r="G121" s="240"/>
      <c r="H121" s="241" t="s">
        <v>19</v>
      </c>
      <c r="I121" s="243"/>
      <c r="J121" s="240"/>
      <c r="K121" s="240"/>
      <c r="L121" s="244"/>
      <c r="M121" s="245"/>
      <c r="N121" s="246"/>
      <c r="O121" s="246"/>
      <c r="P121" s="246"/>
      <c r="Q121" s="246"/>
      <c r="R121" s="246"/>
      <c r="S121" s="246"/>
      <c r="T121" s="24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8" t="s">
        <v>1375</v>
      </c>
      <c r="AU121" s="248" t="s">
        <v>82</v>
      </c>
      <c r="AV121" s="13" t="s">
        <v>80</v>
      </c>
      <c r="AW121" s="13" t="s">
        <v>35</v>
      </c>
      <c r="AX121" s="13" t="s">
        <v>73</v>
      </c>
      <c r="AY121" s="248" t="s">
        <v>160</v>
      </c>
    </row>
    <row r="122" s="14" customFormat="1">
      <c r="A122" s="14"/>
      <c r="B122" s="249"/>
      <c r="C122" s="250"/>
      <c r="D122" s="232" t="s">
        <v>1375</v>
      </c>
      <c r="E122" s="251" t="s">
        <v>19</v>
      </c>
      <c r="F122" s="252" t="s">
        <v>2053</v>
      </c>
      <c r="G122" s="250"/>
      <c r="H122" s="253">
        <v>2.6899999999999999</v>
      </c>
      <c r="I122" s="254"/>
      <c r="J122" s="250"/>
      <c r="K122" s="250"/>
      <c r="L122" s="255"/>
      <c r="M122" s="256"/>
      <c r="N122" s="257"/>
      <c r="O122" s="257"/>
      <c r="P122" s="257"/>
      <c r="Q122" s="257"/>
      <c r="R122" s="257"/>
      <c r="S122" s="257"/>
      <c r="T122" s="25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9" t="s">
        <v>1375</v>
      </c>
      <c r="AU122" s="259" t="s">
        <v>82</v>
      </c>
      <c r="AV122" s="14" t="s">
        <v>82</v>
      </c>
      <c r="AW122" s="14" t="s">
        <v>35</v>
      </c>
      <c r="AX122" s="14" t="s">
        <v>73</v>
      </c>
      <c r="AY122" s="259" t="s">
        <v>160</v>
      </c>
    </row>
    <row r="123" s="13" customFormat="1">
      <c r="A123" s="13"/>
      <c r="B123" s="239"/>
      <c r="C123" s="240"/>
      <c r="D123" s="232" t="s">
        <v>1375</v>
      </c>
      <c r="E123" s="241" t="s">
        <v>19</v>
      </c>
      <c r="F123" s="242" t="s">
        <v>2054</v>
      </c>
      <c r="G123" s="240"/>
      <c r="H123" s="241" t="s">
        <v>19</v>
      </c>
      <c r="I123" s="243"/>
      <c r="J123" s="240"/>
      <c r="K123" s="240"/>
      <c r="L123" s="244"/>
      <c r="M123" s="245"/>
      <c r="N123" s="246"/>
      <c r="O123" s="246"/>
      <c r="P123" s="246"/>
      <c r="Q123" s="246"/>
      <c r="R123" s="246"/>
      <c r="S123" s="246"/>
      <c r="T123" s="24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8" t="s">
        <v>1375</v>
      </c>
      <c r="AU123" s="248" t="s">
        <v>82</v>
      </c>
      <c r="AV123" s="13" t="s">
        <v>80</v>
      </c>
      <c r="AW123" s="13" t="s">
        <v>35</v>
      </c>
      <c r="AX123" s="13" t="s">
        <v>73</v>
      </c>
      <c r="AY123" s="248" t="s">
        <v>160</v>
      </c>
    </row>
    <row r="124" s="14" customFormat="1">
      <c r="A124" s="14"/>
      <c r="B124" s="249"/>
      <c r="C124" s="250"/>
      <c r="D124" s="232" t="s">
        <v>1375</v>
      </c>
      <c r="E124" s="251" t="s">
        <v>19</v>
      </c>
      <c r="F124" s="252" t="s">
        <v>2055</v>
      </c>
      <c r="G124" s="250"/>
      <c r="H124" s="253">
        <v>1.2150000000000001</v>
      </c>
      <c r="I124" s="254"/>
      <c r="J124" s="250"/>
      <c r="K124" s="250"/>
      <c r="L124" s="255"/>
      <c r="M124" s="256"/>
      <c r="N124" s="257"/>
      <c r="O124" s="257"/>
      <c r="P124" s="257"/>
      <c r="Q124" s="257"/>
      <c r="R124" s="257"/>
      <c r="S124" s="257"/>
      <c r="T124" s="25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9" t="s">
        <v>1375</v>
      </c>
      <c r="AU124" s="259" t="s">
        <v>82</v>
      </c>
      <c r="AV124" s="14" t="s">
        <v>82</v>
      </c>
      <c r="AW124" s="14" t="s">
        <v>35</v>
      </c>
      <c r="AX124" s="14" t="s">
        <v>73</v>
      </c>
      <c r="AY124" s="259" t="s">
        <v>160</v>
      </c>
    </row>
    <row r="125" s="15" customFormat="1">
      <c r="A125" s="15"/>
      <c r="B125" s="260"/>
      <c r="C125" s="261"/>
      <c r="D125" s="232" t="s">
        <v>1375</v>
      </c>
      <c r="E125" s="262" t="s">
        <v>19</v>
      </c>
      <c r="F125" s="263" t="s">
        <v>1377</v>
      </c>
      <c r="G125" s="261"/>
      <c r="H125" s="264">
        <v>3.9049999999999998</v>
      </c>
      <c r="I125" s="265"/>
      <c r="J125" s="261"/>
      <c r="K125" s="261"/>
      <c r="L125" s="266"/>
      <c r="M125" s="267"/>
      <c r="N125" s="268"/>
      <c r="O125" s="268"/>
      <c r="P125" s="268"/>
      <c r="Q125" s="268"/>
      <c r="R125" s="268"/>
      <c r="S125" s="268"/>
      <c r="T125" s="269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70" t="s">
        <v>1375</v>
      </c>
      <c r="AU125" s="270" t="s">
        <v>82</v>
      </c>
      <c r="AV125" s="15" t="s">
        <v>167</v>
      </c>
      <c r="AW125" s="15" t="s">
        <v>35</v>
      </c>
      <c r="AX125" s="15" t="s">
        <v>80</v>
      </c>
      <c r="AY125" s="270" t="s">
        <v>160</v>
      </c>
    </row>
    <row r="126" s="2" customFormat="1" ht="24.15" customHeight="1">
      <c r="A126" s="40"/>
      <c r="B126" s="41"/>
      <c r="C126" s="214" t="s">
        <v>177</v>
      </c>
      <c r="D126" s="214" t="s">
        <v>163</v>
      </c>
      <c r="E126" s="215" t="s">
        <v>2056</v>
      </c>
      <c r="F126" s="216" t="s">
        <v>2057</v>
      </c>
      <c r="G126" s="217" t="s">
        <v>1389</v>
      </c>
      <c r="H126" s="218">
        <v>0.73799999999999999</v>
      </c>
      <c r="I126" s="219"/>
      <c r="J126" s="220">
        <f>ROUND(I126*H126,2)</f>
        <v>0</v>
      </c>
      <c r="K126" s="216" t="s">
        <v>1372</v>
      </c>
      <c r="L126" s="46"/>
      <c r="M126" s="221" t="s">
        <v>19</v>
      </c>
      <c r="N126" s="222" t="s">
        <v>44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167</v>
      </c>
      <c r="AT126" s="225" t="s">
        <v>163</v>
      </c>
      <c r="AU126" s="225" t="s">
        <v>82</v>
      </c>
      <c r="AY126" s="19" t="s">
        <v>160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80</v>
      </c>
      <c r="BK126" s="226">
        <f>ROUND(I126*H126,2)</f>
        <v>0</v>
      </c>
      <c r="BL126" s="19" t="s">
        <v>167</v>
      </c>
      <c r="BM126" s="225" t="s">
        <v>176</v>
      </c>
    </row>
    <row r="127" s="2" customFormat="1">
      <c r="A127" s="40"/>
      <c r="B127" s="41"/>
      <c r="C127" s="42"/>
      <c r="D127" s="237" t="s">
        <v>1373</v>
      </c>
      <c r="E127" s="42"/>
      <c r="F127" s="238" t="s">
        <v>2058</v>
      </c>
      <c r="G127" s="42"/>
      <c r="H127" s="42"/>
      <c r="I127" s="234"/>
      <c r="J127" s="42"/>
      <c r="K127" s="42"/>
      <c r="L127" s="46"/>
      <c r="M127" s="235"/>
      <c r="N127" s="236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1373</v>
      </c>
      <c r="AU127" s="19" t="s">
        <v>82</v>
      </c>
    </row>
    <row r="128" s="13" customFormat="1">
      <c r="A128" s="13"/>
      <c r="B128" s="239"/>
      <c r="C128" s="240"/>
      <c r="D128" s="232" t="s">
        <v>1375</v>
      </c>
      <c r="E128" s="241" t="s">
        <v>19</v>
      </c>
      <c r="F128" s="242" t="s">
        <v>2047</v>
      </c>
      <c r="G128" s="240"/>
      <c r="H128" s="241" t="s">
        <v>19</v>
      </c>
      <c r="I128" s="243"/>
      <c r="J128" s="240"/>
      <c r="K128" s="240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1375</v>
      </c>
      <c r="AU128" s="248" t="s">
        <v>82</v>
      </c>
      <c r="AV128" s="13" t="s">
        <v>80</v>
      </c>
      <c r="AW128" s="13" t="s">
        <v>35</v>
      </c>
      <c r="AX128" s="13" t="s">
        <v>73</v>
      </c>
      <c r="AY128" s="248" t="s">
        <v>160</v>
      </c>
    </row>
    <row r="129" s="14" customFormat="1">
      <c r="A129" s="14"/>
      <c r="B129" s="249"/>
      <c r="C129" s="250"/>
      <c r="D129" s="232" t="s">
        <v>1375</v>
      </c>
      <c r="E129" s="251" t="s">
        <v>19</v>
      </c>
      <c r="F129" s="252" t="s">
        <v>2059</v>
      </c>
      <c r="G129" s="250"/>
      <c r="H129" s="253">
        <v>0.73799999999999999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9" t="s">
        <v>1375</v>
      </c>
      <c r="AU129" s="259" t="s">
        <v>82</v>
      </c>
      <c r="AV129" s="14" t="s">
        <v>82</v>
      </c>
      <c r="AW129" s="14" t="s">
        <v>35</v>
      </c>
      <c r="AX129" s="14" t="s">
        <v>73</v>
      </c>
      <c r="AY129" s="259" t="s">
        <v>160</v>
      </c>
    </row>
    <row r="130" s="15" customFormat="1">
      <c r="A130" s="15"/>
      <c r="B130" s="260"/>
      <c r="C130" s="261"/>
      <c r="D130" s="232" t="s">
        <v>1375</v>
      </c>
      <c r="E130" s="262" t="s">
        <v>19</v>
      </c>
      <c r="F130" s="263" t="s">
        <v>1377</v>
      </c>
      <c r="G130" s="261"/>
      <c r="H130" s="264">
        <v>0.73799999999999999</v>
      </c>
      <c r="I130" s="265"/>
      <c r="J130" s="261"/>
      <c r="K130" s="261"/>
      <c r="L130" s="266"/>
      <c r="M130" s="267"/>
      <c r="N130" s="268"/>
      <c r="O130" s="268"/>
      <c r="P130" s="268"/>
      <c r="Q130" s="268"/>
      <c r="R130" s="268"/>
      <c r="S130" s="268"/>
      <c r="T130" s="269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0" t="s">
        <v>1375</v>
      </c>
      <c r="AU130" s="270" t="s">
        <v>82</v>
      </c>
      <c r="AV130" s="15" t="s">
        <v>167</v>
      </c>
      <c r="AW130" s="15" t="s">
        <v>35</v>
      </c>
      <c r="AX130" s="15" t="s">
        <v>80</v>
      </c>
      <c r="AY130" s="270" t="s">
        <v>160</v>
      </c>
    </row>
    <row r="131" s="12" customFormat="1" ht="22.8" customHeight="1">
      <c r="A131" s="12"/>
      <c r="B131" s="198"/>
      <c r="C131" s="199"/>
      <c r="D131" s="200" t="s">
        <v>72</v>
      </c>
      <c r="E131" s="212" t="s">
        <v>189</v>
      </c>
      <c r="F131" s="212" t="s">
        <v>1402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SUM(P132:P160)</f>
        <v>0</v>
      </c>
      <c r="Q131" s="206"/>
      <c r="R131" s="207">
        <f>SUM(R132:R160)</f>
        <v>0</v>
      </c>
      <c r="S131" s="206"/>
      <c r="T131" s="208">
        <f>SUM(T132:T160)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80</v>
      </c>
      <c r="AT131" s="210" t="s">
        <v>72</v>
      </c>
      <c r="AU131" s="210" t="s">
        <v>80</v>
      </c>
      <c r="AY131" s="209" t="s">
        <v>160</v>
      </c>
      <c r="BK131" s="211">
        <f>SUM(BK132:BK160)</f>
        <v>0</v>
      </c>
    </row>
    <row r="132" s="2" customFormat="1" ht="33" customHeight="1">
      <c r="A132" s="40"/>
      <c r="B132" s="41"/>
      <c r="C132" s="214" t="s">
        <v>173</v>
      </c>
      <c r="D132" s="214" t="s">
        <v>163</v>
      </c>
      <c r="E132" s="215" t="s">
        <v>1403</v>
      </c>
      <c r="F132" s="216" t="s">
        <v>1404</v>
      </c>
      <c r="G132" s="217" t="s">
        <v>1389</v>
      </c>
      <c r="H132" s="218">
        <v>5.851</v>
      </c>
      <c r="I132" s="219"/>
      <c r="J132" s="220">
        <f>ROUND(I132*H132,2)</f>
        <v>0</v>
      </c>
      <c r="K132" s="216" t="s">
        <v>1372</v>
      </c>
      <c r="L132" s="46"/>
      <c r="M132" s="221" t="s">
        <v>19</v>
      </c>
      <c r="N132" s="222" t="s">
        <v>44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167</v>
      </c>
      <c r="AT132" s="225" t="s">
        <v>163</v>
      </c>
      <c r="AU132" s="225" t="s">
        <v>82</v>
      </c>
      <c r="AY132" s="19" t="s">
        <v>160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80</v>
      </c>
      <c r="BK132" s="226">
        <f>ROUND(I132*H132,2)</f>
        <v>0</v>
      </c>
      <c r="BL132" s="19" t="s">
        <v>167</v>
      </c>
      <c r="BM132" s="225" t="s">
        <v>8</v>
      </c>
    </row>
    <row r="133" s="2" customFormat="1">
      <c r="A133" s="40"/>
      <c r="B133" s="41"/>
      <c r="C133" s="42"/>
      <c r="D133" s="237" t="s">
        <v>1373</v>
      </c>
      <c r="E133" s="42"/>
      <c r="F133" s="238" t="s">
        <v>1405</v>
      </c>
      <c r="G133" s="42"/>
      <c r="H133" s="42"/>
      <c r="I133" s="234"/>
      <c r="J133" s="42"/>
      <c r="K133" s="42"/>
      <c r="L133" s="46"/>
      <c r="M133" s="235"/>
      <c r="N133" s="236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1373</v>
      </c>
      <c r="AU133" s="19" t="s">
        <v>82</v>
      </c>
    </row>
    <row r="134" s="13" customFormat="1">
      <c r="A134" s="13"/>
      <c r="B134" s="239"/>
      <c r="C134" s="240"/>
      <c r="D134" s="232" t="s">
        <v>1375</v>
      </c>
      <c r="E134" s="241" t="s">
        <v>19</v>
      </c>
      <c r="F134" s="242" t="s">
        <v>2060</v>
      </c>
      <c r="G134" s="240"/>
      <c r="H134" s="241" t="s">
        <v>19</v>
      </c>
      <c r="I134" s="243"/>
      <c r="J134" s="240"/>
      <c r="K134" s="240"/>
      <c r="L134" s="244"/>
      <c r="M134" s="245"/>
      <c r="N134" s="246"/>
      <c r="O134" s="246"/>
      <c r="P134" s="246"/>
      <c r="Q134" s="246"/>
      <c r="R134" s="246"/>
      <c r="S134" s="246"/>
      <c r="T134" s="24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8" t="s">
        <v>1375</v>
      </c>
      <c r="AU134" s="248" t="s">
        <v>82</v>
      </c>
      <c r="AV134" s="13" t="s">
        <v>80</v>
      </c>
      <c r="AW134" s="13" t="s">
        <v>35</v>
      </c>
      <c r="AX134" s="13" t="s">
        <v>73</v>
      </c>
      <c r="AY134" s="248" t="s">
        <v>160</v>
      </c>
    </row>
    <row r="135" s="14" customFormat="1">
      <c r="A135" s="14"/>
      <c r="B135" s="249"/>
      <c r="C135" s="250"/>
      <c r="D135" s="232" t="s">
        <v>1375</v>
      </c>
      <c r="E135" s="251" t="s">
        <v>19</v>
      </c>
      <c r="F135" s="252" t="s">
        <v>2061</v>
      </c>
      <c r="G135" s="250"/>
      <c r="H135" s="253">
        <v>2.4420000000000002</v>
      </c>
      <c r="I135" s="254"/>
      <c r="J135" s="250"/>
      <c r="K135" s="250"/>
      <c r="L135" s="255"/>
      <c r="M135" s="256"/>
      <c r="N135" s="257"/>
      <c r="O135" s="257"/>
      <c r="P135" s="257"/>
      <c r="Q135" s="257"/>
      <c r="R135" s="257"/>
      <c r="S135" s="257"/>
      <c r="T135" s="25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9" t="s">
        <v>1375</v>
      </c>
      <c r="AU135" s="259" t="s">
        <v>82</v>
      </c>
      <c r="AV135" s="14" t="s">
        <v>82</v>
      </c>
      <c r="AW135" s="14" t="s">
        <v>35</v>
      </c>
      <c r="AX135" s="14" t="s">
        <v>73</v>
      </c>
      <c r="AY135" s="259" t="s">
        <v>160</v>
      </c>
    </row>
    <row r="136" s="13" customFormat="1">
      <c r="A136" s="13"/>
      <c r="B136" s="239"/>
      <c r="C136" s="240"/>
      <c r="D136" s="232" t="s">
        <v>1375</v>
      </c>
      <c r="E136" s="241" t="s">
        <v>19</v>
      </c>
      <c r="F136" s="242" t="s">
        <v>1408</v>
      </c>
      <c r="G136" s="240"/>
      <c r="H136" s="241" t="s">
        <v>19</v>
      </c>
      <c r="I136" s="243"/>
      <c r="J136" s="240"/>
      <c r="K136" s="240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1375</v>
      </c>
      <c r="AU136" s="248" t="s">
        <v>82</v>
      </c>
      <c r="AV136" s="13" t="s">
        <v>80</v>
      </c>
      <c r="AW136" s="13" t="s">
        <v>35</v>
      </c>
      <c r="AX136" s="13" t="s">
        <v>73</v>
      </c>
      <c r="AY136" s="248" t="s">
        <v>160</v>
      </c>
    </row>
    <row r="137" s="14" customFormat="1">
      <c r="A137" s="14"/>
      <c r="B137" s="249"/>
      <c r="C137" s="250"/>
      <c r="D137" s="232" t="s">
        <v>1375</v>
      </c>
      <c r="E137" s="251" t="s">
        <v>19</v>
      </c>
      <c r="F137" s="252" t="s">
        <v>2062</v>
      </c>
      <c r="G137" s="250"/>
      <c r="H137" s="253">
        <v>3.4089999999999998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9" t="s">
        <v>1375</v>
      </c>
      <c r="AU137" s="259" t="s">
        <v>82</v>
      </c>
      <c r="AV137" s="14" t="s">
        <v>82</v>
      </c>
      <c r="AW137" s="14" t="s">
        <v>35</v>
      </c>
      <c r="AX137" s="14" t="s">
        <v>73</v>
      </c>
      <c r="AY137" s="259" t="s">
        <v>160</v>
      </c>
    </row>
    <row r="138" s="15" customFormat="1">
      <c r="A138" s="15"/>
      <c r="B138" s="260"/>
      <c r="C138" s="261"/>
      <c r="D138" s="232" t="s">
        <v>1375</v>
      </c>
      <c r="E138" s="262" t="s">
        <v>19</v>
      </c>
      <c r="F138" s="263" t="s">
        <v>1377</v>
      </c>
      <c r="G138" s="261"/>
      <c r="H138" s="264">
        <v>5.851</v>
      </c>
      <c r="I138" s="265"/>
      <c r="J138" s="261"/>
      <c r="K138" s="261"/>
      <c r="L138" s="266"/>
      <c r="M138" s="267"/>
      <c r="N138" s="268"/>
      <c r="O138" s="268"/>
      <c r="P138" s="268"/>
      <c r="Q138" s="268"/>
      <c r="R138" s="268"/>
      <c r="S138" s="268"/>
      <c r="T138" s="269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0" t="s">
        <v>1375</v>
      </c>
      <c r="AU138" s="270" t="s">
        <v>82</v>
      </c>
      <c r="AV138" s="15" t="s">
        <v>167</v>
      </c>
      <c r="AW138" s="15" t="s">
        <v>35</v>
      </c>
      <c r="AX138" s="15" t="s">
        <v>80</v>
      </c>
      <c r="AY138" s="270" t="s">
        <v>160</v>
      </c>
    </row>
    <row r="139" s="2" customFormat="1" ht="37.8" customHeight="1">
      <c r="A139" s="40"/>
      <c r="B139" s="41"/>
      <c r="C139" s="214" t="s">
        <v>186</v>
      </c>
      <c r="D139" s="214" t="s">
        <v>163</v>
      </c>
      <c r="E139" s="215" t="s">
        <v>1409</v>
      </c>
      <c r="F139" s="216" t="s">
        <v>1410</v>
      </c>
      <c r="G139" s="217" t="s">
        <v>1389</v>
      </c>
      <c r="H139" s="218">
        <v>12.374000000000001</v>
      </c>
      <c r="I139" s="219"/>
      <c r="J139" s="220">
        <f>ROUND(I139*H139,2)</f>
        <v>0</v>
      </c>
      <c r="K139" s="216" t="s">
        <v>1372</v>
      </c>
      <c r="L139" s="46"/>
      <c r="M139" s="221" t="s">
        <v>19</v>
      </c>
      <c r="N139" s="222" t="s">
        <v>44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167</v>
      </c>
      <c r="AT139" s="225" t="s">
        <v>163</v>
      </c>
      <c r="AU139" s="225" t="s">
        <v>82</v>
      </c>
      <c r="AY139" s="19" t="s">
        <v>160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80</v>
      </c>
      <c r="BK139" s="226">
        <f>ROUND(I139*H139,2)</f>
        <v>0</v>
      </c>
      <c r="BL139" s="19" t="s">
        <v>167</v>
      </c>
      <c r="BM139" s="225" t="s">
        <v>185</v>
      </c>
    </row>
    <row r="140" s="2" customFormat="1">
      <c r="A140" s="40"/>
      <c r="B140" s="41"/>
      <c r="C140" s="42"/>
      <c r="D140" s="237" t="s">
        <v>1373</v>
      </c>
      <c r="E140" s="42"/>
      <c r="F140" s="238" t="s">
        <v>1411</v>
      </c>
      <c r="G140" s="42"/>
      <c r="H140" s="42"/>
      <c r="I140" s="234"/>
      <c r="J140" s="42"/>
      <c r="K140" s="42"/>
      <c r="L140" s="46"/>
      <c r="M140" s="235"/>
      <c r="N140" s="236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1373</v>
      </c>
      <c r="AU140" s="19" t="s">
        <v>82</v>
      </c>
    </row>
    <row r="141" s="13" customFormat="1">
      <c r="A141" s="13"/>
      <c r="B141" s="239"/>
      <c r="C141" s="240"/>
      <c r="D141" s="232" t="s">
        <v>1375</v>
      </c>
      <c r="E141" s="241" t="s">
        <v>19</v>
      </c>
      <c r="F141" s="242" t="s">
        <v>2063</v>
      </c>
      <c r="G141" s="240"/>
      <c r="H141" s="241" t="s">
        <v>19</v>
      </c>
      <c r="I141" s="243"/>
      <c r="J141" s="240"/>
      <c r="K141" s="240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1375</v>
      </c>
      <c r="AU141" s="248" t="s">
        <v>82</v>
      </c>
      <c r="AV141" s="13" t="s">
        <v>80</v>
      </c>
      <c r="AW141" s="13" t="s">
        <v>35</v>
      </c>
      <c r="AX141" s="13" t="s">
        <v>73</v>
      </c>
      <c r="AY141" s="248" t="s">
        <v>160</v>
      </c>
    </row>
    <row r="142" s="14" customFormat="1">
      <c r="A142" s="14"/>
      <c r="B142" s="249"/>
      <c r="C142" s="250"/>
      <c r="D142" s="232" t="s">
        <v>1375</v>
      </c>
      <c r="E142" s="251" t="s">
        <v>19</v>
      </c>
      <c r="F142" s="252" t="s">
        <v>2064</v>
      </c>
      <c r="G142" s="250"/>
      <c r="H142" s="253">
        <v>13.595000000000001</v>
      </c>
      <c r="I142" s="254"/>
      <c r="J142" s="250"/>
      <c r="K142" s="250"/>
      <c r="L142" s="255"/>
      <c r="M142" s="256"/>
      <c r="N142" s="257"/>
      <c r="O142" s="257"/>
      <c r="P142" s="257"/>
      <c r="Q142" s="257"/>
      <c r="R142" s="257"/>
      <c r="S142" s="257"/>
      <c r="T142" s="25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9" t="s">
        <v>1375</v>
      </c>
      <c r="AU142" s="259" t="s">
        <v>82</v>
      </c>
      <c r="AV142" s="14" t="s">
        <v>82</v>
      </c>
      <c r="AW142" s="14" t="s">
        <v>35</v>
      </c>
      <c r="AX142" s="14" t="s">
        <v>73</v>
      </c>
      <c r="AY142" s="259" t="s">
        <v>160</v>
      </c>
    </row>
    <row r="143" s="13" customFormat="1">
      <c r="A143" s="13"/>
      <c r="B143" s="239"/>
      <c r="C143" s="240"/>
      <c r="D143" s="232" t="s">
        <v>1375</v>
      </c>
      <c r="E143" s="241" t="s">
        <v>19</v>
      </c>
      <c r="F143" s="242" t="s">
        <v>2060</v>
      </c>
      <c r="G143" s="240"/>
      <c r="H143" s="241" t="s">
        <v>19</v>
      </c>
      <c r="I143" s="243"/>
      <c r="J143" s="240"/>
      <c r="K143" s="240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1375</v>
      </c>
      <c r="AU143" s="248" t="s">
        <v>82</v>
      </c>
      <c r="AV143" s="13" t="s">
        <v>80</v>
      </c>
      <c r="AW143" s="13" t="s">
        <v>35</v>
      </c>
      <c r="AX143" s="13" t="s">
        <v>73</v>
      </c>
      <c r="AY143" s="248" t="s">
        <v>160</v>
      </c>
    </row>
    <row r="144" s="14" customFormat="1">
      <c r="A144" s="14"/>
      <c r="B144" s="249"/>
      <c r="C144" s="250"/>
      <c r="D144" s="232" t="s">
        <v>1375</v>
      </c>
      <c r="E144" s="251" t="s">
        <v>19</v>
      </c>
      <c r="F144" s="252" t="s">
        <v>2065</v>
      </c>
      <c r="G144" s="250"/>
      <c r="H144" s="253">
        <v>-1.2210000000000001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9" t="s">
        <v>1375</v>
      </c>
      <c r="AU144" s="259" t="s">
        <v>82</v>
      </c>
      <c r="AV144" s="14" t="s">
        <v>82</v>
      </c>
      <c r="AW144" s="14" t="s">
        <v>35</v>
      </c>
      <c r="AX144" s="14" t="s">
        <v>73</v>
      </c>
      <c r="AY144" s="259" t="s">
        <v>160</v>
      </c>
    </row>
    <row r="145" s="15" customFormat="1">
      <c r="A145" s="15"/>
      <c r="B145" s="260"/>
      <c r="C145" s="261"/>
      <c r="D145" s="232" t="s">
        <v>1375</v>
      </c>
      <c r="E145" s="262" t="s">
        <v>19</v>
      </c>
      <c r="F145" s="263" t="s">
        <v>1377</v>
      </c>
      <c r="G145" s="261"/>
      <c r="H145" s="264">
        <v>12.374000000000001</v>
      </c>
      <c r="I145" s="265"/>
      <c r="J145" s="261"/>
      <c r="K145" s="261"/>
      <c r="L145" s="266"/>
      <c r="M145" s="267"/>
      <c r="N145" s="268"/>
      <c r="O145" s="268"/>
      <c r="P145" s="268"/>
      <c r="Q145" s="268"/>
      <c r="R145" s="268"/>
      <c r="S145" s="268"/>
      <c r="T145" s="269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0" t="s">
        <v>1375</v>
      </c>
      <c r="AU145" s="270" t="s">
        <v>82</v>
      </c>
      <c r="AV145" s="15" t="s">
        <v>167</v>
      </c>
      <c r="AW145" s="15" t="s">
        <v>35</v>
      </c>
      <c r="AX145" s="15" t="s">
        <v>80</v>
      </c>
      <c r="AY145" s="270" t="s">
        <v>160</v>
      </c>
    </row>
    <row r="146" s="2" customFormat="1" ht="24.15" customHeight="1">
      <c r="A146" s="40"/>
      <c r="B146" s="41"/>
      <c r="C146" s="214" t="s">
        <v>190</v>
      </c>
      <c r="D146" s="214" t="s">
        <v>163</v>
      </c>
      <c r="E146" s="215" t="s">
        <v>1415</v>
      </c>
      <c r="F146" s="216" t="s">
        <v>1416</v>
      </c>
      <c r="G146" s="217" t="s">
        <v>1389</v>
      </c>
      <c r="H146" s="218">
        <v>4.6299999999999999</v>
      </c>
      <c r="I146" s="219"/>
      <c r="J146" s="220">
        <f>ROUND(I146*H146,2)</f>
        <v>0</v>
      </c>
      <c r="K146" s="216" t="s">
        <v>1372</v>
      </c>
      <c r="L146" s="46"/>
      <c r="M146" s="221" t="s">
        <v>19</v>
      </c>
      <c r="N146" s="222" t="s">
        <v>44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167</v>
      </c>
      <c r="AT146" s="225" t="s">
        <v>163</v>
      </c>
      <c r="AU146" s="225" t="s">
        <v>82</v>
      </c>
      <c r="AY146" s="19" t="s">
        <v>160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80</v>
      </c>
      <c r="BK146" s="226">
        <f>ROUND(I146*H146,2)</f>
        <v>0</v>
      </c>
      <c r="BL146" s="19" t="s">
        <v>167</v>
      </c>
      <c r="BM146" s="225" t="s">
        <v>189</v>
      </c>
    </row>
    <row r="147" s="2" customFormat="1">
      <c r="A147" s="40"/>
      <c r="B147" s="41"/>
      <c r="C147" s="42"/>
      <c r="D147" s="237" t="s">
        <v>1373</v>
      </c>
      <c r="E147" s="42"/>
      <c r="F147" s="238" t="s">
        <v>1417</v>
      </c>
      <c r="G147" s="42"/>
      <c r="H147" s="42"/>
      <c r="I147" s="234"/>
      <c r="J147" s="42"/>
      <c r="K147" s="42"/>
      <c r="L147" s="46"/>
      <c r="M147" s="235"/>
      <c r="N147" s="236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1373</v>
      </c>
      <c r="AU147" s="19" t="s">
        <v>82</v>
      </c>
    </row>
    <row r="148" s="13" customFormat="1">
      <c r="A148" s="13"/>
      <c r="B148" s="239"/>
      <c r="C148" s="240"/>
      <c r="D148" s="232" t="s">
        <v>1375</v>
      </c>
      <c r="E148" s="241" t="s">
        <v>19</v>
      </c>
      <c r="F148" s="242" t="s">
        <v>2060</v>
      </c>
      <c r="G148" s="240"/>
      <c r="H148" s="241" t="s">
        <v>19</v>
      </c>
      <c r="I148" s="243"/>
      <c r="J148" s="240"/>
      <c r="K148" s="240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1375</v>
      </c>
      <c r="AU148" s="248" t="s">
        <v>82</v>
      </c>
      <c r="AV148" s="13" t="s">
        <v>80</v>
      </c>
      <c r="AW148" s="13" t="s">
        <v>35</v>
      </c>
      <c r="AX148" s="13" t="s">
        <v>73</v>
      </c>
      <c r="AY148" s="248" t="s">
        <v>160</v>
      </c>
    </row>
    <row r="149" s="14" customFormat="1">
      <c r="A149" s="14"/>
      <c r="B149" s="249"/>
      <c r="C149" s="250"/>
      <c r="D149" s="232" t="s">
        <v>1375</v>
      </c>
      <c r="E149" s="251" t="s">
        <v>19</v>
      </c>
      <c r="F149" s="252" t="s">
        <v>2066</v>
      </c>
      <c r="G149" s="250"/>
      <c r="H149" s="253">
        <v>1.2210000000000001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9" t="s">
        <v>1375</v>
      </c>
      <c r="AU149" s="259" t="s">
        <v>82</v>
      </c>
      <c r="AV149" s="14" t="s">
        <v>82</v>
      </c>
      <c r="AW149" s="14" t="s">
        <v>35</v>
      </c>
      <c r="AX149" s="14" t="s">
        <v>73</v>
      </c>
      <c r="AY149" s="259" t="s">
        <v>160</v>
      </c>
    </row>
    <row r="150" s="13" customFormat="1">
      <c r="A150" s="13"/>
      <c r="B150" s="239"/>
      <c r="C150" s="240"/>
      <c r="D150" s="232" t="s">
        <v>1375</v>
      </c>
      <c r="E150" s="241" t="s">
        <v>19</v>
      </c>
      <c r="F150" s="242" t="s">
        <v>1408</v>
      </c>
      <c r="G150" s="240"/>
      <c r="H150" s="241" t="s">
        <v>19</v>
      </c>
      <c r="I150" s="243"/>
      <c r="J150" s="240"/>
      <c r="K150" s="240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1375</v>
      </c>
      <c r="AU150" s="248" t="s">
        <v>82</v>
      </c>
      <c r="AV150" s="13" t="s">
        <v>80</v>
      </c>
      <c r="AW150" s="13" t="s">
        <v>35</v>
      </c>
      <c r="AX150" s="13" t="s">
        <v>73</v>
      </c>
      <c r="AY150" s="248" t="s">
        <v>160</v>
      </c>
    </row>
    <row r="151" s="14" customFormat="1">
      <c r="A151" s="14"/>
      <c r="B151" s="249"/>
      <c r="C151" s="250"/>
      <c r="D151" s="232" t="s">
        <v>1375</v>
      </c>
      <c r="E151" s="251" t="s">
        <v>19</v>
      </c>
      <c r="F151" s="252" t="s">
        <v>2062</v>
      </c>
      <c r="G151" s="250"/>
      <c r="H151" s="253">
        <v>3.4089999999999998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9" t="s">
        <v>1375</v>
      </c>
      <c r="AU151" s="259" t="s">
        <v>82</v>
      </c>
      <c r="AV151" s="14" t="s">
        <v>82</v>
      </c>
      <c r="AW151" s="14" t="s">
        <v>35</v>
      </c>
      <c r="AX151" s="14" t="s">
        <v>73</v>
      </c>
      <c r="AY151" s="259" t="s">
        <v>160</v>
      </c>
    </row>
    <row r="152" s="15" customFormat="1">
      <c r="A152" s="15"/>
      <c r="B152" s="260"/>
      <c r="C152" s="261"/>
      <c r="D152" s="232" t="s">
        <v>1375</v>
      </c>
      <c r="E152" s="262" t="s">
        <v>19</v>
      </c>
      <c r="F152" s="263" t="s">
        <v>1377</v>
      </c>
      <c r="G152" s="261"/>
      <c r="H152" s="264">
        <v>4.6299999999999999</v>
      </c>
      <c r="I152" s="265"/>
      <c r="J152" s="261"/>
      <c r="K152" s="261"/>
      <c r="L152" s="266"/>
      <c r="M152" s="267"/>
      <c r="N152" s="268"/>
      <c r="O152" s="268"/>
      <c r="P152" s="268"/>
      <c r="Q152" s="268"/>
      <c r="R152" s="268"/>
      <c r="S152" s="268"/>
      <c r="T152" s="269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0" t="s">
        <v>1375</v>
      </c>
      <c r="AU152" s="270" t="s">
        <v>82</v>
      </c>
      <c r="AV152" s="15" t="s">
        <v>167</v>
      </c>
      <c r="AW152" s="15" t="s">
        <v>35</v>
      </c>
      <c r="AX152" s="15" t="s">
        <v>80</v>
      </c>
      <c r="AY152" s="270" t="s">
        <v>160</v>
      </c>
    </row>
    <row r="153" s="2" customFormat="1" ht="24.15" customHeight="1">
      <c r="A153" s="40"/>
      <c r="B153" s="41"/>
      <c r="C153" s="214" t="s">
        <v>194</v>
      </c>
      <c r="D153" s="214" t="s">
        <v>163</v>
      </c>
      <c r="E153" s="215" t="s">
        <v>1419</v>
      </c>
      <c r="F153" s="216" t="s">
        <v>1420</v>
      </c>
      <c r="G153" s="217" t="s">
        <v>1421</v>
      </c>
      <c r="H153" s="218">
        <v>24.748000000000001</v>
      </c>
      <c r="I153" s="219"/>
      <c r="J153" s="220">
        <f>ROUND(I153*H153,2)</f>
        <v>0</v>
      </c>
      <c r="K153" s="216" t="s">
        <v>1372</v>
      </c>
      <c r="L153" s="46"/>
      <c r="M153" s="221" t="s">
        <v>19</v>
      </c>
      <c r="N153" s="222" t="s">
        <v>44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167</v>
      </c>
      <c r="AT153" s="225" t="s">
        <v>163</v>
      </c>
      <c r="AU153" s="225" t="s">
        <v>82</v>
      </c>
      <c r="AY153" s="19" t="s">
        <v>160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80</v>
      </c>
      <c r="BK153" s="226">
        <f>ROUND(I153*H153,2)</f>
        <v>0</v>
      </c>
      <c r="BL153" s="19" t="s">
        <v>167</v>
      </c>
      <c r="BM153" s="225" t="s">
        <v>227</v>
      </c>
    </row>
    <row r="154" s="2" customFormat="1">
      <c r="A154" s="40"/>
      <c r="B154" s="41"/>
      <c r="C154" s="42"/>
      <c r="D154" s="237" t="s">
        <v>1373</v>
      </c>
      <c r="E154" s="42"/>
      <c r="F154" s="238" t="s">
        <v>1422</v>
      </c>
      <c r="G154" s="42"/>
      <c r="H154" s="42"/>
      <c r="I154" s="234"/>
      <c r="J154" s="42"/>
      <c r="K154" s="42"/>
      <c r="L154" s="46"/>
      <c r="M154" s="235"/>
      <c r="N154" s="236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1373</v>
      </c>
      <c r="AU154" s="19" t="s">
        <v>82</v>
      </c>
    </row>
    <row r="155" s="2" customFormat="1">
      <c r="A155" s="40"/>
      <c r="B155" s="41"/>
      <c r="C155" s="42"/>
      <c r="D155" s="232" t="s">
        <v>1292</v>
      </c>
      <c r="E155" s="42"/>
      <c r="F155" s="233" t="s">
        <v>1423</v>
      </c>
      <c r="G155" s="42"/>
      <c r="H155" s="42"/>
      <c r="I155" s="234"/>
      <c r="J155" s="42"/>
      <c r="K155" s="42"/>
      <c r="L155" s="46"/>
      <c r="M155" s="235"/>
      <c r="N155" s="236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1292</v>
      </c>
      <c r="AU155" s="19" t="s">
        <v>82</v>
      </c>
    </row>
    <row r="156" s="13" customFormat="1">
      <c r="A156" s="13"/>
      <c r="B156" s="239"/>
      <c r="C156" s="240"/>
      <c r="D156" s="232" t="s">
        <v>1375</v>
      </c>
      <c r="E156" s="241" t="s">
        <v>19</v>
      </c>
      <c r="F156" s="242" t="s">
        <v>2063</v>
      </c>
      <c r="G156" s="240"/>
      <c r="H156" s="241" t="s">
        <v>19</v>
      </c>
      <c r="I156" s="243"/>
      <c r="J156" s="240"/>
      <c r="K156" s="240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1375</v>
      </c>
      <c r="AU156" s="248" t="s">
        <v>82</v>
      </c>
      <c r="AV156" s="13" t="s">
        <v>80</v>
      </c>
      <c r="AW156" s="13" t="s">
        <v>35</v>
      </c>
      <c r="AX156" s="13" t="s">
        <v>73</v>
      </c>
      <c r="AY156" s="248" t="s">
        <v>160</v>
      </c>
    </row>
    <row r="157" s="14" customFormat="1">
      <c r="A157" s="14"/>
      <c r="B157" s="249"/>
      <c r="C157" s="250"/>
      <c r="D157" s="232" t="s">
        <v>1375</v>
      </c>
      <c r="E157" s="251" t="s">
        <v>19</v>
      </c>
      <c r="F157" s="252" t="s">
        <v>2067</v>
      </c>
      <c r="G157" s="250"/>
      <c r="H157" s="253">
        <v>27.190000000000001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1375</v>
      </c>
      <c r="AU157" s="259" t="s">
        <v>82</v>
      </c>
      <c r="AV157" s="14" t="s">
        <v>82</v>
      </c>
      <c r="AW157" s="14" t="s">
        <v>35</v>
      </c>
      <c r="AX157" s="14" t="s">
        <v>73</v>
      </c>
      <c r="AY157" s="259" t="s">
        <v>160</v>
      </c>
    </row>
    <row r="158" s="13" customFormat="1">
      <c r="A158" s="13"/>
      <c r="B158" s="239"/>
      <c r="C158" s="240"/>
      <c r="D158" s="232" t="s">
        <v>1375</v>
      </c>
      <c r="E158" s="241" t="s">
        <v>19</v>
      </c>
      <c r="F158" s="242" t="s">
        <v>2060</v>
      </c>
      <c r="G158" s="240"/>
      <c r="H158" s="241" t="s">
        <v>19</v>
      </c>
      <c r="I158" s="243"/>
      <c r="J158" s="240"/>
      <c r="K158" s="240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1375</v>
      </c>
      <c r="AU158" s="248" t="s">
        <v>82</v>
      </c>
      <c r="AV158" s="13" t="s">
        <v>80</v>
      </c>
      <c r="AW158" s="13" t="s">
        <v>35</v>
      </c>
      <c r="AX158" s="13" t="s">
        <v>73</v>
      </c>
      <c r="AY158" s="248" t="s">
        <v>160</v>
      </c>
    </row>
    <row r="159" s="14" customFormat="1">
      <c r="A159" s="14"/>
      <c r="B159" s="249"/>
      <c r="C159" s="250"/>
      <c r="D159" s="232" t="s">
        <v>1375</v>
      </c>
      <c r="E159" s="251" t="s">
        <v>19</v>
      </c>
      <c r="F159" s="252" t="s">
        <v>2068</v>
      </c>
      <c r="G159" s="250"/>
      <c r="H159" s="253">
        <v>-2.4420000000000002</v>
      </c>
      <c r="I159" s="254"/>
      <c r="J159" s="250"/>
      <c r="K159" s="250"/>
      <c r="L159" s="255"/>
      <c r="M159" s="256"/>
      <c r="N159" s="257"/>
      <c r="O159" s="257"/>
      <c r="P159" s="257"/>
      <c r="Q159" s="257"/>
      <c r="R159" s="257"/>
      <c r="S159" s="257"/>
      <c r="T159" s="25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9" t="s">
        <v>1375</v>
      </c>
      <c r="AU159" s="259" t="s">
        <v>82</v>
      </c>
      <c r="AV159" s="14" t="s">
        <v>82</v>
      </c>
      <c r="AW159" s="14" t="s">
        <v>35</v>
      </c>
      <c r="AX159" s="14" t="s">
        <v>73</v>
      </c>
      <c r="AY159" s="259" t="s">
        <v>160</v>
      </c>
    </row>
    <row r="160" s="15" customFormat="1">
      <c r="A160" s="15"/>
      <c r="B160" s="260"/>
      <c r="C160" s="261"/>
      <c r="D160" s="232" t="s">
        <v>1375</v>
      </c>
      <c r="E160" s="262" t="s">
        <v>19</v>
      </c>
      <c r="F160" s="263" t="s">
        <v>1377</v>
      </c>
      <c r="G160" s="261"/>
      <c r="H160" s="264">
        <v>24.748000000000001</v>
      </c>
      <c r="I160" s="265"/>
      <c r="J160" s="261"/>
      <c r="K160" s="261"/>
      <c r="L160" s="266"/>
      <c r="M160" s="267"/>
      <c r="N160" s="268"/>
      <c r="O160" s="268"/>
      <c r="P160" s="268"/>
      <c r="Q160" s="268"/>
      <c r="R160" s="268"/>
      <c r="S160" s="268"/>
      <c r="T160" s="269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0" t="s">
        <v>1375</v>
      </c>
      <c r="AU160" s="270" t="s">
        <v>82</v>
      </c>
      <c r="AV160" s="15" t="s">
        <v>167</v>
      </c>
      <c r="AW160" s="15" t="s">
        <v>35</v>
      </c>
      <c r="AX160" s="15" t="s">
        <v>80</v>
      </c>
      <c r="AY160" s="270" t="s">
        <v>160</v>
      </c>
    </row>
    <row r="161" s="12" customFormat="1" ht="22.8" customHeight="1">
      <c r="A161" s="12"/>
      <c r="B161" s="198"/>
      <c r="C161" s="199"/>
      <c r="D161" s="200" t="s">
        <v>72</v>
      </c>
      <c r="E161" s="212" t="s">
        <v>222</v>
      </c>
      <c r="F161" s="212" t="s">
        <v>1426</v>
      </c>
      <c r="G161" s="199"/>
      <c r="H161" s="199"/>
      <c r="I161" s="202"/>
      <c r="J161" s="213">
        <f>BK161</f>
        <v>0</v>
      </c>
      <c r="K161" s="199"/>
      <c r="L161" s="204"/>
      <c r="M161" s="205"/>
      <c r="N161" s="206"/>
      <c r="O161" s="206"/>
      <c r="P161" s="207">
        <f>SUM(P162:P166)</f>
        <v>0</v>
      </c>
      <c r="Q161" s="206"/>
      <c r="R161" s="207">
        <f>SUM(R162:R166)</f>
        <v>0</v>
      </c>
      <c r="S161" s="206"/>
      <c r="T161" s="208">
        <f>SUM(T162:T166)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9" t="s">
        <v>80</v>
      </c>
      <c r="AT161" s="210" t="s">
        <v>72</v>
      </c>
      <c r="AU161" s="210" t="s">
        <v>80</v>
      </c>
      <c r="AY161" s="209" t="s">
        <v>160</v>
      </c>
      <c r="BK161" s="211">
        <f>SUM(BK162:BK166)</f>
        <v>0</v>
      </c>
    </row>
    <row r="162" s="2" customFormat="1" ht="24.15" customHeight="1">
      <c r="A162" s="40"/>
      <c r="B162" s="41"/>
      <c r="C162" s="214" t="s">
        <v>176</v>
      </c>
      <c r="D162" s="214" t="s">
        <v>163</v>
      </c>
      <c r="E162" s="215" t="s">
        <v>2069</v>
      </c>
      <c r="F162" s="216" t="s">
        <v>2070</v>
      </c>
      <c r="G162" s="217" t="s">
        <v>1389</v>
      </c>
      <c r="H162" s="218">
        <v>1.2210000000000001</v>
      </c>
      <c r="I162" s="219"/>
      <c r="J162" s="220">
        <f>ROUND(I162*H162,2)</f>
        <v>0</v>
      </c>
      <c r="K162" s="216" t="s">
        <v>1372</v>
      </c>
      <c r="L162" s="46"/>
      <c r="M162" s="221" t="s">
        <v>19</v>
      </c>
      <c r="N162" s="222" t="s">
        <v>44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167</v>
      </c>
      <c r="AT162" s="225" t="s">
        <v>163</v>
      </c>
      <c r="AU162" s="225" t="s">
        <v>82</v>
      </c>
      <c r="AY162" s="19" t="s">
        <v>160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80</v>
      </c>
      <c r="BK162" s="226">
        <f>ROUND(I162*H162,2)</f>
        <v>0</v>
      </c>
      <c r="BL162" s="19" t="s">
        <v>167</v>
      </c>
      <c r="BM162" s="225" t="s">
        <v>193</v>
      </c>
    </row>
    <row r="163" s="2" customFormat="1">
      <c r="A163" s="40"/>
      <c r="B163" s="41"/>
      <c r="C163" s="42"/>
      <c r="D163" s="237" t="s">
        <v>1373</v>
      </c>
      <c r="E163" s="42"/>
      <c r="F163" s="238" t="s">
        <v>2071</v>
      </c>
      <c r="G163" s="42"/>
      <c r="H163" s="42"/>
      <c r="I163" s="234"/>
      <c r="J163" s="42"/>
      <c r="K163" s="42"/>
      <c r="L163" s="46"/>
      <c r="M163" s="235"/>
      <c r="N163" s="236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1373</v>
      </c>
      <c r="AU163" s="19" t="s">
        <v>82</v>
      </c>
    </row>
    <row r="164" s="13" customFormat="1">
      <c r="A164" s="13"/>
      <c r="B164" s="239"/>
      <c r="C164" s="240"/>
      <c r="D164" s="232" t="s">
        <v>1375</v>
      </c>
      <c r="E164" s="241" t="s">
        <v>19</v>
      </c>
      <c r="F164" s="242" t="s">
        <v>2041</v>
      </c>
      <c r="G164" s="240"/>
      <c r="H164" s="241" t="s">
        <v>19</v>
      </c>
      <c r="I164" s="243"/>
      <c r="J164" s="240"/>
      <c r="K164" s="240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1375</v>
      </c>
      <c r="AU164" s="248" t="s">
        <v>82</v>
      </c>
      <c r="AV164" s="13" t="s">
        <v>80</v>
      </c>
      <c r="AW164" s="13" t="s">
        <v>35</v>
      </c>
      <c r="AX164" s="13" t="s">
        <v>73</v>
      </c>
      <c r="AY164" s="248" t="s">
        <v>160</v>
      </c>
    </row>
    <row r="165" s="14" customFormat="1">
      <c r="A165" s="14"/>
      <c r="B165" s="249"/>
      <c r="C165" s="250"/>
      <c r="D165" s="232" t="s">
        <v>1375</v>
      </c>
      <c r="E165" s="251" t="s">
        <v>19</v>
      </c>
      <c r="F165" s="252" t="s">
        <v>2066</v>
      </c>
      <c r="G165" s="250"/>
      <c r="H165" s="253">
        <v>1.2210000000000001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1375</v>
      </c>
      <c r="AU165" s="259" t="s">
        <v>82</v>
      </c>
      <c r="AV165" s="14" t="s">
        <v>82</v>
      </c>
      <c r="AW165" s="14" t="s">
        <v>35</v>
      </c>
      <c r="AX165" s="14" t="s">
        <v>73</v>
      </c>
      <c r="AY165" s="259" t="s">
        <v>160</v>
      </c>
    </row>
    <row r="166" s="15" customFormat="1">
      <c r="A166" s="15"/>
      <c r="B166" s="260"/>
      <c r="C166" s="261"/>
      <c r="D166" s="232" t="s">
        <v>1375</v>
      </c>
      <c r="E166" s="262" t="s">
        <v>19</v>
      </c>
      <c r="F166" s="263" t="s">
        <v>1377</v>
      </c>
      <c r="G166" s="261"/>
      <c r="H166" s="264">
        <v>1.2210000000000001</v>
      </c>
      <c r="I166" s="265"/>
      <c r="J166" s="261"/>
      <c r="K166" s="261"/>
      <c r="L166" s="266"/>
      <c r="M166" s="267"/>
      <c r="N166" s="268"/>
      <c r="O166" s="268"/>
      <c r="P166" s="268"/>
      <c r="Q166" s="268"/>
      <c r="R166" s="268"/>
      <c r="S166" s="268"/>
      <c r="T166" s="26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0" t="s">
        <v>1375</v>
      </c>
      <c r="AU166" s="270" t="s">
        <v>82</v>
      </c>
      <c r="AV166" s="15" t="s">
        <v>167</v>
      </c>
      <c r="AW166" s="15" t="s">
        <v>35</v>
      </c>
      <c r="AX166" s="15" t="s">
        <v>80</v>
      </c>
      <c r="AY166" s="270" t="s">
        <v>160</v>
      </c>
    </row>
    <row r="167" s="12" customFormat="1" ht="22.8" customHeight="1">
      <c r="A167" s="12"/>
      <c r="B167" s="198"/>
      <c r="C167" s="199"/>
      <c r="D167" s="200" t="s">
        <v>72</v>
      </c>
      <c r="E167" s="212" t="s">
        <v>227</v>
      </c>
      <c r="F167" s="212" t="s">
        <v>1443</v>
      </c>
      <c r="G167" s="199"/>
      <c r="H167" s="199"/>
      <c r="I167" s="202"/>
      <c r="J167" s="213">
        <f>BK167</f>
        <v>0</v>
      </c>
      <c r="K167" s="199"/>
      <c r="L167" s="204"/>
      <c r="M167" s="205"/>
      <c r="N167" s="206"/>
      <c r="O167" s="206"/>
      <c r="P167" s="207">
        <f>SUM(P168:P181)</f>
        <v>0</v>
      </c>
      <c r="Q167" s="206"/>
      <c r="R167" s="207">
        <f>SUM(R168:R181)</f>
        <v>0.0006820000000000001</v>
      </c>
      <c r="S167" s="206"/>
      <c r="T167" s="208">
        <f>SUM(T168:T181)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9" t="s">
        <v>80</v>
      </c>
      <c r="AT167" s="210" t="s">
        <v>72</v>
      </c>
      <c r="AU167" s="210" t="s">
        <v>80</v>
      </c>
      <c r="AY167" s="209" t="s">
        <v>160</v>
      </c>
      <c r="BK167" s="211">
        <f>SUM(BK168:BK181)</f>
        <v>0</v>
      </c>
    </row>
    <row r="168" s="2" customFormat="1" ht="24.15" customHeight="1">
      <c r="A168" s="40"/>
      <c r="B168" s="41"/>
      <c r="C168" s="214" t="s">
        <v>201</v>
      </c>
      <c r="D168" s="214" t="s">
        <v>163</v>
      </c>
      <c r="E168" s="215" t="s">
        <v>1444</v>
      </c>
      <c r="F168" s="216" t="s">
        <v>1445</v>
      </c>
      <c r="G168" s="217" t="s">
        <v>1381</v>
      </c>
      <c r="H168" s="218">
        <v>22.728999999999999</v>
      </c>
      <c r="I168" s="219"/>
      <c r="J168" s="220">
        <f>ROUND(I168*H168,2)</f>
        <v>0</v>
      </c>
      <c r="K168" s="216" t="s">
        <v>1372</v>
      </c>
      <c r="L168" s="46"/>
      <c r="M168" s="221" t="s">
        <v>19</v>
      </c>
      <c r="N168" s="222" t="s">
        <v>44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167</v>
      </c>
      <c r="AT168" s="225" t="s">
        <v>163</v>
      </c>
      <c r="AU168" s="225" t="s">
        <v>82</v>
      </c>
      <c r="AY168" s="19" t="s">
        <v>160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80</v>
      </c>
      <c r="BK168" s="226">
        <f>ROUND(I168*H168,2)</f>
        <v>0</v>
      </c>
      <c r="BL168" s="19" t="s">
        <v>167</v>
      </c>
      <c r="BM168" s="225" t="s">
        <v>197</v>
      </c>
    </row>
    <row r="169" s="2" customFormat="1">
      <c r="A169" s="40"/>
      <c r="B169" s="41"/>
      <c r="C169" s="42"/>
      <c r="D169" s="237" t="s">
        <v>1373</v>
      </c>
      <c r="E169" s="42"/>
      <c r="F169" s="238" t="s">
        <v>1446</v>
      </c>
      <c r="G169" s="42"/>
      <c r="H169" s="42"/>
      <c r="I169" s="234"/>
      <c r="J169" s="42"/>
      <c r="K169" s="42"/>
      <c r="L169" s="46"/>
      <c r="M169" s="235"/>
      <c r="N169" s="236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1373</v>
      </c>
      <c r="AU169" s="19" t="s">
        <v>82</v>
      </c>
    </row>
    <row r="170" s="13" customFormat="1">
      <c r="A170" s="13"/>
      <c r="B170" s="239"/>
      <c r="C170" s="240"/>
      <c r="D170" s="232" t="s">
        <v>1375</v>
      </c>
      <c r="E170" s="241" t="s">
        <v>19</v>
      </c>
      <c r="F170" s="242" t="s">
        <v>2041</v>
      </c>
      <c r="G170" s="240"/>
      <c r="H170" s="241" t="s">
        <v>19</v>
      </c>
      <c r="I170" s="243"/>
      <c r="J170" s="240"/>
      <c r="K170" s="240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1375</v>
      </c>
      <c r="AU170" s="248" t="s">
        <v>82</v>
      </c>
      <c r="AV170" s="13" t="s">
        <v>80</v>
      </c>
      <c r="AW170" s="13" t="s">
        <v>35</v>
      </c>
      <c r="AX170" s="13" t="s">
        <v>73</v>
      </c>
      <c r="AY170" s="248" t="s">
        <v>160</v>
      </c>
    </row>
    <row r="171" s="14" customFormat="1">
      <c r="A171" s="14"/>
      <c r="B171" s="249"/>
      <c r="C171" s="250"/>
      <c r="D171" s="232" t="s">
        <v>1375</v>
      </c>
      <c r="E171" s="251" t="s">
        <v>19</v>
      </c>
      <c r="F171" s="252" t="s">
        <v>2072</v>
      </c>
      <c r="G171" s="250"/>
      <c r="H171" s="253">
        <v>22.728999999999999</v>
      </c>
      <c r="I171" s="254"/>
      <c r="J171" s="250"/>
      <c r="K171" s="250"/>
      <c r="L171" s="255"/>
      <c r="M171" s="256"/>
      <c r="N171" s="257"/>
      <c r="O171" s="257"/>
      <c r="P171" s="257"/>
      <c r="Q171" s="257"/>
      <c r="R171" s="257"/>
      <c r="S171" s="257"/>
      <c r="T171" s="25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9" t="s">
        <v>1375</v>
      </c>
      <c r="AU171" s="259" t="s">
        <v>82</v>
      </c>
      <c r="AV171" s="14" t="s">
        <v>82</v>
      </c>
      <c r="AW171" s="14" t="s">
        <v>35</v>
      </c>
      <c r="AX171" s="14" t="s">
        <v>73</v>
      </c>
      <c r="AY171" s="259" t="s">
        <v>160</v>
      </c>
    </row>
    <row r="172" s="15" customFormat="1">
      <c r="A172" s="15"/>
      <c r="B172" s="260"/>
      <c r="C172" s="261"/>
      <c r="D172" s="232" t="s">
        <v>1375</v>
      </c>
      <c r="E172" s="262" t="s">
        <v>19</v>
      </c>
      <c r="F172" s="263" t="s">
        <v>1377</v>
      </c>
      <c r="G172" s="261"/>
      <c r="H172" s="264">
        <v>22.728999999999999</v>
      </c>
      <c r="I172" s="265"/>
      <c r="J172" s="261"/>
      <c r="K172" s="261"/>
      <c r="L172" s="266"/>
      <c r="M172" s="267"/>
      <c r="N172" s="268"/>
      <c r="O172" s="268"/>
      <c r="P172" s="268"/>
      <c r="Q172" s="268"/>
      <c r="R172" s="268"/>
      <c r="S172" s="268"/>
      <c r="T172" s="269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0" t="s">
        <v>1375</v>
      </c>
      <c r="AU172" s="270" t="s">
        <v>82</v>
      </c>
      <c r="AV172" s="15" t="s">
        <v>167</v>
      </c>
      <c r="AW172" s="15" t="s">
        <v>35</v>
      </c>
      <c r="AX172" s="15" t="s">
        <v>80</v>
      </c>
      <c r="AY172" s="270" t="s">
        <v>160</v>
      </c>
    </row>
    <row r="173" s="2" customFormat="1" ht="24.15" customHeight="1">
      <c r="A173" s="40"/>
      <c r="B173" s="41"/>
      <c r="C173" s="214" t="s">
        <v>8</v>
      </c>
      <c r="D173" s="214" t="s">
        <v>163</v>
      </c>
      <c r="E173" s="215" t="s">
        <v>2073</v>
      </c>
      <c r="F173" s="216" t="s">
        <v>2074</v>
      </c>
      <c r="G173" s="217" t="s">
        <v>1381</v>
      </c>
      <c r="H173" s="218">
        <v>22.728999999999999</v>
      </c>
      <c r="I173" s="219"/>
      <c r="J173" s="220">
        <f>ROUND(I173*H173,2)</f>
        <v>0</v>
      </c>
      <c r="K173" s="216" t="s">
        <v>1372</v>
      </c>
      <c r="L173" s="46"/>
      <c r="M173" s="221" t="s">
        <v>19</v>
      </c>
      <c r="N173" s="222" t="s">
        <v>44</v>
      </c>
      <c r="O173" s="86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167</v>
      </c>
      <c r="AT173" s="225" t="s">
        <v>163</v>
      </c>
      <c r="AU173" s="225" t="s">
        <v>82</v>
      </c>
      <c r="AY173" s="19" t="s">
        <v>160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80</v>
      </c>
      <c r="BK173" s="226">
        <f>ROUND(I173*H173,2)</f>
        <v>0</v>
      </c>
      <c r="BL173" s="19" t="s">
        <v>167</v>
      </c>
      <c r="BM173" s="225" t="s">
        <v>200</v>
      </c>
    </row>
    <row r="174" s="2" customFormat="1">
      <c r="A174" s="40"/>
      <c r="B174" s="41"/>
      <c r="C174" s="42"/>
      <c r="D174" s="237" t="s">
        <v>1373</v>
      </c>
      <c r="E174" s="42"/>
      <c r="F174" s="238" t="s">
        <v>2075</v>
      </c>
      <c r="G174" s="42"/>
      <c r="H174" s="42"/>
      <c r="I174" s="234"/>
      <c r="J174" s="42"/>
      <c r="K174" s="42"/>
      <c r="L174" s="46"/>
      <c r="M174" s="235"/>
      <c r="N174" s="236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1373</v>
      </c>
      <c r="AU174" s="19" t="s">
        <v>82</v>
      </c>
    </row>
    <row r="175" s="13" customFormat="1">
      <c r="A175" s="13"/>
      <c r="B175" s="239"/>
      <c r="C175" s="240"/>
      <c r="D175" s="232" t="s">
        <v>1375</v>
      </c>
      <c r="E175" s="241" t="s">
        <v>19</v>
      </c>
      <c r="F175" s="242" t="s">
        <v>2041</v>
      </c>
      <c r="G175" s="240"/>
      <c r="H175" s="241" t="s">
        <v>19</v>
      </c>
      <c r="I175" s="243"/>
      <c r="J175" s="240"/>
      <c r="K175" s="240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1375</v>
      </c>
      <c r="AU175" s="248" t="s">
        <v>82</v>
      </c>
      <c r="AV175" s="13" t="s">
        <v>80</v>
      </c>
      <c r="AW175" s="13" t="s">
        <v>35</v>
      </c>
      <c r="AX175" s="13" t="s">
        <v>73</v>
      </c>
      <c r="AY175" s="248" t="s">
        <v>160</v>
      </c>
    </row>
    <row r="176" s="14" customFormat="1">
      <c r="A176" s="14"/>
      <c r="B176" s="249"/>
      <c r="C176" s="250"/>
      <c r="D176" s="232" t="s">
        <v>1375</v>
      </c>
      <c r="E176" s="251" t="s">
        <v>19</v>
      </c>
      <c r="F176" s="252" t="s">
        <v>2072</v>
      </c>
      <c r="G176" s="250"/>
      <c r="H176" s="253">
        <v>22.728999999999999</v>
      </c>
      <c r="I176" s="254"/>
      <c r="J176" s="250"/>
      <c r="K176" s="250"/>
      <c r="L176" s="255"/>
      <c r="M176" s="256"/>
      <c r="N176" s="257"/>
      <c r="O176" s="257"/>
      <c r="P176" s="257"/>
      <c r="Q176" s="257"/>
      <c r="R176" s="257"/>
      <c r="S176" s="257"/>
      <c r="T176" s="25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9" t="s">
        <v>1375</v>
      </c>
      <c r="AU176" s="259" t="s">
        <v>82</v>
      </c>
      <c r="AV176" s="14" t="s">
        <v>82</v>
      </c>
      <c r="AW176" s="14" t="s">
        <v>35</v>
      </c>
      <c r="AX176" s="14" t="s">
        <v>73</v>
      </c>
      <c r="AY176" s="259" t="s">
        <v>160</v>
      </c>
    </row>
    <row r="177" s="15" customFormat="1">
      <c r="A177" s="15"/>
      <c r="B177" s="260"/>
      <c r="C177" s="261"/>
      <c r="D177" s="232" t="s">
        <v>1375</v>
      </c>
      <c r="E177" s="262" t="s">
        <v>19</v>
      </c>
      <c r="F177" s="263" t="s">
        <v>1377</v>
      </c>
      <c r="G177" s="261"/>
      <c r="H177" s="264">
        <v>22.728999999999999</v>
      </c>
      <c r="I177" s="265"/>
      <c r="J177" s="261"/>
      <c r="K177" s="261"/>
      <c r="L177" s="266"/>
      <c r="M177" s="267"/>
      <c r="N177" s="268"/>
      <c r="O177" s="268"/>
      <c r="P177" s="268"/>
      <c r="Q177" s="268"/>
      <c r="R177" s="268"/>
      <c r="S177" s="268"/>
      <c r="T177" s="269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0" t="s">
        <v>1375</v>
      </c>
      <c r="AU177" s="270" t="s">
        <v>82</v>
      </c>
      <c r="AV177" s="15" t="s">
        <v>167</v>
      </c>
      <c r="AW177" s="15" t="s">
        <v>35</v>
      </c>
      <c r="AX177" s="15" t="s">
        <v>80</v>
      </c>
      <c r="AY177" s="270" t="s">
        <v>160</v>
      </c>
    </row>
    <row r="178" s="2" customFormat="1" ht="16.5" customHeight="1">
      <c r="A178" s="40"/>
      <c r="B178" s="41"/>
      <c r="C178" s="271" t="s">
        <v>208</v>
      </c>
      <c r="D178" s="271" t="s">
        <v>1287</v>
      </c>
      <c r="E178" s="272" t="s">
        <v>1461</v>
      </c>
      <c r="F178" s="273" t="s">
        <v>1462</v>
      </c>
      <c r="G178" s="274" t="s">
        <v>1463</v>
      </c>
      <c r="H178" s="275">
        <v>0.68200000000000005</v>
      </c>
      <c r="I178" s="276"/>
      <c r="J178" s="277">
        <f>ROUND(I178*H178,2)</f>
        <v>0</v>
      </c>
      <c r="K178" s="273" t="s">
        <v>1372</v>
      </c>
      <c r="L178" s="278"/>
      <c r="M178" s="279" t="s">
        <v>19</v>
      </c>
      <c r="N178" s="280" t="s">
        <v>44</v>
      </c>
      <c r="O178" s="86"/>
      <c r="P178" s="223">
        <f>O178*H178</f>
        <v>0</v>
      </c>
      <c r="Q178" s="223">
        <v>0.001</v>
      </c>
      <c r="R178" s="223">
        <f>Q178*H178</f>
        <v>0.0006820000000000001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190</v>
      </c>
      <c r="AT178" s="225" t="s">
        <v>1287</v>
      </c>
      <c r="AU178" s="225" t="s">
        <v>82</v>
      </c>
      <c r="AY178" s="19" t="s">
        <v>160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80</v>
      </c>
      <c r="BK178" s="226">
        <f>ROUND(I178*H178,2)</f>
        <v>0</v>
      </c>
      <c r="BL178" s="19" t="s">
        <v>167</v>
      </c>
      <c r="BM178" s="225" t="s">
        <v>2076</v>
      </c>
    </row>
    <row r="179" s="13" customFormat="1">
      <c r="A179" s="13"/>
      <c r="B179" s="239"/>
      <c r="C179" s="240"/>
      <c r="D179" s="232" t="s">
        <v>1375</v>
      </c>
      <c r="E179" s="241" t="s">
        <v>19</v>
      </c>
      <c r="F179" s="242" t="s">
        <v>2041</v>
      </c>
      <c r="G179" s="240"/>
      <c r="H179" s="241" t="s">
        <v>19</v>
      </c>
      <c r="I179" s="243"/>
      <c r="J179" s="240"/>
      <c r="K179" s="240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1375</v>
      </c>
      <c r="AU179" s="248" t="s">
        <v>82</v>
      </c>
      <c r="AV179" s="13" t="s">
        <v>80</v>
      </c>
      <c r="AW179" s="13" t="s">
        <v>35</v>
      </c>
      <c r="AX179" s="13" t="s">
        <v>73</v>
      </c>
      <c r="AY179" s="248" t="s">
        <v>160</v>
      </c>
    </row>
    <row r="180" s="14" customFormat="1">
      <c r="A180" s="14"/>
      <c r="B180" s="249"/>
      <c r="C180" s="250"/>
      <c r="D180" s="232" t="s">
        <v>1375</v>
      </c>
      <c r="E180" s="251" t="s">
        <v>19</v>
      </c>
      <c r="F180" s="252" t="s">
        <v>2077</v>
      </c>
      <c r="G180" s="250"/>
      <c r="H180" s="253">
        <v>0.68200000000000005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9" t="s">
        <v>1375</v>
      </c>
      <c r="AU180" s="259" t="s">
        <v>82</v>
      </c>
      <c r="AV180" s="14" t="s">
        <v>82</v>
      </c>
      <c r="AW180" s="14" t="s">
        <v>35</v>
      </c>
      <c r="AX180" s="14" t="s">
        <v>73</v>
      </c>
      <c r="AY180" s="259" t="s">
        <v>160</v>
      </c>
    </row>
    <row r="181" s="15" customFormat="1">
      <c r="A181" s="15"/>
      <c r="B181" s="260"/>
      <c r="C181" s="261"/>
      <c r="D181" s="232" t="s">
        <v>1375</v>
      </c>
      <c r="E181" s="262" t="s">
        <v>19</v>
      </c>
      <c r="F181" s="263" t="s">
        <v>1377</v>
      </c>
      <c r="G181" s="261"/>
      <c r="H181" s="264">
        <v>0.68200000000000005</v>
      </c>
      <c r="I181" s="265"/>
      <c r="J181" s="261"/>
      <c r="K181" s="261"/>
      <c r="L181" s="266"/>
      <c r="M181" s="267"/>
      <c r="N181" s="268"/>
      <c r="O181" s="268"/>
      <c r="P181" s="268"/>
      <c r="Q181" s="268"/>
      <c r="R181" s="268"/>
      <c r="S181" s="268"/>
      <c r="T181" s="269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0" t="s">
        <v>1375</v>
      </c>
      <c r="AU181" s="270" t="s">
        <v>82</v>
      </c>
      <c r="AV181" s="15" t="s">
        <v>167</v>
      </c>
      <c r="AW181" s="15" t="s">
        <v>35</v>
      </c>
      <c r="AX181" s="15" t="s">
        <v>80</v>
      </c>
      <c r="AY181" s="270" t="s">
        <v>160</v>
      </c>
    </row>
    <row r="182" s="12" customFormat="1" ht="22.8" customHeight="1">
      <c r="A182" s="12"/>
      <c r="B182" s="198"/>
      <c r="C182" s="199"/>
      <c r="D182" s="200" t="s">
        <v>72</v>
      </c>
      <c r="E182" s="212" t="s">
        <v>260</v>
      </c>
      <c r="F182" s="212" t="s">
        <v>1485</v>
      </c>
      <c r="G182" s="199"/>
      <c r="H182" s="199"/>
      <c r="I182" s="202"/>
      <c r="J182" s="213">
        <f>BK182</f>
        <v>0</v>
      </c>
      <c r="K182" s="199"/>
      <c r="L182" s="204"/>
      <c r="M182" s="205"/>
      <c r="N182" s="206"/>
      <c r="O182" s="206"/>
      <c r="P182" s="207">
        <f>SUM(P183:P198)</f>
        <v>0</v>
      </c>
      <c r="Q182" s="206"/>
      <c r="R182" s="207">
        <f>SUM(R183:R198)</f>
        <v>8.5585915999999997</v>
      </c>
      <c r="S182" s="206"/>
      <c r="T182" s="208">
        <f>SUM(T183:T198)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9" t="s">
        <v>80</v>
      </c>
      <c r="AT182" s="210" t="s">
        <v>72</v>
      </c>
      <c r="AU182" s="210" t="s">
        <v>80</v>
      </c>
      <c r="AY182" s="209" t="s">
        <v>160</v>
      </c>
      <c r="BK182" s="211">
        <f>SUM(BK183:BK198)</f>
        <v>0</v>
      </c>
    </row>
    <row r="183" s="2" customFormat="1" ht="16.5" customHeight="1">
      <c r="A183" s="40"/>
      <c r="B183" s="41"/>
      <c r="C183" s="214" t="s">
        <v>185</v>
      </c>
      <c r="D183" s="214" t="s">
        <v>163</v>
      </c>
      <c r="E183" s="215" t="s">
        <v>2078</v>
      </c>
      <c r="F183" s="216" t="s">
        <v>2079</v>
      </c>
      <c r="G183" s="217" t="s">
        <v>1389</v>
      </c>
      <c r="H183" s="218">
        <v>3.6899999999999999</v>
      </c>
      <c r="I183" s="219"/>
      <c r="J183" s="220">
        <f>ROUND(I183*H183,2)</f>
        <v>0</v>
      </c>
      <c r="K183" s="216" t="s">
        <v>1372</v>
      </c>
      <c r="L183" s="46"/>
      <c r="M183" s="221" t="s">
        <v>19</v>
      </c>
      <c r="N183" s="222" t="s">
        <v>44</v>
      </c>
      <c r="O183" s="86"/>
      <c r="P183" s="223">
        <f>O183*H183</f>
        <v>0</v>
      </c>
      <c r="Q183" s="223">
        <v>2.3010199999999998</v>
      </c>
      <c r="R183" s="223">
        <f>Q183*H183</f>
        <v>8.4907637999999999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167</v>
      </c>
      <c r="AT183" s="225" t="s">
        <v>163</v>
      </c>
      <c r="AU183" s="225" t="s">
        <v>82</v>
      </c>
      <c r="AY183" s="19" t="s">
        <v>160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80</v>
      </c>
      <c r="BK183" s="226">
        <f>ROUND(I183*H183,2)</f>
        <v>0</v>
      </c>
      <c r="BL183" s="19" t="s">
        <v>167</v>
      </c>
      <c r="BM183" s="225" t="s">
        <v>207</v>
      </c>
    </row>
    <row r="184" s="2" customFormat="1">
      <c r="A184" s="40"/>
      <c r="B184" s="41"/>
      <c r="C184" s="42"/>
      <c r="D184" s="237" t="s">
        <v>1373</v>
      </c>
      <c r="E184" s="42"/>
      <c r="F184" s="238" t="s">
        <v>2080</v>
      </c>
      <c r="G184" s="42"/>
      <c r="H184" s="42"/>
      <c r="I184" s="234"/>
      <c r="J184" s="42"/>
      <c r="K184" s="42"/>
      <c r="L184" s="46"/>
      <c r="M184" s="235"/>
      <c r="N184" s="236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1373</v>
      </c>
      <c r="AU184" s="19" t="s">
        <v>82</v>
      </c>
    </row>
    <row r="185" s="13" customFormat="1">
      <c r="A185" s="13"/>
      <c r="B185" s="239"/>
      <c r="C185" s="240"/>
      <c r="D185" s="232" t="s">
        <v>1375</v>
      </c>
      <c r="E185" s="241" t="s">
        <v>19</v>
      </c>
      <c r="F185" s="242" t="s">
        <v>2047</v>
      </c>
      <c r="G185" s="240"/>
      <c r="H185" s="241" t="s">
        <v>19</v>
      </c>
      <c r="I185" s="243"/>
      <c r="J185" s="240"/>
      <c r="K185" s="240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1375</v>
      </c>
      <c r="AU185" s="248" t="s">
        <v>82</v>
      </c>
      <c r="AV185" s="13" t="s">
        <v>80</v>
      </c>
      <c r="AW185" s="13" t="s">
        <v>35</v>
      </c>
      <c r="AX185" s="13" t="s">
        <v>73</v>
      </c>
      <c r="AY185" s="248" t="s">
        <v>160</v>
      </c>
    </row>
    <row r="186" s="14" customFormat="1">
      <c r="A186" s="14"/>
      <c r="B186" s="249"/>
      <c r="C186" s="250"/>
      <c r="D186" s="232" t="s">
        <v>1375</v>
      </c>
      <c r="E186" s="251" t="s">
        <v>19</v>
      </c>
      <c r="F186" s="252" t="s">
        <v>2081</v>
      </c>
      <c r="G186" s="250"/>
      <c r="H186" s="253">
        <v>3.6899999999999999</v>
      </c>
      <c r="I186" s="254"/>
      <c r="J186" s="250"/>
      <c r="K186" s="250"/>
      <c r="L186" s="255"/>
      <c r="M186" s="256"/>
      <c r="N186" s="257"/>
      <c r="O186" s="257"/>
      <c r="P186" s="257"/>
      <c r="Q186" s="257"/>
      <c r="R186" s="257"/>
      <c r="S186" s="257"/>
      <c r="T186" s="25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9" t="s">
        <v>1375</v>
      </c>
      <c r="AU186" s="259" t="s">
        <v>82</v>
      </c>
      <c r="AV186" s="14" t="s">
        <v>82</v>
      </c>
      <c r="AW186" s="14" t="s">
        <v>35</v>
      </c>
      <c r="AX186" s="14" t="s">
        <v>73</v>
      </c>
      <c r="AY186" s="259" t="s">
        <v>160</v>
      </c>
    </row>
    <row r="187" s="15" customFormat="1">
      <c r="A187" s="15"/>
      <c r="B187" s="260"/>
      <c r="C187" s="261"/>
      <c r="D187" s="232" t="s">
        <v>1375</v>
      </c>
      <c r="E187" s="262" t="s">
        <v>19</v>
      </c>
      <c r="F187" s="263" t="s">
        <v>1377</v>
      </c>
      <c r="G187" s="261"/>
      <c r="H187" s="264">
        <v>3.6899999999999999</v>
      </c>
      <c r="I187" s="265"/>
      <c r="J187" s="261"/>
      <c r="K187" s="261"/>
      <c r="L187" s="266"/>
      <c r="M187" s="267"/>
      <c r="N187" s="268"/>
      <c r="O187" s="268"/>
      <c r="P187" s="268"/>
      <c r="Q187" s="268"/>
      <c r="R187" s="268"/>
      <c r="S187" s="268"/>
      <c r="T187" s="269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0" t="s">
        <v>1375</v>
      </c>
      <c r="AU187" s="270" t="s">
        <v>82</v>
      </c>
      <c r="AV187" s="15" t="s">
        <v>167</v>
      </c>
      <c r="AW187" s="15" t="s">
        <v>35</v>
      </c>
      <c r="AX187" s="15" t="s">
        <v>80</v>
      </c>
      <c r="AY187" s="270" t="s">
        <v>160</v>
      </c>
    </row>
    <row r="188" s="2" customFormat="1" ht="16.5" customHeight="1">
      <c r="A188" s="40"/>
      <c r="B188" s="41"/>
      <c r="C188" s="214" t="s">
        <v>215</v>
      </c>
      <c r="D188" s="214" t="s">
        <v>163</v>
      </c>
      <c r="E188" s="215" t="s">
        <v>2082</v>
      </c>
      <c r="F188" s="216" t="s">
        <v>2083</v>
      </c>
      <c r="G188" s="217" t="s">
        <v>1381</v>
      </c>
      <c r="H188" s="218">
        <v>1.6200000000000001</v>
      </c>
      <c r="I188" s="219"/>
      <c r="J188" s="220">
        <f>ROUND(I188*H188,2)</f>
        <v>0</v>
      </c>
      <c r="K188" s="216" t="s">
        <v>19</v>
      </c>
      <c r="L188" s="46"/>
      <c r="M188" s="221" t="s">
        <v>19</v>
      </c>
      <c r="N188" s="222" t="s">
        <v>44</v>
      </c>
      <c r="O188" s="86"/>
      <c r="P188" s="223">
        <f>O188*H188</f>
        <v>0</v>
      </c>
      <c r="Q188" s="223">
        <v>0.039190000000000003</v>
      </c>
      <c r="R188" s="223">
        <f>Q188*H188</f>
        <v>0.063487800000000011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167</v>
      </c>
      <c r="AT188" s="225" t="s">
        <v>163</v>
      </c>
      <c r="AU188" s="225" t="s">
        <v>82</v>
      </c>
      <c r="AY188" s="19" t="s">
        <v>160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80</v>
      </c>
      <c r="BK188" s="226">
        <f>ROUND(I188*H188,2)</f>
        <v>0</v>
      </c>
      <c r="BL188" s="19" t="s">
        <v>167</v>
      </c>
      <c r="BM188" s="225" t="s">
        <v>211</v>
      </c>
    </row>
    <row r="189" s="13" customFormat="1">
      <c r="A189" s="13"/>
      <c r="B189" s="239"/>
      <c r="C189" s="240"/>
      <c r="D189" s="232" t="s">
        <v>1375</v>
      </c>
      <c r="E189" s="241" t="s">
        <v>19</v>
      </c>
      <c r="F189" s="242" t="s">
        <v>2047</v>
      </c>
      <c r="G189" s="240"/>
      <c r="H189" s="241" t="s">
        <v>19</v>
      </c>
      <c r="I189" s="243"/>
      <c r="J189" s="240"/>
      <c r="K189" s="240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1375</v>
      </c>
      <c r="AU189" s="248" t="s">
        <v>82</v>
      </c>
      <c r="AV189" s="13" t="s">
        <v>80</v>
      </c>
      <c r="AW189" s="13" t="s">
        <v>35</v>
      </c>
      <c r="AX189" s="13" t="s">
        <v>73</v>
      </c>
      <c r="AY189" s="248" t="s">
        <v>160</v>
      </c>
    </row>
    <row r="190" s="14" customFormat="1">
      <c r="A190" s="14"/>
      <c r="B190" s="249"/>
      <c r="C190" s="250"/>
      <c r="D190" s="232" t="s">
        <v>1375</v>
      </c>
      <c r="E190" s="251" t="s">
        <v>19</v>
      </c>
      <c r="F190" s="252" t="s">
        <v>2084</v>
      </c>
      <c r="G190" s="250"/>
      <c r="H190" s="253">
        <v>1.6200000000000001</v>
      </c>
      <c r="I190" s="254"/>
      <c r="J190" s="250"/>
      <c r="K190" s="250"/>
      <c r="L190" s="255"/>
      <c r="M190" s="256"/>
      <c r="N190" s="257"/>
      <c r="O190" s="257"/>
      <c r="P190" s="257"/>
      <c r="Q190" s="257"/>
      <c r="R190" s="257"/>
      <c r="S190" s="257"/>
      <c r="T190" s="25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9" t="s">
        <v>1375</v>
      </c>
      <c r="AU190" s="259" t="s">
        <v>82</v>
      </c>
      <c r="AV190" s="14" t="s">
        <v>82</v>
      </c>
      <c r="AW190" s="14" t="s">
        <v>35</v>
      </c>
      <c r="AX190" s="14" t="s">
        <v>73</v>
      </c>
      <c r="AY190" s="259" t="s">
        <v>160</v>
      </c>
    </row>
    <row r="191" s="15" customFormat="1">
      <c r="A191" s="15"/>
      <c r="B191" s="260"/>
      <c r="C191" s="261"/>
      <c r="D191" s="232" t="s">
        <v>1375</v>
      </c>
      <c r="E191" s="262" t="s">
        <v>19</v>
      </c>
      <c r="F191" s="263" t="s">
        <v>1377</v>
      </c>
      <c r="G191" s="261"/>
      <c r="H191" s="264">
        <v>1.6200000000000001</v>
      </c>
      <c r="I191" s="265"/>
      <c r="J191" s="261"/>
      <c r="K191" s="261"/>
      <c r="L191" s="266"/>
      <c r="M191" s="267"/>
      <c r="N191" s="268"/>
      <c r="O191" s="268"/>
      <c r="P191" s="268"/>
      <c r="Q191" s="268"/>
      <c r="R191" s="268"/>
      <c r="S191" s="268"/>
      <c r="T191" s="269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0" t="s">
        <v>1375</v>
      </c>
      <c r="AU191" s="270" t="s">
        <v>82</v>
      </c>
      <c r="AV191" s="15" t="s">
        <v>167</v>
      </c>
      <c r="AW191" s="15" t="s">
        <v>35</v>
      </c>
      <c r="AX191" s="15" t="s">
        <v>80</v>
      </c>
      <c r="AY191" s="270" t="s">
        <v>160</v>
      </c>
    </row>
    <row r="192" s="2" customFormat="1" ht="16.5" customHeight="1">
      <c r="A192" s="40"/>
      <c r="B192" s="41"/>
      <c r="C192" s="214" t="s">
        <v>189</v>
      </c>
      <c r="D192" s="214" t="s">
        <v>163</v>
      </c>
      <c r="E192" s="215" t="s">
        <v>2085</v>
      </c>
      <c r="F192" s="216" t="s">
        <v>2086</v>
      </c>
      <c r="G192" s="217" t="s">
        <v>1381</v>
      </c>
      <c r="H192" s="218">
        <v>1.6200000000000001</v>
      </c>
      <c r="I192" s="219"/>
      <c r="J192" s="220">
        <f>ROUND(I192*H192,2)</f>
        <v>0</v>
      </c>
      <c r="K192" s="216" t="s">
        <v>19</v>
      </c>
      <c r="L192" s="46"/>
      <c r="M192" s="221" t="s">
        <v>19</v>
      </c>
      <c r="N192" s="222" t="s">
        <v>44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167</v>
      </c>
      <c r="AT192" s="225" t="s">
        <v>163</v>
      </c>
      <c r="AU192" s="225" t="s">
        <v>82</v>
      </c>
      <c r="AY192" s="19" t="s">
        <v>160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80</v>
      </c>
      <c r="BK192" s="226">
        <f>ROUND(I192*H192,2)</f>
        <v>0</v>
      </c>
      <c r="BL192" s="19" t="s">
        <v>167</v>
      </c>
      <c r="BM192" s="225" t="s">
        <v>214</v>
      </c>
    </row>
    <row r="193" s="2" customFormat="1">
      <c r="A193" s="40"/>
      <c r="B193" s="41"/>
      <c r="C193" s="42"/>
      <c r="D193" s="232" t="s">
        <v>1292</v>
      </c>
      <c r="E193" s="42"/>
      <c r="F193" s="233" t="s">
        <v>2087</v>
      </c>
      <c r="G193" s="42"/>
      <c r="H193" s="42"/>
      <c r="I193" s="234"/>
      <c r="J193" s="42"/>
      <c r="K193" s="42"/>
      <c r="L193" s="46"/>
      <c r="M193" s="235"/>
      <c r="N193" s="236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1292</v>
      </c>
      <c r="AU193" s="19" t="s">
        <v>82</v>
      </c>
    </row>
    <row r="194" s="2" customFormat="1" ht="33" customHeight="1">
      <c r="A194" s="40"/>
      <c r="B194" s="41"/>
      <c r="C194" s="214" t="s">
        <v>222</v>
      </c>
      <c r="D194" s="214" t="s">
        <v>163</v>
      </c>
      <c r="E194" s="215" t="s">
        <v>2088</v>
      </c>
      <c r="F194" s="216" t="s">
        <v>2089</v>
      </c>
      <c r="G194" s="217" t="s">
        <v>184</v>
      </c>
      <c r="H194" s="218">
        <v>2</v>
      </c>
      <c r="I194" s="219"/>
      <c r="J194" s="220">
        <f>ROUND(I194*H194,2)</f>
        <v>0</v>
      </c>
      <c r="K194" s="216" t="s">
        <v>1372</v>
      </c>
      <c r="L194" s="46"/>
      <c r="M194" s="221" t="s">
        <v>19</v>
      </c>
      <c r="N194" s="222" t="s">
        <v>44</v>
      </c>
      <c r="O194" s="86"/>
      <c r="P194" s="223">
        <f>O194*H194</f>
        <v>0</v>
      </c>
      <c r="Q194" s="223">
        <v>0.0021700000000000001</v>
      </c>
      <c r="R194" s="223">
        <f>Q194*H194</f>
        <v>0.0043400000000000001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167</v>
      </c>
      <c r="AT194" s="225" t="s">
        <v>163</v>
      </c>
      <c r="AU194" s="225" t="s">
        <v>82</v>
      </c>
      <c r="AY194" s="19" t="s">
        <v>160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80</v>
      </c>
      <c r="BK194" s="226">
        <f>ROUND(I194*H194,2)</f>
        <v>0</v>
      </c>
      <c r="BL194" s="19" t="s">
        <v>167</v>
      </c>
      <c r="BM194" s="225" t="s">
        <v>218</v>
      </c>
    </row>
    <row r="195" s="2" customFormat="1">
      <c r="A195" s="40"/>
      <c r="B195" s="41"/>
      <c r="C195" s="42"/>
      <c r="D195" s="237" t="s">
        <v>1373</v>
      </c>
      <c r="E195" s="42"/>
      <c r="F195" s="238" t="s">
        <v>2090</v>
      </c>
      <c r="G195" s="42"/>
      <c r="H195" s="42"/>
      <c r="I195" s="234"/>
      <c r="J195" s="42"/>
      <c r="K195" s="42"/>
      <c r="L195" s="46"/>
      <c r="M195" s="235"/>
      <c r="N195" s="236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1373</v>
      </c>
      <c r="AU195" s="19" t="s">
        <v>82</v>
      </c>
    </row>
    <row r="196" s="13" customFormat="1">
      <c r="A196" s="13"/>
      <c r="B196" s="239"/>
      <c r="C196" s="240"/>
      <c r="D196" s="232" t="s">
        <v>1375</v>
      </c>
      <c r="E196" s="241" t="s">
        <v>19</v>
      </c>
      <c r="F196" s="242" t="s">
        <v>2047</v>
      </c>
      <c r="G196" s="240"/>
      <c r="H196" s="241" t="s">
        <v>19</v>
      </c>
      <c r="I196" s="243"/>
      <c r="J196" s="240"/>
      <c r="K196" s="240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1375</v>
      </c>
      <c r="AU196" s="248" t="s">
        <v>82</v>
      </c>
      <c r="AV196" s="13" t="s">
        <v>80</v>
      </c>
      <c r="AW196" s="13" t="s">
        <v>35</v>
      </c>
      <c r="AX196" s="13" t="s">
        <v>73</v>
      </c>
      <c r="AY196" s="248" t="s">
        <v>160</v>
      </c>
    </row>
    <row r="197" s="14" customFormat="1">
      <c r="A197" s="14"/>
      <c r="B197" s="249"/>
      <c r="C197" s="250"/>
      <c r="D197" s="232" t="s">
        <v>1375</v>
      </c>
      <c r="E197" s="251" t="s">
        <v>19</v>
      </c>
      <c r="F197" s="252" t="s">
        <v>82</v>
      </c>
      <c r="G197" s="250"/>
      <c r="H197" s="253">
        <v>2</v>
      </c>
      <c r="I197" s="254"/>
      <c r="J197" s="250"/>
      <c r="K197" s="250"/>
      <c r="L197" s="255"/>
      <c r="M197" s="256"/>
      <c r="N197" s="257"/>
      <c r="O197" s="257"/>
      <c r="P197" s="257"/>
      <c r="Q197" s="257"/>
      <c r="R197" s="257"/>
      <c r="S197" s="257"/>
      <c r="T197" s="25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9" t="s">
        <v>1375</v>
      </c>
      <c r="AU197" s="259" t="s">
        <v>82</v>
      </c>
      <c r="AV197" s="14" t="s">
        <v>82</v>
      </c>
      <c r="AW197" s="14" t="s">
        <v>35</v>
      </c>
      <c r="AX197" s="14" t="s">
        <v>73</v>
      </c>
      <c r="AY197" s="259" t="s">
        <v>160</v>
      </c>
    </row>
    <row r="198" s="15" customFormat="1">
      <c r="A198" s="15"/>
      <c r="B198" s="260"/>
      <c r="C198" s="261"/>
      <c r="D198" s="232" t="s">
        <v>1375</v>
      </c>
      <c r="E198" s="262" t="s">
        <v>19</v>
      </c>
      <c r="F198" s="263" t="s">
        <v>1377</v>
      </c>
      <c r="G198" s="261"/>
      <c r="H198" s="264">
        <v>2</v>
      </c>
      <c r="I198" s="265"/>
      <c r="J198" s="261"/>
      <c r="K198" s="261"/>
      <c r="L198" s="266"/>
      <c r="M198" s="267"/>
      <c r="N198" s="268"/>
      <c r="O198" s="268"/>
      <c r="P198" s="268"/>
      <c r="Q198" s="268"/>
      <c r="R198" s="268"/>
      <c r="S198" s="268"/>
      <c r="T198" s="269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0" t="s">
        <v>1375</v>
      </c>
      <c r="AU198" s="270" t="s">
        <v>82</v>
      </c>
      <c r="AV198" s="15" t="s">
        <v>167</v>
      </c>
      <c r="AW198" s="15" t="s">
        <v>35</v>
      </c>
      <c r="AX198" s="15" t="s">
        <v>80</v>
      </c>
      <c r="AY198" s="270" t="s">
        <v>160</v>
      </c>
    </row>
    <row r="199" s="12" customFormat="1" ht="22.8" customHeight="1">
      <c r="A199" s="12"/>
      <c r="B199" s="198"/>
      <c r="C199" s="199"/>
      <c r="D199" s="200" t="s">
        <v>72</v>
      </c>
      <c r="E199" s="212" t="s">
        <v>274</v>
      </c>
      <c r="F199" s="212" t="s">
        <v>2091</v>
      </c>
      <c r="G199" s="199"/>
      <c r="H199" s="199"/>
      <c r="I199" s="202"/>
      <c r="J199" s="213">
        <f>BK199</f>
        <v>0</v>
      </c>
      <c r="K199" s="199"/>
      <c r="L199" s="204"/>
      <c r="M199" s="205"/>
      <c r="N199" s="206"/>
      <c r="O199" s="206"/>
      <c r="P199" s="207">
        <f>SUM(P200:P212)</f>
        <v>0</v>
      </c>
      <c r="Q199" s="206"/>
      <c r="R199" s="207">
        <f>SUM(R200:R212)</f>
        <v>3.2522773999999997</v>
      </c>
      <c r="S199" s="206"/>
      <c r="T199" s="208">
        <f>SUM(T200:T212)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9" t="s">
        <v>80</v>
      </c>
      <c r="AT199" s="210" t="s">
        <v>72</v>
      </c>
      <c r="AU199" s="210" t="s">
        <v>80</v>
      </c>
      <c r="AY199" s="209" t="s">
        <v>160</v>
      </c>
      <c r="BK199" s="211">
        <f>SUM(BK200:BK212)</f>
        <v>0</v>
      </c>
    </row>
    <row r="200" s="2" customFormat="1" ht="16.5" customHeight="1">
      <c r="A200" s="40"/>
      <c r="B200" s="41"/>
      <c r="C200" s="214" t="s">
        <v>227</v>
      </c>
      <c r="D200" s="214" t="s">
        <v>163</v>
      </c>
      <c r="E200" s="215" t="s">
        <v>2092</v>
      </c>
      <c r="F200" s="216" t="s">
        <v>2093</v>
      </c>
      <c r="G200" s="217" t="s">
        <v>184</v>
      </c>
      <c r="H200" s="218">
        <v>33</v>
      </c>
      <c r="I200" s="219"/>
      <c r="J200" s="220">
        <f>ROUND(I200*H200,2)</f>
        <v>0</v>
      </c>
      <c r="K200" s="216" t="s">
        <v>1372</v>
      </c>
      <c r="L200" s="46"/>
      <c r="M200" s="221" t="s">
        <v>19</v>
      </c>
      <c r="N200" s="222" t="s">
        <v>44</v>
      </c>
      <c r="O200" s="86"/>
      <c r="P200" s="223">
        <f>O200*H200</f>
        <v>0</v>
      </c>
      <c r="Q200" s="223">
        <v>0.0011999999999999999</v>
      </c>
      <c r="R200" s="223">
        <f>Q200*H200</f>
        <v>0.039599999999999996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167</v>
      </c>
      <c r="AT200" s="225" t="s">
        <v>163</v>
      </c>
      <c r="AU200" s="225" t="s">
        <v>82</v>
      </c>
      <c r="AY200" s="19" t="s">
        <v>160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80</v>
      </c>
      <c r="BK200" s="226">
        <f>ROUND(I200*H200,2)</f>
        <v>0</v>
      </c>
      <c r="BL200" s="19" t="s">
        <v>167</v>
      </c>
      <c r="BM200" s="225" t="s">
        <v>221</v>
      </c>
    </row>
    <row r="201" s="2" customFormat="1">
      <c r="A201" s="40"/>
      <c r="B201" s="41"/>
      <c r="C201" s="42"/>
      <c r="D201" s="237" t="s">
        <v>1373</v>
      </c>
      <c r="E201" s="42"/>
      <c r="F201" s="238" t="s">
        <v>2094</v>
      </c>
      <c r="G201" s="42"/>
      <c r="H201" s="42"/>
      <c r="I201" s="234"/>
      <c r="J201" s="42"/>
      <c r="K201" s="42"/>
      <c r="L201" s="46"/>
      <c r="M201" s="235"/>
      <c r="N201" s="236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1373</v>
      </c>
      <c r="AU201" s="19" t="s">
        <v>82</v>
      </c>
    </row>
    <row r="202" s="13" customFormat="1">
      <c r="A202" s="13"/>
      <c r="B202" s="239"/>
      <c r="C202" s="240"/>
      <c r="D202" s="232" t="s">
        <v>1375</v>
      </c>
      <c r="E202" s="241" t="s">
        <v>19</v>
      </c>
      <c r="F202" s="242" t="s">
        <v>2095</v>
      </c>
      <c r="G202" s="240"/>
      <c r="H202" s="241" t="s">
        <v>19</v>
      </c>
      <c r="I202" s="243"/>
      <c r="J202" s="240"/>
      <c r="K202" s="240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1375</v>
      </c>
      <c r="AU202" s="248" t="s">
        <v>82</v>
      </c>
      <c r="AV202" s="13" t="s">
        <v>80</v>
      </c>
      <c r="AW202" s="13" t="s">
        <v>35</v>
      </c>
      <c r="AX202" s="13" t="s">
        <v>73</v>
      </c>
      <c r="AY202" s="248" t="s">
        <v>160</v>
      </c>
    </row>
    <row r="203" s="14" customFormat="1">
      <c r="A203" s="14"/>
      <c r="B203" s="249"/>
      <c r="C203" s="250"/>
      <c r="D203" s="232" t="s">
        <v>1375</v>
      </c>
      <c r="E203" s="251" t="s">
        <v>19</v>
      </c>
      <c r="F203" s="252" t="s">
        <v>2096</v>
      </c>
      <c r="G203" s="250"/>
      <c r="H203" s="253">
        <v>33</v>
      </c>
      <c r="I203" s="254"/>
      <c r="J203" s="250"/>
      <c r="K203" s="250"/>
      <c r="L203" s="255"/>
      <c r="M203" s="256"/>
      <c r="N203" s="257"/>
      <c r="O203" s="257"/>
      <c r="P203" s="257"/>
      <c r="Q203" s="257"/>
      <c r="R203" s="257"/>
      <c r="S203" s="257"/>
      <c r="T203" s="25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9" t="s">
        <v>1375</v>
      </c>
      <c r="AU203" s="259" t="s">
        <v>82</v>
      </c>
      <c r="AV203" s="14" t="s">
        <v>82</v>
      </c>
      <c r="AW203" s="14" t="s">
        <v>35</v>
      </c>
      <c r="AX203" s="14" t="s">
        <v>73</v>
      </c>
      <c r="AY203" s="259" t="s">
        <v>160</v>
      </c>
    </row>
    <row r="204" s="15" customFormat="1">
      <c r="A204" s="15"/>
      <c r="B204" s="260"/>
      <c r="C204" s="261"/>
      <c r="D204" s="232" t="s">
        <v>1375</v>
      </c>
      <c r="E204" s="262" t="s">
        <v>19</v>
      </c>
      <c r="F204" s="263" t="s">
        <v>1377</v>
      </c>
      <c r="G204" s="261"/>
      <c r="H204" s="264">
        <v>33</v>
      </c>
      <c r="I204" s="265"/>
      <c r="J204" s="261"/>
      <c r="K204" s="261"/>
      <c r="L204" s="266"/>
      <c r="M204" s="267"/>
      <c r="N204" s="268"/>
      <c r="O204" s="268"/>
      <c r="P204" s="268"/>
      <c r="Q204" s="268"/>
      <c r="R204" s="268"/>
      <c r="S204" s="268"/>
      <c r="T204" s="269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0" t="s">
        <v>1375</v>
      </c>
      <c r="AU204" s="270" t="s">
        <v>82</v>
      </c>
      <c r="AV204" s="15" t="s">
        <v>167</v>
      </c>
      <c r="AW204" s="15" t="s">
        <v>35</v>
      </c>
      <c r="AX204" s="15" t="s">
        <v>80</v>
      </c>
      <c r="AY204" s="270" t="s">
        <v>160</v>
      </c>
    </row>
    <row r="205" s="2" customFormat="1" ht="16.5" customHeight="1">
      <c r="A205" s="40"/>
      <c r="B205" s="41"/>
      <c r="C205" s="214" t="s">
        <v>231</v>
      </c>
      <c r="D205" s="214" t="s">
        <v>163</v>
      </c>
      <c r="E205" s="215" t="s">
        <v>2097</v>
      </c>
      <c r="F205" s="216" t="s">
        <v>2098</v>
      </c>
      <c r="G205" s="217" t="s">
        <v>166</v>
      </c>
      <c r="H205" s="218">
        <v>9.8200000000000003</v>
      </c>
      <c r="I205" s="219"/>
      <c r="J205" s="220">
        <f>ROUND(I205*H205,2)</f>
        <v>0</v>
      </c>
      <c r="K205" s="216" t="s">
        <v>19</v>
      </c>
      <c r="L205" s="46"/>
      <c r="M205" s="221" t="s">
        <v>19</v>
      </c>
      <c r="N205" s="222" t="s">
        <v>44</v>
      </c>
      <c r="O205" s="86"/>
      <c r="P205" s="223">
        <f>O205*H205</f>
        <v>0</v>
      </c>
      <c r="Q205" s="223">
        <v>0.089569999999999997</v>
      </c>
      <c r="R205" s="223">
        <f>Q205*H205</f>
        <v>0.87957739999999995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167</v>
      </c>
      <c r="AT205" s="225" t="s">
        <v>163</v>
      </c>
      <c r="AU205" s="225" t="s">
        <v>82</v>
      </c>
      <c r="AY205" s="19" t="s">
        <v>160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80</v>
      </c>
      <c r="BK205" s="226">
        <f>ROUND(I205*H205,2)</f>
        <v>0</v>
      </c>
      <c r="BL205" s="19" t="s">
        <v>167</v>
      </c>
      <c r="BM205" s="225" t="s">
        <v>226</v>
      </c>
    </row>
    <row r="206" s="13" customFormat="1">
      <c r="A206" s="13"/>
      <c r="B206" s="239"/>
      <c r="C206" s="240"/>
      <c r="D206" s="232" t="s">
        <v>1375</v>
      </c>
      <c r="E206" s="241" t="s">
        <v>19</v>
      </c>
      <c r="F206" s="242" t="s">
        <v>2099</v>
      </c>
      <c r="G206" s="240"/>
      <c r="H206" s="241" t="s">
        <v>19</v>
      </c>
      <c r="I206" s="243"/>
      <c r="J206" s="240"/>
      <c r="K206" s="240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1375</v>
      </c>
      <c r="AU206" s="248" t="s">
        <v>82</v>
      </c>
      <c r="AV206" s="13" t="s">
        <v>80</v>
      </c>
      <c r="AW206" s="13" t="s">
        <v>35</v>
      </c>
      <c r="AX206" s="13" t="s">
        <v>73</v>
      </c>
      <c r="AY206" s="248" t="s">
        <v>160</v>
      </c>
    </row>
    <row r="207" s="14" customFormat="1">
      <c r="A207" s="14"/>
      <c r="B207" s="249"/>
      <c r="C207" s="250"/>
      <c r="D207" s="232" t="s">
        <v>1375</v>
      </c>
      <c r="E207" s="251" t="s">
        <v>19</v>
      </c>
      <c r="F207" s="252" t="s">
        <v>2100</v>
      </c>
      <c r="G207" s="250"/>
      <c r="H207" s="253">
        <v>9.8200000000000003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9" t="s">
        <v>1375</v>
      </c>
      <c r="AU207" s="259" t="s">
        <v>82</v>
      </c>
      <c r="AV207" s="14" t="s">
        <v>82</v>
      </c>
      <c r="AW207" s="14" t="s">
        <v>35</v>
      </c>
      <c r="AX207" s="14" t="s">
        <v>73</v>
      </c>
      <c r="AY207" s="259" t="s">
        <v>160</v>
      </c>
    </row>
    <row r="208" s="15" customFormat="1">
      <c r="A208" s="15"/>
      <c r="B208" s="260"/>
      <c r="C208" s="261"/>
      <c r="D208" s="232" t="s">
        <v>1375</v>
      </c>
      <c r="E208" s="262" t="s">
        <v>19</v>
      </c>
      <c r="F208" s="263" t="s">
        <v>1377</v>
      </c>
      <c r="G208" s="261"/>
      <c r="H208" s="264">
        <v>9.8200000000000003</v>
      </c>
      <c r="I208" s="265"/>
      <c r="J208" s="261"/>
      <c r="K208" s="261"/>
      <c r="L208" s="266"/>
      <c r="M208" s="267"/>
      <c r="N208" s="268"/>
      <c r="O208" s="268"/>
      <c r="P208" s="268"/>
      <c r="Q208" s="268"/>
      <c r="R208" s="268"/>
      <c r="S208" s="268"/>
      <c r="T208" s="269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0" t="s">
        <v>1375</v>
      </c>
      <c r="AU208" s="270" t="s">
        <v>82</v>
      </c>
      <c r="AV208" s="15" t="s">
        <v>167</v>
      </c>
      <c r="AW208" s="15" t="s">
        <v>35</v>
      </c>
      <c r="AX208" s="15" t="s">
        <v>80</v>
      </c>
      <c r="AY208" s="270" t="s">
        <v>160</v>
      </c>
    </row>
    <row r="209" s="2" customFormat="1" ht="24.15" customHeight="1">
      <c r="A209" s="40"/>
      <c r="B209" s="41"/>
      <c r="C209" s="271" t="s">
        <v>193</v>
      </c>
      <c r="D209" s="271" t="s">
        <v>1287</v>
      </c>
      <c r="E209" s="272" t="s">
        <v>2101</v>
      </c>
      <c r="F209" s="273" t="s">
        <v>2102</v>
      </c>
      <c r="G209" s="274" t="s">
        <v>184</v>
      </c>
      <c r="H209" s="275">
        <v>33.329999999999998</v>
      </c>
      <c r="I209" s="276"/>
      <c r="J209" s="277">
        <f>ROUND(I209*H209,2)</f>
        <v>0</v>
      </c>
      <c r="K209" s="273" t="s">
        <v>1372</v>
      </c>
      <c r="L209" s="278"/>
      <c r="M209" s="279" t="s">
        <v>19</v>
      </c>
      <c r="N209" s="280" t="s">
        <v>44</v>
      </c>
      <c r="O209" s="86"/>
      <c r="P209" s="223">
        <f>O209*H209</f>
        <v>0</v>
      </c>
      <c r="Q209" s="223">
        <v>0.070000000000000007</v>
      </c>
      <c r="R209" s="223">
        <f>Q209*H209</f>
        <v>2.3331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190</v>
      </c>
      <c r="AT209" s="225" t="s">
        <v>1287</v>
      </c>
      <c r="AU209" s="225" t="s">
        <v>82</v>
      </c>
      <c r="AY209" s="19" t="s">
        <v>160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80</v>
      </c>
      <c r="BK209" s="226">
        <f>ROUND(I209*H209,2)</f>
        <v>0</v>
      </c>
      <c r="BL209" s="19" t="s">
        <v>167</v>
      </c>
      <c r="BM209" s="225" t="s">
        <v>2103</v>
      </c>
    </row>
    <row r="210" s="13" customFormat="1">
      <c r="A210" s="13"/>
      <c r="B210" s="239"/>
      <c r="C210" s="240"/>
      <c r="D210" s="232" t="s">
        <v>1375</v>
      </c>
      <c r="E210" s="241" t="s">
        <v>19</v>
      </c>
      <c r="F210" s="242" t="s">
        <v>2095</v>
      </c>
      <c r="G210" s="240"/>
      <c r="H210" s="241" t="s">
        <v>19</v>
      </c>
      <c r="I210" s="243"/>
      <c r="J210" s="240"/>
      <c r="K210" s="240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1375</v>
      </c>
      <c r="AU210" s="248" t="s">
        <v>82</v>
      </c>
      <c r="AV210" s="13" t="s">
        <v>80</v>
      </c>
      <c r="AW210" s="13" t="s">
        <v>35</v>
      </c>
      <c r="AX210" s="13" t="s">
        <v>73</v>
      </c>
      <c r="AY210" s="248" t="s">
        <v>160</v>
      </c>
    </row>
    <row r="211" s="14" customFormat="1">
      <c r="A211" s="14"/>
      <c r="B211" s="249"/>
      <c r="C211" s="250"/>
      <c r="D211" s="232" t="s">
        <v>1375</v>
      </c>
      <c r="E211" s="251" t="s">
        <v>19</v>
      </c>
      <c r="F211" s="252" t="s">
        <v>2104</v>
      </c>
      <c r="G211" s="250"/>
      <c r="H211" s="253">
        <v>33.329999999999998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9" t="s">
        <v>1375</v>
      </c>
      <c r="AU211" s="259" t="s">
        <v>82</v>
      </c>
      <c r="AV211" s="14" t="s">
        <v>82</v>
      </c>
      <c r="AW211" s="14" t="s">
        <v>35</v>
      </c>
      <c r="AX211" s="14" t="s">
        <v>73</v>
      </c>
      <c r="AY211" s="259" t="s">
        <v>160</v>
      </c>
    </row>
    <row r="212" s="15" customFormat="1">
      <c r="A212" s="15"/>
      <c r="B212" s="260"/>
      <c r="C212" s="261"/>
      <c r="D212" s="232" t="s">
        <v>1375</v>
      </c>
      <c r="E212" s="262" t="s">
        <v>19</v>
      </c>
      <c r="F212" s="263" t="s">
        <v>1377</v>
      </c>
      <c r="G212" s="261"/>
      <c r="H212" s="264">
        <v>33.329999999999998</v>
      </c>
      <c r="I212" s="265"/>
      <c r="J212" s="261"/>
      <c r="K212" s="261"/>
      <c r="L212" s="266"/>
      <c r="M212" s="267"/>
      <c r="N212" s="268"/>
      <c r="O212" s="268"/>
      <c r="P212" s="268"/>
      <c r="Q212" s="268"/>
      <c r="R212" s="268"/>
      <c r="S212" s="268"/>
      <c r="T212" s="269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0" t="s">
        <v>1375</v>
      </c>
      <c r="AU212" s="270" t="s">
        <v>82</v>
      </c>
      <c r="AV212" s="15" t="s">
        <v>167</v>
      </c>
      <c r="AW212" s="15" t="s">
        <v>35</v>
      </c>
      <c r="AX212" s="15" t="s">
        <v>80</v>
      </c>
      <c r="AY212" s="270" t="s">
        <v>160</v>
      </c>
    </row>
    <row r="213" s="12" customFormat="1" ht="22.8" customHeight="1">
      <c r="A213" s="12"/>
      <c r="B213" s="198"/>
      <c r="C213" s="199"/>
      <c r="D213" s="200" t="s">
        <v>72</v>
      </c>
      <c r="E213" s="212" t="s">
        <v>281</v>
      </c>
      <c r="F213" s="212" t="s">
        <v>2105</v>
      </c>
      <c r="G213" s="199"/>
      <c r="H213" s="199"/>
      <c r="I213" s="202"/>
      <c r="J213" s="213">
        <f>BK213</f>
        <v>0</v>
      </c>
      <c r="K213" s="199"/>
      <c r="L213" s="204"/>
      <c r="M213" s="205"/>
      <c r="N213" s="206"/>
      <c r="O213" s="206"/>
      <c r="P213" s="207">
        <f>SUM(P214:P239)</f>
        <v>0</v>
      </c>
      <c r="Q213" s="206"/>
      <c r="R213" s="207">
        <f>SUM(R214:R239)</f>
        <v>8.489196999999999</v>
      </c>
      <c r="S213" s="206"/>
      <c r="T213" s="208">
        <f>SUM(T214:T239)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9" t="s">
        <v>80</v>
      </c>
      <c r="AT213" s="210" t="s">
        <v>72</v>
      </c>
      <c r="AU213" s="210" t="s">
        <v>80</v>
      </c>
      <c r="AY213" s="209" t="s">
        <v>160</v>
      </c>
      <c r="BK213" s="211">
        <f>SUM(BK214:BK239)</f>
        <v>0</v>
      </c>
    </row>
    <row r="214" s="2" customFormat="1" ht="24.15" customHeight="1">
      <c r="A214" s="40"/>
      <c r="B214" s="41"/>
      <c r="C214" s="214" t="s">
        <v>7</v>
      </c>
      <c r="D214" s="214" t="s">
        <v>163</v>
      </c>
      <c r="E214" s="215" t="s">
        <v>2106</v>
      </c>
      <c r="F214" s="216" t="s">
        <v>2107</v>
      </c>
      <c r="G214" s="217" t="s">
        <v>184</v>
      </c>
      <c r="H214" s="218">
        <v>12</v>
      </c>
      <c r="I214" s="219"/>
      <c r="J214" s="220">
        <f>ROUND(I214*H214,2)</f>
        <v>0</v>
      </c>
      <c r="K214" s="216" t="s">
        <v>1372</v>
      </c>
      <c r="L214" s="46"/>
      <c r="M214" s="221" t="s">
        <v>19</v>
      </c>
      <c r="N214" s="222" t="s">
        <v>44</v>
      </c>
      <c r="O214" s="86"/>
      <c r="P214" s="223">
        <f>O214*H214</f>
        <v>0</v>
      </c>
      <c r="Q214" s="223">
        <v>0.17488999999999999</v>
      </c>
      <c r="R214" s="223">
        <f>Q214*H214</f>
        <v>2.0986799999999999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167</v>
      </c>
      <c r="AT214" s="225" t="s">
        <v>163</v>
      </c>
      <c r="AU214" s="225" t="s">
        <v>82</v>
      </c>
      <c r="AY214" s="19" t="s">
        <v>160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80</v>
      </c>
      <c r="BK214" s="226">
        <f>ROUND(I214*H214,2)</f>
        <v>0</v>
      </c>
      <c r="BL214" s="19" t="s">
        <v>167</v>
      </c>
      <c r="BM214" s="225" t="s">
        <v>313</v>
      </c>
    </row>
    <row r="215" s="2" customFormat="1">
      <c r="A215" s="40"/>
      <c r="B215" s="41"/>
      <c r="C215" s="42"/>
      <c r="D215" s="237" t="s">
        <v>1373</v>
      </c>
      <c r="E215" s="42"/>
      <c r="F215" s="238" t="s">
        <v>2108</v>
      </c>
      <c r="G215" s="42"/>
      <c r="H215" s="42"/>
      <c r="I215" s="234"/>
      <c r="J215" s="42"/>
      <c r="K215" s="42"/>
      <c r="L215" s="46"/>
      <c r="M215" s="235"/>
      <c r="N215" s="236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1373</v>
      </c>
      <c r="AU215" s="19" t="s">
        <v>82</v>
      </c>
    </row>
    <row r="216" s="13" customFormat="1">
      <c r="A216" s="13"/>
      <c r="B216" s="239"/>
      <c r="C216" s="240"/>
      <c r="D216" s="232" t="s">
        <v>1375</v>
      </c>
      <c r="E216" s="241" t="s">
        <v>19</v>
      </c>
      <c r="F216" s="242" t="s">
        <v>2054</v>
      </c>
      <c r="G216" s="240"/>
      <c r="H216" s="241" t="s">
        <v>19</v>
      </c>
      <c r="I216" s="243"/>
      <c r="J216" s="240"/>
      <c r="K216" s="240"/>
      <c r="L216" s="244"/>
      <c r="M216" s="245"/>
      <c r="N216" s="246"/>
      <c r="O216" s="246"/>
      <c r="P216" s="246"/>
      <c r="Q216" s="246"/>
      <c r="R216" s="246"/>
      <c r="S216" s="246"/>
      <c r="T216" s="24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8" t="s">
        <v>1375</v>
      </c>
      <c r="AU216" s="248" t="s">
        <v>82</v>
      </c>
      <c r="AV216" s="13" t="s">
        <v>80</v>
      </c>
      <c r="AW216" s="13" t="s">
        <v>35</v>
      </c>
      <c r="AX216" s="13" t="s">
        <v>73</v>
      </c>
      <c r="AY216" s="248" t="s">
        <v>160</v>
      </c>
    </row>
    <row r="217" s="14" customFormat="1">
      <c r="A217" s="14"/>
      <c r="B217" s="249"/>
      <c r="C217" s="250"/>
      <c r="D217" s="232" t="s">
        <v>1375</v>
      </c>
      <c r="E217" s="251" t="s">
        <v>19</v>
      </c>
      <c r="F217" s="252" t="s">
        <v>8</v>
      </c>
      <c r="G217" s="250"/>
      <c r="H217" s="253">
        <v>12</v>
      </c>
      <c r="I217" s="254"/>
      <c r="J217" s="250"/>
      <c r="K217" s="250"/>
      <c r="L217" s="255"/>
      <c r="M217" s="256"/>
      <c r="N217" s="257"/>
      <c r="O217" s="257"/>
      <c r="P217" s="257"/>
      <c r="Q217" s="257"/>
      <c r="R217" s="257"/>
      <c r="S217" s="257"/>
      <c r="T217" s="258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9" t="s">
        <v>1375</v>
      </c>
      <c r="AU217" s="259" t="s">
        <v>82</v>
      </c>
      <c r="AV217" s="14" t="s">
        <v>82</v>
      </c>
      <c r="AW217" s="14" t="s">
        <v>35</v>
      </c>
      <c r="AX217" s="14" t="s">
        <v>73</v>
      </c>
      <c r="AY217" s="259" t="s">
        <v>160</v>
      </c>
    </row>
    <row r="218" s="15" customFormat="1">
      <c r="A218" s="15"/>
      <c r="B218" s="260"/>
      <c r="C218" s="261"/>
      <c r="D218" s="232" t="s">
        <v>1375</v>
      </c>
      <c r="E218" s="262" t="s">
        <v>19</v>
      </c>
      <c r="F218" s="263" t="s">
        <v>1377</v>
      </c>
      <c r="G218" s="261"/>
      <c r="H218" s="264">
        <v>12</v>
      </c>
      <c r="I218" s="265"/>
      <c r="J218" s="261"/>
      <c r="K218" s="261"/>
      <c r="L218" s="266"/>
      <c r="M218" s="267"/>
      <c r="N218" s="268"/>
      <c r="O218" s="268"/>
      <c r="P218" s="268"/>
      <c r="Q218" s="268"/>
      <c r="R218" s="268"/>
      <c r="S218" s="268"/>
      <c r="T218" s="269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0" t="s">
        <v>1375</v>
      </c>
      <c r="AU218" s="270" t="s">
        <v>82</v>
      </c>
      <c r="AV218" s="15" t="s">
        <v>167</v>
      </c>
      <c r="AW218" s="15" t="s">
        <v>35</v>
      </c>
      <c r="AX218" s="15" t="s">
        <v>80</v>
      </c>
      <c r="AY218" s="270" t="s">
        <v>160</v>
      </c>
    </row>
    <row r="219" s="2" customFormat="1" ht="24.15" customHeight="1">
      <c r="A219" s="40"/>
      <c r="B219" s="41"/>
      <c r="C219" s="214" t="s">
        <v>197</v>
      </c>
      <c r="D219" s="214" t="s">
        <v>163</v>
      </c>
      <c r="E219" s="215" t="s">
        <v>2109</v>
      </c>
      <c r="F219" s="216" t="s">
        <v>2110</v>
      </c>
      <c r="G219" s="217" t="s">
        <v>184</v>
      </c>
      <c r="H219" s="218">
        <v>35</v>
      </c>
      <c r="I219" s="219"/>
      <c r="J219" s="220">
        <f>ROUND(I219*H219,2)</f>
        <v>0</v>
      </c>
      <c r="K219" s="216" t="s">
        <v>1372</v>
      </c>
      <c r="L219" s="46"/>
      <c r="M219" s="221" t="s">
        <v>19</v>
      </c>
      <c r="N219" s="222" t="s">
        <v>44</v>
      </c>
      <c r="O219" s="86"/>
      <c r="P219" s="223">
        <f>O219*H219</f>
        <v>0</v>
      </c>
      <c r="Q219" s="223">
        <v>0.17488999999999999</v>
      </c>
      <c r="R219" s="223">
        <f>Q219*H219</f>
        <v>6.1211500000000001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167</v>
      </c>
      <c r="AT219" s="225" t="s">
        <v>163</v>
      </c>
      <c r="AU219" s="225" t="s">
        <v>82</v>
      </c>
      <c r="AY219" s="19" t="s">
        <v>160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80</v>
      </c>
      <c r="BK219" s="226">
        <f>ROUND(I219*H219,2)</f>
        <v>0</v>
      </c>
      <c r="BL219" s="19" t="s">
        <v>167</v>
      </c>
      <c r="BM219" s="225" t="s">
        <v>234</v>
      </c>
    </row>
    <row r="220" s="2" customFormat="1">
      <c r="A220" s="40"/>
      <c r="B220" s="41"/>
      <c r="C220" s="42"/>
      <c r="D220" s="237" t="s">
        <v>1373</v>
      </c>
      <c r="E220" s="42"/>
      <c r="F220" s="238" t="s">
        <v>2111</v>
      </c>
      <c r="G220" s="42"/>
      <c r="H220" s="42"/>
      <c r="I220" s="234"/>
      <c r="J220" s="42"/>
      <c r="K220" s="42"/>
      <c r="L220" s="46"/>
      <c r="M220" s="235"/>
      <c r="N220" s="236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1373</v>
      </c>
      <c r="AU220" s="19" t="s">
        <v>82</v>
      </c>
    </row>
    <row r="221" s="13" customFormat="1">
      <c r="A221" s="13"/>
      <c r="B221" s="239"/>
      <c r="C221" s="240"/>
      <c r="D221" s="232" t="s">
        <v>1375</v>
      </c>
      <c r="E221" s="241" t="s">
        <v>19</v>
      </c>
      <c r="F221" s="242" t="s">
        <v>2052</v>
      </c>
      <c r="G221" s="240"/>
      <c r="H221" s="241" t="s">
        <v>19</v>
      </c>
      <c r="I221" s="243"/>
      <c r="J221" s="240"/>
      <c r="K221" s="240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1375</v>
      </c>
      <c r="AU221" s="248" t="s">
        <v>82</v>
      </c>
      <c r="AV221" s="13" t="s">
        <v>80</v>
      </c>
      <c r="AW221" s="13" t="s">
        <v>35</v>
      </c>
      <c r="AX221" s="13" t="s">
        <v>73</v>
      </c>
      <c r="AY221" s="248" t="s">
        <v>160</v>
      </c>
    </row>
    <row r="222" s="14" customFormat="1">
      <c r="A222" s="14"/>
      <c r="B222" s="249"/>
      <c r="C222" s="250"/>
      <c r="D222" s="232" t="s">
        <v>1375</v>
      </c>
      <c r="E222" s="251" t="s">
        <v>19</v>
      </c>
      <c r="F222" s="252" t="s">
        <v>2112</v>
      </c>
      <c r="G222" s="250"/>
      <c r="H222" s="253">
        <v>35</v>
      </c>
      <c r="I222" s="254"/>
      <c r="J222" s="250"/>
      <c r="K222" s="250"/>
      <c r="L222" s="255"/>
      <c r="M222" s="256"/>
      <c r="N222" s="257"/>
      <c r="O222" s="257"/>
      <c r="P222" s="257"/>
      <c r="Q222" s="257"/>
      <c r="R222" s="257"/>
      <c r="S222" s="257"/>
      <c r="T222" s="25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9" t="s">
        <v>1375</v>
      </c>
      <c r="AU222" s="259" t="s">
        <v>82</v>
      </c>
      <c r="AV222" s="14" t="s">
        <v>82</v>
      </c>
      <c r="AW222" s="14" t="s">
        <v>35</v>
      </c>
      <c r="AX222" s="14" t="s">
        <v>73</v>
      </c>
      <c r="AY222" s="259" t="s">
        <v>160</v>
      </c>
    </row>
    <row r="223" s="15" customFormat="1">
      <c r="A223" s="15"/>
      <c r="B223" s="260"/>
      <c r="C223" s="261"/>
      <c r="D223" s="232" t="s">
        <v>1375</v>
      </c>
      <c r="E223" s="262" t="s">
        <v>19</v>
      </c>
      <c r="F223" s="263" t="s">
        <v>1377</v>
      </c>
      <c r="G223" s="261"/>
      <c r="H223" s="264">
        <v>35</v>
      </c>
      <c r="I223" s="265"/>
      <c r="J223" s="261"/>
      <c r="K223" s="261"/>
      <c r="L223" s="266"/>
      <c r="M223" s="267"/>
      <c r="N223" s="268"/>
      <c r="O223" s="268"/>
      <c r="P223" s="268"/>
      <c r="Q223" s="268"/>
      <c r="R223" s="268"/>
      <c r="S223" s="268"/>
      <c r="T223" s="269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0" t="s">
        <v>1375</v>
      </c>
      <c r="AU223" s="270" t="s">
        <v>82</v>
      </c>
      <c r="AV223" s="15" t="s">
        <v>167</v>
      </c>
      <c r="AW223" s="15" t="s">
        <v>35</v>
      </c>
      <c r="AX223" s="15" t="s">
        <v>80</v>
      </c>
      <c r="AY223" s="270" t="s">
        <v>160</v>
      </c>
    </row>
    <row r="224" s="2" customFormat="1" ht="24.15" customHeight="1">
      <c r="A224" s="40"/>
      <c r="B224" s="41"/>
      <c r="C224" s="271" t="s">
        <v>244</v>
      </c>
      <c r="D224" s="271" t="s">
        <v>1287</v>
      </c>
      <c r="E224" s="272" t="s">
        <v>2113</v>
      </c>
      <c r="F224" s="273" t="s">
        <v>2114</v>
      </c>
      <c r="G224" s="274" t="s">
        <v>184</v>
      </c>
      <c r="H224" s="275">
        <v>35.350000000000001</v>
      </c>
      <c r="I224" s="276"/>
      <c r="J224" s="277">
        <f>ROUND(I224*H224,2)</f>
        <v>0</v>
      </c>
      <c r="K224" s="273" t="s">
        <v>19</v>
      </c>
      <c r="L224" s="278"/>
      <c r="M224" s="279" t="s">
        <v>19</v>
      </c>
      <c r="N224" s="280" t="s">
        <v>44</v>
      </c>
      <c r="O224" s="86"/>
      <c r="P224" s="223">
        <f>O224*H224</f>
        <v>0</v>
      </c>
      <c r="Q224" s="223">
        <v>0.0051999999999999998</v>
      </c>
      <c r="R224" s="223">
        <f>Q224*H224</f>
        <v>0.18382000000000001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190</v>
      </c>
      <c r="AT224" s="225" t="s">
        <v>1287</v>
      </c>
      <c r="AU224" s="225" t="s">
        <v>82</v>
      </c>
      <c r="AY224" s="19" t="s">
        <v>160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80</v>
      </c>
      <c r="BK224" s="226">
        <f>ROUND(I224*H224,2)</f>
        <v>0</v>
      </c>
      <c r="BL224" s="19" t="s">
        <v>167</v>
      </c>
      <c r="BM224" s="225" t="s">
        <v>2115</v>
      </c>
    </row>
    <row r="225" s="13" customFormat="1">
      <c r="A225" s="13"/>
      <c r="B225" s="239"/>
      <c r="C225" s="240"/>
      <c r="D225" s="232" t="s">
        <v>1375</v>
      </c>
      <c r="E225" s="241" t="s">
        <v>19</v>
      </c>
      <c r="F225" s="242" t="s">
        <v>2052</v>
      </c>
      <c r="G225" s="240"/>
      <c r="H225" s="241" t="s">
        <v>19</v>
      </c>
      <c r="I225" s="243"/>
      <c r="J225" s="240"/>
      <c r="K225" s="240"/>
      <c r="L225" s="244"/>
      <c r="M225" s="245"/>
      <c r="N225" s="246"/>
      <c r="O225" s="246"/>
      <c r="P225" s="246"/>
      <c r="Q225" s="246"/>
      <c r="R225" s="246"/>
      <c r="S225" s="246"/>
      <c r="T225" s="24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8" t="s">
        <v>1375</v>
      </c>
      <c r="AU225" s="248" t="s">
        <v>82</v>
      </c>
      <c r="AV225" s="13" t="s">
        <v>80</v>
      </c>
      <c r="AW225" s="13" t="s">
        <v>35</v>
      </c>
      <c r="AX225" s="13" t="s">
        <v>73</v>
      </c>
      <c r="AY225" s="248" t="s">
        <v>160</v>
      </c>
    </row>
    <row r="226" s="14" customFormat="1">
      <c r="A226" s="14"/>
      <c r="B226" s="249"/>
      <c r="C226" s="250"/>
      <c r="D226" s="232" t="s">
        <v>1375</v>
      </c>
      <c r="E226" s="251" t="s">
        <v>19</v>
      </c>
      <c r="F226" s="252" t="s">
        <v>2116</v>
      </c>
      <c r="G226" s="250"/>
      <c r="H226" s="253">
        <v>35.350000000000001</v>
      </c>
      <c r="I226" s="254"/>
      <c r="J226" s="250"/>
      <c r="K226" s="250"/>
      <c r="L226" s="255"/>
      <c r="M226" s="256"/>
      <c r="N226" s="257"/>
      <c r="O226" s="257"/>
      <c r="P226" s="257"/>
      <c r="Q226" s="257"/>
      <c r="R226" s="257"/>
      <c r="S226" s="257"/>
      <c r="T226" s="25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9" t="s">
        <v>1375</v>
      </c>
      <c r="AU226" s="259" t="s">
        <v>82</v>
      </c>
      <c r="AV226" s="14" t="s">
        <v>82</v>
      </c>
      <c r="AW226" s="14" t="s">
        <v>35</v>
      </c>
      <c r="AX226" s="14" t="s">
        <v>73</v>
      </c>
      <c r="AY226" s="259" t="s">
        <v>160</v>
      </c>
    </row>
    <row r="227" s="15" customFormat="1">
      <c r="A227" s="15"/>
      <c r="B227" s="260"/>
      <c r="C227" s="261"/>
      <c r="D227" s="232" t="s">
        <v>1375</v>
      </c>
      <c r="E227" s="262" t="s">
        <v>19</v>
      </c>
      <c r="F227" s="263" t="s">
        <v>1377</v>
      </c>
      <c r="G227" s="261"/>
      <c r="H227" s="264">
        <v>35.350000000000001</v>
      </c>
      <c r="I227" s="265"/>
      <c r="J227" s="261"/>
      <c r="K227" s="261"/>
      <c r="L227" s="266"/>
      <c r="M227" s="267"/>
      <c r="N227" s="268"/>
      <c r="O227" s="268"/>
      <c r="P227" s="268"/>
      <c r="Q227" s="268"/>
      <c r="R227" s="268"/>
      <c r="S227" s="268"/>
      <c r="T227" s="269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0" t="s">
        <v>1375</v>
      </c>
      <c r="AU227" s="270" t="s">
        <v>82</v>
      </c>
      <c r="AV227" s="15" t="s">
        <v>167</v>
      </c>
      <c r="AW227" s="15" t="s">
        <v>35</v>
      </c>
      <c r="AX227" s="15" t="s">
        <v>80</v>
      </c>
      <c r="AY227" s="270" t="s">
        <v>160</v>
      </c>
    </row>
    <row r="228" s="2" customFormat="1" ht="16.5" customHeight="1">
      <c r="A228" s="40"/>
      <c r="B228" s="41"/>
      <c r="C228" s="271" t="s">
        <v>200</v>
      </c>
      <c r="D228" s="271" t="s">
        <v>1287</v>
      </c>
      <c r="E228" s="272" t="s">
        <v>2117</v>
      </c>
      <c r="F228" s="273" t="s">
        <v>2118</v>
      </c>
      <c r="G228" s="274" t="s">
        <v>184</v>
      </c>
      <c r="H228" s="275">
        <v>12.119999999999999</v>
      </c>
      <c r="I228" s="276"/>
      <c r="J228" s="277">
        <f>ROUND(I228*H228,2)</f>
        <v>0</v>
      </c>
      <c r="K228" s="273" t="s">
        <v>19</v>
      </c>
      <c r="L228" s="278"/>
      <c r="M228" s="279" t="s">
        <v>19</v>
      </c>
      <c r="N228" s="280" t="s">
        <v>44</v>
      </c>
      <c r="O228" s="86"/>
      <c r="P228" s="223">
        <f>O228*H228</f>
        <v>0</v>
      </c>
      <c r="Q228" s="223">
        <v>0.0043</v>
      </c>
      <c r="R228" s="223">
        <f>Q228*H228</f>
        <v>0.052115999999999996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190</v>
      </c>
      <c r="AT228" s="225" t="s">
        <v>1287</v>
      </c>
      <c r="AU228" s="225" t="s">
        <v>82</v>
      </c>
      <c r="AY228" s="19" t="s">
        <v>160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80</v>
      </c>
      <c r="BK228" s="226">
        <f>ROUND(I228*H228,2)</f>
        <v>0</v>
      </c>
      <c r="BL228" s="19" t="s">
        <v>167</v>
      </c>
      <c r="BM228" s="225" t="s">
        <v>2119</v>
      </c>
    </row>
    <row r="229" s="13" customFormat="1">
      <c r="A229" s="13"/>
      <c r="B229" s="239"/>
      <c r="C229" s="240"/>
      <c r="D229" s="232" t="s">
        <v>1375</v>
      </c>
      <c r="E229" s="241" t="s">
        <v>19</v>
      </c>
      <c r="F229" s="242" t="s">
        <v>2054</v>
      </c>
      <c r="G229" s="240"/>
      <c r="H229" s="241" t="s">
        <v>19</v>
      </c>
      <c r="I229" s="243"/>
      <c r="J229" s="240"/>
      <c r="K229" s="240"/>
      <c r="L229" s="244"/>
      <c r="M229" s="245"/>
      <c r="N229" s="246"/>
      <c r="O229" s="246"/>
      <c r="P229" s="246"/>
      <c r="Q229" s="246"/>
      <c r="R229" s="246"/>
      <c r="S229" s="246"/>
      <c r="T229" s="24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8" t="s">
        <v>1375</v>
      </c>
      <c r="AU229" s="248" t="s">
        <v>82</v>
      </c>
      <c r="AV229" s="13" t="s">
        <v>80</v>
      </c>
      <c r="AW229" s="13" t="s">
        <v>35</v>
      </c>
      <c r="AX229" s="13" t="s">
        <v>73</v>
      </c>
      <c r="AY229" s="248" t="s">
        <v>160</v>
      </c>
    </row>
    <row r="230" s="14" customFormat="1">
      <c r="A230" s="14"/>
      <c r="B230" s="249"/>
      <c r="C230" s="250"/>
      <c r="D230" s="232" t="s">
        <v>1375</v>
      </c>
      <c r="E230" s="251" t="s">
        <v>19</v>
      </c>
      <c r="F230" s="252" t="s">
        <v>2120</v>
      </c>
      <c r="G230" s="250"/>
      <c r="H230" s="253">
        <v>12.119999999999999</v>
      </c>
      <c r="I230" s="254"/>
      <c r="J230" s="250"/>
      <c r="K230" s="250"/>
      <c r="L230" s="255"/>
      <c r="M230" s="256"/>
      <c r="N230" s="257"/>
      <c r="O230" s="257"/>
      <c r="P230" s="257"/>
      <c r="Q230" s="257"/>
      <c r="R230" s="257"/>
      <c r="S230" s="257"/>
      <c r="T230" s="25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9" t="s">
        <v>1375</v>
      </c>
      <c r="AU230" s="259" t="s">
        <v>82</v>
      </c>
      <c r="AV230" s="14" t="s">
        <v>82</v>
      </c>
      <c r="AW230" s="14" t="s">
        <v>35</v>
      </c>
      <c r="AX230" s="14" t="s">
        <v>73</v>
      </c>
      <c r="AY230" s="259" t="s">
        <v>160</v>
      </c>
    </row>
    <row r="231" s="15" customFormat="1">
      <c r="A231" s="15"/>
      <c r="B231" s="260"/>
      <c r="C231" s="261"/>
      <c r="D231" s="232" t="s">
        <v>1375</v>
      </c>
      <c r="E231" s="262" t="s">
        <v>19</v>
      </c>
      <c r="F231" s="263" t="s">
        <v>1377</v>
      </c>
      <c r="G231" s="261"/>
      <c r="H231" s="264">
        <v>12.119999999999999</v>
      </c>
      <c r="I231" s="265"/>
      <c r="J231" s="261"/>
      <c r="K231" s="261"/>
      <c r="L231" s="266"/>
      <c r="M231" s="267"/>
      <c r="N231" s="268"/>
      <c r="O231" s="268"/>
      <c r="P231" s="268"/>
      <c r="Q231" s="268"/>
      <c r="R231" s="268"/>
      <c r="S231" s="268"/>
      <c r="T231" s="269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0" t="s">
        <v>1375</v>
      </c>
      <c r="AU231" s="270" t="s">
        <v>82</v>
      </c>
      <c r="AV231" s="15" t="s">
        <v>167</v>
      </c>
      <c r="AW231" s="15" t="s">
        <v>35</v>
      </c>
      <c r="AX231" s="15" t="s">
        <v>80</v>
      </c>
      <c r="AY231" s="270" t="s">
        <v>160</v>
      </c>
    </row>
    <row r="232" s="2" customFormat="1" ht="16.5" customHeight="1">
      <c r="A232" s="40"/>
      <c r="B232" s="41"/>
      <c r="C232" s="271" t="s">
        <v>253</v>
      </c>
      <c r="D232" s="271" t="s">
        <v>1287</v>
      </c>
      <c r="E232" s="272" t="s">
        <v>2121</v>
      </c>
      <c r="F232" s="273" t="s">
        <v>2122</v>
      </c>
      <c r="G232" s="274" t="s">
        <v>184</v>
      </c>
      <c r="H232" s="275">
        <v>8.0800000000000001</v>
      </c>
      <c r="I232" s="276"/>
      <c r="J232" s="277">
        <f>ROUND(I232*H232,2)</f>
        <v>0</v>
      </c>
      <c r="K232" s="273" t="s">
        <v>19</v>
      </c>
      <c r="L232" s="278"/>
      <c r="M232" s="279" t="s">
        <v>19</v>
      </c>
      <c r="N232" s="280" t="s">
        <v>44</v>
      </c>
      <c r="O232" s="86"/>
      <c r="P232" s="223">
        <f>O232*H232</f>
        <v>0</v>
      </c>
      <c r="Q232" s="223">
        <v>0.00020000000000000001</v>
      </c>
      <c r="R232" s="223">
        <f>Q232*H232</f>
        <v>0.001616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190</v>
      </c>
      <c r="AT232" s="225" t="s">
        <v>1287</v>
      </c>
      <c r="AU232" s="225" t="s">
        <v>82</v>
      </c>
      <c r="AY232" s="19" t="s">
        <v>160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80</v>
      </c>
      <c r="BK232" s="226">
        <f>ROUND(I232*H232,2)</f>
        <v>0</v>
      </c>
      <c r="BL232" s="19" t="s">
        <v>167</v>
      </c>
      <c r="BM232" s="225" t="s">
        <v>2123</v>
      </c>
    </row>
    <row r="233" s="13" customFormat="1">
      <c r="A233" s="13"/>
      <c r="B233" s="239"/>
      <c r="C233" s="240"/>
      <c r="D233" s="232" t="s">
        <v>1375</v>
      </c>
      <c r="E233" s="241" t="s">
        <v>19</v>
      </c>
      <c r="F233" s="242" t="s">
        <v>2054</v>
      </c>
      <c r="G233" s="240"/>
      <c r="H233" s="241" t="s">
        <v>19</v>
      </c>
      <c r="I233" s="243"/>
      <c r="J233" s="240"/>
      <c r="K233" s="240"/>
      <c r="L233" s="244"/>
      <c r="M233" s="245"/>
      <c r="N233" s="246"/>
      <c r="O233" s="246"/>
      <c r="P233" s="246"/>
      <c r="Q233" s="246"/>
      <c r="R233" s="246"/>
      <c r="S233" s="246"/>
      <c r="T233" s="24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8" t="s">
        <v>1375</v>
      </c>
      <c r="AU233" s="248" t="s">
        <v>82</v>
      </c>
      <c r="AV233" s="13" t="s">
        <v>80</v>
      </c>
      <c r="AW233" s="13" t="s">
        <v>35</v>
      </c>
      <c r="AX233" s="13" t="s">
        <v>73</v>
      </c>
      <c r="AY233" s="248" t="s">
        <v>160</v>
      </c>
    </row>
    <row r="234" s="14" customFormat="1">
      <c r="A234" s="14"/>
      <c r="B234" s="249"/>
      <c r="C234" s="250"/>
      <c r="D234" s="232" t="s">
        <v>1375</v>
      </c>
      <c r="E234" s="251" t="s">
        <v>19</v>
      </c>
      <c r="F234" s="252" t="s">
        <v>2124</v>
      </c>
      <c r="G234" s="250"/>
      <c r="H234" s="253">
        <v>8.0800000000000001</v>
      </c>
      <c r="I234" s="254"/>
      <c r="J234" s="250"/>
      <c r="K234" s="250"/>
      <c r="L234" s="255"/>
      <c r="M234" s="256"/>
      <c r="N234" s="257"/>
      <c r="O234" s="257"/>
      <c r="P234" s="257"/>
      <c r="Q234" s="257"/>
      <c r="R234" s="257"/>
      <c r="S234" s="257"/>
      <c r="T234" s="25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9" t="s">
        <v>1375</v>
      </c>
      <c r="AU234" s="259" t="s">
        <v>82</v>
      </c>
      <c r="AV234" s="14" t="s">
        <v>82</v>
      </c>
      <c r="AW234" s="14" t="s">
        <v>35</v>
      </c>
      <c r="AX234" s="14" t="s">
        <v>73</v>
      </c>
      <c r="AY234" s="259" t="s">
        <v>160</v>
      </c>
    </row>
    <row r="235" s="15" customFormat="1">
      <c r="A235" s="15"/>
      <c r="B235" s="260"/>
      <c r="C235" s="261"/>
      <c r="D235" s="232" t="s">
        <v>1375</v>
      </c>
      <c r="E235" s="262" t="s">
        <v>19</v>
      </c>
      <c r="F235" s="263" t="s">
        <v>1377</v>
      </c>
      <c r="G235" s="261"/>
      <c r="H235" s="264">
        <v>8.0800000000000001</v>
      </c>
      <c r="I235" s="265"/>
      <c r="J235" s="261"/>
      <c r="K235" s="261"/>
      <c r="L235" s="266"/>
      <c r="M235" s="267"/>
      <c r="N235" s="268"/>
      <c r="O235" s="268"/>
      <c r="P235" s="268"/>
      <c r="Q235" s="268"/>
      <c r="R235" s="268"/>
      <c r="S235" s="268"/>
      <c r="T235" s="269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0" t="s">
        <v>1375</v>
      </c>
      <c r="AU235" s="270" t="s">
        <v>82</v>
      </c>
      <c r="AV235" s="15" t="s">
        <v>167</v>
      </c>
      <c r="AW235" s="15" t="s">
        <v>35</v>
      </c>
      <c r="AX235" s="15" t="s">
        <v>80</v>
      </c>
      <c r="AY235" s="270" t="s">
        <v>160</v>
      </c>
    </row>
    <row r="236" s="2" customFormat="1" ht="16.5" customHeight="1">
      <c r="A236" s="40"/>
      <c r="B236" s="41"/>
      <c r="C236" s="271" t="s">
        <v>204</v>
      </c>
      <c r="D236" s="271" t="s">
        <v>1287</v>
      </c>
      <c r="E236" s="272" t="s">
        <v>2125</v>
      </c>
      <c r="F236" s="273" t="s">
        <v>2126</v>
      </c>
      <c r="G236" s="274" t="s">
        <v>184</v>
      </c>
      <c r="H236" s="275">
        <v>35.350000000000001</v>
      </c>
      <c r="I236" s="276"/>
      <c r="J236" s="277">
        <f>ROUND(I236*H236,2)</f>
        <v>0</v>
      </c>
      <c r="K236" s="273" t="s">
        <v>19</v>
      </c>
      <c r="L236" s="278"/>
      <c r="M236" s="279" t="s">
        <v>19</v>
      </c>
      <c r="N236" s="280" t="s">
        <v>44</v>
      </c>
      <c r="O236" s="86"/>
      <c r="P236" s="223">
        <f>O236*H236</f>
        <v>0</v>
      </c>
      <c r="Q236" s="223">
        <v>0.00089999999999999998</v>
      </c>
      <c r="R236" s="223">
        <f>Q236*H236</f>
        <v>0.031815000000000003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190</v>
      </c>
      <c r="AT236" s="225" t="s">
        <v>1287</v>
      </c>
      <c r="AU236" s="225" t="s">
        <v>82</v>
      </c>
      <c r="AY236" s="19" t="s">
        <v>160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80</v>
      </c>
      <c r="BK236" s="226">
        <f>ROUND(I236*H236,2)</f>
        <v>0</v>
      </c>
      <c r="BL236" s="19" t="s">
        <v>167</v>
      </c>
      <c r="BM236" s="225" t="s">
        <v>2127</v>
      </c>
    </row>
    <row r="237" s="13" customFormat="1">
      <c r="A237" s="13"/>
      <c r="B237" s="239"/>
      <c r="C237" s="240"/>
      <c r="D237" s="232" t="s">
        <v>1375</v>
      </c>
      <c r="E237" s="241" t="s">
        <v>19</v>
      </c>
      <c r="F237" s="242" t="s">
        <v>2052</v>
      </c>
      <c r="G237" s="240"/>
      <c r="H237" s="241" t="s">
        <v>19</v>
      </c>
      <c r="I237" s="243"/>
      <c r="J237" s="240"/>
      <c r="K237" s="240"/>
      <c r="L237" s="244"/>
      <c r="M237" s="245"/>
      <c r="N237" s="246"/>
      <c r="O237" s="246"/>
      <c r="P237" s="246"/>
      <c r="Q237" s="246"/>
      <c r="R237" s="246"/>
      <c r="S237" s="246"/>
      <c r="T237" s="24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8" t="s">
        <v>1375</v>
      </c>
      <c r="AU237" s="248" t="s">
        <v>82</v>
      </c>
      <c r="AV237" s="13" t="s">
        <v>80</v>
      </c>
      <c r="AW237" s="13" t="s">
        <v>35</v>
      </c>
      <c r="AX237" s="13" t="s">
        <v>73</v>
      </c>
      <c r="AY237" s="248" t="s">
        <v>160</v>
      </c>
    </row>
    <row r="238" s="14" customFormat="1">
      <c r="A238" s="14"/>
      <c r="B238" s="249"/>
      <c r="C238" s="250"/>
      <c r="D238" s="232" t="s">
        <v>1375</v>
      </c>
      <c r="E238" s="251" t="s">
        <v>19</v>
      </c>
      <c r="F238" s="252" t="s">
        <v>2116</v>
      </c>
      <c r="G238" s="250"/>
      <c r="H238" s="253">
        <v>35.350000000000001</v>
      </c>
      <c r="I238" s="254"/>
      <c r="J238" s="250"/>
      <c r="K238" s="250"/>
      <c r="L238" s="255"/>
      <c r="M238" s="256"/>
      <c r="N238" s="257"/>
      <c r="O238" s="257"/>
      <c r="P238" s="257"/>
      <c r="Q238" s="257"/>
      <c r="R238" s="257"/>
      <c r="S238" s="257"/>
      <c r="T238" s="25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9" t="s">
        <v>1375</v>
      </c>
      <c r="AU238" s="259" t="s">
        <v>82</v>
      </c>
      <c r="AV238" s="14" t="s">
        <v>82</v>
      </c>
      <c r="AW238" s="14" t="s">
        <v>35</v>
      </c>
      <c r="AX238" s="14" t="s">
        <v>73</v>
      </c>
      <c r="AY238" s="259" t="s">
        <v>160</v>
      </c>
    </row>
    <row r="239" s="15" customFormat="1">
      <c r="A239" s="15"/>
      <c r="B239" s="260"/>
      <c r="C239" s="261"/>
      <c r="D239" s="232" t="s">
        <v>1375</v>
      </c>
      <c r="E239" s="262" t="s">
        <v>19</v>
      </c>
      <c r="F239" s="263" t="s">
        <v>1377</v>
      </c>
      <c r="G239" s="261"/>
      <c r="H239" s="264">
        <v>35.350000000000001</v>
      </c>
      <c r="I239" s="265"/>
      <c r="J239" s="261"/>
      <c r="K239" s="261"/>
      <c r="L239" s="266"/>
      <c r="M239" s="267"/>
      <c r="N239" s="268"/>
      <c r="O239" s="268"/>
      <c r="P239" s="268"/>
      <c r="Q239" s="268"/>
      <c r="R239" s="268"/>
      <c r="S239" s="268"/>
      <c r="T239" s="269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0" t="s">
        <v>1375</v>
      </c>
      <c r="AU239" s="270" t="s">
        <v>82</v>
      </c>
      <c r="AV239" s="15" t="s">
        <v>167</v>
      </c>
      <c r="AW239" s="15" t="s">
        <v>35</v>
      </c>
      <c r="AX239" s="15" t="s">
        <v>80</v>
      </c>
      <c r="AY239" s="270" t="s">
        <v>160</v>
      </c>
    </row>
    <row r="240" s="12" customFormat="1" ht="22.8" customHeight="1">
      <c r="A240" s="12"/>
      <c r="B240" s="198"/>
      <c r="C240" s="199"/>
      <c r="D240" s="200" t="s">
        <v>72</v>
      </c>
      <c r="E240" s="212" t="s">
        <v>354</v>
      </c>
      <c r="F240" s="212" t="s">
        <v>1535</v>
      </c>
      <c r="G240" s="199"/>
      <c r="H240" s="199"/>
      <c r="I240" s="202"/>
      <c r="J240" s="213">
        <f>BK240</f>
        <v>0</v>
      </c>
      <c r="K240" s="199"/>
      <c r="L240" s="204"/>
      <c r="M240" s="205"/>
      <c r="N240" s="206"/>
      <c r="O240" s="206"/>
      <c r="P240" s="207">
        <f>SUM(P241:P249)</f>
        <v>0</v>
      </c>
      <c r="Q240" s="206"/>
      <c r="R240" s="207">
        <f>SUM(R241:R249)</f>
        <v>0</v>
      </c>
      <c r="S240" s="206"/>
      <c r="T240" s="208">
        <f>SUM(T241:T249)</f>
        <v>1.4810099999999999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9" t="s">
        <v>80</v>
      </c>
      <c r="AT240" s="210" t="s">
        <v>72</v>
      </c>
      <c r="AU240" s="210" t="s">
        <v>80</v>
      </c>
      <c r="AY240" s="209" t="s">
        <v>160</v>
      </c>
      <c r="BK240" s="211">
        <f>SUM(BK241:BK249)</f>
        <v>0</v>
      </c>
    </row>
    <row r="241" s="2" customFormat="1" ht="21.75" customHeight="1">
      <c r="A241" s="40"/>
      <c r="B241" s="41"/>
      <c r="C241" s="214" t="s">
        <v>260</v>
      </c>
      <c r="D241" s="214" t="s">
        <v>163</v>
      </c>
      <c r="E241" s="215" t="s">
        <v>2128</v>
      </c>
      <c r="F241" s="216" t="s">
        <v>2129</v>
      </c>
      <c r="G241" s="217" t="s">
        <v>166</v>
      </c>
      <c r="H241" s="218">
        <v>9.8200000000000003</v>
      </c>
      <c r="I241" s="219"/>
      <c r="J241" s="220">
        <f>ROUND(I241*H241,2)</f>
        <v>0</v>
      </c>
      <c r="K241" s="216" t="s">
        <v>1372</v>
      </c>
      <c r="L241" s="46"/>
      <c r="M241" s="221" t="s">
        <v>19</v>
      </c>
      <c r="N241" s="222" t="s">
        <v>44</v>
      </c>
      <c r="O241" s="86"/>
      <c r="P241" s="223">
        <f>O241*H241</f>
        <v>0</v>
      </c>
      <c r="Q241" s="223">
        <v>0</v>
      </c>
      <c r="R241" s="223">
        <f>Q241*H241</f>
        <v>0</v>
      </c>
      <c r="S241" s="223">
        <v>0.058000000000000003</v>
      </c>
      <c r="T241" s="224">
        <f>S241*H241</f>
        <v>0.56956000000000007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167</v>
      </c>
      <c r="AT241" s="225" t="s">
        <v>163</v>
      </c>
      <c r="AU241" s="225" t="s">
        <v>82</v>
      </c>
      <c r="AY241" s="19" t="s">
        <v>160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80</v>
      </c>
      <c r="BK241" s="226">
        <f>ROUND(I241*H241,2)</f>
        <v>0</v>
      </c>
      <c r="BL241" s="19" t="s">
        <v>167</v>
      </c>
      <c r="BM241" s="225" t="s">
        <v>362</v>
      </c>
    </row>
    <row r="242" s="2" customFormat="1">
      <c r="A242" s="40"/>
      <c r="B242" s="41"/>
      <c r="C242" s="42"/>
      <c r="D242" s="237" t="s">
        <v>1373</v>
      </c>
      <c r="E242" s="42"/>
      <c r="F242" s="238" t="s">
        <v>2130</v>
      </c>
      <c r="G242" s="42"/>
      <c r="H242" s="42"/>
      <c r="I242" s="234"/>
      <c r="J242" s="42"/>
      <c r="K242" s="42"/>
      <c r="L242" s="46"/>
      <c r="M242" s="235"/>
      <c r="N242" s="236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1373</v>
      </c>
      <c r="AU242" s="19" t="s">
        <v>82</v>
      </c>
    </row>
    <row r="243" s="13" customFormat="1">
      <c r="A243" s="13"/>
      <c r="B243" s="239"/>
      <c r="C243" s="240"/>
      <c r="D243" s="232" t="s">
        <v>1375</v>
      </c>
      <c r="E243" s="241" t="s">
        <v>19</v>
      </c>
      <c r="F243" s="242" t="s">
        <v>2099</v>
      </c>
      <c r="G243" s="240"/>
      <c r="H243" s="241" t="s">
        <v>19</v>
      </c>
      <c r="I243" s="243"/>
      <c r="J243" s="240"/>
      <c r="K243" s="240"/>
      <c r="L243" s="244"/>
      <c r="M243" s="245"/>
      <c r="N243" s="246"/>
      <c r="O243" s="246"/>
      <c r="P243" s="246"/>
      <c r="Q243" s="246"/>
      <c r="R243" s="246"/>
      <c r="S243" s="246"/>
      <c r="T243" s="24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8" t="s">
        <v>1375</v>
      </c>
      <c r="AU243" s="248" t="s">
        <v>82</v>
      </c>
      <c r="AV243" s="13" t="s">
        <v>80</v>
      </c>
      <c r="AW243" s="13" t="s">
        <v>35</v>
      </c>
      <c r="AX243" s="13" t="s">
        <v>73</v>
      </c>
      <c r="AY243" s="248" t="s">
        <v>160</v>
      </c>
    </row>
    <row r="244" s="14" customFormat="1">
      <c r="A244" s="14"/>
      <c r="B244" s="249"/>
      <c r="C244" s="250"/>
      <c r="D244" s="232" t="s">
        <v>1375</v>
      </c>
      <c r="E244" s="251" t="s">
        <v>19</v>
      </c>
      <c r="F244" s="252" t="s">
        <v>2100</v>
      </c>
      <c r="G244" s="250"/>
      <c r="H244" s="253">
        <v>9.8200000000000003</v>
      </c>
      <c r="I244" s="254"/>
      <c r="J244" s="250"/>
      <c r="K244" s="250"/>
      <c r="L244" s="255"/>
      <c r="M244" s="256"/>
      <c r="N244" s="257"/>
      <c r="O244" s="257"/>
      <c r="P244" s="257"/>
      <c r="Q244" s="257"/>
      <c r="R244" s="257"/>
      <c r="S244" s="257"/>
      <c r="T244" s="258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9" t="s">
        <v>1375</v>
      </c>
      <c r="AU244" s="259" t="s">
        <v>82</v>
      </c>
      <c r="AV244" s="14" t="s">
        <v>82</v>
      </c>
      <c r="AW244" s="14" t="s">
        <v>35</v>
      </c>
      <c r="AX244" s="14" t="s">
        <v>73</v>
      </c>
      <c r="AY244" s="259" t="s">
        <v>160</v>
      </c>
    </row>
    <row r="245" s="15" customFormat="1">
      <c r="A245" s="15"/>
      <c r="B245" s="260"/>
      <c r="C245" s="261"/>
      <c r="D245" s="232" t="s">
        <v>1375</v>
      </c>
      <c r="E245" s="262" t="s">
        <v>19</v>
      </c>
      <c r="F245" s="263" t="s">
        <v>1377</v>
      </c>
      <c r="G245" s="261"/>
      <c r="H245" s="264">
        <v>9.8200000000000003</v>
      </c>
      <c r="I245" s="265"/>
      <c r="J245" s="261"/>
      <c r="K245" s="261"/>
      <c r="L245" s="266"/>
      <c r="M245" s="267"/>
      <c r="N245" s="268"/>
      <c r="O245" s="268"/>
      <c r="P245" s="268"/>
      <c r="Q245" s="268"/>
      <c r="R245" s="268"/>
      <c r="S245" s="268"/>
      <c r="T245" s="269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0" t="s">
        <v>1375</v>
      </c>
      <c r="AU245" s="270" t="s">
        <v>82</v>
      </c>
      <c r="AV245" s="15" t="s">
        <v>167</v>
      </c>
      <c r="AW245" s="15" t="s">
        <v>35</v>
      </c>
      <c r="AX245" s="15" t="s">
        <v>80</v>
      </c>
      <c r="AY245" s="270" t="s">
        <v>160</v>
      </c>
    </row>
    <row r="246" s="2" customFormat="1" ht="16.5" customHeight="1">
      <c r="A246" s="40"/>
      <c r="B246" s="41"/>
      <c r="C246" s="214" t="s">
        <v>207</v>
      </c>
      <c r="D246" s="214" t="s">
        <v>163</v>
      </c>
      <c r="E246" s="215" t="s">
        <v>2131</v>
      </c>
      <c r="F246" s="216" t="s">
        <v>2132</v>
      </c>
      <c r="G246" s="217" t="s">
        <v>166</v>
      </c>
      <c r="H246" s="218">
        <v>91.144999999999996</v>
      </c>
      <c r="I246" s="219"/>
      <c r="J246" s="220">
        <f>ROUND(I246*H246,2)</f>
        <v>0</v>
      </c>
      <c r="K246" s="216" t="s">
        <v>19</v>
      </c>
      <c r="L246" s="46"/>
      <c r="M246" s="221" t="s">
        <v>19</v>
      </c>
      <c r="N246" s="222" t="s">
        <v>44</v>
      </c>
      <c r="O246" s="86"/>
      <c r="P246" s="223">
        <f>O246*H246</f>
        <v>0</v>
      </c>
      <c r="Q246" s="223">
        <v>0</v>
      </c>
      <c r="R246" s="223">
        <f>Q246*H246</f>
        <v>0</v>
      </c>
      <c r="S246" s="223">
        <v>0.01</v>
      </c>
      <c r="T246" s="224">
        <f>S246*H246</f>
        <v>0.91144999999999998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167</v>
      </c>
      <c r="AT246" s="225" t="s">
        <v>163</v>
      </c>
      <c r="AU246" s="225" t="s">
        <v>82</v>
      </c>
      <c r="AY246" s="19" t="s">
        <v>160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80</v>
      </c>
      <c r="BK246" s="226">
        <f>ROUND(I246*H246,2)</f>
        <v>0</v>
      </c>
      <c r="BL246" s="19" t="s">
        <v>167</v>
      </c>
      <c r="BM246" s="225" t="s">
        <v>266</v>
      </c>
    </row>
    <row r="247" s="13" customFormat="1">
      <c r="A247" s="13"/>
      <c r="B247" s="239"/>
      <c r="C247" s="240"/>
      <c r="D247" s="232" t="s">
        <v>1375</v>
      </c>
      <c r="E247" s="241" t="s">
        <v>19</v>
      </c>
      <c r="F247" s="242" t="s">
        <v>2133</v>
      </c>
      <c r="G247" s="240"/>
      <c r="H247" s="241" t="s">
        <v>19</v>
      </c>
      <c r="I247" s="243"/>
      <c r="J247" s="240"/>
      <c r="K247" s="240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1375</v>
      </c>
      <c r="AU247" s="248" t="s">
        <v>82</v>
      </c>
      <c r="AV247" s="13" t="s">
        <v>80</v>
      </c>
      <c r="AW247" s="13" t="s">
        <v>35</v>
      </c>
      <c r="AX247" s="13" t="s">
        <v>73</v>
      </c>
      <c r="AY247" s="248" t="s">
        <v>160</v>
      </c>
    </row>
    <row r="248" s="14" customFormat="1">
      <c r="A248" s="14"/>
      <c r="B248" s="249"/>
      <c r="C248" s="250"/>
      <c r="D248" s="232" t="s">
        <v>1375</v>
      </c>
      <c r="E248" s="251" t="s">
        <v>19</v>
      </c>
      <c r="F248" s="252" t="s">
        <v>2134</v>
      </c>
      <c r="G248" s="250"/>
      <c r="H248" s="253">
        <v>91.144999999999996</v>
      </c>
      <c r="I248" s="254"/>
      <c r="J248" s="250"/>
      <c r="K248" s="250"/>
      <c r="L248" s="255"/>
      <c r="M248" s="256"/>
      <c r="N248" s="257"/>
      <c r="O248" s="257"/>
      <c r="P248" s="257"/>
      <c r="Q248" s="257"/>
      <c r="R248" s="257"/>
      <c r="S248" s="257"/>
      <c r="T248" s="25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9" t="s">
        <v>1375</v>
      </c>
      <c r="AU248" s="259" t="s">
        <v>82</v>
      </c>
      <c r="AV248" s="14" t="s">
        <v>82</v>
      </c>
      <c r="AW248" s="14" t="s">
        <v>35</v>
      </c>
      <c r="AX248" s="14" t="s">
        <v>73</v>
      </c>
      <c r="AY248" s="259" t="s">
        <v>160</v>
      </c>
    </row>
    <row r="249" s="15" customFormat="1">
      <c r="A249" s="15"/>
      <c r="B249" s="260"/>
      <c r="C249" s="261"/>
      <c r="D249" s="232" t="s">
        <v>1375</v>
      </c>
      <c r="E249" s="262" t="s">
        <v>19</v>
      </c>
      <c r="F249" s="263" t="s">
        <v>1377</v>
      </c>
      <c r="G249" s="261"/>
      <c r="H249" s="264">
        <v>91.144999999999996</v>
      </c>
      <c r="I249" s="265"/>
      <c r="J249" s="261"/>
      <c r="K249" s="261"/>
      <c r="L249" s="266"/>
      <c r="M249" s="267"/>
      <c r="N249" s="268"/>
      <c r="O249" s="268"/>
      <c r="P249" s="268"/>
      <c r="Q249" s="268"/>
      <c r="R249" s="268"/>
      <c r="S249" s="268"/>
      <c r="T249" s="26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0" t="s">
        <v>1375</v>
      </c>
      <c r="AU249" s="270" t="s">
        <v>82</v>
      </c>
      <c r="AV249" s="15" t="s">
        <v>167</v>
      </c>
      <c r="AW249" s="15" t="s">
        <v>35</v>
      </c>
      <c r="AX249" s="15" t="s">
        <v>80</v>
      </c>
      <c r="AY249" s="270" t="s">
        <v>160</v>
      </c>
    </row>
    <row r="250" s="12" customFormat="1" ht="22.8" customHeight="1">
      <c r="A250" s="12"/>
      <c r="B250" s="198"/>
      <c r="C250" s="199"/>
      <c r="D250" s="200" t="s">
        <v>72</v>
      </c>
      <c r="E250" s="212" t="s">
        <v>1561</v>
      </c>
      <c r="F250" s="212" t="s">
        <v>1562</v>
      </c>
      <c r="G250" s="199"/>
      <c r="H250" s="199"/>
      <c r="I250" s="202"/>
      <c r="J250" s="213">
        <f>BK250</f>
        <v>0</v>
      </c>
      <c r="K250" s="199"/>
      <c r="L250" s="204"/>
      <c r="M250" s="205"/>
      <c r="N250" s="206"/>
      <c r="O250" s="206"/>
      <c r="P250" s="207">
        <f>SUM(P251:P254)</f>
        <v>0</v>
      </c>
      <c r="Q250" s="206"/>
      <c r="R250" s="207">
        <f>SUM(R251:R254)</f>
        <v>0</v>
      </c>
      <c r="S250" s="206"/>
      <c r="T250" s="208">
        <f>SUM(T251:T254)</f>
        <v>0.00082800000000000007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9" t="s">
        <v>80</v>
      </c>
      <c r="AT250" s="210" t="s">
        <v>72</v>
      </c>
      <c r="AU250" s="210" t="s">
        <v>80</v>
      </c>
      <c r="AY250" s="209" t="s">
        <v>160</v>
      </c>
      <c r="BK250" s="211">
        <f>SUM(BK251:BK254)</f>
        <v>0</v>
      </c>
    </row>
    <row r="251" s="2" customFormat="1" ht="16.5" customHeight="1">
      <c r="A251" s="40"/>
      <c r="B251" s="41"/>
      <c r="C251" s="214" t="s">
        <v>267</v>
      </c>
      <c r="D251" s="214" t="s">
        <v>163</v>
      </c>
      <c r="E251" s="215" t="s">
        <v>2135</v>
      </c>
      <c r="F251" s="216" t="s">
        <v>2136</v>
      </c>
      <c r="G251" s="217" t="s">
        <v>166</v>
      </c>
      <c r="H251" s="218">
        <v>1.8</v>
      </c>
      <c r="I251" s="219"/>
      <c r="J251" s="220">
        <f>ROUND(I251*H251,2)</f>
        <v>0</v>
      </c>
      <c r="K251" s="216" t="s">
        <v>19</v>
      </c>
      <c r="L251" s="46"/>
      <c r="M251" s="221" t="s">
        <v>19</v>
      </c>
      <c r="N251" s="222" t="s">
        <v>44</v>
      </c>
      <c r="O251" s="86"/>
      <c r="P251" s="223">
        <f>O251*H251</f>
        <v>0</v>
      </c>
      <c r="Q251" s="223">
        <v>0</v>
      </c>
      <c r="R251" s="223">
        <f>Q251*H251</f>
        <v>0</v>
      </c>
      <c r="S251" s="223">
        <v>0.00046000000000000001</v>
      </c>
      <c r="T251" s="224">
        <f>S251*H251</f>
        <v>0.00082800000000000007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167</v>
      </c>
      <c r="AT251" s="225" t="s">
        <v>163</v>
      </c>
      <c r="AU251" s="225" t="s">
        <v>82</v>
      </c>
      <c r="AY251" s="19" t="s">
        <v>160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80</v>
      </c>
      <c r="BK251" s="226">
        <f>ROUND(I251*H251,2)</f>
        <v>0</v>
      </c>
      <c r="BL251" s="19" t="s">
        <v>167</v>
      </c>
      <c r="BM251" s="225" t="s">
        <v>270</v>
      </c>
    </row>
    <row r="252" s="13" customFormat="1">
      <c r="A252" s="13"/>
      <c r="B252" s="239"/>
      <c r="C252" s="240"/>
      <c r="D252" s="232" t="s">
        <v>1375</v>
      </c>
      <c r="E252" s="241" t="s">
        <v>19</v>
      </c>
      <c r="F252" s="242" t="s">
        <v>2041</v>
      </c>
      <c r="G252" s="240"/>
      <c r="H252" s="241" t="s">
        <v>19</v>
      </c>
      <c r="I252" s="243"/>
      <c r="J252" s="240"/>
      <c r="K252" s="240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1375</v>
      </c>
      <c r="AU252" s="248" t="s">
        <v>82</v>
      </c>
      <c r="AV252" s="13" t="s">
        <v>80</v>
      </c>
      <c r="AW252" s="13" t="s">
        <v>35</v>
      </c>
      <c r="AX252" s="13" t="s">
        <v>73</v>
      </c>
      <c r="AY252" s="248" t="s">
        <v>160</v>
      </c>
    </row>
    <row r="253" s="14" customFormat="1">
      <c r="A253" s="14"/>
      <c r="B253" s="249"/>
      <c r="C253" s="250"/>
      <c r="D253" s="232" t="s">
        <v>1375</v>
      </c>
      <c r="E253" s="251" t="s">
        <v>19</v>
      </c>
      <c r="F253" s="252" t="s">
        <v>2137</v>
      </c>
      <c r="G253" s="250"/>
      <c r="H253" s="253">
        <v>1.8</v>
      </c>
      <c r="I253" s="254"/>
      <c r="J253" s="250"/>
      <c r="K253" s="250"/>
      <c r="L253" s="255"/>
      <c r="M253" s="256"/>
      <c r="N253" s="257"/>
      <c r="O253" s="257"/>
      <c r="P253" s="257"/>
      <c r="Q253" s="257"/>
      <c r="R253" s="257"/>
      <c r="S253" s="257"/>
      <c r="T253" s="25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9" t="s">
        <v>1375</v>
      </c>
      <c r="AU253" s="259" t="s">
        <v>82</v>
      </c>
      <c r="AV253" s="14" t="s">
        <v>82</v>
      </c>
      <c r="AW253" s="14" t="s">
        <v>35</v>
      </c>
      <c r="AX253" s="14" t="s">
        <v>73</v>
      </c>
      <c r="AY253" s="259" t="s">
        <v>160</v>
      </c>
    </row>
    <row r="254" s="15" customFormat="1">
      <c r="A254" s="15"/>
      <c r="B254" s="260"/>
      <c r="C254" s="261"/>
      <c r="D254" s="232" t="s">
        <v>1375</v>
      </c>
      <c r="E254" s="262" t="s">
        <v>19</v>
      </c>
      <c r="F254" s="263" t="s">
        <v>1377</v>
      </c>
      <c r="G254" s="261"/>
      <c r="H254" s="264">
        <v>1.8</v>
      </c>
      <c r="I254" s="265"/>
      <c r="J254" s="261"/>
      <c r="K254" s="261"/>
      <c r="L254" s="266"/>
      <c r="M254" s="267"/>
      <c r="N254" s="268"/>
      <c r="O254" s="268"/>
      <c r="P254" s="268"/>
      <c r="Q254" s="268"/>
      <c r="R254" s="268"/>
      <c r="S254" s="268"/>
      <c r="T254" s="269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0" t="s">
        <v>1375</v>
      </c>
      <c r="AU254" s="270" t="s">
        <v>82</v>
      </c>
      <c r="AV254" s="15" t="s">
        <v>167</v>
      </c>
      <c r="AW254" s="15" t="s">
        <v>35</v>
      </c>
      <c r="AX254" s="15" t="s">
        <v>80</v>
      </c>
      <c r="AY254" s="270" t="s">
        <v>160</v>
      </c>
    </row>
    <row r="255" s="12" customFormat="1" ht="22.8" customHeight="1">
      <c r="A255" s="12"/>
      <c r="B255" s="198"/>
      <c r="C255" s="199"/>
      <c r="D255" s="200" t="s">
        <v>72</v>
      </c>
      <c r="E255" s="212" t="s">
        <v>1577</v>
      </c>
      <c r="F255" s="212" t="s">
        <v>1578</v>
      </c>
      <c r="G255" s="199"/>
      <c r="H255" s="199"/>
      <c r="I255" s="202"/>
      <c r="J255" s="213">
        <f>BK255</f>
        <v>0</v>
      </c>
      <c r="K255" s="199"/>
      <c r="L255" s="204"/>
      <c r="M255" s="205"/>
      <c r="N255" s="206"/>
      <c r="O255" s="206"/>
      <c r="P255" s="207">
        <f>SUM(P256:P265)</f>
        <v>0</v>
      </c>
      <c r="Q255" s="206"/>
      <c r="R255" s="207">
        <f>SUM(R256:R265)</f>
        <v>0</v>
      </c>
      <c r="S255" s="206"/>
      <c r="T255" s="208">
        <f>SUM(T256:T265)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9" t="s">
        <v>80</v>
      </c>
      <c r="AT255" s="210" t="s">
        <v>72</v>
      </c>
      <c r="AU255" s="210" t="s">
        <v>80</v>
      </c>
      <c r="AY255" s="209" t="s">
        <v>160</v>
      </c>
      <c r="BK255" s="211">
        <f>SUM(BK256:BK265)</f>
        <v>0</v>
      </c>
    </row>
    <row r="256" s="2" customFormat="1" ht="21.75" customHeight="1">
      <c r="A256" s="40"/>
      <c r="B256" s="41"/>
      <c r="C256" s="214" t="s">
        <v>211</v>
      </c>
      <c r="D256" s="214" t="s">
        <v>163</v>
      </c>
      <c r="E256" s="215" t="s">
        <v>1582</v>
      </c>
      <c r="F256" s="216" t="s">
        <v>1583</v>
      </c>
      <c r="G256" s="217" t="s">
        <v>1421</v>
      </c>
      <c r="H256" s="218">
        <v>1.794</v>
      </c>
      <c r="I256" s="219"/>
      <c r="J256" s="220">
        <f>ROUND(I256*H256,2)</f>
        <v>0</v>
      </c>
      <c r="K256" s="216" t="s">
        <v>1372</v>
      </c>
      <c r="L256" s="46"/>
      <c r="M256" s="221" t="s">
        <v>19</v>
      </c>
      <c r="N256" s="222" t="s">
        <v>44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167</v>
      </c>
      <c r="AT256" s="225" t="s">
        <v>163</v>
      </c>
      <c r="AU256" s="225" t="s">
        <v>82</v>
      </c>
      <c r="AY256" s="19" t="s">
        <v>160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80</v>
      </c>
      <c r="BK256" s="226">
        <f>ROUND(I256*H256,2)</f>
        <v>0</v>
      </c>
      <c r="BL256" s="19" t="s">
        <v>167</v>
      </c>
      <c r="BM256" s="225" t="s">
        <v>341</v>
      </c>
    </row>
    <row r="257" s="2" customFormat="1">
      <c r="A257" s="40"/>
      <c r="B257" s="41"/>
      <c r="C257" s="42"/>
      <c r="D257" s="237" t="s">
        <v>1373</v>
      </c>
      <c r="E257" s="42"/>
      <c r="F257" s="238" t="s">
        <v>1585</v>
      </c>
      <c r="G257" s="42"/>
      <c r="H257" s="42"/>
      <c r="I257" s="234"/>
      <c r="J257" s="42"/>
      <c r="K257" s="42"/>
      <c r="L257" s="46"/>
      <c r="M257" s="235"/>
      <c r="N257" s="236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1373</v>
      </c>
      <c r="AU257" s="19" t="s">
        <v>82</v>
      </c>
    </row>
    <row r="258" s="2" customFormat="1">
      <c r="A258" s="40"/>
      <c r="B258" s="41"/>
      <c r="C258" s="42"/>
      <c r="D258" s="232" t="s">
        <v>1292</v>
      </c>
      <c r="E258" s="42"/>
      <c r="F258" s="233" t="s">
        <v>1586</v>
      </c>
      <c r="G258" s="42"/>
      <c r="H258" s="42"/>
      <c r="I258" s="234"/>
      <c r="J258" s="42"/>
      <c r="K258" s="42"/>
      <c r="L258" s="46"/>
      <c r="M258" s="235"/>
      <c r="N258" s="236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1292</v>
      </c>
      <c r="AU258" s="19" t="s">
        <v>82</v>
      </c>
    </row>
    <row r="259" s="2" customFormat="1" ht="24.15" customHeight="1">
      <c r="A259" s="40"/>
      <c r="B259" s="41"/>
      <c r="C259" s="214" t="s">
        <v>274</v>
      </c>
      <c r="D259" s="214" t="s">
        <v>163</v>
      </c>
      <c r="E259" s="215" t="s">
        <v>1587</v>
      </c>
      <c r="F259" s="216" t="s">
        <v>1588</v>
      </c>
      <c r="G259" s="217" t="s">
        <v>1421</v>
      </c>
      <c r="H259" s="218">
        <v>16.148</v>
      </c>
      <c r="I259" s="219"/>
      <c r="J259" s="220">
        <f>ROUND(I259*H259,2)</f>
        <v>0</v>
      </c>
      <c r="K259" s="216" t="s">
        <v>1372</v>
      </c>
      <c r="L259" s="46"/>
      <c r="M259" s="221" t="s">
        <v>19</v>
      </c>
      <c r="N259" s="222" t="s">
        <v>44</v>
      </c>
      <c r="O259" s="86"/>
      <c r="P259" s="223">
        <f>O259*H259</f>
        <v>0</v>
      </c>
      <c r="Q259" s="223">
        <v>0</v>
      </c>
      <c r="R259" s="223">
        <f>Q259*H259</f>
        <v>0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167</v>
      </c>
      <c r="AT259" s="225" t="s">
        <v>163</v>
      </c>
      <c r="AU259" s="225" t="s">
        <v>82</v>
      </c>
      <c r="AY259" s="19" t="s">
        <v>160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80</v>
      </c>
      <c r="BK259" s="226">
        <f>ROUND(I259*H259,2)</f>
        <v>0</v>
      </c>
      <c r="BL259" s="19" t="s">
        <v>167</v>
      </c>
      <c r="BM259" s="225" t="s">
        <v>509</v>
      </c>
    </row>
    <row r="260" s="2" customFormat="1">
      <c r="A260" s="40"/>
      <c r="B260" s="41"/>
      <c r="C260" s="42"/>
      <c r="D260" s="237" t="s">
        <v>1373</v>
      </c>
      <c r="E260" s="42"/>
      <c r="F260" s="238" t="s">
        <v>1590</v>
      </c>
      <c r="G260" s="42"/>
      <c r="H260" s="42"/>
      <c r="I260" s="234"/>
      <c r="J260" s="42"/>
      <c r="K260" s="42"/>
      <c r="L260" s="46"/>
      <c r="M260" s="235"/>
      <c r="N260" s="236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1373</v>
      </c>
      <c r="AU260" s="19" t="s">
        <v>82</v>
      </c>
    </row>
    <row r="261" s="2" customFormat="1" ht="16.5" customHeight="1">
      <c r="A261" s="40"/>
      <c r="B261" s="41"/>
      <c r="C261" s="214" t="s">
        <v>214</v>
      </c>
      <c r="D261" s="214" t="s">
        <v>163</v>
      </c>
      <c r="E261" s="215" t="s">
        <v>1591</v>
      </c>
      <c r="F261" s="216" t="s">
        <v>1592</v>
      </c>
      <c r="G261" s="217" t="s">
        <v>1421</v>
      </c>
      <c r="H261" s="218">
        <v>1.794</v>
      </c>
      <c r="I261" s="219"/>
      <c r="J261" s="220">
        <f>ROUND(I261*H261,2)</f>
        <v>0</v>
      </c>
      <c r="K261" s="216" t="s">
        <v>19</v>
      </c>
      <c r="L261" s="46"/>
      <c r="M261" s="221" t="s">
        <v>19</v>
      </c>
      <c r="N261" s="222" t="s">
        <v>44</v>
      </c>
      <c r="O261" s="86"/>
      <c r="P261" s="223">
        <f>O261*H261</f>
        <v>0</v>
      </c>
      <c r="Q261" s="223">
        <v>0</v>
      </c>
      <c r="R261" s="223">
        <f>Q261*H261</f>
        <v>0</v>
      </c>
      <c r="S261" s="223">
        <v>0</v>
      </c>
      <c r="T261" s="224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5" t="s">
        <v>167</v>
      </c>
      <c r="AT261" s="225" t="s">
        <v>163</v>
      </c>
      <c r="AU261" s="225" t="s">
        <v>82</v>
      </c>
      <c r="AY261" s="19" t="s">
        <v>160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9" t="s">
        <v>80</v>
      </c>
      <c r="BK261" s="226">
        <f>ROUND(I261*H261,2)</f>
        <v>0</v>
      </c>
      <c r="BL261" s="19" t="s">
        <v>167</v>
      </c>
      <c r="BM261" s="225" t="s">
        <v>347</v>
      </c>
    </row>
    <row r="262" s="2" customFormat="1" ht="16.5" customHeight="1">
      <c r="A262" s="40"/>
      <c r="B262" s="41"/>
      <c r="C262" s="214" t="s">
        <v>281</v>
      </c>
      <c r="D262" s="214" t="s">
        <v>163</v>
      </c>
      <c r="E262" s="215" t="s">
        <v>1594</v>
      </c>
      <c r="F262" s="216" t="s">
        <v>1595</v>
      </c>
      <c r="G262" s="217" t="s">
        <v>1421</v>
      </c>
      <c r="H262" s="218">
        <v>3.5880000000000001</v>
      </c>
      <c r="I262" s="219"/>
      <c r="J262" s="220">
        <f>ROUND(I262*H262,2)</f>
        <v>0</v>
      </c>
      <c r="K262" s="216" t="s">
        <v>19</v>
      </c>
      <c r="L262" s="46"/>
      <c r="M262" s="221" t="s">
        <v>19</v>
      </c>
      <c r="N262" s="222" t="s">
        <v>44</v>
      </c>
      <c r="O262" s="86"/>
      <c r="P262" s="223">
        <f>O262*H262</f>
        <v>0</v>
      </c>
      <c r="Q262" s="223">
        <v>0</v>
      </c>
      <c r="R262" s="223">
        <f>Q262*H262</f>
        <v>0</v>
      </c>
      <c r="S262" s="223">
        <v>0</v>
      </c>
      <c r="T262" s="224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5" t="s">
        <v>167</v>
      </c>
      <c r="AT262" s="225" t="s">
        <v>163</v>
      </c>
      <c r="AU262" s="225" t="s">
        <v>82</v>
      </c>
      <c r="AY262" s="19" t="s">
        <v>160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9" t="s">
        <v>80</v>
      </c>
      <c r="BK262" s="226">
        <f>ROUND(I262*H262,2)</f>
        <v>0</v>
      </c>
      <c r="BL262" s="19" t="s">
        <v>167</v>
      </c>
      <c r="BM262" s="225" t="s">
        <v>350</v>
      </c>
    </row>
    <row r="263" s="2" customFormat="1" ht="33" customHeight="1">
      <c r="A263" s="40"/>
      <c r="B263" s="41"/>
      <c r="C263" s="214" t="s">
        <v>218</v>
      </c>
      <c r="D263" s="214" t="s">
        <v>163</v>
      </c>
      <c r="E263" s="215" t="s">
        <v>1597</v>
      </c>
      <c r="F263" s="216" t="s">
        <v>1598</v>
      </c>
      <c r="G263" s="217" t="s">
        <v>1421</v>
      </c>
      <c r="H263" s="218">
        <v>1.794</v>
      </c>
      <c r="I263" s="219"/>
      <c r="J263" s="220">
        <f>ROUND(I263*H263,2)</f>
        <v>0</v>
      </c>
      <c r="K263" s="216" t="s">
        <v>1372</v>
      </c>
      <c r="L263" s="46"/>
      <c r="M263" s="221" t="s">
        <v>19</v>
      </c>
      <c r="N263" s="222" t="s">
        <v>44</v>
      </c>
      <c r="O263" s="86"/>
      <c r="P263" s="223">
        <f>O263*H263</f>
        <v>0</v>
      </c>
      <c r="Q263" s="223">
        <v>0</v>
      </c>
      <c r="R263" s="223">
        <f>Q263*H263</f>
        <v>0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167</v>
      </c>
      <c r="AT263" s="225" t="s">
        <v>163</v>
      </c>
      <c r="AU263" s="225" t="s">
        <v>82</v>
      </c>
      <c r="AY263" s="19" t="s">
        <v>160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80</v>
      </c>
      <c r="BK263" s="226">
        <f>ROUND(I263*H263,2)</f>
        <v>0</v>
      </c>
      <c r="BL263" s="19" t="s">
        <v>167</v>
      </c>
      <c r="BM263" s="225" t="s">
        <v>354</v>
      </c>
    </row>
    <row r="264" s="2" customFormat="1">
      <c r="A264" s="40"/>
      <c r="B264" s="41"/>
      <c r="C264" s="42"/>
      <c r="D264" s="237" t="s">
        <v>1373</v>
      </c>
      <c r="E264" s="42"/>
      <c r="F264" s="238" t="s">
        <v>1600</v>
      </c>
      <c r="G264" s="42"/>
      <c r="H264" s="42"/>
      <c r="I264" s="234"/>
      <c r="J264" s="42"/>
      <c r="K264" s="42"/>
      <c r="L264" s="46"/>
      <c r="M264" s="235"/>
      <c r="N264" s="236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1373</v>
      </c>
      <c r="AU264" s="19" t="s">
        <v>82</v>
      </c>
    </row>
    <row r="265" s="2" customFormat="1">
      <c r="A265" s="40"/>
      <c r="B265" s="41"/>
      <c r="C265" s="42"/>
      <c r="D265" s="232" t="s">
        <v>1292</v>
      </c>
      <c r="E265" s="42"/>
      <c r="F265" s="233" t="s">
        <v>1601</v>
      </c>
      <c r="G265" s="42"/>
      <c r="H265" s="42"/>
      <c r="I265" s="234"/>
      <c r="J265" s="42"/>
      <c r="K265" s="42"/>
      <c r="L265" s="46"/>
      <c r="M265" s="235"/>
      <c r="N265" s="236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1292</v>
      </c>
      <c r="AU265" s="19" t="s">
        <v>82</v>
      </c>
    </row>
    <row r="266" s="12" customFormat="1" ht="22.8" customHeight="1">
      <c r="A266" s="12"/>
      <c r="B266" s="198"/>
      <c r="C266" s="199"/>
      <c r="D266" s="200" t="s">
        <v>72</v>
      </c>
      <c r="E266" s="212" t="s">
        <v>1606</v>
      </c>
      <c r="F266" s="212" t="s">
        <v>1607</v>
      </c>
      <c r="G266" s="199"/>
      <c r="H266" s="199"/>
      <c r="I266" s="202"/>
      <c r="J266" s="213">
        <f>BK266</f>
        <v>0</v>
      </c>
      <c r="K266" s="199"/>
      <c r="L266" s="204"/>
      <c r="M266" s="205"/>
      <c r="N266" s="206"/>
      <c r="O266" s="206"/>
      <c r="P266" s="207">
        <f>P267</f>
        <v>0</v>
      </c>
      <c r="Q266" s="206"/>
      <c r="R266" s="207">
        <f>R267</f>
        <v>0</v>
      </c>
      <c r="S266" s="206"/>
      <c r="T266" s="208">
        <f>T267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9" t="s">
        <v>80</v>
      </c>
      <c r="AT266" s="210" t="s">
        <v>72</v>
      </c>
      <c r="AU266" s="210" t="s">
        <v>80</v>
      </c>
      <c r="AY266" s="209" t="s">
        <v>160</v>
      </c>
      <c r="BK266" s="211">
        <f>BK267</f>
        <v>0</v>
      </c>
    </row>
    <row r="267" s="2" customFormat="1" ht="16.5" customHeight="1">
      <c r="A267" s="40"/>
      <c r="B267" s="41"/>
      <c r="C267" s="214" t="s">
        <v>288</v>
      </c>
      <c r="D267" s="214" t="s">
        <v>163</v>
      </c>
      <c r="E267" s="215" t="s">
        <v>2138</v>
      </c>
      <c r="F267" s="216" t="s">
        <v>2139</v>
      </c>
      <c r="G267" s="217" t="s">
        <v>1421</v>
      </c>
      <c r="H267" s="218">
        <v>19.407</v>
      </c>
      <c r="I267" s="219"/>
      <c r="J267" s="220">
        <f>ROUND(I267*H267,2)</f>
        <v>0</v>
      </c>
      <c r="K267" s="216" t="s">
        <v>19</v>
      </c>
      <c r="L267" s="46"/>
      <c r="M267" s="221" t="s">
        <v>19</v>
      </c>
      <c r="N267" s="222" t="s">
        <v>44</v>
      </c>
      <c r="O267" s="86"/>
      <c r="P267" s="223">
        <f>O267*H267</f>
        <v>0</v>
      </c>
      <c r="Q267" s="223">
        <v>0</v>
      </c>
      <c r="R267" s="223">
        <f>Q267*H267</f>
        <v>0</v>
      </c>
      <c r="S267" s="223">
        <v>0</v>
      </c>
      <c r="T267" s="224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5" t="s">
        <v>167</v>
      </c>
      <c r="AT267" s="225" t="s">
        <v>163</v>
      </c>
      <c r="AU267" s="225" t="s">
        <v>82</v>
      </c>
      <c r="AY267" s="19" t="s">
        <v>160</v>
      </c>
      <c r="BE267" s="226">
        <f>IF(N267="základní",J267,0)</f>
        <v>0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9" t="s">
        <v>80</v>
      </c>
      <c r="BK267" s="226">
        <f>ROUND(I267*H267,2)</f>
        <v>0</v>
      </c>
      <c r="BL267" s="19" t="s">
        <v>167</v>
      </c>
      <c r="BM267" s="225" t="s">
        <v>273</v>
      </c>
    </row>
    <row r="268" s="12" customFormat="1" ht="25.92" customHeight="1">
      <c r="A268" s="12"/>
      <c r="B268" s="198"/>
      <c r="C268" s="199"/>
      <c r="D268" s="200" t="s">
        <v>72</v>
      </c>
      <c r="E268" s="201" t="s">
        <v>1611</v>
      </c>
      <c r="F268" s="201" t="s">
        <v>1612</v>
      </c>
      <c r="G268" s="199"/>
      <c r="H268" s="199"/>
      <c r="I268" s="202"/>
      <c r="J268" s="203">
        <f>BK268</f>
        <v>0</v>
      </c>
      <c r="K268" s="199"/>
      <c r="L268" s="204"/>
      <c r="M268" s="205"/>
      <c r="N268" s="206"/>
      <c r="O268" s="206"/>
      <c r="P268" s="207">
        <f>P269</f>
        <v>0</v>
      </c>
      <c r="Q268" s="206"/>
      <c r="R268" s="207">
        <f>R269</f>
        <v>0.67997032000000002</v>
      </c>
      <c r="S268" s="206"/>
      <c r="T268" s="208">
        <f>T269</f>
        <v>0.3123435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9" t="s">
        <v>82</v>
      </c>
      <c r="AT268" s="210" t="s">
        <v>72</v>
      </c>
      <c r="AU268" s="210" t="s">
        <v>73</v>
      </c>
      <c r="AY268" s="209" t="s">
        <v>160</v>
      </c>
      <c r="BK268" s="211">
        <f>BK269</f>
        <v>0</v>
      </c>
    </row>
    <row r="269" s="12" customFormat="1" ht="22.8" customHeight="1">
      <c r="A269" s="12"/>
      <c r="B269" s="198"/>
      <c r="C269" s="199"/>
      <c r="D269" s="200" t="s">
        <v>72</v>
      </c>
      <c r="E269" s="212" t="s">
        <v>1926</v>
      </c>
      <c r="F269" s="212" t="s">
        <v>1927</v>
      </c>
      <c r="G269" s="199"/>
      <c r="H269" s="199"/>
      <c r="I269" s="202"/>
      <c r="J269" s="213">
        <f>BK269</f>
        <v>0</v>
      </c>
      <c r="K269" s="199"/>
      <c r="L269" s="204"/>
      <c r="M269" s="205"/>
      <c r="N269" s="206"/>
      <c r="O269" s="206"/>
      <c r="P269" s="207">
        <f>SUM(P270:P314)</f>
        <v>0</v>
      </c>
      <c r="Q269" s="206"/>
      <c r="R269" s="207">
        <f>SUM(R270:R314)</f>
        <v>0.67997032000000002</v>
      </c>
      <c r="S269" s="206"/>
      <c r="T269" s="208">
        <f>SUM(T270:T314)</f>
        <v>0.3123435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9" t="s">
        <v>82</v>
      </c>
      <c r="AT269" s="210" t="s">
        <v>72</v>
      </c>
      <c r="AU269" s="210" t="s">
        <v>80</v>
      </c>
      <c r="AY269" s="209" t="s">
        <v>160</v>
      </c>
      <c r="BK269" s="211">
        <f>SUM(BK270:BK314)</f>
        <v>0</v>
      </c>
    </row>
    <row r="270" s="2" customFormat="1" ht="16.5" customHeight="1">
      <c r="A270" s="40"/>
      <c r="B270" s="41"/>
      <c r="C270" s="214" t="s">
        <v>221</v>
      </c>
      <c r="D270" s="214" t="s">
        <v>163</v>
      </c>
      <c r="E270" s="215" t="s">
        <v>2140</v>
      </c>
      <c r="F270" s="216" t="s">
        <v>2141</v>
      </c>
      <c r="G270" s="217" t="s">
        <v>166</v>
      </c>
      <c r="H270" s="218">
        <v>90.915000000000006</v>
      </c>
      <c r="I270" s="219"/>
      <c r="J270" s="220">
        <f>ROUND(I270*H270,2)</f>
        <v>0</v>
      </c>
      <c r="K270" s="216" t="s">
        <v>1372</v>
      </c>
      <c r="L270" s="46"/>
      <c r="M270" s="221" t="s">
        <v>19</v>
      </c>
      <c r="N270" s="222" t="s">
        <v>44</v>
      </c>
      <c r="O270" s="86"/>
      <c r="P270" s="223">
        <f>O270*H270</f>
        <v>0</v>
      </c>
      <c r="Q270" s="223">
        <v>0</v>
      </c>
      <c r="R270" s="223">
        <f>Q270*H270</f>
        <v>0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189</v>
      </c>
      <c r="AT270" s="225" t="s">
        <v>163</v>
      </c>
      <c r="AU270" s="225" t="s">
        <v>82</v>
      </c>
      <c r="AY270" s="19" t="s">
        <v>160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80</v>
      </c>
      <c r="BK270" s="226">
        <f>ROUND(I270*H270,2)</f>
        <v>0</v>
      </c>
      <c r="BL270" s="19" t="s">
        <v>189</v>
      </c>
      <c r="BM270" s="225" t="s">
        <v>284</v>
      </c>
    </row>
    <row r="271" s="2" customFormat="1">
      <c r="A271" s="40"/>
      <c r="B271" s="41"/>
      <c r="C271" s="42"/>
      <c r="D271" s="237" t="s">
        <v>1373</v>
      </c>
      <c r="E271" s="42"/>
      <c r="F271" s="238" t="s">
        <v>2142</v>
      </c>
      <c r="G271" s="42"/>
      <c r="H271" s="42"/>
      <c r="I271" s="234"/>
      <c r="J271" s="42"/>
      <c r="K271" s="42"/>
      <c r="L271" s="46"/>
      <c r="M271" s="235"/>
      <c r="N271" s="236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1373</v>
      </c>
      <c r="AU271" s="19" t="s">
        <v>82</v>
      </c>
    </row>
    <row r="272" s="13" customFormat="1">
      <c r="A272" s="13"/>
      <c r="B272" s="239"/>
      <c r="C272" s="240"/>
      <c r="D272" s="232" t="s">
        <v>1375</v>
      </c>
      <c r="E272" s="241" t="s">
        <v>19</v>
      </c>
      <c r="F272" s="242" t="s">
        <v>2143</v>
      </c>
      <c r="G272" s="240"/>
      <c r="H272" s="241" t="s">
        <v>19</v>
      </c>
      <c r="I272" s="243"/>
      <c r="J272" s="240"/>
      <c r="K272" s="240"/>
      <c r="L272" s="244"/>
      <c r="M272" s="245"/>
      <c r="N272" s="246"/>
      <c r="O272" s="246"/>
      <c r="P272" s="246"/>
      <c r="Q272" s="246"/>
      <c r="R272" s="246"/>
      <c r="S272" s="246"/>
      <c r="T272" s="24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8" t="s">
        <v>1375</v>
      </c>
      <c r="AU272" s="248" t="s">
        <v>82</v>
      </c>
      <c r="AV272" s="13" t="s">
        <v>80</v>
      </c>
      <c r="AW272" s="13" t="s">
        <v>35</v>
      </c>
      <c r="AX272" s="13" t="s">
        <v>73</v>
      </c>
      <c r="AY272" s="248" t="s">
        <v>160</v>
      </c>
    </row>
    <row r="273" s="14" customFormat="1">
      <c r="A273" s="14"/>
      <c r="B273" s="249"/>
      <c r="C273" s="250"/>
      <c r="D273" s="232" t="s">
        <v>1375</v>
      </c>
      <c r="E273" s="251" t="s">
        <v>19</v>
      </c>
      <c r="F273" s="252" t="s">
        <v>2144</v>
      </c>
      <c r="G273" s="250"/>
      <c r="H273" s="253">
        <v>90.915000000000006</v>
      </c>
      <c r="I273" s="254"/>
      <c r="J273" s="250"/>
      <c r="K273" s="250"/>
      <c r="L273" s="255"/>
      <c r="M273" s="256"/>
      <c r="N273" s="257"/>
      <c r="O273" s="257"/>
      <c r="P273" s="257"/>
      <c r="Q273" s="257"/>
      <c r="R273" s="257"/>
      <c r="S273" s="257"/>
      <c r="T273" s="25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9" t="s">
        <v>1375</v>
      </c>
      <c r="AU273" s="259" t="s">
        <v>82</v>
      </c>
      <c r="AV273" s="14" t="s">
        <v>82</v>
      </c>
      <c r="AW273" s="14" t="s">
        <v>35</v>
      </c>
      <c r="AX273" s="14" t="s">
        <v>73</v>
      </c>
      <c r="AY273" s="259" t="s">
        <v>160</v>
      </c>
    </row>
    <row r="274" s="15" customFormat="1">
      <c r="A274" s="15"/>
      <c r="B274" s="260"/>
      <c r="C274" s="261"/>
      <c r="D274" s="232" t="s">
        <v>1375</v>
      </c>
      <c r="E274" s="262" t="s">
        <v>19</v>
      </c>
      <c r="F274" s="263" t="s">
        <v>1377</v>
      </c>
      <c r="G274" s="261"/>
      <c r="H274" s="264">
        <v>90.915000000000006</v>
      </c>
      <c r="I274" s="265"/>
      <c r="J274" s="261"/>
      <c r="K274" s="261"/>
      <c r="L274" s="266"/>
      <c r="M274" s="267"/>
      <c r="N274" s="268"/>
      <c r="O274" s="268"/>
      <c r="P274" s="268"/>
      <c r="Q274" s="268"/>
      <c r="R274" s="268"/>
      <c r="S274" s="268"/>
      <c r="T274" s="269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0" t="s">
        <v>1375</v>
      </c>
      <c r="AU274" s="270" t="s">
        <v>82</v>
      </c>
      <c r="AV274" s="15" t="s">
        <v>167</v>
      </c>
      <c r="AW274" s="15" t="s">
        <v>35</v>
      </c>
      <c r="AX274" s="15" t="s">
        <v>80</v>
      </c>
      <c r="AY274" s="270" t="s">
        <v>160</v>
      </c>
    </row>
    <row r="275" s="2" customFormat="1" ht="16.5" customHeight="1">
      <c r="A275" s="40"/>
      <c r="B275" s="41"/>
      <c r="C275" s="214" t="s">
        <v>295</v>
      </c>
      <c r="D275" s="214" t="s">
        <v>163</v>
      </c>
      <c r="E275" s="215" t="s">
        <v>2145</v>
      </c>
      <c r="F275" s="216" t="s">
        <v>2146</v>
      </c>
      <c r="G275" s="217" t="s">
        <v>166</v>
      </c>
      <c r="H275" s="218">
        <v>272.745</v>
      </c>
      <c r="I275" s="219"/>
      <c r="J275" s="220">
        <f>ROUND(I275*H275,2)</f>
        <v>0</v>
      </c>
      <c r="K275" s="216" t="s">
        <v>1372</v>
      </c>
      <c r="L275" s="46"/>
      <c r="M275" s="221" t="s">
        <v>19</v>
      </c>
      <c r="N275" s="222" t="s">
        <v>44</v>
      </c>
      <c r="O275" s="86"/>
      <c r="P275" s="223">
        <f>O275*H275</f>
        <v>0</v>
      </c>
      <c r="Q275" s="223">
        <v>0</v>
      </c>
      <c r="R275" s="223">
        <f>Q275*H275</f>
        <v>0</v>
      </c>
      <c r="S275" s="223">
        <v>0</v>
      </c>
      <c r="T275" s="224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25" t="s">
        <v>189</v>
      </c>
      <c r="AT275" s="225" t="s">
        <v>163</v>
      </c>
      <c r="AU275" s="225" t="s">
        <v>82</v>
      </c>
      <c r="AY275" s="19" t="s">
        <v>160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9" t="s">
        <v>80</v>
      </c>
      <c r="BK275" s="226">
        <f>ROUND(I275*H275,2)</f>
        <v>0</v>
      </c>
      <c r="BL275" s="19" t="s">
        <v>189</v>
      </c>
      <c r="BM275" s="225" t="s">
        <v>287</v>
      </c>
    </row>
    <row r="276" s="2" customFormat="1">
      <c r="A276" s="40"/>
      <c r="B276" s="41"/>
      <c r="C276" s="42"/>
      <c r="D276" s="237" t="s">
        <v>1373</v>
      </c>
      <c r="E276" s="42"/>
      <c r="F276" s="238" t="s">
        <v>2147</v>
      </c>
      <c r="G276" s="42"/>
      <c r="H276" s="42"/>
      <c r="I276" s="234"/>
      <c r="J276" s="42"/>
      <c r="K276" s="42"/>
      <c r="L276" s="46"/>
      <c r="M276" s="235"/>
      <c r="N276" s="236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1373</v>
      </c>
      <c r="AU276" s="19" t="s">
        <v>82</v>
      </c>
    </row>
    <row r="277" s="13" customFormat="1">
      <c r="A277" s="13"/>
      <c r="B277" s="239"/>
      <c r="C277" s="240"/>
      <c r="D277" s="232" t="s">
        <v>1375</v>
      </c>
      <c r="E277" s="241" t="s">
        <v>19</v>
      </c>
      <c r="F277" s="242" t="s">
        <v>2143</v>
      </c>
      <c r="G277" s="240"/>
      <c r="H277" s="241" t="s">
        <v>19</v>
      </c>
      <c r="I277" s="243"/>
      <c r="J277" s="240"/>
      <c r="K277" s="240"/>
      <c r="L277" s="244"/>
      <c r="M277" s="245"/>
      <c r="N277" s="246"/>
      <c r="O277" s="246"/>
      <c r="P277" s="246"/>
      <c r="Q277" s="246"/>
      <c r="R277" s="246"/>
      <c r="S277" s="246"/>
      <c r="T277" s="24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8" t="s">
        <v>1375</v>
      </c>
      <c r="AU277" s="248" t="s">
        <v>82</v>
      </c>
      <c r="AV277" s="13" t="s">
        <v>80</v>
      </c>
      <c r="AW277" s="13" t="s">
        <v>35</v>
      </c>
      <c r="AX277" s="13" t="s">
        <v>73</v>
      </c>
      <c r="AY277" s="248" t="s">
        <v>160</v>
      </c>
    </row>
    <row r="278" s="14" customFormat="1">
      <c r="A278" s="14"/>
      <c r="B278" s="249"/>
      <c r="C278" s="250"/>
      <c r="D278" s="232" t="s">
        <v>1375</v>
      </c>
      <c r="E278" s="251" t="s">
        <v>19</v>
      </c>
      <c r="F278" s="252" t="s">
        <v>2148</v>
      </c>
      <c r="G278" s="250"/>
      <c r="H278" s="253">
        <v>272.745</v>
      </c>
      <c r="I278" s="254"/>
      <c r="J278" s="250"/>
      <c r="K278" s="250"/>
      <c r="L278" s="255"/>
      <c r="M278" s="256"/>
      <c r="N278" s="257"/>
      <c r="O278" s="257"/>
      <c r="P278" s="257"/>
      <c r="Q278" s="257"/>
      <c r="R278" s="257"/>
      <c r="S278" s="257"/>
      <c r="T278" s="25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9" t="s">
        <v>1375</v>
      </c>
      <c r="AU278" s="259" t="s">
        <v>82</v>
      </c>
      <c r="AV278" s="14" t="s">
        <v>82</v>
      </c>
      <c r="AW278" s="14" t="s">
        <v>35</v>
      </c>
      <c r="AX278" s="14" t="s">
        <v>73</v>
      </c>
      <c r="AY278" s="259" t="s">
        <v>160</v>
      </c>
    </row>
    <row r="279" s="15" customFormat="1">
      <c r="A279" s="15"/>
      <c r="B279" s="260"/>
      <c r="C279" s="261"/>
      <c r="D279" s="232" t="s">
        <v>1375</v>
      </c>
      <c r="E279" s="262" t="s">
        <v>19</v>
      </c>
      <c r="F279" s="263" t="s">
        <v>1377</v>
      </c>
      <c r="G279" s="261"/>
      <c r="H279" s="264">
        <v>272.745</v>
      </c>
      <c r="I279" s="265"/>
      <c r="J279" s="261"/>
      <c r="K279" s="261"/>
      <c r="L279" s="266"/>
      <c r="M279" s="267"/>
      <c r="N279" s="268"/>
      <c r="O279" s="268"/>
      <c r="P279" s="268"/>
      <c r="Q279" s="268"/>
      <c r="R279" s="268"/>
      <c r="S279" s="268"/>
      <c r="T279" s="269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0" t="s">
        <v>1375</v>
      </c>
      <c r="AU279" s="270" t="s">
        <v>82</v>
      </c>
      <c r="AV279" s="15" t="s">
        <v>167</v>
      </c>
      <c r="AW279" s="15" t="s">
        <v>35</v>
      </c>
      <c r="AX279" s="15" t="s">
        <v>80</v>
      </c>
      <c r="AY279" s="270" t="s">
        <v>160</v>
      </c>
    </row>
    <row r="280" s="2" customFormat="1" ht="16.5" customHeight="1">
      <c r="A280" s="40"/>
      <c r="B280" s="41"/>
      <c r="C280" s="214" t="s">
        <v>226</v>
      </c>
      <c r="D280" s="214" t="s">
        <v>163</v>
      </c>
      <c r="E280" s="215" t="s">
        <v>2149</v>
      </c>
      <c r="F280" s="216" t="s">
        <v>2150</v>
      </c>
      <c r="G280" s="217" t="s">
        <v>166</v>
      </c>
      <c r="H280" s="218">
        <v>273.435</v>
      </c>
      <c r="I280" s="219"/>
      <c r="J280" s="220">
        <f>ROUND(I280*H280,2)</f>
        <v>0</v>
      </c>
      <c r="K280" s="216" t="s">
        <v>19</v>
      </c>
      <c r="L280" s="46"/>
      <c r="M280" s="221" t="s">
        <v>19</v>
      </c>
      <c r="N280" s="222" t="s">
        <v>44</v>
      </c>
      <c r="O280" s="86"/>
      <c r="P280" s="223">
        <f>O280*H280</f>
        <v>0</v>
      </c>
      <c r="Q280" s="223">
        <v>0</v>
      </c>
      <c r="R280" s="223">
        <f>Q280*H280</f>
        <v>0</v>
      </c>
      <c r="S280" s="223">
        <v>0.00010000000000000001</v>
      </c>
      <c r="T280" s="224">
        <f>S280*H280</f>
        <v>0.027343500000000003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189</v>
      </c>
      <c r="AT280" s="225" t="s">
        <v>163</v>
      </c>
      <c r="AU280" s="225" t="s">
        <v>82</v>
      </c>
      <c r="AY280" s="19" t="s">
        <v>160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80</v>
      </c>
      <c r="BK280" s="226">
        <f>ROUND(I280*H280,2)</f>
        <v>0</v>
      </c>
      <c r="BL280" s="19" t="s">
        <v>189</v>
      </c>
      <c r="BM280" s="225" t="s">
        <v>294</v>
      </c>
    </row>
    <row r="281" s="13" customFormat="1">
      <c r="A281" s="13"/>
      <c r="B281" s="239"/>
      <c r="C281" s="240"/>
      <c r="D281" s="232" t="s">
        <v>1375</v>
      </c>
      <c r="E281" s="241" t="s">
        <v>19</v>
      </c>
      <c r="F281" s="242" t="s">
        <v>2133</v>
      </c>
      <c r="G281" s="240"/>
      <c r="H281" s="241" t="s">
        <v>19</v>
      </c>
      <c r="I281" s="243"/>
      <c r="J281" s="240"/>
      <c r="K281" s="240"/>
      <c r="L281" s="244"/>
      <c r="M281" s="245"/>
      <c r="N281" s="246"/>
      <c r="O281" s="246"/>
      <c r="P281" s="246"/>
      <c r="Q281" s="246"/>
      <c r="R281" s="246"/>
      <c r="S281" s="246"/>
      <c r="T281" s="24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8" t="s">
        <v>1375</v>
      </c>
      <c r="AU281" s="248" t="s">
        <v>82</v>
      </c>
      <c r="AV281" s="13" t="s">
        <v>80</v>
      </c>
      <c r="AW281" s="13" t="s">
        <v>35</v>
      </c>
      <c r="AX281" s="13" t="s">
        <v>73</v>
      </c>
      <c r="AY281" s="248" t="s">
        <v>160</v>
      </c>
    </row>
    <row r="282" s="14" customFormat="1">
      <c r="A282" s="14"/>
      <c r="B282" s="249"/>
      <c r="C282" s="250"/>
      <c r="D282" s="232" t="s">
        <v>1375</v>
      </c>
      <c r="E282" s="251" t="s">
        <v>19</v>
      </c>
      <c r="F282" s="252" t="s">
        <v>2151</v>
      </c>
      <c r="G282" s="250"/>
      <c r="H282" s="253">
        <v>273.435</v>
      </c>
      <c r="I282" s="254"/>
      <c r="J282" s="250"/>
      <c r="K282" s="250"/>
      <c r="L282" s="255"/>
      <c r="M282" s="256"/>
      <c r="N282" s="257"/>
      <c r="O282" s="257"/>
      <c r="P282" s="257"/>
      <c r="Q282" s="257"/>
      <c r="R282" s="257"/>
      <c r="S282" s="257"/>
      <c r="T282" s="258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9" t="s">
        <v>1375</v>
      </c>
      <c r="AU282" s="259" t="s">
        <v>82</v>
      </c>
      <c r="AV282" s="14" t="s">
        <v>82</v>
      </c>
      <c r="AW282" s="14" t="s">
        <v>35</v>
      </c>
      <c r="AX282" s="14" t="s">
        <v>73</v>
      </c>
      <c r="AY282" s="259" t="s">
        <v>160</v>
      </c>
    </row>
    <row r="283" s="15" customFormat="1">
      <c r="A283" s="15"/>
      <c r="B283" s="260"/>
      <c r="C283" s="261"/>
      <c r="D283" s="232" t="s">
        <v>1375</v>
      </c>
      <c r="E283" s="262" t="s">
        <v>19</v>
      </c>
      <c r="F283" s="263" t="s">
        <v>1377</v>
      </c>
      <c r="G283" s="261"/>
      <c r="H283" s="264">
        <v>273.435</v>
      </c>
      <c r="I283" s="265"/>
      <c r="J283" s="261"/>
      <c r="K283" s="261"/>
      <c r="L283" s="266"/>
      <c r="M283" s="267"/>
      <c r="N283" s="268"/>
      <c r="O283" s="268"/>
      <c r="P283" s="268"/>
      <c r="Q283" s="268"/>
      <c r="R283" s="268"/>
      <c r="S283" s="268"/>
      <c r="T283" s="269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0" t="s">
        <v>1375</v>
      </c>
      <c r="AU283" s="270" t="s">
        <v>82</v>
      </c>
      <c r="AV283" s="15" t="s">
        <v>167</v>
      </c>
      <c r="AW283" s="15" t="s">
        <v>35</v>
      </c>
      <c r="AX283" s="15" t="s">
        <v>80</v>
      </c>
      <c r="AY283" s="270" t="s">
        <v>160</v>
      </c>
    </row>
    <row r="284" s="2" customFormat="1" ht="16.5" customHeight="1">
      <c r="A284" s="40"/>
      <c r="B284" s="41"/>
      <c r="C284" s="214" t="s">
        <v>302</v>
      </c>
      <c r="D284" s="214" t="s">
        <v>163</v>
      </c>
      <c r="E284" s="215" t="s">
        <v>2152</v>
      </c>
      <c r="F284" s="216" t="s">
        <v>2153</v>
      </c>
      <c r="G284" s="217" t="s">
        <v>184</v>
      </c>
      <c r="H284" s="218">
        <v>1</v>
      </c>
      <c r="I284" s="219"/>
      <c r="J284" s="220">
        <f>ROUND(I284*H284,2)</f>
        <v>0</v>
      </c>
      <c r="K284" s="216" t="s">
        <v>19</v>
      </c>
      <c r="L284" s="46"/>
      <c r="M284" s="221" t="s">
        <v>19</v>
      </c>
      <c r="N284" s="222" t="s">
        <v>44</v>
      </c>
      <c r="O284" s="86"/>
      <c r="P284" s="223">
        <f>O284*H284</f>
        <v>0</v>
      </c>
      <c r="Q284" s="223">
        <v>0</v>
      </c>
      <c r="R284" s="223">
        <f>Q284*H284</f>
        <v>0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189</v>
      </c>
      <c r="AT284" s="225" t="s">
        <v>163</v>
      </c>
      <c r="AU284" s="225" t="s">
        <v>82</v>
      </c>
      <c r="AY284" s="19" t="s">
        <v>160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80</v>
      </c>
      <c r="BK284" s="226">
        <f>ROUND(I284*H284,2)</f>
        <v>0</v>
      </c>
      <c r="BL284" s="19" t="s">
        <v>189</v>
      </c>
      <c r="BM284" s="225" t="s">
        <v>301</v>
      </c>
    </row>
    <row r="285" s="13" customFormat="1">
      <c r="A285" s="13"/>
      <c r="B285" s="239"/>
      <c r="C285" s="240"/>
      <c r="D285" s="232" t="s">
        <v>1375</v>
      </c>
      <c r="E285" s="241" t="s">
        <v>19</v>
      </c>
      <c r="F285" s="242" t="s">
        <v>2154</v>
      </c>
      <c r="G285" s="240"/>
      <c r="H285" s="241" t="s">
        <v>19</v>
      </c>
      <c r="I285" s="243"/>
      <c r="J285" s="240"/>
      <c r="K285" s="240"/>
      <c r="L285" s="244"/>
      <c r="M285" s="245"/>
      <c r="N285" s="246"/>
      <c r="O285" s="246"/>
      <c r="P285" s="246"/>
      <c r="Q285" s="246"/>
      <c r="R285" s="246"/>
      <c r="S285" s="246"/>
      <c r="T285" s="24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8" t="s">
        <v>1375</v>
      </c>
      <c r="AU285" s="248" t="s">
        <v>82</v>
      </c>
      <c r="AV285" s="13" t="s">
        <v>80</v>
      </c>
      <c r="AW285" s="13" t="s">
        <v>35</v>
      </c>
      <c r="AX285" s="13" t="s">
        <v>73</v>
      </c>
      <c r="AY285" s="248" t="s">
        <v>160</v>
      </c>
    </row>
    <row r="286" s="14" customFormat="1">
      <c r="A286" s="14"/>
      <c r="B286" s="249"/>
      <c r="C286" s="250"/>
      <c r="D286" s="232" t="s">
        <v>1375</v>
      </c>
      <c r="E286" s="251" t="s">
        <v>19</v>
      </c>
      <c r="F286" s="252" t="s">
        <v>80</v>
      </c>
      <c r="G286" s="250"/>
      <c r="H286" s="253">
        <v>1</v>
      </c>
      <c r="I286" s="254"/>
      <c r="J286" s="250"/>
      <c r="K286" s="250"/>
      <c r="L286" s="255"/>
      <c r="M286" s="256"/>
      <c r="N286" s="257"/>
      <c r="O286" s="257"/>
      <c r="P286" s="257"/>
      <c r="Q286" s="257"/>
      <c r="R286" s="257"/>
      <c r="S286" s="257"/>
      <c r="T286" s="258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9" t="s">
        <v>1375</v>
      </c>
      <c r="AU286" s="259" t="s">
        <v>82</v>
      </c>
      <c r="AV286" s="14" t="s">
        <v>82</v>
      </c>
      <c r="AW286" s="14" t="s">
        <v>35</v>
      </c>
      <c r="AX286" s="14" t="s">
        <v>73</v>
      </c>
      <c r="AY286" s="259" t="s">
        <v>160</v>
      </c>
    </row>
    <row r="287" s="15" customFormat="1">
      <c r="A287" s="15"/>
      <c r="B287" s="260"/>
      <c r="C287" s="261"/>
      <c r="D287" s="232" t="s">
        <v>1375</v>
      </c>
      <c r="E287" s="262" t="s">
        <v>19</v>
      </c>
      <c r="F287" s="263" t="s">
        <v>1377</v>
      </c>
      <c r="G287" s="261"/>
      <c r="H287" s="264">
        <v>1</v>
      </c>
      <c r="I287" s="265"/>
      <c r="J287" s="261"/>
      <c r="K287" s="261"/>
      <c r="L287" s="266"/>
      <c r="M287" s="267"/>
      <c r="N287" s="268"/>
      <c r="O287" s="268"/>
      <c r="P287" s="268"/>
      <c r="Q287" s="268"/>
      <c r="R287" s="268"/>
      <c r="S287" s="268"/>
      <c r="T287" s="269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0" t="s">
        <v>1375</v>
      </c>
      <c r="AU287" s="270" t="s">
        <v>82</v>
      </c>
      <c r="AV287" s="15" t="s">
        <v>167</v>
      </c>
      <c r="AW287" s="15" t="s">
        <v>35</v>
      </c>
      <c r="AX287" s="15" t="s">
        <v>80</v>
      </c>
      <c r="AY287" s="270" t="s">
        <v>160</v>
      </c>
    </row>
    <row r="288" s="2" customFormat="1" ht="16.5" customHeight="1">
      <c r="A288" s="40"/>
      <c r="B288" s="41"/>
      <c r="C288" s="214" t="s">
        <v>230</v>
      </c>
      <c r="D288" s="214" t="s">
        <v>163</v>
      </c>
      <c r="E288" s="215" t="s">
        <v>2155</v>
      </c>
      <c r="F288" s="216" t="s">
        <v>2156</v>
      </c>
      <c r="G288" s="217" t="s">
        <v>184</v>
      </c>
      <c r="H288" s="218">
        <v>1</v>
      </c>
      <c r="I288" s="219"/>
      <c r="J288" s="220">
        <f>ROUND(I288*H288,2)</f>
        <v>0</v>
      </c>
      <c r="K288" s="216" t="s">
        <v>19</v>
      </c>
      <c r="L288" s="46"/>
      <c r="M288" s="221" t="s">
        <v>19</v>
      </c>
      <c r="N288" s="222" t="s">
        <v>44</v>
      </c>
      <c r="O288" s="86"/>
      <c r="P288" s="223">
        <f>O288*H288</f>
        <v>0</v>
      </c>
      <c r="Q288" s="223">
        <v>0</v>
      </c>
      <c r="R288" s="223">
        <f>Q288*H288</f>
        <v>0</v>
      </c>
      <c r="S288" s="223">
        <v>0.28499999999999998</v>
      </c>
      <c r="T288" s="224">
        <f>S288*H288</f>
        <v>0.28499999999999998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25" t="s">
        <v>189</v>
      </c>
      <c r="AT288" s="225" t="s">
        <v>163</v>
      </c>
      <c r="AU288" s="225" t="s">
        <v>82</v>
      </c>
      <c r="AY288" s="19" t="s">
        <v>160</v>
      </c>
      <c r="BE288" s="226">
        <f>IF(N288="základní",J288,0)</f>
        <v>0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19" t="s">
        <v>80</v>
      </c>
      <c r="BK288" s="226">
        <f>ROUND(I288*H288,2)</f>
        <v>0</v>
      </c>
      <c r="BL288" s="19" t="s">
        <v>189</v>
      </c>
      <c r="BM288" s="225" t="s">
        <v>308</v>
      </c>
    </row>
    <row r="289" s="13" customFormat="1">
      <c r="A289" s="13"/>
      <c r="B289" s="239"/>
      <c r="C289" s="240"/>
      <c r="D289" s="232" t="s">
        <v>1375</v>
      </c>
      <c r="E289" s="241" t="s">
        <v>19</v>
      </c>
      <c r="F289" s="242" t="s">
        <v>2133</v>
      </c>
      <c r="G289" s="240"/>
      <c r="H289" s="241" t="s">
        <v>19</v>
      </c>
      <c r="I289" s="243"/>
      <c r="J289" s="240"/>
      <c r="K289" s="240"/>
      <c r="L289" s="244"/>
      <c r="M289" s="245"/>
      <c r="N289" s="246"/>
      <c r="O289" s="246"/>
      <c r="P289" s="246"/>
      <c r="Q289" s="246"/>
      <c r="R289" s="246"/>
      <c r="S289" s="246"/>
      <c r="T289" s="24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8" t="s">
        <v>1375</v>
      </c>
      <c r="AU289" s="248" t="s">
        <v>82</v>
      </c>
      <c r="AV289" s="13" t="s">
        <v>80</v>
      </c>
      <c r="AW289" s="13" t="s">
        <v>35</v>
      </c>
      <c r="AX289" s="13" t="s">
        <v>73</v>
      </c>
      <c r="AY289" s="248" t="s">
        <v>160</v>
      </c>
    </row>
    <row r="290" s="14" customFormat="1">
      <c r="A290" s="14"/>
      <c r="B290" s="249"/>
      <c r="C290" s="250"/>
      <c r="D290" s="232" t="s">
        <v>1375</v>
      </c>
      <c r="E290" s="251" t="s">
        <v>19</v>
      </c>
      <c r="F290" s="252" t="s">
        <v>80</v>
      </c>
      <c r="G290" s="250"/>
      <c r="H290" s="253">
        <v>1</v>
      </c>
      <c r="I290" s="254"/>
      <c r="J290" s="250"/>
      <c r="K290" s="250"/>
      <c r="L290" s="255"/>
      <c r="M290" s="256"/>
      <c r="N290" s="257"/>
      <c r="O290" s="257"/>
      <c r="P290" s="257"/>
      <c r="Q290" s="257"/>
      <c r="R290" s="257"/>
      <c r="S290" s="257"/>
      <c r="T290" s="25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9" t="s">
        <v>1375</v>
      </c>
      <c r="AU290" s="259" t="s">
        <v>82</v>
      </c>
      <c r="AV290" s="14" t="s">
        <v>82</v>
      </c>
      <c r="AW290" s="14" t="s">
        <v>35</v>
      </c>
      <c r="AX290" s="14" t="s">
        <v>73</v>
      </c>
      <c r="AY290" s="259" t="s">
        <v>160</v>
      </c>
    </row>
    <row r="291" s="15" customFormat="1">
      <c r="A291" s="15"/>
      <c r="B291" s="260"/>
      <c r="C291" s="261"/>
      <c r="D291" s="232" t="s">
        <v>1375</v>
      </c>
      <c r="E291" s="262" t="s">
        <v>19</v>
      </c>
      <c r="F291" s="263" t="s">
        <v>1377</v>
      </c>
      <c r="G291" s="261"/>
      <c r="H291" s="264">
        <v>1</v>
      </c>
      <c r="I291" s="265"/>
      <c r="J291" s="261"/>
      <c r="K291" s="261"/>
      <c r="L291" s="266"/>
      <c r="M291" s="267"/>
      <c r="N291" s="268"/>
      <c r="O291" s="268"/>
      <c r="P291" s="268"/>
      <c r="Q291" s="268"/>
      <c r="R291" s="268"/>
      <c r="S291" s="268"/>
      <c r="T291" s="269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0" t="s">
        <v>1375</v>
      </c>
      <c r="AU291" s="270" t="s">
        <v>82</v>
      </c>
      <c r="AV291" s="15" t="s">
        <v>167</v>
      </c>
      <c r="AW291" s="15" t="s">
        <v>35</v>
      </c>
      <c r="AX291" s="15" t="s">
        <v>80</v>
      </c>
      <c r="AY291" s="270" t="s">
        <v>160</v>
      </c>
    </row>
    <row r="292" s="2" customFormat="1" ht="16.5" customHeight="1">
      <c r="A292" s="40"/>
      <c r="B292" s="41"/>
      <c r="C292" s="271" t="s">
        <v>309</v>
      </c>
      <c r="D292" s="271" t="s">
        <v>1287</v>
      </c>
      <c r="E292" s="272" t="s">
        <v>2157</v>
      </c>
      <c r="F292" s="273" t="s">
        <v>2158</v>
      </c>
      <c r="G292" s="274" t="s">
        <v>166</v>
      </c>
      <c r="H292" s="275">
        <v>91.823999999999998</v>
      </c>
      <c r="I292" s="276"/>
      <c r="J292" s="277">
        <f>ROUND(I292*H292,2)</f>
        <v>0</v>
      </c>
      <c r="K292" s="273" t="s">
        <v>1372</v>
      </c>
      <c r="L292" s="278"/>
      <c r="M292" s="279" t="s">
        <v>19</v>
      </c>
      <c r="N292" s="280" t="s">
        <v>44</v>
      </c>
      <c r="O292" s="86"/>
      <c r="P292" s="223">
        <f>O292*H292</f>
        <v>0</v>
      </c>
      <c r="Q292" s="223">
        <v>0.0018</v>
      </c>
      <c r="R292" s="223">
        <f>Q292*H292</f>
        <v>0.16528319999999999</v>
      </c>
      <c r="S292" s="223">
        <v>0</v>
      </c>
      <c r="T292" s="22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5" t="s">
        <v>214</v>
      </c>
      <c r="AT292" s="225" t="s">
        <v>1287</v>
      </c>
      <c r="AU292" s="225" t="s">
        <v>82</v>
      </c>
      <c r="AY292" s="19" t="s">
        <v>160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9" t="s">
        <v>80</v>
      </c>
      <c r="BK292" s="226">
        <f>ROUND(I292*H292,2)</f>
        <v>0</v>
      </c>
      <c r="BL292" s="19" t="s">
        <v>189</v>
      </c>
      <c r="BM292" s="225" t="s">
        <v>2159</v>
      </c>
    </row>
    <row r="293" s="13" customFormat="1">
      <c r="A293" s="13"/>
      <c r="B293" s="239"/>
      <c r="C293" s="240"/>
      <c r="D293" s="232" t="s">
        <v>1375</v>
      </c>
      <c r="E293" s="241" t="s">
        <v>19</v>
      </c>
      <c r="F293" s="242" t="s">
        <v>2143</v>
      </c>
      <c r="G293" s="240"/>
      <c r="H293" s="241" t="s">
        <v>19</v>
      </c>
      <c r="I293" s="243"/>
      <c r="J293" s="240"/>
      <c r="K293" s="240"/>
      <c r="L293" s="244"/>
      <c r="M293" s="245"/>
      <c r="N293" s="246"/>
      <c r="O293" s="246"/>
      <c r="P293" s="246"/>
      <c r="Q293" s="246"/>
      <c r="R293" s="246"/>
      <c r="S293" s="246"/>
      <c r="T293" s="24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8" t="s">
        <v>1375</v>
      </c>
      <c r="AU293" s="248" t="s">
        <v>82</v>
      </c>
      <c r="AV293" s="13" t="s">
        <v>80</v>
      </c>
      <c r="AW293" s="13" t="s">
        <v>35</v>
      </c>
      <c r="AX293" s="13" t="s">
        <v>73</v>
      </c>
      <c r="AY293" s="248" t="s">
        <v>160</v>
      </c>
    </row>
    <row r="294" s="14" customFormat="1">
      <c r="A294" s="14"/>
      <c r="B294" s="249"/>
      <c r="C294" s="250"/>
      <c r="D294" s="232" t="s">
        <v>1375</v>
      </c>
      <c r="E294" s="251" t="s">
        <v>19</v>
      </c>
      <c r="F294" s="252" t="s">
        <v>2160</v>
      </c>
      <c r="G294" s="250"/>
      <c r="H294" s="253">
        <v>91.823999999999998</v>
      </c>
      <c r="I294" s="254"/>
      <c r="J294" s="250"/>
      <c r="K294" s="250"/>
      <c r="L294" s="255"/>
      <c r="M294" s="256"/>
      <c r="N294" s="257"/>
      <c r="O294" s="257"/>
      <c r="P294" s="257"/>
      <c r="Q294" s="257"/>
      <c r="R294" s="257"/>
      <c r="S294" s="257"/>
      <c r="T294" s="258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9" t="s">
        <v>1375</v>
      </c>
      <c r="AU294" s="259" t="s">
        <v>82</v>
      </c>
      <c r="AV294" s="14" t="s">
        <v>82</v>
      </c>
      <c r="AW294" s="14" t="s">
        <v>35</v>
      </c>
      <c r="AX294" s="14" t="s">
        <v>73</v>
      </c>
      <c r="AY294" s="259" t="s">
        <v>160</v>
      </c>
    </row>
    <row r="295" s="15" customFormat="1">
      <c r="A295" s="15"/>
      <c r="B295" s="260"/>
      <c r="C295" s="261"/>
      <c r="D295" s="232" t="s">
        <v>1375</v>
      </c>
      <c r="E295" s="262" t="s">
        <v>19</v>
      </c>
      <c r="F295" s="263" t="s">
        <v>1377</v>
      </c>
      <c r="G295" s="261"/>
      <c r="H295" s="264">
        <v>91.823999999999998</v>
      </c>
      <c r="I295" s="265"/>
      <c r="J295" s="261"/>
      <c r="K295" s="261"/>
      <c r="L295" s="266"/>
      <c r="M295" s="267"/>
      <c r="N295" s="268"/>
      <c r="O295" s="268"/>
      <c r="P295" s="268"/>
      <c r="Q295" s="268"/>
      <c r="R295" s="268"/>
      <c r="S295" s="268"/>
      <c r="T295" s="269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0" t="s">
        <v>1375</v>
      </c>
      <c r="AU295" s="270" t="s">
        <v>82</v>
      </c>
      <c r="AV295" s="15" t="s">
        <v>167</v>
      </c>
      <c r="AW295" s="15" t="s">
        <v>35</v>
      </c>
      <c r="AX295" s="15" t="s">
        <v>80</v>
      </c>
      <c r="AY295" s="270" t="s">
        <v>160</v>
      </c>
    </row>
    <row r="296" s="2" customFormat="1" ht="16.5" customHeight="1">
      <c r="A296" s="40"/>
      <c r="B296" s="41"/>
      <c r="C296" s="271" t="s">
        <v>313</v>
      </c>
      <c r="D296" s="271" t="s">
        <v>1287</v>
      </c>
      <c r="E296" s="272" t="s">
        <v>2161</v>
      </c>
      <c r="F296" s="273" t="s">
        <v>2162</v>
      </c>
      <c r="G296" s="274" t="s">
        <v>166</v>
      </c>
      <c r="H296" s="275">
        <v>45.911999999999999</v>
      </c>
      <c r="I296" s="276"/>
      <c r="J296" s="277">
        <f>ROUND(I296*H296,2)</f>
        <v>0</v>
      </c>
      <c r="K296" s="273" t="s">
        <v>1372</v>
      </c>
      <c r="L296" s="278"/>
      <c r="M296" s="279" t="s">
        <v>19</v>
      </c>
      <c r="N296" s="280" t="s">
        <v>44</v>
      </c>
      <c r="O296" s="86"/>
      <c r="P296" s="223">
        <f>O296*H296</f>
        <v>0</v>
      </c>
      <c r="Q296" s="223">
        <v>2.0000000000000002E-05</v>
      </c>
      <c r="R296" s="223">
        <f>Q296*H296</f>
        <v>0.00091824000000000007</v>
      </c>
      <c r="S296" s="223">
        <v>0</v>
      </c>
      <c r="T296" s="224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25" t="s">
        <v>214</v>
      </c>
      <c r="AT296" s="225" t="s">
        <v>1287</v>
      </c>
      <c r="AU296" s="225" t="s">
        <v>82</v>
      </c>
      <c r="AY296" s="19" t="s">
        <v>160</v>
      </c>
      <c r="BE296" s="226">
        <f>IF(N296="základní",J296,0)</f>
        <v>0</v>
      </c>
      <c r="BF296" s="226">
        <f>IF(N296="snížená",J296,0)</f>
        <v>0</v>
      </c>
      <c r="BG296" s="226">
        <f>IF(N296="zákl. přenesená",J296,0)</f>
        <v>0</v>
      </c>
      <c r="BH296" s="226">
        <f>IF(N296="sníž. přenesená",J296,0)</f>
        <v>0</v>
      </c>
      <c r="BI296" s="226">
        <f>IF(N296="nulová",J296,0)</f>
        <v>0</v>
      </c>
      <c r="BJ296" s="19" t="s">
        <v>80</v>
      </c>
      <c r="BK296" s="226">
        <f>ROUND(I296*H296,2)</f>
        <v>0</v>
      </c>
      <c r="BL296" s="19" t="s">
        <v>189</v>
      </c>
      <c r="BM296" s="225" t="s">
        <v>2163</v>
      </c>
    </row>
    <row r="297" s="13" customFormat="1">
      <c r="A297" s="13"/>
      <c r="B297" s="239"/>
      <c r="C297" s="240"/>
      <c r="D297" s="232" t="s">
        <v>1375</v>
      </c>
      <c r="E297" s="241" t="s">
        <v>19</v>
      </c>
      <c r="F297" s="242" t="s">
        <v>2143</v>
      </c>
      <c r="G297" s="240"/>
      <c r="H297" s="241" t="s">
        <v>19</v>
      </c>
      <c r="I297" s="243"/>
      <c r="J297" s="240"/>
      <c r="K297" s="240"/>
      <c r="L297" s="244"/>
      <c r="M297" s="245"/>
      <c r="N297" s="246"/>
      <c r="O297" s="246"/>
      <c r="P297" s="246"/>
      <c r="Q297" s="246"/>
      <c r="R297" s="246"/>
      <c r="S297" s="246"/>
      <c r="T297" s="24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8" t="s">
        <v>1375</v>
      </c>
      <c r="AU297" s="248" t="s">
        <v>82</v>
      </c>
      <c r="AV297" s="13" t="s">
        <v>80</v>
      </c>
      <c r="AW297" s="13" t="s">
        <v>35</v>
      </c>
      <c r="AX297" s="13" t="s">
        <v>73</v>
      </c>
      <c r="AY297" s="248" t="s">
        <v>160</v>
      </c>
    </row>
    <row r="298" s="14" customFormat="1">
      <c r="A298" s="14"/>
      <c r="B298" s="249"/>
      <c r="C298" s="250"/>
      <c r="D298" s="232" t="s">
        <v>1375</v>
      </c>
      <c r="E298" s="251" t="s">
        <v>19</v>
      </c>
      <c r="F298" s="252" t="s">
        <v>2164</v>
      </c>
      <c r="G298" s="250"/>
      <c r="H298" s="253">
        <v>45.911999999999999</v>
      </c>
      <c r="I298" s="254"/>
      <c r="J298" s="250"/>
      <c r="K298" s="250"/>
      <c r="L298" s="255"/>
      <c r="M298" s="256"/>
      <c r="N298" s="257"/>
      <c r="O298" s="257"/>
      <c r="P298" s="257"/>
      <c r="Q298" s="257"/>
      <c r="R298" s="257"/>
      <c r="S298" s="257"/>
      <c r="T298" s="258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9" t="s">
        <v>1375</v>
      </c>
      <c r="AU298" s="259" t="s">
        <v>82</v>
      </c>
      <c r="AV298" s="14" t="s">
        <v>82</v>
      </c>
      <c r="AW298" s="14" t="s">
        <v>35</v>
      </c>
      <c r="AX298" s="14" t="s">
        <v>73</v>
      </c>
      <c r="AY298" s="259" t="s">
        <v>160</v>
      </c>
    </row>
    <row r="299" s="15" customFormat="1">
      <c r="A299" s="15"/>
      <c r="B299" s="260"/>
      <c r="C299" s="261"/>
      <c r="D299" s="232" t="s">
        <v>1375</v>
      </c>
      <c r="E299" s="262" t="s">
        <v>19</v>
      </c>
      <c r="F299" s="263" t="s">
        <v>1377</v>
      </c>
      <c r="G299" s="261"/>
      <c r="H299" s="264">
        <v>45.911999999999999</v>
      </c>
      <c r="I299" s="265"/>
      <c r="J299" s="261"/>
      <c r="K299" s="261"/>
      <c r="L299" s="266"/>
      <c r="M299" s="267"/>
      <c r="N299" s="268"/>
      <c r="O299" s="268"/>
      <c r="P299" s="268"/>
      <c r="Q299" s="268"/>
      <c r="R299" s="268"/>
      <c r="S299" s="268"/>
      <c r="T299" s="269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70" t="s">
        <v>1375</v>
      </c>
      <c r="AU299" s="270" t="s">
        <v>82</v>
      </c>
      <c r="AV299" s="15" t="s">
        <v>167</v>
      </c>
      <c r="AW299" s="15" t="s">
        <v>35</v>
      </c>
      <c r="AX299" s="15" t="s">
        <v>80</v>
      </c>
      <c r="AY299" s="270" t="s">
        <v>160</v>
      </c>
    </row>
    <row r="300" s="2" customFormat="1" ht="24.15" customHeight="1">
      <c r="A300" s="40"/>
      <c r="B300" s="41"/>
      <c r="C300" s="271" t="s">
        <v>317</v>
      </c>
      <c r="D300" s="271" t="s">
        <v>1287</v>
      </c>
      <c r="E300" s="272" t="s">
        <v>2165</v>
      </c>
      <c r="F300" s="273" t="s">
        <v>2166</v>
      </c>
      <c r="G300" s="274" t="s">
        <v>184</v>
      </c>
      <c r="H300" s="275">
        <v>0.27500000000000002</v>
      </c>
      <c r="I300" s="276"/>
      <c r="J300" s="277">
        <f>ROUND(I300*H300,2)</f>
        <v>0</v>
      </c>
      <c r="K300" s="273" t="s">
        <v>19</v>
      </c>
      <c r="L300" s="278"/>
      <c r="M300" s="279" t="s">
        <v>19</v>
      </c>
      <c r="N300" s="280" t="s">
        <v>44</v>
      </c>
      <c r="O300" s="86"/>
      <c r="P300" s="223">
        <f>O300*H300</f>
        <v>0</v>
      </c>
      <c r="Q300" s="223">
        <v>0.01</v>
      </c>
      <c r="R300" s="223">
        <f>Q300*H300</f>
        <v>0.0027500000000000003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214</v>
      </c>
      <c r="AT300" s="225" t="s">
        <v>1287</v>
      </c>
      <c r="AU300" s="225" t="s">
        <v>82</v>
      </c>
      <c r="AY300" s="19" t="s">
        <v>160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80</v>
      </c>
      <c r="BK300" s="226">
        <f>ROUND(I300*H300,2)</f>
        <v>0</v>
      </c>
      <c r="BL300" s="19" t="s">
        <v>189</v>
      </c>
      <c r="BM300" s="225" t="s">
        <v>2167</v>
      </c>
    </row>
    <row r="301" s="13" customFormat="1">
      <c r="A301" s="13"/>
      <c r="B301" s="239"/>
      <c r="C301" s="240"/>
      <c r="D301" s="232" t="s">
        <v>1375</v>
      </c>
      <c r="E301" s="241" t="s">
        <v>19</v>
      </c>
      <c r="F301" s="242" t="s">
        <v>2143</v>
      </c>
      <c r="G301" s="240"/>
      <c r="H301" s="241" t="s">
        <v>19</v>
      </c>
      <c r="I301" s="243"/>
      <c r="J301" s="240"/>
      <c r="K301" s="240"/>
      <c r="L301" s="244"/>
      <c r="M301" s="245"/>
      <c r="N301" s="246"/>
      <c r="O301" s="246"/>
      <c r="P301" s="246"/>
      <c r="Q301" s="246"/>
      <c r="R301" s="246"/>
      <c r="S301" s="246"/>
      <c r="T301" s="24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8" t="s">
        <v>1375</v>
      </c>
      <c r="AU301" s="248" t="s">
        <v>82</v>
      </c>
      <c r="AV301" s="13" t="s">
        <v>80</v>
      </c>
      <c r="AW301" s="13" t="s">
        <v>35</v>
      </c>
      <c r="AX301" s="13" t="s">
        <v>73</v>
      </c>
      <c r="AY301" s="248" t="s">
        <v>160</v>
      </c>
    </row>
    <row r="302" s="14" customFormat="1">
      <c r="A302" s="14"/>
      <c r="B302" s="249"/>
      <c r="C302" s="250"/>
      <c r="D302" s="232" t="s">
        <v>1375</v>
      </c>
      <c r="E302" s="251" t="s">
        <v>19</v>
      </c>
      <c r="F302" s="252" t="s">
        <v>2168</v>
      </c>
      <c r="G302" s="250"/>
      <c r="H302" s="253">
        <v>0.27500000000000002</v>
      </c>
      <c r="I302" s="254"/>
      <c r="J302" s="250"/>
      <c r="K302" s="250"/>
      <c r="L302" s="255"/>
      <c r="M302" s="256"/>
      <c r="N302" s="257"/>
      <c r="O302" s="257"/>
      <c r="P302" s="257"/>
      <c r="Q302" s="257"/>
      <c r="R302" s="257"/>
      <c r="S302" s="257"/>
      <c r="T302" s="25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9" t="s">
        <v>1375</v>
      </c>
      <c r="AU302" s="259" t="s">
        <v>82</v>
      </c>
      <c r="AV302" s="14" t="s">
        <v>82</v>
      </c>
      <c r="AW302" s="14" t="s">
        <v>35</v>
      </c>
      <c r="AX302" s="14" t="s">
        <v>73</v>
      </c>
      <c r="AY302" s="259" t="s">
        <v>160</v>
      </c>
    </row>
    <row r="303" s="15" customFormat="1">
      <c r="A303" s="15"/>
      <c r="B303" s="260"/>
      <c r="C303" s="261"/>
      <c r="D303" s="232" t="s">
        <v>1375</v>
      </c>
      <c r="E303" s="262" t="s">
        <v>19</v>
      </c>
      <c r="F303" s="263" t="s">
        <v>1377</v>
      </c>
      <c r="G303" s="261"/>
      <c r="H303" s="264">
        <v>0.27500000000000002</v>
      </c>
      <c r="I303" s="265"/>
      <c r="J303" s="261"/>
      <c r="K303" s="261"/>
      <c r="L303" s="266"/>
      <c r="M303" s="267"/>
      <c r="N303" s="268"/>
      <c r="O303" s="268"/>
      <c r="P303" s="268"/>
      <c r="Q303" s="268"/>
      <c r="R303" s="268"/>
      <c r="S303" s="268"/>
      <c r="T303" s="269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0" t="s">
        <v>1375</v>
      </c>
      <c r="AU303" s="270" t="s">
        <v>82</v>
      </c>
      <c r="AV303" s="15" t="s">
        <v>167</v>
      </c>
      <c r="AW303" s="15" t="s">
        <v>35</v>
      </c>
      <c r="AX303" s="15" t="s">
        <v>80</v>
      </c>
      <c r="AY303" s="270" t="s">
        <v>160</v>
      </c>
    </row>
    <row r="304" s="2" customFormat="1" ht="16.5" customHeight="1">
      <c r="A304" s="40"/>
      <c r="B304" s="41"/>
      <c r="C304" s="271" t="s">
        <v>234</v>
      </c>
      <c r="D304" s="271" t="s">
        <v>1287</v>
      </c>
      <c r="E304" s="272" t="s">
        <v>2169</v>
      </c>
      <c r="F304" s="273" t="s">
        <v>2170</v>
      </c>
      <c r="G304" s="274" t="s">
        <v>166</v>
      </c>
      <c r="H304" s="275">
        <v>275.47199999999998</v>
      </c>
      <c r="I304" s="276"/>
      <c r="J304" s="277">
        <f>ROUND(I304*H304,2)</f>
        <v>0</v>
      </c>
      <c r="K304" s="273" t="s">
        <v>1372</v>
      </c>
      <c r="L304" s="278"/>
      <c r="M304" s="279" t="s">
        <v>19</v>
      </c>
      <c r="N304" s="280" t="s">
        <v>44</v>
      </c>
      <c r="O304" s="86"/>
      <c r="P304" s="223">
        <f>O304*H304</f>
        <v>0</v>
      </c>
      <c r="Q304" s="223">
        <v>4.0000000000000003E-05</v>
      </c>
      <c r="R304" s="223">
        <f>Q304*H304</f>
        <v>0.01101888</v>
      </c>
      <c r="S304" s="223">
        <v>0</v>
      </c>
      <c r="T304" s="224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5" t="s">
        <v>214</v>
      </c>
      <c r="AT304" s="225" t="s">
        <v>1287</v>
      </c>
      <c r="AU304" s="225" t="s">
        <v>82</v>
      </c>
      <c r="AY304" s="19" t="s">
        <v>160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9" t="s">
        <v>80</v>
      </c>
      <c r="BK304" s="226">
        <f>ROUND(I304*H304,2)</f>
        <v>0</v>
      </c>
      <c r="BL304" s="19" t="s">
        <v>189</v>
      </c>
      <c r="BM304" s="225" t="s">
        <v>2171</v>
      </c>
    </row>
    <row r="305" s="13" customFormat="1">
      <c r="A305" s="13"/>
      <c r="B305" s="239"/>
      <c r="C305" s="240"/>
      <c r="D305" s="232" t="s">
        <v>1375</v>
      </c>
      <c r="E305" s="241" t="s">
        <v>19</v>
      </c>
      <c r="F305" s="242" t="s">
        <v>2143</v>
      </c>
      <c r="G305" s="240"/>
      <c r="H305" s="241" t="s">
        <v>19</v>
      </c>
      <c r="I305" s="243"/>
      <c r="J305" s="240"/>
      <c r="K305" s="240"/>
      <c r="L305" s="244"/>
      <c r="M305" s="245"/>
      <c r="N305" s="246"/>
      <c r="O305" s="246"/>
      <c r="P305" s="246"/>
      <c r="Q305" s="246"/>
      <c r="R305" s="246"/>
      <c r="S305" s="246"/>
      <c r="T305" s="24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8" t="s">
        <v>1375</v>
      </c>
      <c r="AU305" s="248" t="s">
        <v>82</v>
      </c>
      <c r="AV305" s="13" t="s">
        <v>80</v>
      </c>
      <c r="AW305" s="13" t="s">
        <v>35</v>
      </c>
      <c r="AX305" s="13" t="s">
        <v>73</v>
      </c>
      <c r="AY305" s="248" t="s">
        <v>160</v>
      </c>
    </row>
    <row r="306" s="14" customFormat="1">
      <c r="A306" s="14"/>
      <c r="B306" s="249"/>
      <c r="C306" s="250"/>
      <c r="D306" s="232" t="s">
        <v>1375</v>
      </c>
      <c r="E306" s="251" t="s">
        <v>19</v>
      </c>
      <c r="F306" s="252" t="s">
        <v>2172</v>
      </c>
      <c r="G306" s="250"/>
      <c r="H306" s="253">
        <v>275.47199999999998</v>
      </c>
      <c r="I306" s="254"/>
      <c r="J306" s="250"/>
      <c r="K306" s="250"/>
      <c r="L306" s="255"/>
      <c r="M306" s="256"/>
      <c r="N306" s="257"/>
      <c r="O306" s="257"/>
      <c r="P306" s="257"/>
      <c r="Q306" s="257"/>
      <c r="R306" s="257"/>
      <c r="S306" s="257"/>
      <c r="T306" s="25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9" t="s">
        <v>1375</v>
      </c>
      <c r="AU306" s="259" t="s">
        <v>82</v>
      </c>
      <c r="AV306" s="14" t="s">
        <v>82</v>
      </c>
      <c r="AW306" s="14" t="s">
        <v>35</v>
      </c>
      <c r="AX306" s="14" t="s">
        <v>73</v>
      </c>
      <c r="AY306" s="259" t="s">
        <v>160</v>
      </c>
    </row>
    <row r="307" s="15" customFormat="1">
      <c r="A307" s="15"/>
      <c r="B307" s="260"/>
      <c r="C307" s="261"/>
      <c r="D307" s="232" t="s">
        <v>1375</v>
      </c>
      <c r="E307" s="262" t="s">
        <v>19</v>
      </c>
      <c r="F307" s="263" t="s">
        <v>1377</v>
      </c>
      <c r="G307" s="261"/>
      <c r="H307" s="264">
        <v>275.47199999999998</v>
      </c>
      <c r="I307" s="265"/>
      <c r="J307" s="261"/>
      <c r="K307" s="261"/>
      <c r="L307" s="266"/>
      <c r="M307" s="267"/>
      <c r="N307" s="268"/>
      <c r="O307" s="268"/>
      <c r="P307" s="268"/>
      <c r="Q307" s="268"/>
      <c r="R307" s="268"/>
      <c r="S307" s="268"/>
      <c r="T307" s="26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0" t="s">
        <v>1375</v>
      </c>
      <c r="AU307" s="270" t="s">
        <v>82</v>
      </c>
      <c r="AV307" s="15" t="s">
        <v>167</v>
      </c>
      <c r="AW307" s="15" t="s">
        <v>35</v>
      </c>
      <c r="AX307" s="15" t="s">
        <v>80</v>
      </c>
      <c r="AY307" s="270" t="s">
        <v>160</v>
      </c>
    </row>
    <row r="308" s="2" customFormat="1" ht="16.5" customHeight="1">
      <c r="A308" s="40"/>
      <c r="B308" s="41"/>
      <c r="C308" s="271" t="s">
        <v>326</v>
      </c>
      <c r="D308" s="271" t="s">
        <v>1287</v>
      </c>
      <c r="E308" s="272" t="s">
        <v>2173</v>
      </c>
      <c r="F308" s="273" t="s">
        <v>2174</v>
      </c>
      <c r="G308" s="274" t="s">
        <v>184</v>
      </c>
      <c r="H308" s="275">
        <v>12.119999999999999</v>
      </c>
      <c r="I308" s="276"/>
      <c r="J308" s="277">
        <f>ROUND(I308*H308,2)</f>
        <v>0</v>
      </c>
      <c r="K308" s="273" t="s">
        <v>19</v>
      </c>
      <c r="L308" s="278"/>
      <c r="M308" s="279" t="s">
        <v>19</v>
      </c>
      <c r="N308" s="280" t="s">
        <v>44</v>
      </c>
      <c r="O308" s="86"/>
      <c r="P308" s="223">
        <f>O308*H308</f>
        <v>0</v>
      </c>
      <c r="Q308" s="223">
        <v>0</v>
      </c>
      <c r="R308" s="223">
        <f>Q308*H308</f>
        <v>0</v>
      </c>
      <c r="S308" s="223">
        <v>0</v>
      </c>
      <c r="T308" s="224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5" t="s">
        <v>214</v>
      </c>
      <c r="AT308" s="225" t="s">
        <v>1287</v>
      </c>
      <c r="AU308" s="225" t="s">
        <v>82</v>
      </c>
      <c r="AY308" s="19" t="s">
        <v>160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9" t="s">
        <v>80</v>
      </c>
      <c r="BK308" s="226">
        <f>ROUND(I308*H308,2)</f>
        <v>0</v>
      </c>
      <c r="BL308" s="19" t="s">
        <v>189</v>
      </c>
      <c r="BM308" s="225" t="s">
        <v>2175</v>
      </c>
    </row>
    <row r="309" s="13" customFormat="1">
      <c r="A309" s="13"/>
      <c r="B309" s="239"/>
      <c r="C309" s="240"/>
      <c r="D309" s="232" t="s">
        <v>1375</v>
      </c>
      <c r="E309" s="241" t="s">
        <v>19</v>
      </c>
      <c r="F309" s="242" t="s">
        <v>2143</v>
      </c>
      <c r="G309" s="240"/>
      <c r="H309" s="241" t="s">
        <v>19</v>
      </c>
      <c r="I309" s="243"/>
      <c r="J309" s="240"/>
      <c r="K309" s="240"/>
      <c r="L309" s="244"/>
      <c r="M309" s="245"/>
      <c r="N309" s="246"/>
      <c r="O309" s="246"/>
      <c r="P309" s="246"/>
      <c r="Q309" s="246"/>
      <c r="R309" s="246"/>
      <c r="S309" s="246"/>
      <c r="T309" s="24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8" t="s">
        <v>1375</v>
      </c>
      <c r="AU309" s="248" t="s">
        <v>82</v>
      </c>
      <c r="AV309" s="13" t="s">
        <v>80</v>
      </c>
      <c r="AW309" s="13" t="s">
        <v>35</v>
      </c>
      <c r="AX309" s="13" t="s">
        <v>73</v>
      </c>
      <c r="AY309" s="248" t="s">
        <v>160</v>
      </c>
    </row>
    <row r="310" s="14" customFormat="1">
      <c r="A310" s="14"/>
      <c r="B310" s="249"/>
      <c r="C310" s="250"/>
      <c r="D310" s="232" t="s">
        <v>1375</v>
      </c>
      <c r="E310" s="251" t="s">
        <v>19</v>
      </c>
      <c r="F310" s="252" t="s">
        <v>2176</v>
      </c>
      <c r="G310" s="250"/>
      <c r="H310" s="253">
        <v>12.119999999999999</v>
      </c>
      <c r="I310" s="254"/>
      <c r="J310" s="250"/>
      <c r="K310" s="250"/>
      <c r="L310" s="255"/>
      <c r="M310" s="256"/>
      <c r="N310" s="257"/>
      <c r="O310" s="257"/>
      <c r="P310" s="257"/>
      <c r="Q310" s="257"/>
      <c r="R310" s="257"/>
      <c r="S310" s="257"/>
      <c r="T310" s="258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9" t="s">
        <v>1375</v>
      </c>
      <c r="AU310" s="259" t="s">
        <v>82</v>
      </c>
      <c r="AV310" s="14" t="s">
        <v>82</v>
      </c>
      <c r="AW310" s="14" t="s">
        <v>35</v>
      </c>
      <c r="AX310" s="14" t="s">
        <v>73</v>
      </c>
      <c r="AY310" s="259" t="s">
        <v>160</v>
      </c>
    </row>
    <row r="311" s="15" customFormat="1">
      <c r="A311" s="15"/>
      <c r="B311" s="260"/>
      <c r="C311" s="261"/>
      <c r="D311" s="232" t="s">
        <v>1375</v>
      </c>
      <c r="E311" s="262" t="s">
        <v>19</v>
      </c>
      <c r="F311" s="263" t="s">
        <v>1377</v>
      </c>
      <c r="G311" s="261"/>
      <c r="H311" s="264">
        <v>12.119999999999999</v>
      </c>
      <c r="I311" s="265"/>
      <c r="J311" s="261"/>
      <c r="K311" s="261"/>
      <c r="L311" s="266"/>
      <c r="M311" s="267"/>
      <c r="N311" s="268"/>
      <c r="O311" s="268"/>
      <c r="P311" s="268"/>
      <c r="Q311" s="268"/>
      <c r="R311" s="268"/>
      <c r="S311" s="268"/>
      <c r="T311" s="269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0" t="s">
        <v>1375</v>
      </c>
      <c r="AU311" s="270" t="s">
        <v>82</v>
      </c>
      <c r="AV311" s="15" t="s">
        <v>167</v>
      </c>
      <c r="AW311" s="15" t="s">
        <v>35</v>
      </c>
      <c r="AX311" s="15" t="s">
        <v>80</v>
      </c>
      <c r="AY311" s="270" t="s">
        <v>160</v>
      </c>
    </row>
    <row r="312" s="2" customFormat="1" ht="24.15" customHeight="1">
      <c r="A312" s="40"/>
      <c r="B312" s="41"/>
      <c r="C312" s="271" t="s">
        <v>250</v>
      </c>
      <c r="D312" s="271" t="s">
        <v>1287</v>
      </c>
      <c r="E312" s="272" t="s">
        <v>2177</v>
      </c>
      <c r="F312" s="273" t="s">
        <v>2178</v>
      </c>
      <c r="G312" s="274" t="s">
        <v>184</v>
      </c>
      <c r="H312" s="275">
        <v>1</v>
      </c>
      <c r="I312" s="276"/>
      <c r="J312" s="277">
        <f>ROUND(I312*H312,2)</f>
        <v>0</v>
      </c>
      <c r="K312" s="273" t="s">
        <v>19</v>
      </c>
      <c r="L312" s="278"/>
      <c r="M312" s="279" t="s">
        <v>19</v>
      </c>
      <c r="N312" s="280" t="s">
        <v>44</v>
      </c>
      <c r="O312" s="86"/>
      <c r="P312" s="223">
        <f>O312*H312</f>
        <v>0</v>
      </c>
      <c r="Q312" s="223">
        <v>0.5</v>
      </c>
      <c r="R312" s="223">
        <f>Q312*H312</f>
        <v>0.5</v>
      </c>
      <c r="S312" s="223">
        <v>0</v>
      </c>
      <c r="T312" s="224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5" t="s">
        <v>214</v>
      </c>
      <c r="AT312" s="225" t="s">
        <v>1287</v>
      </c>
      <c r="AU312" s="225" t="s">
        <v>82</v>
      </c>
      <c r="AY312" s="19" t="s">
        <v>160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9" t="s">
        <v>80</v>
      </c>
      <c r="BK312" s="226">
        <f>ROUND(I312*H312,2)</f>
        <v>0</v>
      </c>
      <c r="BL312" s="19" t="s">
        <v>189</v>
      </c>
      <c r="BM312" s="225" t="s">
        <v>2179</v>
      </c>
    </row>
    <row r="313" s="2" customFormat="1" ht="24.15" customHeight="1">
      <c r="A313" s="40"/>
      <c r="B313" s="41"/>
      <c r="C313" s="214" t="s">
        <v>335</v>
      </c>
      <c r="D313" s="214" t="s">
        <v>163</v>
      </c>
      <c r="E313" s="215" t="s">
        <v>1996</v>
      </c>
      <c r="F313" s="216" t="s">
        <v>1997</v>
      </c>
      <c r="G313" s="217" t="s">
        <v>1421</v>
      </c>
      <c r="H313" s="218">
        <v>0.64700000000000002</v>
      </c>
      <c r="I313" s="219"/>
      <c r="J313" s="220">
        <f>ROUND(I313*H313,2)</f>
        <v>0</v>
      </c>
      <c r="K313" s="216" t="s">
        <v>1372</v>
      </c>
      <c r="L313" s="46"/>
      <c r="M313" s="221" t="s">
        <v>19</v>
      </c>
      <c r="N313" s="222" t="s">
        <v>44</v>
      </c>
      <c r="O313" s="86"/>
      <c r="P313" s="223">
        <f>O313*H313</f>
        <v>0</v>
      </c>
      <c r="Q313" s="223">
        <v>0</v>
      </c>
      <c r="R313" s="223">
        <f>Q313*H313</f>
        <v>0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189</v>
      </c>
      <c r="AT313" s="225" t="s">
        <v>163</v>
      </c>
      <c r="AU313" s="225" t="s">
        <v>82</v>
      </c>
      <c r="AY313" s="19" t="s">
        <v>160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80</v>
      </c>
      <c r="BK313" s="226">
        <f>ROUND(I313*H313,2)</f>
        <v>0</v>
      </c>
      <c r="BL313" s="19" t="s">
        <v>189</v>
      </c>
      <c r="BM313" s="225" t="s">
        <v>338</v>
      </c>
    </row>
    <row r="314" s="2" customFormat="1">
      <c r="A314" s="40"/>
      <c r="B314" s="41"/>
      <c r="C314" s="42"/>
      <c r="D314" s="237" t="s">
        <v>1373</v>
      </c>
      <c r="E314" s="42"/>
      <c r="F314" s="238" t="s">
        <v>1998</v>
      </c>
      <c r="G314" s="42"/>
      <c r="H314" s="42"/>
      <c r="I314" s="234"/>
      <c r="J314" s="42"/>
      <c r="K314" s="42"/>
      <c r="L314" s="46"/>
      <c r="M314" s="282"/>
      <c r="N314" s="283"/>
      <c r="O314" s="229"/>
      <c r="P314" s="229"/>
      <c r="Q314" s="229"/>
      <c r="R314" s="229"/>
      <c r="S314" s="229"/>
      <c r="T314" s="284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1373</v>
      </c>
      <c r="AU314" s="19" t="s">
        <v>82</v>
      </c>
    </row>
    <row r="315" s="2" customFormat="1" ht="6.96" customHeight="1">
      <c r="A315" s="40"/>
      <c r="B315" s="61"/>
      <c r="C315" s="62"/>
      <c r="D315" s="62"/>
      <c r="E315" s="62"/>
      <c r="F315" s="62"/>
      <c r="G315" s="62"/>
      <c r="H315" s="62"/>
      <c r="I315" s="62"/>
      <c r="J315" s="62"/>
      <c r="K315" s="62"/>
      <c r="L315" s="46"/>
      <c r="M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</row>
  </sheetData>
  <sheetProtection sheet="1" autoFilter="0" formatColumns="0" formatRows="0" objects="1" scenarios="1" spinCount="100000" saltValue="aJj4nWHz2/q7h/eDJhjMqlHf8emQaJNtmTwRH5+DPpo3EtXS6MjCLGNEpEbB4jFfUy3dz1KuhMH/MEFj5uvmTw==" hashValue="vsOxiWCOVqFiIGIJjNTLFT+60y2swYEoA9wLV2l/w4cFnVdQEWOQx9jyiS93Zd9vl9gU/UuxBbUVGxbBnMmRww==" algorithmName="SHA-512" password="CC35"/>
  <autoFilter ref="C99:K31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4" r:id="rId1" display="https://podminky.urs.cz/item/CS_URS_2024_02/121151103"/>
    <hyperlink ref="F110" r:id="rId2" display="https://podminky.urs.cz/item/CS_URS_2024_02/132251103"/>
    <hyperlink ref="F115" r:id="rId3" display="https://podminky.urs.cz/item/CS_URS_2024_02/132251253"/>
    <hyperlink ref="F120" r:id="rId4" display="https://podminky.urs.cz/item/CS_URS_2024_02/133251103"/>
    <hyperlink ref="F127" r:id="rId5" display="https://podminky.urs.cz/item/CS_URS_2024_02/132212221"/>
    <hyperlink ref="F133" r:id="rId6" display="https://podminky.urs.cz/item/CS_URS_2024_02/162251101"/>
    <hyperlink ref="F140" r:id="rId7" display="https://podminky.urs.cz/item/CS_URS_2024_02/162751117"/>
    <hyperlink ref="F147" r:id="rId8" display="https://podminky.urs.cz/item/CS_URS_2024_02/167151101"/>
    <hyperlink ref="F154" r:id="rId9" display="https://podminky.urs.cz/item/CS_URS_2024_02/171201231"/>
    <hyperlink ref="F163" r:id="rId10" display="https://podminky.urs.cz/item/CS_URS_2024_02/174111101"/>
    <hyperlink ref="F169" r:id="rId11" display="https://podminky.urs.cz/item/CS_URS_2024_02/181411131"/>
    <hyperlink ref="F174" r:id="rId12" display="https://podminky.urs.cz/item/CS_URS_2024_02/181311103"/>
    <hyperlink ref="F184" r:id="rId13" display="https://podminky.urs.cz/item/CS_URS_2024_02/275313611"/>
    <hyperlink ref="F195" r:id="rId14" display="https://podminky.urs.cz/item/CS_URS_2024_02/275353102"/>
    <hyperlink ref="F201" r:id="rId15" display="https://podminky.urs.cz/item/CS_URS_2024_02/348121221"/>
    <hyperlink ref="F215" r:id="rId16" display="https://podminky.urs.cz/item/CS_URS_2024_02/338171113"/>
    <hyperlink ref="F220" r:id="rId17" display="https://podminky.urs.cz/item/CS_URS_2024_02/338171123"/>
    <hyperlink ref="F242" r:id="rId18" display="https://podminky.urs.cz/item/CS_URS_2024_02/966015121"/>
    <hyperlink ref="F257" r:id="rId19" display="https://podminky.urs.cz/item/CS_URS_2024_02/997013501"/>
    <hyperlink ref="F260" r:id="rId20" display="https://podminky.urs.cz/item/CS_URS_2024_02/997013509"/>
    <hyperlink ref="F264" r:id="rId21" display="https://podminky.urs.cz/item/CS_URS_2024_02/997013869"/>
    <hyperlink ref="F271" r:id="rId22" display="https://podminky.urs.cz/item/CS_URS_2024_02/348401230"/>
    <hyperlink ref="F276" r:id="rId23" display="https://podminky.urs.cz/item/CS_URS_2024_02/348401320"/>
    <hyperlink ref="F314" r:id="rId24" display="https://podminky.urs.cz/item/CS_URS_2024_02/99876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129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Brno, VDJ Jehnice 2x 200 m3 – rekonstrukce technologie, stavební části, střešního pláště nad aku komorami a sanace vnitř</v>
      </c>
      <c r="F7" s="144"/>
      <c r="G7" s="144"/>
      <c r="H7" s="144"/>
      <c r="L7" s="22"/>
    </row>
    <row r="8" s="1" customFormat="1" ht="12" customHeight="1">
      <c r="B8" s="22"/>
      <c r="D8" s="144" t="s">
        <v>130</v>
      </c>
      <c r="L8" s="22"/>
    </row>
    <row r="9" s="2" customFormat="1" ht="16.5" customHeight="1">
      <c r="A9" s="40"/>
      <c r="B9" s="46"/>
      <c r="C9" s="40"/>
      <c r="D9" s="40"/>
      <c r="E9" s="145" t="s">
        <v>2180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2181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6. 12. 2024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>44992785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Statutární město Brno</v>
      </c>
      <c r="F17" s="40"/>
      <c r="G17" s="40"/>
      <c r="H17" s="40"/>
      <c r="I17" s="144" t="s">
        <v>29</v>
      </c>
      <c r="J17" s="135" t="str">
        <f>IF('Rekapitulace stavby'!AN11="","",'Rekapitulace stavby'!AN11)</f>
        <v>CZ44992785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Provo, spol. s r.o.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29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ROUND((SUM(BE96:BE219)),  2)</f>
        <v>0</v>
      </c>
      <c r="G35" s="40"/>
      <c r="H35" s="40"/>
      <c r="I35" s="159">
        <v>0.20999999999999999</v>
      </c>
      <c r="J35" s="158">
        <f>ROUND(((SUM(BE96:BE219))*I35),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ROUND((SUM(BF96:BF219)),  2)</f>
        <v>0</v>
      </c>
      <c r="G36" s="40"/>
      <c r="H36" s="40"/>
      <c r="I36" s="159">
        <v>0.12</v>
      </c>
      <c r="J36" s="158">
        <f>ROUND(((SUM(BF96:BF219))*I36),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ROUND((SUM(BG96:BG219)),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ROUND((SUM(BH96:BH219)),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ROUND((SUM(BI96:BI219)),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Brno, VDJ Jehnice 2x 200 m3 – rekonstrukce technologie, stavební části, střešního pláště nad aku komorami a sanace vnitř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130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2180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SO03 - Zpevněné plochy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6. 12. 2024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Statutární město Brno</v>
      </c>
      <c r="G58" s="42"/>
      <c r="H58" s="42"/>
      <c r="I58" s="34" t="s">
        <v>33</v>
      </c>
      <c r="J58" s="38" t="str">
        <f>E23</f>
        <v>Provo, spol. s 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135</v>
      </c>
      <c r="D61" s="173"/>
      <c r="E61" s="173"/>
      <c r="F61" s="173"/>
      <c r="G61" s="173"/>
      <c r="H61" s="173"/>
      <c r="I61" s="173"/>
      <c r="J61" s="174" t="s">
        <v>136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137</v>
      </c>
    </row>
    <row r="64" s="9" customFormat="1" ht="24.96" customHeight="1">
      <c r="A64" s="9"/>
      <c r="B64" s="176"/>
      <c r="C64" s="177"/>
      <c r="D64" s="178" t="s">
        <v>138</v>
      </c>
      <c r="E64" s="179"/>
      <c r="F64" s="179"/>
      <c r="G64" s="179"/>
      <c r="H64" s="179"/>
      <c r="I64" s="179"/>
      <c r="J64" s="180">
        <f>J97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1340</v>
      </c>
      <c r="E65" s="184"/>
      <c r="F65" s="184"/>
      <c r="G65" s="184"/>
      <c r="H65" s="184"/>
      <c r="I65" s="184"/>
      <c r="J65" s="185">
        <f>J98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1341</v>
      </c>
      <c r="E66" s="184"/>
      <c r="F66" s="184"/>
      <c r="G66" s="184"/>
      <c r="H66" s="184"/>
      <c r="I66" s="184"/>
      <c r="J66" s="185">
        <f>J114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1343</v>
      </c>
      <c r="E67" s="184"/>
      <c r="F67" s="184"/>
      <c r="G67" s="184"/>
      <c r="H67" s="184"/>
      <c r="I67" s="184"/>
      <c r="J67" s="185">
        <f>J125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1344</v>
      </c>
      <c r="E68" s="184"/>
      <c r="F68" s="184"/>
      <c r="G68" s="184"/>
      <c r="H68" s="184"/>
      <c r="I68" s="184"/>
      <c r="J68" s="185">
        <f>J151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1345</v>
      </c>
      <c r="E69" s="184"/>
      <c r="F69" s="184"/>
      <c r="G69" s="184"/>
      <c r="H69" s="184"/>
      <c r="I69" s="184"/>
      <c r="J69" s="185">
        <f>J157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2182</v>
      </c>
      <c r="E70" s="184"/>
      <c r="F70" s="184"/>
      <c r="G70" s="184"/>
      <c r="H70" s="184"/>
      <c r="I70" s="184"/>
      <c r="J70" s="185">
        <f>J172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2183</v>
      </c>
      <c r="E71" s="184"/>
      <c r="F71" s="184"/>
      <c r="G71" s="184"/>
      <c r="H71" s="184"/>
      <c r="I71" s="184"/>
      <c r="J71" s="185">
        <f>J183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2184</v>
      </c>
      <c r="E72" s="184"/>
      <c r="F72" s="184"/>
      <c r="G72" s="184"/>
      <c r="H72" s="184"/>
      <c r="I72" s="184"/>
      <c r="J72" s="185">
        <f>J197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1355</v>
      </c>
      <c r="E73" s="184"/>
      <c r="F73" s="184"/>
      <c r="G73" s="184"/>
      <c r="H73" s="184"/>
      <c r="I73" s="184"/>
      <c r="J73" s="185">
        <f>J207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1356</v>
      </c>
      <c r="E74" s="184"/>
      <c r="F74" s="184"/>
      <c r="G74" s="184"/>
      <c r="H74" s="184"/>
      <c r="I74" s="184"/>
      <c r="J74" s="185">
        <f>J217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80" s="2" customFormat="1" ht="6.96" customHeight="1">
      <c r="A80" s="40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4.96" customHeight="1">
      <c r="A81" s="40"/>
      <c r="B81" s="41"/>
      <c r="C81" s="25" t="s">
        <v>145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16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6.25" customHeight="1">
      <c r="A84" s="40"/>
      <c r="B84" s="41"/>
      <c r="C84" s="42"/>
      <c r="D84" s="42"/>
      <c r="E84" s="171" t="str">
        <f>E7</f>
        <v>Brno, VDJ Jehnice 2x 200 m3 – rekonstrukce technologie, stavební části, střešního pláště nad aku komorami a sanace vnitř</v>
      </c>
      <c r="F84" s="34"/>
      <c r="G84" s="34"/>
      <c r="H84" s="34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" customFormat="1" ht="12" customHeight="1">
      <c r="B85" s="23"/>
      <c r="C85" s="34" t="s">
        <v>130</v>
      </c>
      <c r="D85" s="24"/>
      <c r="E85" s="24"/>
      <c r="F85" s="24"/>
      <c r="G85" s="24"/>
      <c r="H85" s="24"/>
      <c r="I85" s="24"/>
      <c r="J85" s="24"/>
      <c r="K85" s="24"/>
      <c r="L85" s="22"/>
    </row>
    <row r="86" s="2" customFormat="1" ht="16.5" customHeight="1">
      <c r="A86" s="40"/>
      <c r="B86" s="41"/>
      <c r="C86" s="42"/>
      <c r="D86" s="42"/>
      <c r="E86" s="171" t="s">
        <v>2180</v>
      </c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132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E11</f>
        <v>SO03 - Zpevněné plochy</v>
      </c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F14</f>
        <v xml:space="preserve"> </v>
      </c>
      <c r="G90" s="42"/>
      <c r="H90" s="42"/>
      <c r="I90" s="34" t="s">
        <v>23</v>
      </c>
      <c r="J90" s="74" t="str">
        <f>IF(J14="","",J14)</f>
        <v>6. 12. 2024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25</v>
      </c>
      <c r="D92" s="42"/>
      <c r="E92" s="42"/>
      <c r="F92" s="29" t="str">
        <f>E17</f>
        <v>Statutární město Brno</v>
      </c>
      <c r="G92" s="42"/>
      <c r="H92" s="42"/>
      <c r="I92" s="34" t="s">
        <v>33</v>
      </c>
      <c r="J92" s="38" t="str">
        <f>E23</f>
        <v>Provo, spol. s r.o.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31</v>
      </c>
      <c r="D93" s="42"/>
      <c r="E93" s="42"/>
      <c r="F93" s="29" t="str">
        <f>IF(E20="","",E20)</f>
        <v>Vyplň údaj</v>
      </c>
      <c r="G93" s="42"/>
      <c r="H93" s="42"/>
      <c r="I93" s="34" t="s">
        <v>36</v>
      </c>
      <c r="J93" s="38" t="str">
        <f>E26</f>
        <v xml:space="preserve"> 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87"/>
      <c r="B95" s="188"/>
      <c r="C95" s="189" t="s">
        <v>146</v>
      </c>
      <c r="D95" s="190" t="s">
        <v>58</v>
      </c>
      <c r="E95" s="190" t="s">
        <v>54</v>
      </c>
      <c r="F95" s="190" t="s">
        <v>55</v>
      </c>
      <c r="G95" s="190" t="s">
        <v>147</v>
      </c>
      <c r="H95" s="190" t="s">
        <v>148</v>
      </c>
      <c r="I95" s="190" t="s">
        <v>149</v>
      </c>
      <c r="J95" s="190" t="s">
        <v>136</v>
      </c>
      <c r="K95" s="191" t="s">
        <v>150</v>
      </c>
      <c r="L95" s="192"/>
      <c r="M95" s="94" t="s">
        <v>19</v>
      </c>
      <c r="N95" s="95" t="s">
        <v>43</v>
      </c>
      <c r="O95" s="95" t="s">
        <v>151</v>
      </c>
      <c r="P95" s="95" t="s">
        <v>152</v>
      </c>
      <c r="Q95" s="95" t="s">
        <v>153</v>
      </c>
      <c r="R95" s="95" t="s">
        <v>154</v>
      </c>
      <c r="S95" s="95" t="s">
        <v>155</v>
      </c>
      <c r="T95" s="96" t="s">
        <v>156</v>
      </c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="2" customFormat="1" ht="22.8" customHeight="1">
      <c r="A96" s="40"/>
      <c r="B96" s="41"/>
      <c r="C96" s="101" t="s">
        <v>157</v>
      </c>
      <c r="D96" s="42"/>
      <c r="E96" s="42"/>
      <c r="F96" s="42"/>
      <c r="G96" s="42"/>
      <c r="H96" s="42"/>
      <c r="I96" s="42"/>
      <c r="J96" s="193">
        <f>BK96</f>
        <v>0</v>
      </c>
      <c r="K96" s="42"/>
      <c r="L96" s="46"/>
      <c r="M96" s="97"/>
      <c r="N96" s="194"/>
      <c r="O96" s="98"/>
      <c r="P96" s="195">
        <f>P97</f>
        <v>0</v>
      </c>
      <c r="Q96" s="98"/>
      <c r="R96" s="195">
        <f>R97</f>
        <v>23.130672400000002</v>
      </c>
      <c r="S96" s="98"/>
      <c r="T96" s="196">
        <f>T97</f>
        <v>6.3755849999999992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72</v>
      </c>
      <c r="AU96" s="19" t="s">
        <v>137</v>
      </c>
      <c r="BK96" s="197">
        <f>BK97</f>
        <v>0</v>
      </c>
    </row>
    <row r="97" s="12" customFormat="1" ht="25.92" customHeight="1">
      <c r="A97" s="12"/>
      <c r="B97" s="198"/>
      <c r="C97" s="199"/>
      <c r="D97" s="200" t="s">
        <v>72</v>
      </c>
      <c r="E97" s="201" t="s">
        <v>158</v>
      </c>
      <c r="F97" s="201" t="s">
        <v>159</v>
      </c>
      <c r="G97" s="199"/>
      <c r="H97" s="199"/>
      <c r="I97" s="202"/>
      <c r="J97" s="203">
        <f>BK97</f>
        <v>0</v>
      </c>
      <c r="K97" s="199"/>
      <c r="L97" s="204"/>
      <c r="M97" s="205"/>
      <c r="N97" s="206"/>
      <c r="O97" s="206"/>
      <c r="P97" s="207">
        <f>P98+P114+P125+P151+P157+P172+P183+P197+P207+P217</f>
        <v>0</v>
      </c>
      <c r="Q97" s="206"/>
      <c r="R97" s="207">
        <f>R98+R114+R125+R151+R157+R172+R183+R197+R207+R217</f>
        <v>23.130672400000002</v>
      </c>
      <c r="S97" s="206"/>
      <c r="T97" s="208">
        <f>T98+T114+T125+T151+T157+T172+T183+T197+T207+T217</f>
        <v>6.3755849999999992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80</v>
      </c>
      <c r="AT97" s="210" t="s">
        <v>72</v>
      </c>
      <c r="AU97" s="210" t="s">
        <v>73</v>
      </c>
      <c r="AY97" s="209" t="s">
        <v>160</v>
      </c>
      <c r="BK97" s="211">
        <f>BK98+BK114+BK125+BK151+BK157+BK172+BK183+BK197+BK207+BK217</f>
        <v>0</v>
      </c>
    </row>
    <row r="98" s="12" customFormat="1" ht="22.8" customHeight="1">
      <c r="A98" s="12"/>
      <c r="B98" s="198"/>
      <c r="C98" s="199"/>
      <c r="D98" s="200" t="s">
        <v>72</v>
      </c>
      <c r="E98" s="212" t="s">
        <v>201</v>
      </c>
      <c r="F98" s="212" t="s">
        <v>1369</v>
      </c>
      <c r="G98" s="199"/>
      <c r="H98" s="199"/>
      <c r="I98" s="202"/>
      <c r="J98" s="213">
        <f>BK98</f>
        <v>0</v>
      </c>
      <c r="K98" s="199"/>
      <c r="L98" s="204"/>
      <c r="M98" s="205"/>
      <c r="N98" s="206"/>
      <c r="O98" s="206"/>
      <c r="P98" s="207">
        <f>SUM(P99:P113)</f>
        <v>0</v>
      </c>
      <c r="Q98" s="206"/>
      <c r="R98" s="207">
        <f>SUM(R99:R113)</f>
        <v>0</v>
      </c>
      <c r="S98" s="206"/>
      <c r="T98" s="208">
        <f>SUM(T99:T113)</f>
        <v>6.3755849999999992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80</v>
      </c>
      <c r="AT98" s="210" t="s">
        <v>72</v>
      </c>
      <c r="AU98" s="210" t="s">
        <v>80</v>
      </c>
      <c r="AY98" s="209" t="s">
        <v>160</v>
      </c>
      <c r="BK98" s="211">
        <f>SUM(BK99:BK113)</f>
        <v>0</v>
      </c>
    </row>
    <row r="99" s="2" customFormat="1" ht="37.8" customHeight="1">
      <c r="A99" s="40"/>
      <c r="B99" s="41"/>
      <c r="C99" s="214" t="s">
        <v>80</v>
      </c>
      <c r="D99" s="214" t="s">
        <v>163</v>
      </c>
      <c r="E99" s="215" t="s">
        <v>2185</v>
      </c>
      <c r="F99" s="216" t="s">
        <v>2186</v>
      </c>
      <c r="G99" s="217" t="s">
        <v>1381</v>
      </c>
      <c r="H99" s="218">
        <v>9.8010000000000002</v>
      </c>
      <c r="I99" s="219"/>
      <c r="J99" s="220">
        <f>ROUND(I99*H99,2)</f>
        <v>0</v>
      </c>
      <c r="K99" s="216" t="s">
        <v>1372</v>
      </c>
      <c r="L99" s="46"/>
      <c r="M99" s="221" t="s">
        <v>19</v>
      </c>
      <c r="N99" s="222" t="s">
        <v>44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0.29499999999999998</v>
      </c>
      <c r="T99" s="224">
        <f>S99*H99</f>
        <v>2.8912949999999999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167</v>
      </c>
      <c r="AT99" s="225" t="s">
        <v>163</v>
      </c>
      <c r="AU99" s="225" t="s">
        <v>82</v>
      </c>
      <c r="AY99" s="19" t="s">
        <v>160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80</v>
      </c>
      <c r="BK99" s="226">
        <f>ROUND(I99*H99,2)</f>
        <v>0</v>
      </c>
      <c r="BL99" s="19" t="s">
        <v>167</v>
      </c>
      <c r="BM99" s="225" t="s">
        <v>82</v>
      </c>
    </row>
    <row r="100" s="2" customFormat="1">
      <c r="A100" s="40"/>
      <c r="B100" s="41"/>
      <c r="C100" s="42"/>
      <c r="D100" s="237" t="s">
        <v>1373</v>
      </c>
      <c r="E100" s="42"/>
      <c r="F100" s="238" t="s">
        <v>2187</v>
      </c>
      <c r="G100" s="42"/>
      <c r="H100" s="42"/>
      <c r="I100" s="234"/>
      <c r="J100" s="42"/>
      <c r="K100" s="42"/>
      <c r="L100" s="46"/>
      <c r="M100" s="235"/>
      <c r="N100" s="236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1373</v>
      </c>
      <c r="AU100" s="19" t="s">
        <v>82</v>
      </c>
    </row>
    <row r="101" s="13" customFormat="1">
      <c r="A101" s="13"/>
      <c r="B101" s="239"/>
      <c r="C101" s="240"/>
      <c r="D101" s="232" t="s">
        <v>1375</v>
      </c>
      <c r="E101" s="241" t="s">
        <v>19</v>
      </c>
      <c r="F101" s="242" t="s">
        <v>2188</v>
      </c>
      <c r="G101" s="240"/>
      <c r="H101" s="241" t="s">
        <v>19</v>
      </c>
      <c r="I101" s="243"/>
      <c r="J101" s="240"/>
      <c r="K101" s="240"/>
      <c r="L101" s="244"/>
      <c r="M101" s="245"/>
      <c r="N101" s="246"/>
      <c r="O101" s="246"/>
      <c r="P101" s="246"/>
      <c r="Q101" s="246"/>
      <c r="R101" s="246"/>
      <c r="S101" s="246"/>
      <c r="T101" s="24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8" t="s">
        <v>1375</v>
      </c>
      <c r="AU101" s="248" t="s">
        <v>82</v>
      </c>
      <c r="AV101" s="13" t="s">
        <v>80</v>
      </c>
      <c r="AW101" s="13" t="s">
        <v>35</v>
      </c>
      <c r="AX101" s="13" t="s">
        <v>73</v>
      </c>
      <c r="AY101" s="248" t="s">
        <v>160</v>
      </c>
    </row>
    <row r="102" s="14" customFormat="1">
      <c r="A102" s="14"/>
      <c r="B102" s="249"/>
      <c r="C102" s="250"/>
      <c r="D102" s="232" t="s">
        <v>1375</v>
      </c>
      <c r="E102" s="251" t="s">
        <v>19</v>
      </c>
      <c r="F102" s="252" t="s">
        <v>2189</v>
      </c>
      <c r="G102" s="250"/>
      <c r="H102" s="253">
        <v>9.8010000000000002</v>
      </c>
      <c r="I102" s="254"/>
      <c r="J102" s="250"/>
      <c r="K102" s="250"/>
      <c r="L102" s="255"/>
      <c r="M102" s="256"/>
      <c r="N102" s="257"/>
      <c r="O102" s="257"/>
      <c r="P102" s="257"/>
      <c r="Q102" s="257"/>
      <c r="R102" s="257"/>
      <c r="S102" s="257"/>
      <c r="T102" s="25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9" t="s">
        <v>1375</v>
      </c>
      <c r="AU102" s="259" t="s">
        <v>82</v>
      </c>
      <c r="AV102" s="14" t="s">
        <v>82</v>
      </c>
      <c r="AW102" s="14" t="s">
        <v>35</v>
      </c>
      <c r="AX102" s="14" t="s">
        <v>73</v>
      </c>
      <c r="AY102" s="259" t="s">
        <v>160</v>
      </c>
    </row>
    <row r="103" s="15" customFormat="1">
      <c r="A103" s="15"/>
      <c r="B103" s="260"/>
      <c r="C103" s="261"/>
      <c r="D103" s="232" t="s">
        <v>1375</v>
      </c>
      <c r="E103" s="262" t="s">
        <v>19</v>
      </c>
      <c r="F103" s="263" t="s">
        <v>1377</v>
      </c>
      <c r="G103" s="261"/>
      <c r="H103" s="264">
        <v>9.8010000000000002</v>
      </c>
      <c r="I103" s="265"/>
      <c r="J103" s="261"/>
      <c r="K103" s="261"/>
      <c r="L103" s="266"/>
      <c r="M103" s="267"/>
      <c r="N103" s="268"/>
      <c r="O103" s="268"/>
      <c r="P103" s="268"/>
      <c r="Q103" s="268"/>
      <c r="R103" s="268"/>
      <c r="S103" s="268"/>
      <c r="T103" s="269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70" t="s">
        <v>1375</v>
      </c>
      <c r="AU103" s="270" t="s">
        <v>82</v>
      </c>
      <c r="AV103" s="15" t="s">
        <v>167</v>
      </c>
      <c r="AW103" s="15" t="s">
        <v>35</v>
      </c>
      <c r="AX103" s="15" t="s">
        <v>80</v>
      </c>
      <c r="AY103" s="270" t="s">
        <v>160</v>
      </c>
    </row>
    <row r="104" s="2" customFormat="1" ht="37.8" customHeight="1">
      <c r="A104" s="40"/>
      <c r="B104" s="41"/>
      <c r="C104" s="214" t="s">
        <v>82</v>
      </c>
      <c r="D104" s="214" t="s">
        <v>163</v>
      </c>
      <c r="E104" s="215" t="s">
        <v>2190</v>
      </c>
      <c r="F104" s="216" t="s">
        <v>2191</v>
      </c>
      <c r="G104" s="217" t="s">
        <v>1381</v>
      </c>
      <c r="H104" s="218">
        <v>9.8010000000000002</v>
      </c>
      <c r="I104" s="219"/>
      <c r="J104" s="220">
        <f>ROUND(I104*H104,2)</f>
        <v>0</v>
      </c>
      <c r="K104" s="216" t="s">
        <v>1372</v>
      </c>
      <c r="L104" s="46"/>
      <c r="M104" s="221" t="s">
        <v>19</v>
      </c>
      <c r="N104" s="222" t="s">
        <v>44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0.28999999999999998</v>
      </c>
      <c r="T104" s="224">
        <f>S104*H104</f>
        <v>2.8422899999999998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167</v>
      </c>
      <c r="AT104" s="225" t="s">
        <v>163</v>
      </c>
      <c r="AU104" s="225" t="s">
        <v>82</v>
      </c>
      <c r="AY104" s="19" t="s">
        <v>160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80</v>
      </c>
      <c r="BK104" s="226">
        <f>ROUND(I104*H104,2)</f>
        <v>0</v>
      </c>
      <c r="BL104" s="19" t="s">
        <v>167</v>
      </c>
      <c r="BM104" s="225" t="s">
        <v>167</v>
      </c>
    </row>
    <row r="105" s="2" customFormat="1">
      <c r="A105" s="40"/>
      <c r="B105" s="41"/>
      <c r="C105" s="42"/>
      <c r="D105" s="237" t="s">
        <v>1373</v>
      </c>
      <c r="E105" s="42"/>
      <c r="F105" s="238" t="s">
        <v>2192</v>
      </c>
      <c r="G105" s="42"/>
      <c r="H105" s="42"/>
      <c r="I105" s="234"/>
      <c r="J105" s="42"/>
      <c r="K105" s="42"/>
      <c r="L105" s="46"/>
      <c r="M105" s="235"/>
      <c r="N105" s="236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1373</v>
      </c>
      <c r="AU105" s="19" t="s">
        <v>82</v>
      </c>
    </row>
    <row r="106" s="13" customFormat="1">
      <c r="A106" s="13"/>
      <c r="B106" s="239"/>
      <c r="C106" s="240"/>
      <c r="D106" s="232" t="s">
        <v>1375</v>
      </c>
      <c r="E106" s="241" t="s">
        <v>19</v>
      </c>
      <c r="F106" s="242" t="s">
        <v>2188</v>
      </c>
      <c r="G106" s="240"/>
      <c r="H106" s="241" t="s">
        <v>19</v>
      </c>
      <c r="I106" s="243"/>
      <c r="J106" s="240"/>
      <c r="K106" s="240"/>
      <c r="L106" s="244"/>
      <c r="M106" s="245"/>
      <c r="N106" s="246"/>
      <c r="O106" s="246"/>
      <c r="P106" s="246"/>
      <c r="Q106" s="246"/>
      <c r="R106" s="246"/>
      <c r="S106" s="246"/>
      <c r="T106" s="24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8" t="s">
        <v>1375</v>
      </c>
      <c r="AU106" s="248" t="s">
        <v>82</v>
      </c>
      <c r="AV106" s="13" t="s">
        <v>80</v>
      </c>
      <c r="AW106" s="13" t="s">
        <v>35</v>
      </c>
      <c r="AX106" s="13" t="s">
        <v>73</v>
      </c>
      <c r="AY106" s="248" t="s">
        <v>160</v>
      </c>
    </row>
    <row r="107" s="14" customFormat="1">
      <c r="A107" s="14"/>
      <c r="B107" s="249"/>
      <c r="C107" s="250"/>
      <c r="D107" s="232" t="s">
        <v>1375</v>
      </c>
      <c r="E107" s="251" t="s">
        <v>19</v>
      </c>
      <c r="F107" s="252" t="s">
        <v>2189</v>
      </c>
      <c r="G107" s="250"/>
      <c r="H107" s="253">
        <v>9.8010000000000002</v>
      </c>
      <c r="I107" s="254"/>
      <c r="J107" s="250"/>
      <c r="K107" s="250"/>
      <c r="L107" s="255"/>
      <c r="M107" s="256"/>
      <c r="N107" s="257"/>
      <c r="O107" s="257"/>
      <c r="P107" s="257"/>
      <c r="Q107" s="257"/>
      <c r="R107" s="257"/>
      <c r="S107" s="257"/>
      <c r="T107" s="25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9" t="s">
        <v>1375</v>
      </c>
      <c r="AU107" s="259" t="s">
        <v>82</v>
      </c>
      <c r="AV107" s="14" t="s">
        <v>82</v>
      </c>
      <c r="AW107" s="14" t="s">
        <v>35</v>
      </c>
      <c r="AX107" s="14" t="s">
        <v>73</v>
      </c>
      <c r="AY107" s="259" t="s">
        <v>160</v>
      </c>
    </row>
    <row r="108" s="15" customFormat="1">
      <c r="A108" s="15"/>
      <c r="B108" s="260"/>
      <c r="C108" s="261"/>
      <c r="D108" s="232" t="s">
        <v>1375</v>
      </c>
      <c r="E108" s="262" t="s">
        <v>19</v>
      </c>
      <c r="F108" s="263" t="s">
        <v>1377</v>
      </c>
      <c r="G108" s="261"/>
      <c r="H108" s="264">
        <v>9.8010000000000002</v>
      </c>
      <c r="I108" s="265"/>
      <c r="J108" s="261"/>
      <c r="K108" s="261"/>
      <c r="L108" s="266"/>
      <c r="M108" s="267"/>
      <c r="N108" s="268"/>
      <c r="O108" s="268"/>
      <c r="P108" s="268"/>
      <c r="Q108" s="268"/>
      <c r="R108" s="268"/>
      <c r="S108" s="268"/>
      <c r="T108" s="269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70" t="s">
        <v>1375</v>
      </c>
      <c r="AU108" s="270" t="s">
        <v>82</v>
      </c>
      <c r="AV108" s="15" t="s">
        <v>167</v>
      </c>
      <c r="AW108" s="15" t="s">
        <v>35</v>
      </c>
      <c r="AX108" s="15" t="s">
        <v>80</v>
      </c>
      <c r="AY108" s="270" t="s">
        <v>160</v>
      </c>
    </row>
    <row r="109" s="2" customFormat="1" ht="24.15" customHeight="1">
      <c r="A109" s="40"/>
      <c r="B109" s="41"/>
      <c r="C109" s="214" t="s">
        <v>170</v>
      </c>
      <c r="D109" s="214" t="s">
        <v>163</v>
      </c>
      <c r="E109" s="215" t="s">
        <v>2193</v>
      </c>
      <c r="F109" s="216" t="s">
        <v>2194</v>
      </c>
      <c r="G109" s="217" t="s">
        <v>166</v>
      </c>
      <c r="H109" s="218">
        <v>16.050000000000001</v>
      </c>
      <c r="I109" s="219"/>
      <c r="J109" s="220">
        <f>ROUND(I109*H109,2)</f>
        <v>0</v>
      </c>
      <c r="K109" s="216" t="s">
        <v>1372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0.040000000000000001</v>
      </c>
      <c r="T109" s="224">
        <f>S109*H109</f>
        <v>0.64200000000000002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167</v>
      </c>
      <c r="AT109" s="225" t="s">
        <v>163</v>
      </c>
      <c r="AU109" s="225" t="s">
        <v>82</v>
      </c>
      <c r="AY109" s="19" t="s">
        <v>160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80</v>
      </c>
      <c r="BK109" s="226">
        <f>ROUND(I109*H109,2)</f>
        <v>0</v>
      </c>
      <c r="BL109" s="19" t="s">
        <v>167</v>
      </c>
      <c r="BM109" s="225" t="s">
        <v>173</v>
      </c>
    </row>
    <row r="110" s="2" customFormat="1">
      <c r="A110" s="40"/>
      <c r="B110" s="41"/>
      <c r="C110" s="42"/>
      <c r="D110" s="237" t="s">
        <v>1373</v>
      </c>
      <c r="E110" s="42"/>
      <c r="F110" s="238" t="s">
        <v>2195</v>
      </c>
      <c r="G110" s="42"/>
      <c r="H110" s="42"/>
      <c r="I110" s="234"/>
      <c r="J110" s="42"/>
      <c r="K110" s="42"/>
      <c r="L110" s="46"/>
      <c r="M110" s="235"/>
      <c r="N110" s="236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1373</v>
      </c>
      <c r="AU110" s="19" t="s">
        <v>82</v>
      </c>
    </row>
    <row r="111" s="13" customFormat="1">
      <c r="A111" s="13"/>
      <c r="B111" s="239"/>
      <c r="C111" s="240"/>
      <c r="D111" s="232" t="s">
        <v>1375</v>
      </c>
      <c r="E111" s="241" t="s">
        <v>19</v>
      </c>
      <c r="F111" s="242" t="s">
        <v>2188</v>
      </c>
      <c r="G111" s="240"/>
      <c r="H111" s="241" t="s">
        <v>19</v>
      </c>
      <c r="I111" s="243"/>
      <c r="J111" s="240"/>
      <c r="K111" s="240"/>
      <c r="L111" s="244"/>
      <c r="M111" s="245"/>
      <c r="N111" s="246"/>
      <c r="O111" s="246"/>
      <c r="P111" s="246"/>
      <c r="Q111" s="246"/>
      <c r="R111" s="246"/>
      <c r="S111" s="246"/>
      <c r="T111" s="24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8" t="s">
        <v>1375</v>
      </c>
      <c r="AU111" s="248" t="s">
        <v>82</v>
      </c>
      <c r="AV111" s="13" t="s">
        <v>80</v>
      </c>
      <c r="AW111" s="13" t="s">
        <v>35</v>
      </c>
      <c r="AX111" s="13" t="s">
        <v>73</v>
      </c>
      <c r="AY111" s="248" t="s">
        <v>160</v>
      </c>
    </row>
    <row r="112" s="14" customFormat="1">
      <c r="A112" s="14"/>
      <c r="B112" s="249"/>
      <c r="C112" s="250"/>
      <c r="D112" s="232" t="s">
        <v>1375</v>
      </c>
      <c r="E112" s="251" t="s">
        <v>19</v>
      </c>
      <c r="F112" s="252" t="s">
        <v>2196</v>
      </c>
      <c r="G112" s="250"/>
      <c r="H112" s="253">
        <v>16.050000000000001</v>
      </c>
      <c r="I112" s="254"/>
      <c r="J112" s="250"/>
      <c r="K112" s="250"/>
      <c r="L112" s="255"/>
      <c r="M112" s="256"/>
      <c r="N112" s="257"/>
      <c r="O112" s="257"/>
      <c r="P112" s="257"/>
      <c r="Q112" s="257"/>
      <c r="R112" s="257"/>
      <c r="S112" s="257"/>
      <c r="T112" s="25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9" t="s">
        <v>1375</v>
      </c>
      <c r="AU112" s="259" t="s">
        <v>82</v>
      </c>
      <c r="AV112" s="14" t="s">
        <v>82</v>
      </c>
      <c r="AW112" s="14" t="s">
        <v>35</v>
      </c>
      <c r="AX112" s="14" t="s">
        <v>73</v>
      </c>
      <c r="AY112" s="259" t="s">
        <v>160</v>
      </c>
    </row>
    <row r="113" s="15" customFormat="1">
      <c r="A113" s="15"/>
      <c r="B113" s="260"/>
      <c r="C113" s="261"/>
      <c r="D113" s="232" t="s">
        <v>1375</v>
      </c>
      <c r="E113" s="262" t="s">
        <v>19</v>
      </c>
      <c r="F113" s="263" t="s">
        <v>1377</v>
      </c>
      <c r="G113" s="261"/>
      <c r="H113" s="264">
        <v>16.050000000000001</v>
      </c>
      <c r="I113" s="265"/>
      <c r="J113" s="261"/>
      <c r="K113" s="261"/>
      <c r="L113" s="266"/>
      <c r="M113" s="267"/>
      <c r="N113" s="268"/>
      <c r="O113" s="268"/>
      <c r="P113" s="268"/>
      <c r="Q113" s="268"/>
      <c r="R113" s="268"/>
      <c r="S113" s="268"/>
      <c r="T113" s="269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70" t="s">
        <v>1375</v>
      </c>
      <c r="AU113" s="270" t="s">
        <v>82</v>
      </c>
      <c r="AV113" s="15" t="s">
        <v>167</v>
      </c>
      <c r="AW113" s="15" t="s">
        <v>35</v>
      </c>
      <c r="AX113" s="15" t="s">
        <v>80</v>
      </c>
      <c r="AY113" s="270" t="s">
        <v>160</v>
      </c>
    </row>
    <row r="114" s="12" customFormat="1" ht="22.8" customHeight="1">
      <c r="A114" s="12"/>
      <c r="B114" s="198"/>
      <c r="C114" s="199"/>
      <c r="D114" s="200" t="s">
        <v>72</v>
      </c>
      <c r="E114" s="212" t="s">
        <v>8</v>
      </c>
      <c r="F114" s="212" t="s">
        <v>1378</v>
      </c>
      <c r="G114" s="199"/>
      <c r="H114" s="199"/>
      <c r="I114" s="202"/>
      <c r="J114" s="213">
        <f>BK114</f>
        <v>0</v>
      </c>
      <c r="K114" s="199"/>
      <c r="L114" s="204"/>
      <c r="M114" s="205"/>
      <c r="N114" s="206"/>
      <c r="O114" s="206"/>
      <c r="P114" s="207">
        <f>SUM(P115:P124)</f>
        <v>0</v>
      </c>
      <c r="Q114" s="206"/>
      <c r="R114" s="207">
        <f>SUM(R115:R124)</f>
        <v>0</v>
      </c>
      <c r="S114" s="206"/>
      <c r="T114" s="208">
        <f>SUM(T115:T124)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9" t="s">
        <v>80</v>
      </c>
      <c r="AT114" s="210" t="s">
        <v>72</v>
      </c>
      <c r="AU114" s="210" t="s">
        <v>80</v>
      </c>
      <c r="AY114" s="209" t="s">
        <v>160</v>
      </c>
      <c r="BK114" s="211">
        <f>SUM(BK115:BK124)</f>
        <v>0</v>
      </c>
    </row>
    <row r="115" s="2" customFormat="1" ht="16.5" customHeight="1">
      <c r="A115" s="40"/>
      <c r="B115" s="41"/>
      <c r="C115" s="214" t="s">
        <v>167</v>
      </c>
      <c r="D115" s="214" t="s">
        <v>163</v>
      </c>
      <c r="E115" s="215" t="s">
        <v>1379</v>
      </c>
      <c r="F115" s="216" t="s">
        <v>1380</v>
      </c>
      <c r="G115" s="217" t="s">
        <v>1381</v>
      </c>
      <c r="H115" s="218">
        <v>28.5</v>
      </c>
      <c r="I115" s="219"/>
      <c r="J115" s="220">
        <f>ROUND(I115*H115,2)</f>
        <v>0</v>
      </c>
      <c r="K115" s="216" t="s">
        <v>1372</v>
      </c>
      <c r="L115" s="46"/>
      <c r="M115" s="221" t="s">
        <v>19</v>
      </c>
      <c r="N115" s="222" t="s">
        <v>44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167</v>
      </c>
      <c r="AT115" s="225" t="s">
        <v>163</v>
      </c>
      <c r="AU115" s="225" t="s">
        <v>82</v>
      </c>
      <c r="AY115" s="19" t="s">
        <v>160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80</v>
      </c>
      <c r="BK115" s="226">
        <f>ROUND(I115*H115,2)</f>
        <v>0</v>
      </c>
      <c r="BL115" s="19" t="s">
        <v>167</v>
      </c>
      <c r="BM115" s="225" t="s">
        <v>190</v>
      </c>
    </row>
    <row r="116" s="2" customFormat="1">
      <c r="A116" s="40"/>
      <c r="B116" s="41"/>
      <c r="C116" s="42"/>
      <c r="D116" s="237" t="s">
        <v>1373</v>
      </c>
      <c r="E116" s="42"/>
      <c r="F116" s="238" t="s">
        <v>1382</v>
      </c>
      <c r="G116" s="42"/>
      <c r="H116" s="42"/>
      <c r="I116" s="234"/>
      <c r="J116" s="42"/>
      <c r="K116" s="42"/>
      <c r="L116" s="46"/>
      <c r="M116" s="235"/>
      <c r="N116" s="236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1373</v>
      </c>
      <c r="AU116" s="19" t="s">
        <v>82</v>
      </c>
    </row>
    <row r="117" s="13" customFormat="1">
      <c r="A117" s="13"/>
      <c r="B117" s="239"/>
      <c r="C117" s="240"/>
      <c r="D117" s="232" t="s">
        <v>1375</v>
      </c>
      <c r="E117" s="241" t="s">
        <v>19</v>
      </c>
      <c r="F117" s="242" t="s">
        <v>1439</v>
      </c>
      <c r="G117" s="240"/>
      <c r="H117" s="241" t="s">
        <v>19</v>
      </c>
      <c r="I117" s="243"/>
      <c r="J117" s="240"/>
      <c r="K117" s="240"/>
      <c r="L117" s="244"/>
      <c r="M117" s="245"/>
      <c r="N117" s="246"/>
      <c r="O117" s="246"/>
      <c r="P117" s="246"/>
      <c r="Q117" s="246"/>
      <c r="R117" s="246"/>
      <c r="S117" s="246"/>
      <c r="T117" s="24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8" t="s">
        <v>1375</v>
      </c>
      <c r="AU117" s="248" t="s">
        <v>82</v>
      </c>
      <c r="AV117" s="13" t="s">
        <v>80</v>
      </c>
      <c r="AW117" s="13" t="s">
        <v>35</v>
      </c>
      <c r="AX117" s="13" t="s">
        <v>73</v>
      </c>
      <c r="AY117" s="248" t="s">
        <v>160</v>
      </c>
    </row>
    <row r="118" s="14" customFormat="1">
      <c r="A118" s="14"/>
      <c r="B118" s="249"/>
      <c r="C118" s="250"/>
      <c r="D118" s="232" t="s">
        <v>1375</v>
      </c>
      <c r="E118" s="251" t="s">
        <v>19</v>
      </c>
      <c r="F118" s="252" t="s">
        <v>2197</v>
      </c>
      <c r="G118" s="250"/>
      <c r="H118" s="253">
        <v>28.5</v>
      </c>
      <c r="I118" s="254"/>
      <c r="J118" s="250"/>
      <c r="K118" s="250"/>
      <c r="L118" s="255"/>
      <c r="M118" s="256"/>
      <c r="N118" s="257"/>
      <c r="O118" s="257"/>
      <c r="P118" s="257"/>
      <c r="Q118" s="257"/>
      <c r="R118" s="257"/>
      <c r="S118" s="257"/>
      <c r="T118" s="25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9" t="s">
        <v>1375</v>
      </c>
      <c r="AU118" s="259" t="s">
        <v>82</v>
      </c>
      <c r="AV118" s="14" t="s">
        <v>82</v>
      </c>
      <c r="AW118" s="14" t="s">
        <v>35</v>
      </c>
      <c r="AX118" s="14" t="s">
        <v>73</v>
      </c>
      <c r="AY118" s="259" t="s">
        <v>160</v>
      </c>
    </row>
    <row r="119" s="15" customFormat="1">
      <c r="A119" s="15"/>
      <c r="B119" s="260"/>
      <c r="C119" s="261"/>
      <c r="D119" s="232" t="s">
        <v>1375</v>
      </c>
      <c r="E119" s="262" t="s">
        <v>19</v>
      </c>
      <c r="F119" s="263" t="s">
        <v>1377</v>
      </c>
      <c r="G119" s="261"/>
      <c r="H119" s="264">
        <v>28.5</v>
      </c>
      <c r="I119" s="265"/>
      <c r="J119" s="261"/>
      <c r="K119" s="261"/>
      <c r="L119" s="266"/>
      <c r="M119" s="267"/>
      <c r="N119" s="268"/>
      <c r="O119" s="268"/>
      <c r="P119" s="268"/>
      <c r="Q119" s="268"/>
      <c r="R119" s="268"/>
      <c r="S119" s="268"/>
      <c r="T119" s="269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70" t="s">
        <v>1375</v>
      </c>
      <c r="AU119" s="270" t="s">
        <v>82</v>
      </c>
      <c r="AV119" s="15" t="s">
        <v>167</v>
      </c>
      <c r="AW119" s="15" t="s">
        <v>35</v>
      </c>
      <c r="AX119" s="15" t="s">
        <v>80</v>
      </c>
      <c r="AY119" s="270" t="s">
        <v>160</v>
      </c>
    </row>
    <row r="120" s="2" customFormat="1" ht="21.75" customHeight="1">
      <c r="A120" s="40"/>
      <c r="B120" s="41"/>
      <c r="C120" s="214" t="s">
        <v>177</v>
      </c>
      <c r="D120" s="214" t="s">
        <v>163</v>
      </c>
      <c r="E120" s="215" t="s">
        <v>1387</v>
      </c>
      <c r="F120" s="216" t="s">
        <v>1388</v>
      </c>
      <c r="G120" s="217" t="s">
        <v>1389</v>
      </c>
      <c r="H120" s="218">
        <v>8.7309999999999999</v>
      </c>
      <c r="I120" s="219"/>
      <c r="J120" s="220">
        <f>ROUND(I120*H120,2)</f>
        <v>0</v>
      </c>
      <c r="K120" s="216" t="s">
        <v>1372</v>
      </c>
      <c r="L120" s="46"/>
      <c r="M120" s="221" t="s">
        <v>19</v>
      </c>
      <c r="N120" s="222" t="s">
        <v>44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167</v>
      </c>
      <c r="AT120" s="225" t="s">
        <v>163</v>
      </c>
      <c r="AU120" s="225" t="s">
        <v>82</v>
      </c>
      <c r="AY120" s="19" t="s">
        <v>160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80</v>
      </c>
      <c r="BK120" s="226">
        <f>ROUND(I120*H120,2)</f>
        <v>0</v>
      </c>
      <c r="BL120" s="19" t="s">
        <v>167</v>
      </c>
      <c r="BM120" s="225" t="s">
        <v>176</v>
      </c>
    </row>
    <row r="121" s="2" customFormat="1">
      <c r="A121" s="40"/>
      <c r="B121" s="41"/>
      <c r="C121" s="42"/>
      <c r="D121" s="237" t="s">
        <v>1373</v>
      </c>
      <c r="E121" s="42"/>
      <c r="F121" s="238" t="s">
        <v>1390</v>
      </c>
      <c r="G121" s="42"/>
      <c r="H121" s="42"/>
      <c r="I121" s="234"/>
      <c r="J121" s="42"/>
      <c r="K121" s="42"/>
      <c r="L121" s="46"/>
      <c r="M121" s="235"/>
      <c r="N121" s="236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1373</v>
      </c>
      <c r="AU121" s="19" t="s">
        <v>82</v>
      </c>
    </row>
    <row r="122" s="13" customFormat="1">
      <c r="A122" s="13"/>
      <c r="B122" s="239"/>
      <c r="C122" s="240"/>
      <c r="D122" s="232" t="s">
        <v>1375</v>
      </c>
      <c r="E122" s="241" t="s">
        <v>19</v>
      </c>
      <c r="F122" s="242" t="s">
        <v>2198</v>
      </c>
      <c r="G122" s="240"/>
      <c r="H122" s="241" t="s">
        <v>19</v>
      </c>
      <c r="I122" s="243"/>
      <c r="J122" s="240"/>
      <c r="K122" s="240"/>
      <c r="L122" s="244"/>
      <c r="M122" s="245"/>
      <c r="N122" s="246"/>
      <c r="O122" s="246"/>
      <c r="P122" s="246"/>
      <c r="Q122" s="246"/>
      <c r="R122" s="246"/>
      <c r="S122" s="246"/>
      <c r="T122" s="24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8" t="s">
        <v>1375</v>
      </c>
      <c r="AU122" s="248" t="s">
        <v>82</v>
      </c>
      <c r="AV122" s="13" t="s">
        <v>80</v>
      </c>
      <c r="AW122" s="13" t="s">
        <v>35</v>
      </c>
      <c r="AX122" s="13" t="s">
        <v>73</v>
      </c>
      <c r="AY122" s="248" t="s">
        <v>160</v>
      </c>
    </row>
    <row r="123" s="14" customFormat="1">
      <c r="A123" s="14"/>
      <c r="B123" s="249"/>
      <c r="C123" s="250"/>
      <c r="D123" s="232" t="s">
        <v>1375</v>
      </c>
      <c r="E123" s="251" t="s">
        <v>19</v>
      </c>
      <c r="F123" s="252" t="s">
        <v>2199</v>
      </c>
      <c r="G123" s="250"/>
      <c r="H123" s="253">
        <v>8.7309999999999999</v>
      </c>
      <c r="I123" s="254"/>
      <c r="J123" s="250"/>
      <c r="K123" s="250"/>
      <c r="L123" s="255"/>
      <c r="M123" s="256"/>
      <c r="N123" s="257"/>
      <c r="O123" s="257"/>
      <c r="P123" s="257"/>
      <c r="Q123" s="257"/>
      <c r="R123" s="257"/>
      <c r="S123" s="257"/>
      <c r="T123" s="25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9" t="s">
        <v>1375</v>
      </c>
      <c r="AU123" s="259" t="s">
        <v>82</v>
      </c>
      <c r="AV123" s="14" t="s">
        <v>82</v>
      </c>
      <c r="AW123" s="14" t="s">
        <v>35</v>
      </c>
      <c r="AX123" s="14" t="s">
        <v>73</v>
      </c>
      <c r="AY123" s="259" t="s">
        <v>160</v>
      </c>
    </row>
    <row r="124" s="15" customFormat="1">
      <c r="A124" s="15"/>
      <c r="B124" s="260"/>
      <c r="C124" s="261"/>
      <c r="D124" s="232" t="s">
        <v>1375</v>
      </c>
      <c r="E124" s="262" t="s">
        <v>19</v>
      </c>
      <c r="F124" s="263" t="s">
        <v>1377</v>
      </c>
      <c r="G124" s="261"/>
      <c r="H124" s="264">
        <v>8.7309999999999999</v>
      </c>
      <c r="I124" s="265"/>
      <c r="J124" s="261"/>
      <c r="K124" s="261"/>
      <c r="L124" s="266"/>
      <c r="M124" s="267"/>
      <c r="N124" s="268"/>
      <c r="O124" s="268"/>
      <c r="P124" s="268"/>
      <c r="Q124" s="268"/>
      <c r="R124" s="268"/>
      <c r="S124" s="268"/>
      <c r="T124" s="269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70" t="s">
        <v>1375</v>
      </c>
      <c r="AU124" s="270" t="s">
        <v>82</v>
      </c>
      <c r="AV124" s="15" t="s">
        <v>167</v>
      </c>
      <c r="AW124" s="15" t="s">
        <v>35</v>
      </c>
      <c r="AX124" s="15" t="s">
        <v>80</v>
      </c>
      <c r="AY124" s="270" t="s">
        <v>160</v>
      </c>
    </row>
    <row r="125" s="12" customFormat="1" ht="22.8" customHeight="1">
      <c r="A125" s="12"/>
      <c r="B125" s="198"/>
      <c r="C125" s="199"/>
      <c r="D125" s="200" t="s">
        <v>72</v>
      </c>
      <c r="E125" s="212" t="s">
        <v>189</v>
      </c>
      <c r="F125" s="212" t="s">
        <v>1402</v>
      </c>
      <c r="G125" s="199"/>
      <c r="H125" s="199"/>
      <c r="I125" s="202"/>
      <c r="J125" s="213">
        <f>BK125</f>
        <v>0</v>
      </c>
      <c r="K125" s="199"/>
      <c r="L125" s="204"/>
      <c r="M125" s="205"/>
      <c r="N125" s="206"/>
      <c r="O125" s="206"/>
      <c r="P125" s="207">
        <f>SUM(P126:P150)</f>
        <v>0</v>
      </c>
      <c r="Q125" s="206"/>
      <c r="R125" s="207">
        <f>SUM(R126:R150)</f>
        <v>0</v>
      </c>
      <c r="S125" s="206"/>
      <c r="T125" s="208">
        <f>SUM(T126:T150)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80</v>
      </c>
      <c r="AT125" s="210" t="s">
        <v>72</v>
      </c>
      <c r="AU125" s="210" t="s">
        <v>80</v>
      </c>
      <c r="AY125" s="209" t="s">
        <v>160</v>
      </c>
      <c r="BK125" s="211">
        <f>SUM(BK126:BK150)</f>
        <v>0</v>
      </c>
    </row>
    <row r="126" s="2" customFormat="1" ht="33" customHeight="1">
      <c r="A126" s="40"/>
      <c r="B126" s="41"/>
      <c r="C126" s="214" t="s">
        <v>173</v>
      </c>
      <c r="D126" s="214" t="s">
        <v>163</v>
      </c>
      <c r="E126" s="215" t="s">
        <v>1403</v>
      </c>
      <c r="F126" s="216" t="s">
        <v>1404</v>
      </c>
      <c r="G126" s="217" t="s">
        <v>1389</v>
      </c>
      <c r="H126" s="218">
        <v>3.915</v>
      </c>
      <c r="I126" s="219"/>
      <c r="J126" s="220">
        <f>ROUND(I126*H126,2)</f>
        <v>0</v>
      </c>
      <c r="K126" s="216" t="s">
        <v>1372</v>
      </c>
      <c r="L126" s="46"/>
      <c r="M126" s="221" t="s">
        <v>19</v>
      </c>
      <c r="N126" s="222" t="s">
        <v>44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167</v>
      </c>
      <c r="AT126" s="225" t="s">
        <v>163</v>
      </c>
      <c r="AU126" s="225" t="s">
        <v>82</v>
      </c>
      <c r="AY126" s="19" t="s">
        <v>160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80</v>
      </c>
      <c r="BK126" s="226">
        <f>ROUND(I126*H126,2)</f>
        <v>0</v>
      </c>
      <c r="BL126" s="19" t="s">
        <v>167</v>
      </c>
      <c r="BM126" s="225" t="s">
        <v>8</v>
      </c>
    </row>
    <row r="127" s="2" customFormat="1">
      <c r="A127" s="40"/>
      <c r="B127" s="41"/>
      <c r="C127" s="42"/>
      <c r="D127" s="237" t="s">
        <v>1373</v>
      </c>
      <c r="E127" s="42"/>
      <c r="F127" s="238" t="s">
        <v>1405</v>
      </c>
      <c r="G127" s="42"/>
      <c r="H127" s="42"/>
      <c r="I127" s="234"/>
      <c r="J127" s="42"/>
      <c r="K127" s="42"/>
      <c r="L127" s="46"/>
      <c r="M127" s="235"/>
      <c r="N127" s="236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1373</v>
      </c>
      <c r="AU127" s="19" t="s">
        <v>82</v>
      </c>
    </row>
    <row r="128" s="13" customFormat="1">
      <c r="A128" s="13"/>
      <c r="B128" s="239"/>
      <c r="C128" s="240"/>
      <c r="D128" s="232" t="s">
        <v>1375</v>
      </c>
      <c r="E128" s="241" t="s">
        <v>19</v>
      </c>
      <c r="F128" s="242" t="s">
        <v>2200</v>
      </c>
      <c r="G128" s="240"/>
      <c r="H128" s="241" t="s">
        <v>19</v>
      </c>
      <c r="I128" s="243"/>
      <c r="J128" s="240"/>
      <c r="K128" s="240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1375</v>
      </c>
      <c r="AU128" s="248" t="s">
        <v>82</v>
      </c>
      <c r="AV128" s="13" t="s">
        <v>80</v>
      </c>
      <c r="AW128" s="13" t="s">
        <v>35</v>
      </c>
      <c r="AX128" s="13" t="s">
        <v>73</v>
      </c>
      <c r="AY128" s="248" t="s">
        <v>160</v>
      </c>
    </row>
    <row r="129" s="14" customFormat="1">
      <c r="A129" s="14"/>
      <c r="B129" s="249"/>
      <c r="C129" s="250"/>
      <c r="D129" s="232" t="s">
        <v>1375</v>
      </c>
      <c r="E129" s="251" t="s">
        <v>19</v>
      </c>
      <c r="F129" s="252" t="s">
        <v>2201</v>
      </c>
      <c r="G129" s="250"/>
      <c r="H129" s="253">
        <v>3.915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9" t="s">
        <v>1375</v>
      </c>
      <c r="AU129" s="259" t="s">
        <v>82</v>
      </c>
      <c r="AV129" s="14" t="s">
        <v>82</v>
      </c>
      <c r="AW129" s="14" t="s">
        <v>35</v>
      </c>
      <c r="AX129" s="14" t="s">
        <v>73</v>
      </c>
      <c r="AY129" s="259" t="s">
        <v>160</v>
      </c>
    </row>
    <row r="130" s="15" customFormat="1">
      <c r="A130" s="15"/>
      <c r="B130" s="260"/>
      <c r="C130" s="261"/>
      <c r="D130" s="232" t="s">
        <v>1375</v>
      </c>
      <c r="E130" s="262" t="s">
        <v>19</v>
      </c>
      <c r="F130" s="263" t="s">
        <v>1377</v>
      </c>
      <c r="G130" s="261"/>
      <c r="H130" s="264">
        <v>3.915</v>
      </c>
      <c r="I130" s="265"/>
      <c r="J130" s="261"/>
      <c r="K130" s="261"/>
      <c r="L130" s="266"/>
      <c r="M130" s="267"/>
      <c r="N130" s="268"/>
      <c r="O130" s="268"/>
      <c r="P130" s="268"/>
      <c r="Q130" s="268"/>
      <c r="R130" s="268"/>
      <c r="S130" s="268"/>
      <c r="T130" s="269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0" t="s">
        <v>1375</v>
      </c>
      <c r="AU130" s="270" t="s">
        <v>82</v>
      </c>
      <c r="AV130" s="15" t="s">
        <v>167</v>
      </c>
      <c r="AW130" s="15" t="s">
        <v>35</v>
      </c>
      <c r="AX130" s="15" t="s">
        <v>80</v>
      </c>
      <c r="AY130" s="270" t="s">
        <v>160</v>
      </c>
    </row>
    <row r="131" s="2" customFormat="1" ht="37.8" customHeight="1">
      <c r="A131" s="40"/>
      <c r="B131" s="41"/>
      <c r="C131" s="214" t="s">
        <v>186</v>
      </c>
      <c r="D131" s="214" t="s">
        <v>163</v>
      </c>
      <c r="E131" s="215" t="s">
        <v>1409</v>
      </c>
      <c r="F131" s="216" t="s">
        <v>1410</v>
      </c>
      <c r="G131" s="217" t="s">
        <v>1389</v>
      </c>
      <c r="H131" s="218">
        <v>11.048</v>
      </c>
      <c r="I131" s="219"/>
      <c r="J131" s="220">
        <f>ROUND(I131*H131,2)</f>
        <v>0</v>
      </c>
      <c r="K131" s="216" t="s">
        <v>1372</v>
      </c>
      <c r="L131" s="46"/>
      <c r="M131" s="221" t="s">
        <v>19</v>
      </c>
      <c r="N131" s="222" t="s">
        <v>44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167</v>
      </c>
      <c r="AT131" s="225" t="s">
        <v>163</v>
      </c>
      <c r="AU131" s="225" t="s">
        <v>82</v>
      </c>
      <c r="AY131" s="19" t="s">
        <v>160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80</v>
      </c>
      <c r="BK131" s="226">
        <f>ROUND(I131*H131,2)</f>
        <v>0</v>
      </c>
      <c r="BL131" s="19" t="s">
        <v>167</v>
      </c>
      <c r="BM131" s="225" t="s">
        <v>185</v>
      </c>
    </row>
    <row r="132" s="2" customFormat="1">
      <c r="A132" s="40"/>
      <c r="B132" s="41"/>
      <c r="C132" s="42"/>
      <c r="D132" s="237" t="s">
        <v>1373</v>
      </c>
      <c r="E132" s="42"/>
      <c r="F132" s="238" t="s">
        <v>1411</v>
      </c>
      <c r="G132" s="42"/>
      <c r="H132" s="42"/>
      <c r="I132" s="234"/>
      <c r="J132" s="42"/>
      <c r="K132" s="42"/>
      <c r="L132" s="46"/>
      <c r="M132" s="235"/>
      <c r="N132" s="236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1373</v>
      </c>
      <c r="AU132" s="19" t="s">
        <v>82</v>
      </c>
    </row>
    <row r="133" s="14" customFormat="1">
      <c r="A133" s="14"/>
      <c r="B133" s="249"/>
      <c r="C133" s="250"/>
      <c r="D133" s="232" t="s">
        <v>1375</v>
      </c>
      <c r="E133" s="251" t="s">
        <v>19</v>
      </c>
      <c r="F133" s="252" t="s">
        <v>2202</v>
      </c>
      <c r="G133" s="250"/>
      <c r="H133" s="253">
        <v>4.2750000000000004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9" t="s">
        <v>1375</v>
      </c>
      <c r="AU133" s="259" t="s">
        <v>82</v>
      </c>
      <c r="AV133" s="14" t="s">
        <v>82</v>
      </c>
      <c r="AW133" s="14" t="s">
        <v>35</v>
      </c>
      <c r="AX133" s="14" t="s">
        <v>73</v>
      </c>
      <c r="AY133" s="259" t="s">
        <v>160</v>
      </c>
    </row>
    <row r="134" s="14" customFormat="1">
      <c r="A134" s="14"/>
      <c r="B134" s="249"/>
      <c r="C134" s="250"/>
      <c r="D134" s="232" t="s">
        <v>1375</v>
      </c>
      <c r="E134" s="251" t="s">
        <v>19</v>
      </c>
      <c r="F134" s="252" t="s">
        <v>2199</v>
      </c>
      <c r="G134" s="250"/>
      <c r="H134" s="253">
        <v>8.7309999999999999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1375</v>
      </c>
      <c r="AU134" s="259" t="s">
        <v>82</v>
      </c>
      <c r="AV134" s="14" t="s">
        <v>82</v>
      </c>
      <c r="AW134" s="14" t="s">
        <v>35</v>
      </c>
      <c r="AX134" s="14" t="s">
        <v>73</v>
      </c>
      <c r="AY134" s="259" t="s">
        <v>160</v>
      </c>
    </row>
    <row r="135" s="14" customFormat="1">
      <c r="A135" s="14"/>
      <c r="B135" s="249"/>
      <c r="C135" s="250"/>
      <c r="D135" s="232" t="s">
        <v>1375</v>
      </c>
      <c r="E135" s="251" t="s">
        <v>19</v>
      </c>
      <c r="F135" s="252" t="s">
        <v>2203</v>
      </c>
      <c r="G135" s="250"/>
      <c r="H135" s="253">
        <v>-1.958</v>
      </c>
      <c r="I135" s="254"/>
      <c r="J135" s="250"/>
      <c r="K135" s="250"/>
      <c r="L135" s="255"/>
      <c r="M135" s="256"/>
      <c r="N135" s="257"/>
      <c r="O135" s="257"/>
      <c r="P135" s="257"/>
      <c r="Q135" s="257"/>
      <c r="R135" s="257"/>
      <c r="S135" s="257"/>
      <c r="T135" s="25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9" t="s">
        <v>1375</v>
      </c>
      <c r="AU135" s="259" t="s">
        <v>82</v>
      </c>
      <c r="AV135" s="14" t="s">
        <v>82</v>
      </c>
      <c r="AW135" s="14" t="s">
        <v>35</v>
      </c>
      <c r="AX135" s="14" t="s">
        <v>73</v>
      </c>
      <c r="AY135" s="259" t="s">
        <v>160</v>
      </c>
    </row>
    <row r="136" s="2" customFormat="1" ht="24.15" customHeight="1">
      <c r="A136" s="40"/>
      <c r="B136" s="41"/>
      <c r="C136" s="214" t="s">
        <v>190</v>
      </c>
      <c r="D136" s="214" t="s">
        <v>163</v>
      </c>
      <c r="E136" s="215" t="s">
        <v>1415</v>
      </c>
      <c r="F136" s="216" t="s">
        <v>1416</v>
      </c>
      <c r="G136" s="217" t="s">
        <v>1389</v>
      </c>
      <c r="H136" s="218">
        <v>1.958</v>
      </c>
      <c r="I136" s="219"/>
      <c r="J136" s="220">
        <f>ROUND(I136*H136,2)</f>
        <v>0</v>
      </c>
      <c r="K136" s="216" t="s">
        <v>1372</v>
      </c>
      <c r="L136" s="46"/>
      <c r="M136" s="221" t="s">
        <v>19</v>
      </c>
      <c r="N136" s="222" t="s">
        <v>44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167</v>
      </c>
      <c r="AT136" s="225" t="s">
        <v>163</v>
      </c>
      <c r="AU136" s="225" t="s">
        <v>82</v>
      </c>
      <c r="AY136" s="19" t="s">
        <v>160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80</v>
      </c>
      <c r="BK136" s="226">
        <f>ROUND(I136*H136,2)</f>
        <v>0</v>
      </c>
      <c r="BL136" s="19" t="s">
        <v>167</v>
      </c>
      <c r="BM136" s="225" t="s">
        <v>189</v>
      </c>
    </row>
    <row r="137" s="2" customFormat="1">
      <c r="A137" s="40"/>
      <c r="B137" s="41"/>
      <c r="C137" s="42"/>
      <c r="D137" s="237" t="s">
        <v>1373</v>
      </c>
      <c r="E137" s="42"/>
      <c r="F137" s="238" t="s">
        <v>1417</v>
      </c>
      <c r="G137" s="42"/>
      <c r="H137" s="42"/>
      <c r="I137" s="234"/>
      <c r="J137" s="42"/>
      <c r="K137" s="42"/>
      <c r="L137" s="46"/>
      <c r="M137" s="235"/>
      <c r="N137" s="236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1373</v>
      </c>
      <c r="AU137" s="19" t="s">
        <v>82</v>
      </c>
    </row>
    <row r="138" s="13" customFormat="1">
      <c r="A138" s="13"/>
      <c r="B138" s="239"/>
      <c r="C138" s="240"/>
      <c r="D138" s="232" t="s">
        <v>1375</v>
      </c>
      <c r="E138" s="241" t="s">
        <v>19</v>
      </c>
      <c r="F138" s="242" t="s">
        <v>2200</v>
      </c>
      <c r="G138" s="240"/>
      <c r="H138" s="241" t="s">
        <v>19</v>
      </c>
      <c r="I138" s="243"/>
      <c r="J138" s="240"/>
      <c r="K138" s="240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1375</v>
      </c>
      <c r="AU138" s="248" t="s">
        <v>82</v>
      </c>
      <c r="AV138" s="13" t="s">
        <v>80</v>
      </c>
      <c r="AW138" s="13" t="s">
        <v>35</v>
      </c>
      <c r="AX138" s="13" t="s">
        <v>73</v>
      </c>
      <c r="AY138" s="248" t="s">
        <v>160</v>
      </c>
    </row>
    <row r="139" s="14" customFormat="1">
      <c r="A139" s="14"/>
      <c r="B139" s="249"/>
      <c r="C139" s="250"/>
      <c r="D139" s="232" t="s">
        <v>1375</v>
      </c>
      <c r="E139" s="251" t="s">
        <v>19</v>
      </c>
      <c r="F139" s="252" t="s">
        <v>2204</v>
      </c>
      <c r="G139" s="250"/>
      <c r="H139" s="253">
        <v>1.958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9" t="s">
        <v>1375</v>
      </c>
      <c r="AU139" s="259" t="s">
        <v>82</v>
      </c>
      <c r="AV139" s="14" t="s">
        <v>82</v>
      </c>
      <c r="AW139" s="14" t="s">
        <v>35</v>
      </c>
      <c r="AX139" s="14" t="s">
        <v>73</v>
      </c>
      <c r="AY139" s="259" t="s">
        <v>160</v>
      </c>
    </row>
    <row r="140" s="15" customFormat="1">
      <c r="A140" s="15"/>
      <c r="B140" s="260"/>
      <c r="C140" s="261"/>
      <c r="D140" s="232" t="s">
        <v>1375</v>
      </c>
      <c r="E140" s="262" t="s">
        <v>19</v>
      </c>
      <c r="F140" s="263" t="s">
        <v>1377</v>
      </c>
      <c r="G140" s="261"/>
      <c r="H140" s="264">
        <v>1.958</v>
      </c>
      <c r="I140" s="265"/>
      <c r="J140" s="261"/>
      <c r="K140" s="261"/>
      <c r="L140" s="266"/>
      <c r="M140" s="267"/>
      <c r="N140" s="268"/>
      <c r="O140" s="268"/>
      <c r="P140" s="268"/>
      <c r="Q140" s="268"/>
      <c r="R140" s="268"/>
      <c r="S140" s="268"/>
      <c r="T140" s="269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0" t="s">
        <v>1375</v>
      </c>
      <c r="AU140" s="270" t="s">
        <v>82</v>
      </c>
      <c r="AV140" s="15" t="s">
        <v>167</v>
      </c>
      <c r="AW140" s="15" t="s">
        <v>35</v>
      </c>
      <c r="AX140" s="15" t="s">
        <v>80</v>
      </c>
      <c r="AY140" s="270" t="s">
        <v>160</v>
      </c>
    </row>
    <row r="141" s="2" customFormat="1" ht="24.15" customHeight="1">
      <c r="A141" s="40"/>
      <c r="B141" s="41"/>
      <c r="C141" s="214" t="s">
        <v>194</v>
      </c>
      <c r="D141" s="214" t="s">
        <v>163</v>
      </c>
      <c r="E141" s="215" t="s">
        <v>1419</v>
      </c>
      <c r="F141" s="216" t="s">
        <v>1420</v>
      </c>
      <c r="G141" s="217" t="s">
        <v>1421</v>
      </c>
      <c r="H141" s="218">
        <v>22.097000000000001</v>
      </c>
      <c r="I141" s="219"/>
      <c r="J141" s="220">
        <f>ROUND(I141*H141,2)</f>
        <v>0</v>
      </c>
      <c r="K141" s="216" t="s">
        <v>1372</v>
      </c>
      <c r="L141" s="46"/>
      <c r="M141" s="221" t="s">
        <v>19</v>
      </c>
      <c r="N141" s="222" t="s">
        <v>44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167</v>
      </c>
      <c r="AT141" s="225" t="s">
        <v>163</v>
      </c>
      <c r="AU141" s="225" t="s">
        <v>82</v>
      </c>
      <c r="AY141" s="19" t="s">
        <v>160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80</v>
      </c>
      <c r="BK141" s="226">
        <f>ROUND(I141*H141,2)</f>
        <v>0</v>
      </c>
      <c r="BL141" s="19" t="s">
        <v>167</v>
      </c>
      <c r="BM141" s="225" t="s">
        <v>227</v>
      </c>
    </row>
    <row r="142" s="2" customFormat="1">
      <c r="A142" s="40"/>
      <c r="B142" s="41"/>
      <c r="C142" s="42"/>
      <c r="D142" s="237" t="s">
        <v>1373</v>
      </c>
      <c r="E142" s="42"/>
      <c r="F142" s="238" t="s">
        <v>1422</v>
      </c>
      <c r="G142" s="42"/>
      <c r="H142" s="42"/>
      <c r="I142" s="234"/>
      <c r="J142" s="42"/>
      <c r="K142" s="42"/>
      <c r="L142" s="46"/>
      <c r="M142" s="235"/>
      <c r="N142" s="236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1373</v>
      </c>
      <c r="AU142" s="19" t="s">
        <v>82</v>
      </c>
    </row>
    <row r="143" s="2" customFormat="1">
      <c r="A143" s="40"/>
      <c r="B143" s="41"/>
      <c r="C143" s="42"/>
      <c r="D143" s="232" t="s">
        <v>1292</v>
      </c>
      <c r="E143" s="42"/>
      <c r="F143" s="233" t="s">
        <v>1423</v>
      </c>
      <c r="G143" s="42"/>
      <c r="H143" s="42"/>
      <c r="I143" s="234"/>
      <c r="J143" s="42"/>
      <c r="K143" s="42"/>
      <c r="L143" s="46"/>
      <c r="M143" s="235"/>
      <c r="N143" s="236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1292</v>
      </c>
      <c r="AU143" s="19" t="s">
        <v>82</v>
      </c>
    </row>
    <row r="144" s="13" customFormat="1">
      <c r="A144" s="13"/>
      <c r="B144" s="239"/>
      <c r="C144" s="240"/>
      <c r="D144" s="232" t="s">
        <v>1375</v>
      </c>
      <c r="E144" s="241" t="s">
        <v>19</v>
      </c>
      <c r="F144" s="242" t="s">
        <v>1439</v>
      </c>
      <c r="G144" s="240"/>
      <c r="H144" s="241" t="s">
        <v>19</v>
      </c>
      <c r="I144" s="243"/>
      <c r="J144" s="240"/>
      <c r="K144" s="240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1375</v>
      </c>
      <c r="AU144" s="248" t="s">
        <v>82</v>
      </c>
      <c r="AV144" s="13" t="s">
        <v>80</v>
      </c>
      <c r="AW144" s="13" t="s">
        <v>35</v>
      </c>
      <c r="AX144" s="13" t="s">
        <v>73</v>
      </c>
      <c r="AY144" s="248" t="s">
        <v>160</v>
      </c>
    </row>
    <row r="145" s="14" customFormat="1">
      <c r="A145" s="14"/>
      <c r="B145" s="249"/>
      <c r="C145" s="250"/>
      <c r="D145" s="232" t="s">
        <v>1375</v>
      </c>
      <c r="E145" s="251" t="s">
        <v>19</v>
      </c>
      <c r="F145" s="252" t="s">
        <v>2205</v>
      </c>
      <c r="G145" s="250"/>
      <c r="H145" s="253">
        <v>8.5500000000000007</v>
      </c>
      <c r="I145" s="254"/>
      <c r="J145" s="250"/>
      <c r="K145" s="250"/>
      <c r="L145" s="255"/>
      <c r="M145" s="256"/>
      <c r="N145" s="257"/>
      <c r="O145" s="257"/>
      <c r="P145" s="257"/>
      <c r="Q145" s="257"/>
      <c r="R145" s="257"/>
      <c r="S145" s="257"/>
      <c r="T145" s="25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9" t="s">
        <v>1375</v>
      </c>
      <c r="AU145" s="259" t="s">
        <v>82</v>
      </c>
      <c r="AV145" s="14" t="s">
        <v>82</v>
      </c>
      <c r="AW145" s="14" t="s">
        <v>35</v>
      </c>
      <c r="AX145" s="14" t="s">
        <v>73</v>
      </c>
      <c r="AY145" s="259" t="s">
        <v>160</v>
      </c>
    </row>
    <row r="146" s="13" customFormat="1">
      <c r="A146" s="13"/>
      <c r="B146" s="239"/>
      <c r="C146" s="240"/>
      <c r="D146" s="232" t="s">
        <v>1375</v>
      </c>
      <c r="E146" s="241" t="s">
        <v>19</v>
      </c>
      <c r="F146" s="242" t="s">
        <v>2198</v>
      </c>
      <c r="G146" s="240"/>
      <c r="H146" s="241" t="s">
        <v>19</v>
      </c>
      <c r="I146" s="243"/>
      <c r="J146" s="240"/>
      <c r="K146" s="240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1375</v>
      </c>
      <c r="AU146" s="248" t="s">
        <v>82</v>
      </c>
      <c r="AV146" s="13" t="s">
        <v>80</v>
      </c>
      <c r="AW146" s="13" t="s">
        <v>35</v>
      </c>
      <c r="AX146" s="13" t="s">
        <v>73</v>
      </c>
      <c r="AY146" s="248" t="s">
        <v>160</v>
      </c>
    </row>
    <row r="147" s="14" customFormat="1">
      <c r="A147" s="14"/>
      <c r="B147" s="249"/>
      <c r="C147" s="250"/>
      <c r="D147" s="232" t="s">
        <v>1375</v>
      </c>
      <c r="E147" s="251" t="s">
        <v>19</v>
      </c>
      <c r="F147" s="252" t="s">
        <v>2206</v>
      </c>
      <c r="G147" s="250"/>
      <c r="H147" s="253">
        <v>17.462</v>
      </c>
      <c r="I147" s="254"/>
      <c r="J147" s="250"/>
      <c r="K147" s="250"/>
      <c r="L147" s="255"/>
      <c r="M147" s="256"/>
      <c r="N147" s="257"/>
      <c r="O147" s="257"/>
      <c r="P147" s="257"/>
      <c r="Q147" s="257"/>
      <c r="R147" s="257"/>
      <c r="S147" s="257"/>
      <c r="T147" s="25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9" t="s">
        <v>1375</v>
      </c>
      <c r="AU147" s="259" t="s">
        <v>82</v>
      </c>
      <c r="AV147" s="14" t="s">
        <v>82</v>
      </c>
      <c r="AW147" s="14" t="s">
        <v>35</v>
      </c>
      <c r="AX147" s="14" t="s">
        <v>73</v>
      </c>
      <c r="AY147" s="259" t="s">
        <v>160</v>
      </c>
    </row>
    <row r="148" s="13" customFormat="1">
      <c r="A148" s="13"/>
      <c r="B148" s="239"/>
      <c r="C148" s="240"/>
      <c r="D148" s="232" t="s">
        <v>1375</v>
      </c>
      <c r="E148" s="241" t="s">
        <v>19</v>
      </c>
      <c r="F148" s="242" t="s">
        <v>2200</v>
      </c>
      <c r="G148" s="240"/>
      <c r="H148" s="241" t="s">
        <v>19</v>
      </c>
      <c r="I148" s="243"/>
      <c r="J148" s="240"/>
      <c r="K148" s="240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1375</v>
      </c>
      <c r="AU148" s="248" t="s">
        <v>82</v>
      </c>
      <c r="AV148" s="13" t="s">
        <v>80</v>
      </c>
      <c r="AW148" s="13" t="s">
        <v>35</v>
      </c>
      <c r="AX148" s="13" t="s">
        <v>73</v>
      </c>
      <c r="AY148" s="248" t="s">
        <v>160</v>
      </c>
    </row>
    <row r="149" s="14" customFormat="1">
      <c r="A149" s="14"/>
      <c r="B149" s="249"/>
      <c r="C149" s="250"/>
      <c r="D149" s="232" t="s">
        <v>1375</v>
      </c>
      <c r="E149" s="251" t="s">
        <v>19</v>
      </c>
      <c r="F149" s="252" t="s">
        <v>2207</v>
      </c>
      <c r="G149" s="250"/>
      <c r="H149" s="253">
        <v>-3.915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9" t="s">
        <v>1375</v>
      </c>
      <c r="AU149" s="259" t="s">
        <v>82</v>
      </c>
      <c r="AV149" s="14" t="s">
        <v>82</v>
      </c>
      <c r="AW149" s="14" t="s">
        <v>35</v>
      </c>
      <c r="AX149" s="14" t="s">
        <v>73</v>
      </c>
      <c r="AY149" s="259" t="s">
        <v>160</v>
      </c>
    </row>
    <row r="150" s="15" customFormat="1">
      <c r="A150" s="15"/>
      <c r="B150" s="260"/>
      <c r="C150" s="261"/>
      <c r="D150" s="232" t="s">
        <v>1375</v>
      </c>
      <c r="E150" s="262" t="s">
        <v>19</v>
      </c>
      <c r="F150" s="263" t="s">
        <v>1377</v>
      </c>
      <c r="G150" s="261"/>
      <c r="H150" s="264">
        <v>22.097000000000001</v>
      </c>
      <c r="I150" s="265"/>
      <c r="J150" s="261"/>
      <c r="K150" s="261"/>
      <c r="L150" s="266"/>
      <c r="M150" s="267"/>
      <c r="N150" s="268"/>
      <c r="O150" s="268"/>
      <c r="P150" s="268"/>
      <c r="Q150" s="268"/>
      <c r="R150" s="268"/>
      <c r="S150" s="268"/>
      <c r="T150" s="269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0" t="s">
        <v>1375</v>
      </c>
      <c r="AU150" s="270" t="s">
        <v>82</v>
      </c>
      <c r="AV150" s="15" t="s">
        <v>167</v>
      </c>
      <c r="AW150" s="15" t="s">
        <v>4</v>
      </c>
      <c r="AX150" s="15" t="s">
        <v>80</v>
      </c>
      <c r="AY150" s="270" t="s">
        <v>160</v>
      </c>
    </row>
    <row r="151" s="12" customFormat="1" ht="22.8" customHeight="1">
      <c r="A151" s="12"/>
      <c r="B151" s="198"/>
      <c r="C151" s="199"/>
      <c r="D151" s="200" t="s">
        <v>72</v>
      </c>
      <c r="E151" s="212" t="s">
        <v>222</v>
      </c>
      <c r="F151" s="212" t="s">
        <v>1426</v>
      </c>
      <c r="G151" s="199"/>
      <c r="H151" s="199"/>
      <c r="I151" s="202"/>
      <c r="J151" s="213">
        <f>BK151</f>
        <v>0</v>
      </c>
      <c r="K151" s="199"/>
      <c r="L151" s="204"/>
      <c r="M151" s="205"/>
      <c r="N151" s="206"/>
      <c r="O151" s="206"/>
      <c r="P151" s="207">
        <f>SUM(P152:P156)</f>
        <v>0</v>
      </c>
      <c r="Q151" s="206"/>
      <c r="R151" s="207">
        <f>SUM(R152:R156)</f>
        <v>0</v>
      </c>
      <c r="S151" s="206"/>
      <c r="T151" s="208">
        <f>SUM(T152:T156)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80</v>
      </c>
      <c r="AT151" s="210" t="s">
        <v>72</v>
      </c>
      <c r="AU151" s="210" t="s">
        <v>80</v>
      </c>
      <c r="AY151" s="209" t="s">
        <v>160</v>
      </c>
      <c r="BK151" s="211">
        <f>SUM(BK152:BK156)</f>
        <v>0</v>
      </c>
    </row>
    <row r="152" s="2" customFormat="1" ht="24.15" customHeight="1">
      <c r="A152" s="40"/>
      <c r="B152" s="41"/>
      <c r="C152" s="214" t="s">
        <v>176</v>
      </c>
      <c r="D152" s="214" t="s">
        <v>163</v>
      </c>
      <c r="E152" s="215" t="s">
        <v>2069</v>
      </c>
      <c r="F152" s="216" t="s">
        <v>2070</v>
      </c>
      <c r="G152" s="217" t="s">
        <v>1389</v>
      </c>
      <c r="H152" s="218">
        <v>0.97899999999999998</v>
      </c>
      <c r="I152" s="219"/>
      <c r="J152" s="220">
        <f>ROUND(I152*H152,2)</f>
        <v>0</v>
      </c>
      <c r="K152" s="216" t="s">
        <v>1372</v>
      </c>
      <c r="L152" s="46"/>
      <c r="M152" s="221" t="s">
        <v>19</v>
      </c>
      <c r="N152" s="222" t="s">
        <v>44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167</v>
      </c>
      <c r="AT152" s="225" t="s">
        <v>163</v>
      </c>
      <c r="AU152" s="225" t="s">
        <v>82</v>
      </c>
      <c r="AY152" s="19" t="s">
        <v>160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80</v>
      </c>
      <c r="BK152" s="226">
        <f>ROUND(I152*H152,2)</f>
        <v>0</v>
      </c>
      <c r="BL152" s="19" t="s">
        <v>167</v>
      </c>
      <c r="BM152" s="225" t="s">
        <v>193</v>
      </c>
    </row>
    <row r="153" s="2" customFormat="1">
      <c r="A153" s="40"/>
      <c r="B153" s="41"/>
      <c r="C153" s="42"/>
      <c r="D153" s="237" t="s">
        <v>1373</v>
      </c>
      <c r="E153" s="42"/>
      <c r="F153" s="238" t="s">
        <v>2071</v>
      </c>
      <c r="G153" s="42"/>
      <c r="H153" s="42"/>
      <c r="I153" s="234"/>
      <c r="J153" s="42"/>
      <c r="K153" s="42"/>
      <c r="L153" s="46"/>
      <c r="M153" s="235"/>
      <c r="N153" s="236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1373</v>
      </c>
      <c r="AU153" s="19" t="s">
        <v>82</v>
      </c>
    </row>
    <row r="154" s="13" customFormat="1">
      <c r="A154" s="13"/>
      <c r="B154" s="239"/>
      <c r="C154" s="240"/>
      <c r="D154" s="232" t="s">
        <v>1375</v>
      </c>
      <c r="E154" s="241" t="s">
        <v>19</v>
      </c>
      <c r="F154" s="242" t="s">
        <v>2200</v>
      </c>
      <c r="G154" s="240"/>
      <c r="H154" s="241" t="s">
        <v>19</v>
      </c>
      <c r="I154" s="243"/>
      <c r="J154" s="240"/>
      <c r="K154" s="240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1375</v>
      </c>
      <c r="AU154" s="248" t="s">
        <v>82</v>
      </c>
      <c r="AV154" s="13" t="s">
        <v>80</v>
      </c>
      <c r="AW154" s="13" t="s">
        <v>35</v>
      </c>
      <c r="AX154" s="13" t="s">
        <v>73</v>
      </c>
      <c r="AY154" s="248" t="s">
        <v>160</v>
      </c>
    </row>
    <row r="155" s="14" customFormat="1">
      <c r="A155" s="14"/>
      <c r="B155" s="249"/>
      <c r="C155" s="250"/>
      <c r="D155" s="232" t="s">
        <v>1375</v>
      </c>
      <c r="E155" s="251" t="s">
        <v>19</v>
      </c>
      <c r="F155" s="252" t="s">
        <v>2208</v>
      </c>
      <c r="G155" s="250"/>
      <c r="H155" s="253">
        <v>0.97899999999999998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1375</v>
      </c>
      <c r="AU155" s="259" t="s">
        <v>82</v>
      </c>
      <c r="AV155" s="14" t="s">
        <v>82</v>
      </c>
      <c r="AW155" s="14" t="s">
        <v>35</v>
      </c>
      <c r="AX155" s="14" t="s">
        <v>73</v>
      </c>
      <c r="AY155" s="259" t="s">
        <v>160</v>
      </c>
    </row>
    <row r="156" s="15" customFormat="1">
      <c r="A156" s="15"/>
      <c r="B156" s="260"/>
      <c r="C156" s="261"/>
      <c r="D156" s="232" t="s">
        <v>1375</v>
      </c>
      <c r="E156" s="262" t="s">
        <v>19</v>
      </c>
      <c r="F156" s="263" t="s">
        <v>1377</v>
      </c>
      <c r="G156" s="261"/>
      <c r="H156" s="264">
        <v>0.97899999999999998</v>
      </c>
      <c r="I156" s="265"/>
      <c r="J156" s="261"/>
      <c r="K156" s="261"/>
      <c r="L156" s="266"/>
      <c r="M156" s="267"/>
      <c r="N156" s="268"/>
      <c r="O156" s="268"/>
      <c r="P156" s="268"/>
      <c r="Q156" s="268"/>
      <c r="R156" s="268"/>
      <c r="S156" s="268"/>
      <c r="T156" s="269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0" t="s">
        <v>1375</v>
      </c>
      <c r="AU156" s="270" t="s">
        <v>82</v>
      </c>
      <c r="AV156" s="15" t="s">
        <v>167</v>
      </c>
      <c r="AW156" s="15" t="s">
        <v>35</v>
      </c>
      <c r="AX156" s="15" t="s">
        <v>80</v>
      </c>
      <c r="AY156" s="270" t="s">
        <v>160</v>
      </c>
    </row>
    <row r="157" s="12" customFormat="1" ht="22.8" customHeight="1">
      <c r="A157" s="12"/>
      <c r="B157" s="198"/>
      <c r="C157" s="199"/>
      <c r="D157" s="200" t="s">
        <v>72</v>
      </c>
      <c r="E157" s="212" t="s">
        <v>227</v>
      </c>
      <c r="F157" s="212" t="s">
        <v>1443</v>
      </c>
      <c r="G157" s="199"/>
      <c r="H157" s="199"/>
      <c r="I157" s="202"/>
      <c r="J157" s="213">
        <f>BK157</f>
        <v>0</v>
      </c>
      <c r="K157" s="199"/>
      <c r="L157" s="204"/>
      <c r="M157" s="205"/>
      <c r="N157" s="206"/>
      <c r="O157" s="206"/>
      <c r="P157" s="207">
        <f>SUM(P158:P171)</f>
        <v>0</v>
      </c>
      <c r="Q157" s="206"/>
      <c r="R157" s="207">
        <f>SUM(R158:R171)</f>
        <v>0.00078300000000000006</v>
      </c>
      <c r="S157" s="206"/>
      <c r="T157" s="208">
        <f>SUM(T158:T171)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9" t="s">
        <v>80</v>
      </c>
      <c r="AT157" s="210" t="s">
        <v>72</v>
      </c>
      <c r="AU157" s="210" t="s">
        <v>80</v>
      </c>
      <c r="AY157" s="209" t="s">
        <v>160</v>
      </c>
      <c r="BK157" s="211">
        <f>SUM(BK158:BK171)</f>
        <v>0</v>
      </c>
    </row>
    <row r="158" s="2" customFormat="1" ht="24.15" customHeight="1">
      <c r="A158" s="40"/>
      <c r="B158" s="41"/>
      <c r="C158" s="214" t="s">
        <v>201</v>
      </c>
      <c r="D158" s="214" t="s">
        <v>163</v>
      </c>
      <c r="E158" s="215" t="s">
        <v>1444</v>
      </c>
      <c r="F158" s="216" t="s">
        <v>1445</v>
      </c>
      <c r="G158" s="217" t="s">
        <v>1381</v>
      </c>
      <c r="H158" s="218">
        <v>13.050000000000001</v>
      </c>
      <c r="I158" s="219"/>
      <c r="J158" s="220">
        <f>ROUND(I158*H158,2)</f>
        <v>0</v>
      </c>
      <c r="K158" s="216" t="s">
        <v>1372</v>
      </c>
      <c r="L158" s="46"/>
      <c r="M158" s="221" t="s">
        <v>19</v>
      </c>
      <c r="N158" s="222" t="s">
        <v>44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167</v>
      </c>
      <c r="AT158" s="225" t="s">
        <v>163</v>
      </c>
      <c r="AU158" s="225" t="s">
        <v>82</v>
      </c>
      <c r="AY158" s="19" t="s">
        <v>160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80</v>
      </c>
      <c r="BK158" s="226">
        <f>ROUND(I158*H158,2)</f>
        <v>0</v>
      </c>
      <c r="BL158" s="19" t="s">
        <v>167</v>
      </c>
      <c r="BM158" s="225" t="s">
        <v>2209</v>
      </c>
    </row>
    <row r="159" s="2" customFormat="1">
      <c r="A159" s="40"/>
      <c r="B159" s="41"/>
      <c r="C159" s="42"/>
      <c r="D159" s="237" t="s">
        <v>1373</v>
      </c>
      <c r="E159" s="42"/>
      <c r="F159" s="238" t="s">
        <v>1446</v>
      </c>
      <c r="G159" s="42"/>
      <c r="H159" s="42"/>
      <c r="I159" s="234"/>
      <c r="J159" s="42"/>
      <c r="K159" s="42"/>
      <c r="L159" s="46"/>
      <c r="M159" s="235"/>
      <c r="N159" s="236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1373</v>
      </c>
      <c r="AU159" s="19" t="s">
        <v>82</v>
      </c>
    </row>
    <row r="160" s="13" customFormat="1">
      <c r="A160" s="13"/>
      <c r="B160" s="239"/>
      <c r="C160" s="240"/>
      <c r="D160" s="232" t="s">
        <v>1375</v>
      </c>
      <c r="E160" s="241" t="s">
        <v>19</v>
      </c>
      <c r="F160" s="242" t="s">
        <v>2200</v>
      </c>
      <c r="G160" s="240"/>
      <c r="H160" s="241" t="s">
        <v>19</v>
      </c>
      <c r="I160" s="243"/>
      <c r="J160" s="240"/>
      <c r="K160" s="240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1375</v>
      </c>
      <c r="AU160" s="248" t="s">
        <v>82</v>
      </c>
      <c r="AV160" s="13" t="s">
        <v>80</v>
      </c>
      <c r="AW160" s="13" t="s">
        <v>35</v>
      </c>
      <c r="AX160" s="13" t="s">
        <v>73</v>
      </c>
      <c r="AY160" s="248" t="s">
        <v>160</v>
      </c>
    </row>
    <row r="161" s="14" customFormat="1">
      <c r="A161" s="14"/>
      <c r="B161" s="249"/>
      <c r="C161" s="250"/>
      <c r="D161" s="232" t="s">
        <v>1375</v>
      </c>
      <c r="E161" s="251" t="s">
        <v>19</v>
      </c>
      <c r="F161" s="252" t="s">
        <v>2210</v>
      </c>
      <c r="G161" s="250"/>
      <c r="H161" s="253">
        <v>13.050000000000001</v>
      </c>
      <c r="I161" s="254"/>
      <c r="J161" s="250"/>
      <c r="K161" s="250"/>
      <c r="L161" s="255"/>
      <c r="M161" s="256"/>
      <c r="N161" s="257"/>
      <c r="O161" s="257"/>
      <c r="P161" s="257"/>
      <c r="Q161" s="257"/>
      <c r="R161" s="257"/>
      <c r="S161" s="257"/>
      <c r="T161" s="25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9" t="s">
        <v>1375</v>
      </c>
      <c r="AU161" s="259" t="s">
        <v>82</v>
      </c>
      <c r="AV161" s="14" t="s">
        <v>82</v>
      </c>
      <c r="AW161" s="14" t="s">
        <v>35</v>
      </c>
      <c r="AX161" s="14" t="s">
        <v>73</v>
      </c>
      <c r="AY161" s="259" t="s">
        <v>160</v>
      </c>
    </row>
    <row r="162" s="15" customFormat="1">
      <c r="A162" s="15"/>
      <c r="B162" s="260"/>
      <c r="C162" s="261"/>
      <c r="D162" s="232" t="s">
        <v>1375</v>
      </c>
      <c r="E162" s="262" t="s">
        <v>19</v>
      </c>
      <c r="F162" s="263" t="s">
        <v>1377</v>
      </c>
      <c r="G162" s="261"/>
      <c r="H162" s="264">
        <v>13.050000000000001</v>
      </c>
      <c r="I162" s="265"/>
      <c r="J162" s="261"/>
      <c r="K162" s="261"/>
      <c r="L162" s="266"/>
      <c r="M162" s="267"/>
      <c r="N162" s="268"/>
      <c r="O162" s="268"/>
      <c r="P162" s="268"/>
      <c r="Q162" s="268"/>
      <c r="R162" s="268"/>
      <c r="S162" s="268"/>
      <c r="T162" s="269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0" t="s">
        <v>1375</v>
      </c>
      <c r="AU162" s="270" t="s">
        <v>82</v>
      </c>
      <c r="AV162" s="15" t="s">
        <v>167</v>
      </c>
      <c r="AW162" s="15" t="s">
        <v>35</v>
      </c>
      <c r="AX162" s="15" t="s">
        <v>80</v>
      </c>
      <c r="AY162" s="270" t="s">
        <v>160</v>
      </c>
    </row>
    <row r="163" s="2" customFormat="1" ht="24.15" customHeight="1">
      <c r="A163" s="40"/>
      <c r="B163" s="41"/>
      <c r="C163" s="214" t="s">
        <v>8</v>
      </c>
      <c r="D163" s="214" t="s">
        <v>163</v>
      </c>
      <c r="E163" s="215" t="s">
        <v>2073</v>
      </c>
      <c r="F163" s="216" t="s">
        <v>2074</v>
      </c>
      <c r="G163" s="217" t="s">
        <v>1381</v>
      </c>
      <c r="H163" s="218">
        <v>6.5250000000000004</v>
      </c>
      <c r="I163" s="219"/>
      <c r="J163" s="220">
        <f>ROUND(I163*H163,2)</f>
        <v>0</v>
      </c>
      <c r="K163" s="216" t="s">
        <v>1372</v>
      </c>
      <c r="L163" s="46"/>
      <c r="M163" s="221" t="s">
        <v>19</v>
      </c>
      <c r="N163" s="222" t="s">
        <v>44</v>
      </c>
      <c r="O163" s="86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167</v>
      </c>
      <c r="AT163" s="225" t="s">
        <v>163</v>
      </c>
      <c r="AU163" s="225" t="s">
        <v>82</v>
      </c>
      <c r="AY163" s="19" t="s">
        <v>160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80</v>
      </c>
      <c r="BK163" s="226">
        <f>ROUND(I163*H163,2)</f>
        <v>0</v>
      </c>
      <c r="BL163" s="19" t="s">
        <v>167</v>
      </c>
      <c r="BM163" s="225" t="s">
        <v>2211</v>
      </c>
    </row>
    <row r="164" s="2" customFormat="1">
      <c r="A164" s="40"/>
      <c r="B164" s="41"/>
      <c r="C164" s="42"/>
      <c r="D164" s="237" t="s">
        <v>1373</v>
      </c>
      <c r="E164" s="42"/>
      <c r="F164" s="238" t="s">
        <v>2075</v>
      </c>
      <c r="G164" s="42"/>
      <c r="H164" s="42"/>
      <c r="I164" s="234"/>
      <c r="J164" s="42"/>
      <c r="K164" s="42"/>
      <c r="L164" s="46"/>
      <c r="M164" s="235"/>
      <c r="N164" s="236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1373</v>
      </c>
      <c r="AU164" s="19" t="s">
        <v>82</v>
      </c>
    </row>
    <row r="165" s="13" customFormat="1">
      <c r="A165" s="13"/>
      <c r="B165" s="239"/>
      <c r="C165" s="240"/>
      <c r="D165" s="232" t="s">
        <v>1375</v>
      </c>
      <c r="E165" s="241" t="s">
        <v>19</v>
      </c>
      <c r="F165" s="242" t="s">
        <v>2200</v>
      </c>
      <c r="G165" s="240"/>
      <c r="H165" s="241" t="s">
        <v>19</v>
      </c>
      <c r="I165" s="243"/>
      <c r="J165" s="240"/>
      <c r="K165" s="240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1375</v>
      </c>
      <c r="AU165" s="248" t="s">
        <v>82</v>
      </c>
      <c r="AV165" s="13" t="s">
        <v>80</v>
      </c>
      <c r="AW165" s="13" t="s">
        <v>35</v>
      </c>
      <c r="AX165" s="13" t="s">
        <v>73</v>
      </c>
      <c r="AY165" s="248" t="s">
        <v>160</v>
      </c>
    </row>
    <row r="166" s="14" customFormat="1">
      <c r="A166" s="14"/>
      <c r="B166" s="249"/>
      <c r="C166" s="250"/>
      <c r="D166" s="232" t="s">
        <v>1375</v>
      </c>
      <c r="E166" s="251" t="s">
        <v>19</v>
      </c>
      <c r="F166" s="252" t="s">
        <v>2212</v>
      </c>
      <c r="G166" s="250"/>
      <c r="H166" s="253">
        <v>6.5250000000000004</v>
      </c>
      <c r="I166" s="254"/>
      <c r="J166" s="250"/>
      <c r="K166" s="250"/>
      <c r="L166" s="255"/>
      <c r="M166" s="256"/>
      <c r="N166" s="257"/>
      <c r="O166" s="257"/>
      <c r="P166" s="257"/>
      <c r="Q166" s="257"/>
      <c r="R166" s="257"/>
      <c r="S166" s="257"/>
      <c r="T166" s="25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9" t="s">
        <v>1375</v>
      </c>
      <c r="AU166" s="259" t="s">
        <v>82</v>
      </c>
      <c r="AV166" s="14" t="s">
        <v>82</v>
      </c>
      <c r="AW166" s="14" t="s">
        <v>35</v>
      </c>
      <c r="AX166" s="14" t="s">
        <v>73</v>
      </c>
      <c r="AY166" s="259" t="s">
        <v>160</v>
      </c>
    </row>
    <row r="167" s="15" customFormat="1">
      <c r="A167" s="15"/>
      <c r="B167" s="260"/>
      <c r="C167" s="261"/>
      <c r="D167" s="232" t="s">
        <v>1375</v>
      </c>
      <c r="E167" s="262" t="s">
        <v>19</v>
      </c>
      <c r="F167" s="263" t="s">
        <v>1377</v>
      </c>
      <c r="G167" s="261"/>
      <c r="H167" s="264">
        <v>6.5250000000000004</v>
      </c>
      <c r="I167" s="265"/>
      <c r="J167" s="261"/>
      <c r="K167" s="261"/>
      <c r="L167" s="266"/>
      <c r="M167" s="267"/>
      <c r="N167" s="268"/>
      <c r="O167" s="268"/>
      <c r="P167" s="268"/>
      <c r="Q167" s="268"/>
      <c r="R167" s="268"/>
      <c r="S167" s="268"/>
      <c r="T167" s="269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0" t="s">
        <v>1375</v>
      </c>
      <c r="AU167" s="270" t="s">
        <v>82</v>
      </c>
      <c r="AV167" s="15" t="s">
        <v>167</v>
      </c>
      <c r="AW167" s="15" t="s">
        <v>35</v>
      </c>
      <c r="AX167" s="15" t="s">
        <v>80</v>
      </c>
      <c r="AY167" s="270" t="s">
        <v>160</v>
      </c>
    </row>
    <row r="168" s="2" customFormat="1" ht="16.5" customHeight="1">
      <c r="A168" s="40"/>
      <c r="B168" s="41"/>
      <c r="C168" s="271" t="s">
        <v>208</v>
      </c>
      <c r="D168" s="271" t="s">
        <v>1287</v>
      </c>
      <c r="E168" s="272" t="s">
        <v>1461</v>
      </c>
      <c r="F168" s="273" t="s">
        <v>1462</v>
      </c>
      <c r="G168" s="274" t="s">
        <v>1463</v>
      </c>
      <c r="H168" s="275">
        <v>0.78300000000000003</v>
      </c>
      <c r="I168" s="276"/>
      <c r="J168" s="277">
        <f>ROUND(I168*H168,2)</f>
        <v>0</v>
      </c>
      <c r="K168" s="273" t="s">
        <v>1372</v>
      </c>
      <c r="L168" s="278"/>
      <c r="M168" s="279" t="s">
        <v>19</v>
      </c>
      <c r="N168" s="280" t="s">
        <v>44</v>
      </c>
      <c r="O168" s="86"/>
      <c r="P168" s="223">
        <f>O168*H168</f>
        <v>0</v>
      </c>
      <c r="Q168" s="223">
        <v>0.001</v>
      </c>
      <c r="R168" s="223">
        <f>Q168*H168</f>
        <v>0.00078300000000000006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190</v>
      </c>
      <c r="AT168" s="225" t="s">
        <v>1287</v>
      </c>
      <c r="AU168" s="225" t="s">
        <v>82</v>
      </c>
      <c r="AY168" s="19" t="s">
        <v>160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80</v>
      </c>
      <c r="BK168" s="226">
        <f>ROUND(I168*H168,2)</f>
        <v>0</v>
      </c>
      <c r="BL168" s="19" t="s">
        <v>167</v>
      </c>
      <c r="BM168" s="225" t="s">
        <v>2213</v>
      </c>
    </row>
    <row r="169" s="13" customFormat="1">
      <c r="A169" s="13"/>
      <c r="B169" s="239"/>
      <c r="C169" s="240"/>
      <c r="D169" s="232" t="s">
        <v>1375</v>
      </c>
      <c r="E169" s="241" t="s">
        <v>19</v>
      </c>
      <c r="F169" s="242" t="s">
        <v>2200</v>
      </c>
      <c r="G169" s="240"/>
      <c r="H169" s="241" t="s">
        <v>19</v>
      </c>
      <c r="I169" s="243"/>
      <c r="J169" s="240"/>
      <c r="K169" s="240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1375</v>
      </c>
      <c r="AU169" s="248" t="s">
        <v>82</v>
      </c>
      <c r="AV169" s="13" t="s">
        <v>80</v>
      </c>
      <c r="AW169" s="13" t="s">
        <v>35</v>
      </c>
      <c r="AX169" s="13" t="s">
        <v>73</v>
      </c>
      <c r="AY169" s="248" t="s">
        <v>160</v>
      </c>
    </row>
    <row r="170" s="14" customFormat="1">
      <c r="A170" s="14"/>
      <c r="B170" s="249"/>
      <c r="C170" s="250"/>
      <c r="D170" s="232" t="s">
        <v>1375</v>
      </c>
      <c r="E170" s="251" t="s">
        <v>19</v>
      </c>
      <c r="F170" s="252" t="s">
        <v>2214</v>
      </c>
      <c r="G170" s="250"/>
      <c r="H170" s="253">
        <v>0.78300000000000003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9" t="s">
        <v>1375</v>
      </c>
      <c r="AU170" s="259" t="s">
        <v>82</v>
      </c>
      <c r="AV170" s="14" t="s">
        <v>82</v>
      </c>
      <c r="AW170" s="14" t="s">
        <v>35</v>
      </c>
      <c r="AX170" s="14" t="s">
        <v>73</v>
      </c>
      <c r="AY170" s="259" t="s">
        <v>160</v>
      </c>
    </row>
    <row r="171" s="15" customFormat="1">
      <c r="A171" s="15"/>
      <c r="B171" s="260"/>
      <c r="C171" s="261"/>
      <c r="D171" s="232" t="s">
        <v>1375</v>
      </c>
      <c r="E171" s="262" t="s">
        <v>19</v>
      </c>
      <c r="F171" s="263" t="s">
        <v>1377</v>
      </c>
      <c r="G171" s="261"/>
      <c r="H171" s="264">
        <v>0.78300000000000003</v>
      </c>
      <c r="I171" s="265"/>
      <c r="J171" s="261"/>
      <c r="K171" s="261"/>
      <c r="L171" s="266"/>
      <c r="M171" s="267"/>
      <c r="N171" s="268"/>
      <c r="O171" s="268"/>
      <c r="P171" s="268"/>
      <c r="Q171" s="268"/>
      <c r="R171" s="268"/>
      <c r="S171" s="268"/>
      <c r="T171" s="26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0" t="s">
        <v>1375</v>
      </c>
      <c r="AU171" s="270" t="s">
        <v>82</v>
      </c>
      <c r="AV171" s="15" t="s">
        <v>167</v>
      </c>
      <c r="AW171" s="15" t="s">
        <v>35</v>
      </c>
      <c r="AX171" s="15" t="s">
        <v>80</v>
      </c>
      <c r="AY171" s="270" t="s">
        <v>160</v>
      </c>
    </row>
    <row r="172" s="12" customFormat="1" ht="22.8" customHeight="1">
      <c r="A172" s="12"/>
      <c r="B172" s="198"/>
      <c r="C172" s="199"/>
      <c r="D172" s="200" t="s">
        <v>72</v>
      </c>
      <c r="E172" s="212" t="s">
        <v>266</v>
      </c>
      <c r="F172" s="212" t="s">
        <v>2215</v>
      </c>
      <c r="G172" s="199"/>
      <c r="H172" s="199"/>
      <c r="I172" s="202"/>
      <c r="J172" s="213">
        <f>BK172</f>
        <v>0</v>
      </c>
      <c r="K172" s="199"/>
      <c r="L172" s="204"/>
      <c r="M172" s="205"/>
      <c r="N172" s="206"/>
      <c r="O172" s="206"/>
      <c r="P172" s="207">
        <f>SUM(P173:P182)</f>
        <v>0</v>
      </c>
      <c r="Q172" s="206"/>
      <c r="R172" s="207">
        <f>SUM(R173:R182)</f>
        <v>9.9428999999999998</v>
      </c>
      <c r="S172" s="206"/>
      <c r="T172" s="208">
        <f>SUM(T173:T182)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9" t="s">
        <v>80</v>
      </c>
      <c r="AT172" s="210" t="s">
        <v>72</v>
      </c>
      <c r="AU172" s="210" t="s">
        <v>80</v>
      </c>
      <c r="AY172" s="209" t="s">
        <v>160</v>
      </c>
      <c r="BK172" s="211">
        <f>SUM(BK173:BK182)</f>
        <v>0</v>
      </c>
    </row>
    <row r="173" s="2" customFormat="1" ht="21.75" customHeight="1">
      <c r="A173" s="40"/>
      <c r="B173" s="41"/>
      <c r="C173" s="214" t="s">
        <v>185</v>
      </c>
      <c r="D173" s="214" t="s">
        <v>163</v>
      </c>
      <c r="E173" s="215" t="s">
        <v>2216</v>
      </c>
      <c r="F173" s="216" t="s">
        <v>2217</v>
      </c>
      <c r="G173" s="217" t="s">
        <v>1381</v>
      </c>
      <c r="H173" s="218">
        <v>28.82</v>
      </c>
      <c r="I173" s="219"/>
      <c r="J173" s="220">
        <f>ROUND(I173*H173,2)</f>
        <v>0</v>
      </c>
      <c r="K173" s="216" t="s">
        <v>1372</v>
      </c>
      <c r="L173" s="46"/>
      <c r="M173" s="221" t="s">
        <v>19</v>
      </c>
      <c r="N173" s="222" t="s">
        <v>44</v>
      </c>
      <c r="O173" s="86"/>
      <c r="P173" s="223">
        <f>O173*H173</f>
        <v>0</v>
      </c>
      <c r="Q173" s="223">
        <v>0.34499999999999997</v>
      </c>
      <c r="R173" s="223">
        <f>Q173*H173</f>
        <v>9.9428999999999998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167</v>
      </c>
      <c r="AT173" s="225" t="s">
        <v>163</v>
      </c>
      <c r="AU173" s="225" t="s">
        <v>82</v>
      </c>
      <c r="AY173" s="19" t="s">
        <v>160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80</v>
      </c>
      <c r="BK173" s="226">
        <f>ROUND(I173*H173,2)</f>
        <v>0</v>
      </c>
      <c r="BL173" s="19" t="s">
        <v>167</v>
      </c>
      <c r="BM173" s="225" t="s">
        <v>207</v>
      </c>
    </row>
    <row r="174" s="2" customFormat="1">
      <c r="A174" s="40"/>
      <c r="B174" s="41"/>
      <c r="C174" s="42"/>
      <c r="D174" s="237" t="s">
        <v>1373</v>
      </c>
      <c r="E174" s="42"/>
      <c r="F174" s="238" t="s">
        <v>2218</v>
      </c>
      <c r="G174" s="42"/>
      <c r="H174" s="42"/>
      <c r="I174" s="234"/>
      <c r="J174" s="42"/>
      <c r="K174" s="42"/>
      <c r="L174" s="46"/>
      <c r="M174" s="235"/>
      <c r="N174" s="236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1373</v>
      </c>
      <c r="AU174" s="19" t="s">
        <v>82</v>
      </c>
    </row>
    <row r="175" s="13" customFormat="1">
      <c r="A175" s="13"/>
      <c r="B175" s="239"/>
      <c r="C175" s="240"/>
      <c r="D175" s="232" t="s">
        <v>1375</v>
      </c>
      <c r="E175" s="241" t="s">
        <v>19</v>
      </c>
      <c r="F175" s="242" t="s">
        <v>2219</v>
      </c>
      <c r="G175" s="240"/>
      <c r="H175" s="241" t="s">
        <v>19</v>
      </c>
      <c r="I175" s="243"/>
      <c r="J175" s="240"/>
      <c r="K175" s="240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1375</v>
      </c>
      <c r="AU175" s="248" t="s">
        <v>82</v>
      </c>
      <c r="AV175" s="13" t="s">
        <v>80</v>
      </c>
      <c r="AW175" s="13" t="s">
        <v>35</v>
      </c>
      <c r="AX175" s="13" t="s">
        <v>73</v>
      </c>
      <c r="AY175" s="248" t="s">
        <v>160</v>
      </c>
    </row>
    <row r="176" s="14" customFormat="1">
      <c r="A176" s="14"/>
      <c r="B176" s="249"/>
      <c r="C176" s="250"/>
      <c r="D176" s="232" t="s">
        <v>1375</v>
      </c>
      <c r="E176" s="251" t="s">
        <v>19</v>
      </c>
      <c r="F176" s="252" t="s">
        <v>2220</v>
      </c>
      <c r="G176" s="250"/>
      <c r="H176" s="253">
        <v>28.82</v>
      </c>
      <c r="I176" s="254"/>
      <c r="J176" s="250"/>
      <c r="K176" s="250"/>
      <c r="L176" s="255"/>
      <c r="M176" s="256"/>
      <c r="N176" s="257"/>
      <c r="O176" s="257"/>
      <c r="P176" s="257"/>
      <c r="Q176" s="257"/>
      <c r="R176" s="257"/>
      <c r="S176" s="257"/>
      <c r="T176" s="25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9" t="s">
        <v>1375</v>
      </c>
      <c r="AU176" s="259" t="s">
        <v>82</v>
      </c>
      <c r="AV176" s="14" t="s">
        <v>82</v>
      </c>
      <c r="AW176" s="14" t="s">
        <v>35</v>
      </c>
      <c r="AX176" s="14" t="s">
        <v>73</v>
      </c>
      <c r="AY176" s="259" t="s">
        <v>160</v>
      </c>
    </row>
    <row r="177" s="15" customFormat="1">
      <c r="A177" s="15"/>
      <c r="B177" s="260"/>
      <c r="C177" s="261"/>
      <c r="D177" s="232" t="s">
        <v>1375</v>
      </c>
      <c r="E177" s="262" t="s">
        <v>19</v>
      </c>
      <c r="F177" s="263" t="s">
        <v>1377</v>
      </c>
      <c r="G177" s="261"/>
      <c r="H177" s="264">
        <v>28.82</v>
      </c>
      <c r="I177" s="265"/>
      <c r="J177" s="261"/>
      <c r="K177" s="261"/>
      <c r="L177" s="266"/>
      <c r="M177" s="267"/>
      <c r="N177" s="268"/>
      <c r="O177" s="268"/>
      <c r="P177" s="268"/>
      <c r="Q177" s="268"/>
      <c r="R177" s="268"/>
      <c r="S177" s="268"/>
      <c r="T177" s="269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0" t="s">
        <v>1375</v>
      </c>
      <c r="AU177" s="270" t="s">
        <v>82</v>
      </c>
      <c r="AV177" s="15" t="s">
        <v>167</v>
      </c>
      <c r="AW177" s="15" t="s">
        <v>35</v>
      </c>
      <c r="AX177" s="15" t="s">
        <v>80</v>
      </c>
      <c r="AY177" s="270" t="s">
        <v>160</v>
      </c>
    </row>
    <row r="178" s="2" customFormat="1" ht="21.75" customHeight="1">
      <c r="A178" s="40"/>
      <c r="B178" s="41"/>
      <c r="C178" s="214" t="s">
        <v>215</v>
      </c>
      <c r="D178" s="214" t="s">
        <v>163</v>
      </c>
      <c r="E178" s="215" t="s">
        <v>2221</v>
      </c>
      <c r="F178" s="216" t="s">
        <v>2222</v>
      </c>
      <c r="G178" s="217" t="s">
        <v>1381</v>
      </c>
      <c r="H178" s="218">
        <v>32.399999999999999</v>
      </c>
      <c r="I178" s="219"/>
      <c r="J178" s="220">
        <f>ROUND(I178*H178,2)</f>
        <v>0</v>
      </c>
      <c r="K178" s="216" t="s">
        <v>1372</v>
      </c>
      <c r="L178" s="46"/>
      <c r="M178" s="221" t="s">
        <v>19</v>
      </c>
      <c r="N178" s="222" t="s">
        <v>44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167</v>
      </c>
      <c r="AT178" s="225" t="s">
        <v>163</v>
      </c>
      <c r="AU178" s="225" t="s">
        <v>82</v>
      </c>
      <c r="AY178" s="19" t="s">
        <v>160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80</v>
      </c>
      <c r="BK178" s="226">
        <f>ROUND(I178*H178,2)</f>
        <v>0</v>
      </c>
      <c r="BL178" s="19" t="s">
        <v>167</v>
      </c>
      <c r="BM178" s="225" t="s">
        <v>2223</v>
      </c>
    </row>
    <row r="179" s="2" customFormat="1">
      <c r="A179" s="40"/>
      <c r="B179" s="41"/>
      <c r="C179" s="42"/>
      <c r="D179" s="237" t="s">
        <v>1373</v>
      </c>
      <c r="E179" s="42"/>
      <c r="F179" s="238" t="s">
        <v>2224</v>
      </c>
      <c r="G179" s="42"/>
      <c r="H179" s="42"/>
      <c r="I179" s="234"/>
      <c r="J179" s="42"/>
      <c r="K179" s="42"/>
      <c r="L179" s="46"/>
      <c r="M179" s="235"/>
      <c r="N179" s="236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1373</v>
      </c>
      <c r="AU179" s="19" t="s">
        <v>82</v>
      </c>
    </row>
    <row r="180" s="13" customFormat="1">
      <c r="A180" s="13"/>
      <c r="B180" s="239"/>
      <c r="C180" s="240"/>
      <c r="D180" s="232" t="s">
        <v>1375</v>
      </c>
      <c r="E180" s="241" t="s">
        <v>19</v>
      </c>
      <c r="F180" s="242" t="s">
        <v>2219</v>
      </c>
      <c r="G180" s="240"/>
      <c r="H180" s="241" t="s">
        <v>19</v>
      </c>
      <c r="I180" s="243"/>
      <c r="J180" s="240"/>
      <c r="K180" s="240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1375</v>
      </c>
      <c r="AU180" s="248" t="s">
        <v>82</v>
      </c>
      <c r="AV180" s="13" t="s">
        <v>80</v>
      </c>
      <c r="AW180" s="13" t="s">
        <v>35</v>
      </c>
      <c r="AX180" s="13" t="s">
        <v>73</v>
      </c>
      <c r="AY180" s="248" t="s">
        <v>160</v>
      </c>
    </row>
    <row r="181" s="14" customFormat="1">
      <c r="A181" s="14"/>
      <c r="B181" s="249"/>
      <c r="C181" s="250"/>
      <c r="D181" s="232" t="s">
        <v>1375</v>
      </c>
      <c r="E181" s="251" t="s">
        <v>19</v>
      </c>
      <c r="F181" s="252" t="s">
        <v>2225</v>
      </c>
      <c r="G181" s="250"/>
      <c r="H181" s="253">
        <v>32.399999999999999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9" t="s">
        <v>1375</v>
      </c>
      <c r="AU181" s="259" t="s">
        <v>82</v>
      </c>
      <c r="AV181" s="14" t="s">
        <v>82</v>
      </c>
      <c r="AW181" s="14" t="s">
        <v>35</v>
      </c>
      <c r="AX181" s="14" t="s">
        <v>73</v>
      </c>
      <c r="AY181" s="259" t="s">
        <v>160</v>
      </c>
    </row>
    <row r="182" s="15" customFormat="1">
      <c r="A182" s="15"/>
      <c r="B182" s="260"/>
      <c r="C182" s="261"/>
      <c r="D182" s="232" t="s">
        <v>1375</v>
      </c>
      <c r="E182" s="262" t="s">
        <v>19</v>
      </c>
      <c r="F182" s="263" t="s">
        <v>1377</v>
      </c>
      <c r="G182" s="261"/>
      <c r="H182" s="264">
        <v>32.399999999999999</v>
      </c>
      <c r="I182" s="265"/>
      <c r="J182" s="261"/>
      <c r="K182" s="261"/>
      <c r="L182" s="266"/>
      <c r="M182" s="267"/>
      <c r="N182" s="268"/>
      <c r="O182" s="268"/>
      <c r="P182" s="268"/>
      <c r="Q182" s="268"/>
      <c r="R182" s="268"/>
      <c r="S182" s="268"/>
      <c r="T182" s="269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0" t="s">
        <v>1375</v>
      </c>
      <c r="AU182" s="270" t="s">
        <v>82</v>
      </c>
      <c r="AV182" s="15" t="s">
        <v>167</v>
      </c>
      <c r="AW182" s="15" t="s">
        <v>35</v>
      </c>
      <c r="AX182" s="15" t="s">
        <v>80</v>
      </c>
      <c r="AY182" s="270" t="s">
        <v>160</v>
      </c>
    </row>
    <row r="183" s="12" customFormat="1" ht="22.8" customHeight="1">
      <c r="A183" s="12"/>
      <c r="B183" s="198"/>
      <c r="C183" s="199"/>
      <c r="D183" s="200" t="s">
        <v>72</v>
      </c>
      <c r="E183" s="212" t="s">
        <v>1642</v>
      </c>
      <c r="F183" s="212" t="s">
        <v>2226</v>
      </c>
      <c r="G183" s="199"/>
      <c r="H183" s="199"/>
      <c r="I183" s="202"/>
      <c r="J183" s="213">
        <f>BK183</f>
        <v>0</v>
      </c>
      <c r="K183" s="199"/>
      <c r="L183" s="204"/>
      <c r="M183" s="205"/>
      <c r="N183" s="206"/>
      <c r="O183" s="206"/>
      <c r="P183" s="207">
        <f>SUM(P184:P196)</f>
        <v>0</v>
      </c>
      <c r="Q183" s="206"/>
      <c r="R183" s="207">
        <f>SUM(R184:R196)</f>
        <v>7.9448043999999998</v>
      </c>
      <c r="S183" s="206"/>
      <c r="T183" s="208">
        <f>SUM(T184:T196)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9" t="s">
        <v>80</v>
      </c>
      <c r="AT183" s="210" t="s">
        <v>72</v>
      </c>
      <c r="AU183" s="210" t="s">
        <v>80</v>
      </c>
      <c r="AY183" s="209" t="s">
        <v>160</v>
      </c>
      <c r="BK183" s="211">
        <f>SUM(BK184:BK196)</f>
        <v>0</v>
      </c>
    </row>
    <row r="184" s="2" customFormat="1" ht="37.8" customHeight="1">
      <c r="A184" s="40"/>
      <c r="B184" s="41"/>
      <c r="C184" s="214" t="s">
        <v>189</v>
      </c>
      <c r="D184" s="214" t="s">
        <v>163</v>
      </c>
      <c r="E184" s="215" t="s">
        <v>2227</v>
      </c>
      <c r="F184" s="216" t="s">
        <v>2228</v>
      </c>
      <c r="G184" s="217" t="s">
        <v>1381</v>
      </c>
      <c r="H184" s="218">
        <v>28.82</v>
      </c>
      <c r="I184" s="219"/>
      <c r="J184" s="220">
        <f>ROUND(I184*H184,2)</f>
        <v>0</v>
      </c>
      <c r="K184" s="216" t="s">
        <v>1372</v>
      </c>
      <c r="L184" s="46"/>
      <c r="M184" s="221" t="s">
        <v>19</v>
      </c>
      <c r="N184" s="222" t="s">
        <v>44</v>
      </c>
      <c r="O184" s="86"/>
      <c r="P184" s="223">
        <f>O184*H184</f>
        <v>0</v>
      </c>
      <c r="Q184" s="223">
        <v>0.090620000000000006</v>
      </c>
      <c r="R184" s="223">
        <f>Q184*H184</f>
        <v>2.6116684000000001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167</v>
      </c>
      <c r="AT184" s="225" t="s">
        <v>163</v>
      </c>
      <c r="AU184" s="225" t="s">
        <v>82</v>
      </c>
      <c r="AY184" s="19" t="s">
        <v>160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80</v>
      </c>
      <c r="BK184" s="226">
        <f>ROUND(I184*H184,2)</f>
        <v>0</v>
      </c>
      <c r="BL184" s="19" t="s">
        <v>167</v>
      </c>
      <c r="BM184" s="225" t="s">
        <v>2229</v>
      </c>
    </row>
    <row r="185" s="2" customFormat="1">
      <c r="A185" s="40"/>
      <c r="B185" s="41"/>
      <c r="C185" s="42"/>
      <c r="D185" s="237" t="s">
        <v>1373</v>
      </c>
      <c r="E185" s="42"/>
      <c r="F185" s="238" t="s">
        <v>2230</v>
      </c>
      <c r="G185" s="42"/>
      <c r="H185" s="42"/>
      <c r="I185" s="234"/>
      <c r="J185" s="42"/>
      <c r="K185" s="42"/>
      <c r="L185" s="46"/>
      <c r="M185" s="235"/>
      <c r="N185" s="236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1373</v>
      </c>
      <c r="AU185" s="19" t="s">
        <v>82</v>
      </c>
    </row>
    <row r="186" s="13" customFormat="1">
      <c r="A186" s="13"/>
      <c r="B186" s="239"/>
      <c r="C186" s="240"/>
      <c r="D186" s="232" t="s">
        <v>1375</v>
      </c>
      <c r="E186" s="241" t="s">
        <v>19</v>
      </c>
      <c r="F186" s="242" t="s">
        <v>2219</v>
      </c>
      <c r="G186" s="240"/>
      <c r="H186" s="241" t="s">
        <v>19</v>
      </c>
      <c r="I186" s="243"/>
      <c r="J186" s="240"/>
      <c r="K186" s="240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1375</v>
      </c>
      <c r="AU186" s="248" t="s">
        <v>82</v>
      </c>
      <c r="AV186" s="13" t="s">
        <v>80</v>
      </c>
      <c r="AW186" s="13" t="s">
        <v>35</v>
      </c>
      <c r="AX186" s="13" t="s">
        <v>73</v>
      </c>
      <c r="AY186" s="248" t="s">
        <v>160</v>
      </c>
    </row>
    <row r="187" s="14" customFormat="1">
      <c r="A187" s="14"/>
      <c r="B187" s="249"/>
      <c r="C187" s="250"/>
      <c r="D187" s="232" t="s">
        <v>1375</v>
      </c>
      <c r="E187" s="251" t="s">
        <v>19</v>
      </c>
      <c r="F187" s="252" t="s">
        <v>2220</v>
      </c>
      <c r="G187" s="250"/>
      <c r="H187" s="253">
        <v>28.82</v>
      </c>
      <c r="I187" s="254"/>
      <c r="J187" s="250"/>
      <c r="K187" s="250"/>
      <c r="L187" s="255"/>
      <c r="M187" s="256"/>
      <c r="N187" s="257"/>
      <c r="O187" s="257"/>
      <c r="P187" s="257"/>
      <c r="Q187" s="257"/>
      <c r="R187" s="257"/>
      <c r="S187" s="257"/>
      <c r="T187" s="25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9" t="s">
        <v>1375</v>
      </c>
      <c r="AU187" s="259" t="s">
        <v>82</v>
      </c>
      <c r="AV187" s="14" t="s">
        <v>82</v>
      </c>
      <c r="AW187" s="14" t="s">
        <v>35</v>
      </c>
      <c r="AX187" s="14" t="s">
        <v>73</v>
      </c>
      <c r="AY187" s="259" t="s">
        <v>160</v>
      </c>
    </row>
    <row r="188" s="15" customFormat="1">
      <c r="A188" s="15"/>
      <c r="B188" s="260"/>
      <c r="C188" s="261"/>
      <c r="D188" s="232" t="s">
        <v>1375</v>
      </c>
      <c r="E188" s="262" t="s">
        <v>19</v>
      </c>
      <c r="F188" s="263" t="s">
        <v>1377</v>
      </c>
      <c r="G188" s="261"/>
      <c r="H188" s="264">
        <v>28.82</v>
      </c>
      <c r="I188" s="265"/>
      <c r="J188" s="261"/>
      <c r="K188" s="261"/>
      <c r="L188" s="266"/>
      <c r="M188" s="267"/>
      <c r="N188" s="268"/>
      <c r="O188" s="268"/>
      <c r="P188" s="268"/>
      <c r="Q188" s="268"/>
      <c r="R188" s="268"/>
      <c r="S188" s="268"/>
      <c r="T188" s="269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0" t="s">
        <v>1375</v>
      </c>
      <c r="AU188" s="270" t="s">
        <v>82</v>
      </c>
      <c r="AV188" s="15" t="s">
        <v>167</v>
      </c>
      <c r="AW188" s="15" t="s">
        <v>35</v>
      </c>
      <c r="AX188" s="15" t="s">
        <v>80</v>
      </c>
      <c r="AY188" s="270" t="s">
        <v>160</v>
      </c>
    </row>
    <row r="189" s="2" customFormat="1" ht="16.5" customHeight="1">
      <c r="A189" s="40"/>
      <c r="B189" s="41"/>
      <c r="C189" s="214" t="s">
        <v>222</v>
      </c>
      <c r="D189" s="214" t="s">
        <v>163</v>
      </c>
      <c r="E189" s="215" t="s">
        <v>2231</v>
      </c>
      <c r="F189" s="216" t="s">
        <v>2232</v>
      </c>
      <c r="G189" s="217" t="s">
        <v>166</v>
      </c>
      <c r="H189" s="218">
        <v>20</v>
      </c>
      <c r="I189" s="219"/>
      <c r="J189" s="220">
        <f>ROUND(I189*H189,2)</f>
        <v>0</v>
      </c>
      <c r="K189" s="216" t="s">
        <v>19</v>
      </c>
      <c r="L189" s="46"/>
      <c r="M189" s="221" t="s">
        <v>19</v>
      </c>
      <c r="N189" s="222" t="s">
        <v>44</v>
      </c>
      <c r="O189" s="86"/>
      <c r="P189" s="223">
        <f>O189*H189</f>
        <v>0</v>
      </c>
      <c r="Q189" s="223">
        <v>0.00036000000000000002</v>
      </c>
      <c r="R189" s="223">
        <f>Q189*H189</f>
        <v>0.0072000000000000007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167</v>
      </c>
      <c r="AT189" s="225" t="s">
        <v>163</v>
      </c>
      <c r="AU189" s="225" t="s">
        <v>82</v>
      </c>
      <c r="AY189" s="19" t="s">
        <v>160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80</v>
      </c>
      <c r="BK189" s="226">
        <f>ROUND(I189*H189,2)</f>
        <v>0</v>
      </c>
      <c r="BL189" s="19" t="s">
        <v>167</v>
      </c>
      <c r="BM189" s="225" t="s">
        <v>2233</v>
      </c>
    </row>
    <row r="190" s="13" customFormat="1">
      <c r="A190" s="13"/>
      <c r="B190" s="239"/>
      <c r="C190" s="240"/>
      <c r="D190" s="232" t="s">
        <v>1375</v>
      </c>
      <c r="E190" s="241" t="s">
        <v>19</v>
      </c>
      <c r="F190" s="242" t="s">
        <v>2219</v>
      </c>
      <c r="G190" s="240"/>
      <c r="H190" s="241" t="s">
        <v>19</v>
      </c>
      <c r="I190" s="243"/>
      <c r="J190" s="240"/>
      <c r="K190" s="240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1375</v>
      </c>
      <c r="AU190" s="248" t="s">
        <v>82</v>
      </c>
      <c r="AV190" s="13" t="s">
        <v>80</v>
      </c>
      <c r="AW190" s="13" t="s">
        <v>35</v>
      </c>
      <c r="AX190" s="13" t="s">
        <v>73</v>
      </c>
      <c r="AY190" s="248" t="s">
        <v>160</v>
      </c>
    </row>
    <row r="191" s="14" customFormat="1">
      <c r="A191" s="14"/>
      <c r="B191" s="249"/>
      <c r="C191" s="250"/>
      <c r="D191" s="232" t="s">
        <v>1375</v>
      </c>
      <c r="E191" s="251" t="s">
        <v>19</v>
      </c>
      <c r="F191" s="252" t="s">
        <v>193</v>
      </c>
      <c r="G191" s="250"/>
      <c r="H191" s="253">
        <v>20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1375</v>
      </c>
      <c r="AU191" s="259" t="s">
        <v>82</v>
      </c>
      <c r="AV191" s="14" t="s">
        <v>82</v>
      </c>
      <c r="AW191" s="14" t="s">
        <v>35</v>
      </c>
      <c r="AX191" s="14" t="s">
        <v>73</v>
      </c>
      <c r="AY191" s="259" t="s">
        <v>160</v>
      </c>
    </row>
    <row r="192" s="15" customFormat="1">
      <c r="A192" s="15"/>
      <c r="B192" s="260"/>
      <c r="C192" s="261"/>
      <c r="D192" s="232" t="s">
        <v>1375</v>
      </c>
      <c r="E192" s="262" t="s">
        <v>19</v>
      </c>
      <c r="F192" s="263" t="s">
        <v>1377</v>
      </c>
      <c r="G192" s="261"/>
      <c r="H192" s="264">
        <v>20</v>
      </c>
      <c r="I192" s="265"/>
      <c r="J192" s="261"/>
      <c r="K192" s="261"/>
      <c r="L192" s="266"/>
      <c r="M192" s="267"/>
      <c r="N192" s="268"/>
      <c r="O192" s="268"/>
      <c r="P192" s="268"/>
      <c r="Q192" s="268"/>
      <c r="R192" s="268"/>
      <c r="S192" s="268"/>
      <c r="T192" s="269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0" t="s">
        <v>1375</v>
      </c>
      <c r="AU192" s="270" t="s">
        <v>82</v>
      </c>
      <c r="AV192" s="15" t="s">
        <v>167</v>
      </c>
      <c r="AW192" s="15" t="s">
        <v>35</v>
      </c>
      <c r="AX192" s="15" t="s">
        <v>80</v>
      </c>
      <c r="AY192" s="270" t="s">
        <v>160</v>
      </c>
    </row>
    <row r="193" s="2" customFormat="1" ht="16.5" customHeight="1">
      <c r="A193" s="40"/>
      <c r="B193" s="41"/>
      <c r="C193" s="271" t="s">
        <v>227</v>
      </c>
      <c r="D193" s="271" t="s">
        <v>1287</v>
      </c>
      <c r="E193" s="272" t="s">
        <v>2234</v>
      </c>
      <c r="F193" s="273" t="s">
        <v>2235</v>
      </c>
      <c r="G193" s="274" t="s">
        <v>1381</v>
      </c>
      <c r="H193" s="275">
        <v>30.260999999999999</v>
      </c>
      <c r="I193" s="276"/>
      <c r="J193" s="277">
        <f>ROUND(I193*H193,2)</f>
        <v>0</v>
      </c>
      <c r="K193" s="273" t="s">
        <v>1372</v>
      </c>
      <c r="L193" s="278"/>
      <c r="M193" s="279" t="s">
        <v>19</v>
      </c>
      <c r="N193" s="280" t="s">
        <v>44</v>
      </c>
      <c r="O193" s="86"/>
      <c r="P193" s="223">
        <f>O193*H193</f>
        <v>0</v>
      </c>
      <c r="Q193" s="223">
        <v>0.17599999999999999</v>
      </c>
      <c r="R193" s="223">
        <f>Q193*H193</f>
        <v>5.3259359999999996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190</v>
      </c>
      <c r="AT193" s="225" t="s">
        <v>1287</v>
      </c>
      <c r="AU193" s="225" t="s">
        <v>82</v>
      </c>
      <c r="AY193" s="19" t="s">
        <v>160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80</v>
      </c>
      <c r="BK193" s="226">
        <f>ROUND(I193*H193,2)</f>
        <v>0</v>
      </c>
      <c r="BL193" s="19" t="s">
        <v>167</v>
      </c>
      <c r="BM193" s="225" t="s">
        <v>2236</v>
      </c>
    </row>
    <row r="194" s="13" customFormat="1">
      <c r="A194" s="13"/>
      <c r="B194" s="239"/>
      <c r="C194" s="240"/>
      <c r="D194" s="232" t="s">
        <v>1375</v>
      </c>
      <c r="E194" s="241" t="s">
        <v>19</v>
      </c>
      <c r="F194" s="242" t="s">
        <v>2219</v>
      </c>
      <c r="G194" s="240"/>
      <c r="H194" s="241" t="s">
        <v>19</v>
      </c>
      <c r="I194" s="243"/>
      <c r="J194" s="240"/>
      <c r="K194" s="240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1375</v>
      </c>
      <c r="AU194" s="248" t="s">
        <v>82</v>
      </c>
      <c r="AV194" s="13" t="s">
        <v>80</v>
      </c>
      <c r="AW194" s="13" t="s">
        <v>35</v>
      </c>
      <c r="AX194" s="13" t="s">
        <v>73</v>
      </c>
      <c r="AY194" s="248" t="s">
        <v>160</v>
      </c>
    </row>
    <row r="195" s="14" customFormat="1">
      <c r="A195" s="14"/>
      <c r="B195" s="249"/>
      <c r="C195" s="250"/>
      <c r="D195" s="232" t="s">
        <v>1375</v>
      </c>
      <c r="E195" s="251" t="s">
        <v>19</v>
      </c>
      <c r="F195" s="252" t="s">
        <v>2237</v>
      </c>
      <c r="G195" s="250"/>
      <c r="H195" s="253">
        <v>30.260999999999999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9" t="s">
        <v>1375</v>
      </c>
      <c r="AU195" s="259" t="s">
        <v>82</v>
      </c>
      <c r="AV195" s="14" t="s">
        <v>82</v>
      </c>
      <c r="AW195" s="14" t="s">
        <v>35</v>
      </c>
      <c r="AX195" s="14" t="s">
        <v>73</v>
      </c>
      <c r="AY195" s="259" t="s">
        <v>160</v>
      </c>
    </row>
    <row r="196" s="15" customFormat="1">
      <c r="A196" s="15"/>
      <c r="B196" s="260"/>
      <c r="C196" s="261"/>
      <c r="D196" s="232" t="s">
        <v>1375</v>
      </c>
      <c r="E196" s="262" t="s">
        <v>19</v>
      </c>
      <c r="F196" s="263" t="s">
        <v>1377</v>
      </c>
      <c r="G196" s="261"/>
      <c r="H196" s="264">
        <v>30.260999999999999</v>
      </c>
      <c r="I196" s="265"/>
      <c r="J196" s="261"/>
      <c r="K196" s="261"/>
      <c r="L196" s="266"/>
      <c r="M196" s="267"/>
      <c r="N196" s="268"/>
      <c r="O196" s="268"/>
      <c r="P196" s="268"/>
      <c r="Q196" s="268"/>
      <c r="R196" s="268"/>
      <c r="S196" s="268"/>
      <c r="T196" s="269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0" t="s">
        <v>1375</v>
      </c>
      <c r="AU196" s="270" t="s">
        <v>82</v>
      </c>
      <c r="AV196" s="15" t="s">
        <v>167</v>
      </c>
      <c r="AW196" s="15" t="s">
        <v>35</v>
      </c>
      <c r="AX196" s="15" t="s">
        <v>80</v>
      </c>
      <c r="AY196" s="270" t="s">
        <v>160</v>
      </c>
    </row>
    <row r="197" s="12" customFormat="1" ht="22.8" customHeight="1">
      <c r="A197" s="12"/>
      <c r="B197" s="198"/>
      <c r="C197" s="199"/>
      <c r="D197" s="200" t="s">
        <v>72</v>
      </c>
      <c r="E197" s="212" t="s">
        <v>1776</v>
      </c>
      <c r="F197" s="212" t="s">
        <v>2238</v>
      </c>
      <c r="G197" s="199"/>
      <c r="H197" s="199"/>
      <c r="I197" s="202"/>
      <c r="J197" s="213">
        <f>BK197</f>
        <v>0</v>
      </c>
      <c r="K197" s="199"/>
      <c r="L197" s="204"/>
      <c r="M197" s="205"/>
      <c r="N197" s="206"/>
      <c r="O197" s="206"/>
      <c r="P197" s="207">
        <f>SUM(P198:P206)</f>
        <v>0</v>
      </c>
      <c r="Q197" s="206"/>
      <c r="R197" s="207">
        <f>SUM(R198:R206)</f>
        <v>5.242185000000001</v>
      </c>
      <c r="S197" s="206"/>
      <c r="T197" s="208">
        <f>SUM(T198:T206)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9" t="s">
        <v>80</v>
      </c>
      <c r="AT197" s="210" t="s">
        <v>72</v>
      </c>
      <c r="AU197" s="210" t="s">
        <v>80</v>
      </c>
      <c r="AY197" s="209" t="s">
        <v>160</v>
      </c>
      <c r="BK197" s="211">
        <f>SUM(BK198:BK206)</f>
        <v>0</v>
      </c>
    </row>
    <row r="198" s="2" customFormat="1" ht="24.15" customHeight="1">
      <c r="A198" s="40"/>
      <c r="B198" s="41"/>
      <c r="C198" s="214" t="s">
        <v>231</v>
      </c>
      <c r="D198" s="214" t="s">
        <v>163</v>
      </c>
      <c r="E198" s="215" t="s">
        <v>2239</v>
      </c>
      <c r="F198" s="216" t="s">
        <v>2240</v>
      </c>
      <c r="G198" s="217" t="s">
        <v>166</v>
      </c>
      <c r="H198" s="218">
        <v>26.100000000000001</v>
      </c>
      <c r="I198" s="219"/>
      <c r="J198" s="220">
        <f>ROUND(I198*H198,2)</f>
        <v>0</v>
      </c>
      <c r="K198" s="216" t="s">
        <v>1372</v>
      </c>
      <c r="L198" s="46"/>
      <c r="M198" s="221" t="s">
        <v>19</v>
      </c>
      <c r="N198" s="222" t="s">
        <v>44</v>
      </c>
      <c r="O198" s="86"/>
      <c r="P198" s="223">
        <f>O198*H198</f>
        <v>0</v>
      </c>
      <c r="Q198" s="223">
        <v>0.15540000000000001</v>
      </c>
      <c r="R198" s="223">
        <f>Q198*H198</f>
        <v>4.0559400000000005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167</v>
      </c>
      <c r="AT198" s="225" t="s">
        <v>163</v>
      </c>
      <c r="AU198" s="225" t="s">
        <v>82</v>
      </c>
      <c r="AY198" s="19" t="s">
        <v>160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80</v>
      </c>
      <c r="BK198" s="226">
        <f>ROUND(I198*H198,2)</f>
        <v>0</v>
      </c>
      <c r="BL198" s="19" t="s">
        <v>167</v>
      </c>
      <c r="BM198" s="225" t="s">
        <v>2241</v>
      </c>
    </row>
    <row r="199" s="2" customFormat="1">
      <c r="A199" s="40"/>
      <c r="B199" s="41"/>
      <c r="C199" s="42"/>
      <c r="D199" s="237" t="s">
        <v>1373</v>
      </c>
      <c r="E199" s="42"/>
      <c r="F199" s="238" t="s">
        <v>2242</v>
      </c>
      <c r="G199" s="42"/>
      <c r="H199" s="42"/>
      <c r="I199" s="234"/>
      <c r="J199" s="42"/>
      <c r="K199" s="42"/>
      <c r="L199" s="46"/>
      <c r="M199" s="235"/>
      <c r="N199" s="236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1373</v>
      </c>
      <c r="AU199" s="19" t="s">
        <v>82</v>
      </c>
    </row>
    <row r="200" s="13" customFormat="1">
      <c r="A200" s="13"/>
      <c r="B200" s="239"/>
      <c r="C200" s="240"/>
      <c r="D200" s="232" t="s">
        <v>1375</v>
      </c>
      <c r="E200" s="241" t="s">
        <v>19</v>
      </c>
      <c r="F200" s="242" t="s">
        <v>2243</v>
      </c>
      <c r="G200" s="240"/>
      <c r="H200" s="241" t="s">
        <v>19</v>
      </c>
      <c r="I200" s="243"/>
      <c r="J200" s="240"/>
      <c r="K200" s="240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1375</v>
      </c>
      <c r="AU200" s="248" t="s">
        <v>82</v>
      </c>
      <c r="AV200" s="13" t="s">
        <v>80</v>
      </c>
      <c r="AW200" s="13" t="s">
        <v>35</v>
      </c>
      <c r="AX200" s="13" t="s">
        <v>73</v>
      </c>
      <c r="AY200" s="248" t="s">
        <v>160</v>
      </c>
    </row>
    <row r="201" s="14" customFormat="1">
      <c r="A201" s="14"/>
      <c r="B201" s="249"/>
      <c r="C201" s="250"/>
      <c r="D201" s="232" t="s">
        <v>1375</v>
      </c>
      <c r="E201" s="251" t="s">
        <v>19</v>
      </c>
      <c r="F201" s="252" t="s">
        <v>2244</v>
      </c>
      <c r="G201" s="250"/>
      <c r="H201" s="253">
        <v>26.100000000000001</v>
      </c>
      <c r="I201" s="254"/>
      <c r="J201" s="250"/>
      <c r="K201" s="250"/>
      <c r="L201" s="255"/>
      <c r="M201" s="256"/>
      <c r="N201" s="257"/>
      <c r="O201" s="257"/>
      <c r="P201" s="257"/>
      <c r="Q201" s="257"/>
      <c r="R201" s="257"/>
      <c r="S201" s="257"/>
      <c r="T201" s="25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9" t="s">
        <v>1375</v>
      </c>
      <c r="AU201" s="259" t="s">
        <v>82</v>
      </c>
      <c r="AV201" s="14" t="s">
        <v>82</v>
      </c>
      <c r="AW201" s="14" t="s">
        <v>35</v>
      </c>
      <c r="AX201" s="14" t="s">
        <v>73</v>
      </c>
      <c r="AY201" s="259" t="s">
        <v>160</v>
      </c>
    </row>
    <row r="202" s="15" customFormat="1">
      <c r="A202" s="15"/>
      <c r="B202" s="260"/>
      <c r="C202" s="261"/>
      <c r="D202" s="232" t="s">
        <v>1375</v>
      </c>
      <c r="E202" s="262" t="s">
        <v>19</v>
      </c>
      <c r="F202" s="263" t="s">
        <v>1377</v>
      </c>
      <c r="G202" s="261"/>
      <c r="H202" s="264">
        <v>26.100000000000001</v>
      </c>
      <c r="I202" s="265"/>
      <c r="J202" s="261"/>
      <c r="K202" s="261"/>
      <c r="L202" s="266"/>
      <c r="M202" s="267"/>
      <c r="N202" s="268"/>
      <c r="O202" s="268"/>
      <c r="P202" s="268"/>
      <c r="Q202" s="268"/>
      <c r="R202" s="268"/>
      <c r="S202" s="268"/>
      <c r="T202" s="269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0" t="s">
        <v>1375</v>
      </c>
      <c r="AU202" s="270" t="s">
        <v>82</v>
      </c>
      <c r="AV202" s="15" t="s">
        <v>167</v>
      </c>
      <c r="AW202" s="15" t="s">
        <v>35</v>
      </c>
      <c r="AX202" s="15" t="s">
        <v>80</v>
      </c>
      <c r="AY202" s="270" t="s">
        <v>160</v>
      </c>
    </row>
    <row r="203" s="2" customFormat="1" ht="16.5" customHeight="1">
      <c r="A203" s="40"/>
      <c r="B203" s="41"/>
      <c r="C203" s="271" t="s">
        <v>193</v>
      </c>
      <c r="D203" s="271" t="s">
        <v>1287</v>
      </c>
      <c r="E203" s="272" t="s">
        <v>2245</v>
      </c>
      <c r="F203" s="273" t="s">
        <v>2246</v>
      </c>
      <c r="G203" s="274" t="s">
        <v>166</v>
      </c>
      <c r="H203" s="275">
        <v>26.361000000000001</v>
      </c>
      <c r="I203" s="276"/>
      <c r="J203" s="277">
        <f>ROUND(I203*H203,2)</f>
        <v>0</v>
      </c>
      <c r="K203" s="273" t="s">
        <v>1372</v>
      </c>
      <c r="L203" s="278"/>
      <c r="M203" s="279" t="s">
        <v>19</v>
      </c>
      <c r="N203" s="280" t="s">
        <v>44</v>
      </c>
      <c r="O203" s="86"/>
      <c r="P203" s="223">
        <f>O203*H203</f>
        <v>0</v>
      </c>
      <c r="Q203" s="223">
        <v>0.044999999999999998</v>
      </c>
      <c r="R203" s="223">
        <f>Q203*H203</f>
        <v>1.186245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190</v>
      </c>
      <c r="AT203" s="225" t="s">
        <v>1287</v>
      </c>
      <c r="AU203" s="225" t="s">
        <v>82</v>
      </c>
      <c r="AY203" s="19" t="s">
        <v>160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80</v>
      </c>
      <c r="BK203" s="226">
        <f>ROUND(I203*H203,2)</f>
        <v>0</v>
      </c>
      <c r="BL203" s="19" t="s">
        <v>167</v>
      </c>
      <c r="BM203" s="225" t="s">
        <v>2247</v>
      </c>
    </row>
    <row r="204" s="13" customFormat="1">
      <c r="A204" s="13"/>
      <c r="B204" s="239"/>
      <c r="C204" s="240"/>
      <c r="D204" s="232" t="s">
        <v>1375</v>
      </c>
      <c r="E204" s="241" t="s">
        <v>19</v>
      </c>
      <c r="F204" s="242" t="s">
        <v>2243</v>
      </c>
      <c r="G204" s="240"/>
      <c r="H204" s="241" t="s">
        <v>19</v>
      </c>
      <c r="I204" s="243"/>
      <c r="J204" s="240"/>
      <c r="K204" s="240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1375</v>
      </c>
      <c r="AU204" s="248" t="s">
        <v>82</v>
      </c>
      <c r="AV204" s="13" t="s">
        <v>80</v>
      </c>
      <c r="AW204" s="13" t="s">
        <v>35</v>
      </c>
      <c r="AX204" s="13" t="s">
        <v>73</v>
      </c>
      <c r="AY204" s="248" t="s">
        <v>160</v>
      </c>
    </row>
    <row r="205" s="14" customFormat="1">
      <c r="A205" s="14"/>
      <c r="B205" s="249"/>
      <c r="C205" s="250"/>
      <c r="D205" s="232" t="s">
        <v>1375</v>
      </c>
      <c r="E205" s="251" t="s">
        <v>19</v>
      </c>
      <c r="F205" s="252" t="s">
        <v>2248</v>
      </c>
      <c r="G205" s="250"/>
      <c r="H205" s="253">
        <v>26.361000000000001</v>
      </c>
      <c r="I205" s="254"/>
      <c r="J205" s="250"/>
      <c r="K205" s="250"/>
      <c r="L205" s="255"/>
      <c r="M205" s="256"/>
      <c r="N205" s="257"/>
      <c r="O205" s="257"/>
      <c r="P205" s="257"/>
      <c r="Q205" s="257"/>
      <c r="R205" s="257"/>
      <c r="S205" s="257"/>
      <c r="T205" s="25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9" t="s">
        <v>1375</v>
      </c>
      <c r="AU205" s="259" t="s">
        <v>82</v>
      </c>
      <c r="AV205" s="14" t="s">
        <v>82</v>
      </c>
      <c r="AW205" s="14" t="s">
        <v>35</v>
      </c>
      <c r="AX205" s="14" t="s">
        <v>73</v>
      </c>
      <c r="AY205" s="259" t="s">
        <v>160</v>
      </c>
    </row>
    <row r="206" s="15" customFormat="1">
      <c r="A206" s="15"/>
      <c r="B206" s="260"/>
      <c r="C206" s="261"/>
      <c r="D206" s="232" t="s">
        <v>1375</v>
      </c>
      <c r="E206" s="262" t="s">
        <v>19</v>
      </c>
      <c r="F206" s="263" t="s">
        <v>1377</v>
      </c>
      <c r="G206" s="261"/>
      <c r="H206" s="264">
        <v>26.361000000000001</v>
      </c>
      <c r="I206" s="265"/>
      <c r="J206" s="261"/>
      <c r="K206" s="261"/>
      <c r="L206" s="266"/>
      <c r="M206" s="267"/>
      <c r="N206" s="268"/>
      <c r="O206" s="268"/>
      <c r="P206" s="268"/>
      <c r="Q206" s="268"/>
      <c r="R206" s="268"/>
      <c r="S206" s="268"/>
      <c r="T206" s="269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0" t="s">
        <v>1375</v>
      </c>
      <c r="AU206" s="270" t="s">
        <v>82</v>
      </c>
      <c r="AV206" s="15" t="s">
        <v>167</v>
      </c>
      <c r="AW206" s="15" t="s">
        <v>35</v>
      </c>
      <c r="AX206" s="15" t="s">
        <v>80</v>
      </c>
      <c r="AY206" s="270" t="s">
        <v>160</v>
      </c>
    </row>
    <row r="207" s="12" customFormat="1" ht="22.8" customHeight="1">
      <c r="A207" s="12"/>
      <c r="B207" s="198"/>
      <c r="C207" s="199"/>
      <c r="D207" s="200" t="s">
        <v>72</v>
      </c>
      <c r="E207" s="212" t="s">
        <v>1577</v>
      </c>
      <c r="F207" s="212" t="s">
        <v>1578</v>
      </c>
      <c r="G207" s="199"/>
      <c r="H207" s="199"/>
      <c r="I207" s="202"/>
      <c r="J207" s="213">
        <f>BK207</f>
        <v>0</v>
      </c>
      <c r="K207" s="199"/>
      <c r="L207" s="204"/>
      <c r="M207" s="205"/>
      <c r="N207" s="206"/>
      <c r="O207" s="206"/>
      <c r="P207" s="207">
        <f>SUM(P208:P216)</f>
        <v>0</v>
      </c>
      <c r="Q207" s="206"/>
      <c r="R207" s="207">
        <f>SUM(R208:R216)</f>
        <v>0</v>
      </c>
      <c r="S207" s="206"/>
      <c r="T207" s="208">
        <f>SUM(T208:T216)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9" t="s">
        <v>80</v>
      </c>
      <c r="AT207" s="210" t="s">
        <v>72</v>
      </c>
      <c r="AU207" s="210" t="s">
        <v>80</v>
      </c>
      <c r="AY207" s="209" t="s">
        <v>160</v>
      </c>
      <c r="BK207" s="211">
        <f>SUM(BK208:BK216)</f>
        <v>0</v>
      </c>
    </row>
    <row r="208" s="2" customFormat="1" ht="24.15" customHeight="1">
      <c r="A208" s="40"/>
      <c r="B208" s="41"/>
      <c r="C208" s="214" t="s">
        <v>7</v>
      </c>
      <c r="D208" s="214" t="s">
        <v>163</v>
      </c>
      <c r="E208" s="215" t="s">
        <v>2249</v>
      </c>
      <c r="F208" s="216" t="s">
        <v>2250</v>
      </c>
      <c r="G208" s="217" t="s">
        <v>1421</v>
      </c>
      <c r="H208" s="218">
        <v>7.4459999999999997</v>
      </c>
      <c r="I208" s="219"/>
      <c r="J208" s="220">
        <f>ROUND(I208*H208,2)</f>
        <v>0</v>
      </c>
      <c r="K208" s="216" t="s">
        <v>1372</v>
      </c>
      <c r="L208" s="46"/>
      <c r="M208" s="221" t="s">
        <v>19</v>
      </c>
      <c r="N208" s="222" t="s">
        <v>44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167</v>
      </c>
      <c r="AT208" s="225" t="s">
        <v>163</v>
      </c>
      <c r="AU208" s="225" t="s">
        <v>82</v>
      </c>
      <c r="AY208" s="19" t="s">
        <v>160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80</v>
      </c>
      <c r="BK208" s="226">
        <f>ROUND(I208*H208,2)</f>
        <v>0</v>
      </c>
      <c r="BL208" s="19" t="s">
        <v>167</v>
      </c>
      <c r="BM208" s="225" t="s">
        <v>2251</v>
      </c>
    </row>
    <row r="209" s="2" customFormat="1">
      <c r="A209" s="40"/>
      <c r="B209" s="41"/>
      <c r="C209" s="42"/>
      <c r="D209" s="237" t="s">
        <v>1373</v>
      </c>
      <c r="E209" s="42"/>
      <c r="F209" s="238" t="s">
        <v>2252</v>
      </c>
      <c r="G209" s="42"/>
      <c r="H209" s="42"/>
      <c r="I209" s="234"/>
      <c r="J209" s="42"/>
      <c r="K209" s="42"/>
      <c r="L209" s="46"/>
      <c r="M209" s="235"/>
      <c r="N209" s="236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1373</v>
      </c>
      <c r="AU209" s="19" t="s">
        <v>82</v>
      </c>
    </row>
    <row r="210" s="2" customFormat="1" ht="24.15" customHeight="1">
      <c r="A210" s="40"/>
      <c r="B210" s="41"/>
      <c r="C210" s="214" t="s">
        <v>197</v>
      </c>
      <c r="D210" s="214" t="s">
        <v>163</v>
      </c>
      <c r="E210" s="215" t="s">
        <v>2253</v>
      </c>
      <c r="F210" s="216" t="s">
        <v>2254</v>
      </c>
      <c r="G210" s="217" t="s">
        <v>1421</v>
      </c>
      <c r="H210" s="218">
        <v>67.012</v>
      </c>
      <c r="I210" s="219"/>
      <c r="J210" s="220">
        <f>ROUND(I210*H210,2)</f>
        <v>0</v>
      </c>
      <c r="K210" s="216" t="s">
        <v>1372</v>
      </c>
      <c r="L210" s="46"/>
      <c r="M210" s="221" t="s">
        <v>19</v>
      </c>
      <c r="N210" s="222" t="s">
        <v>44</v>
      </c>
      <c r="O210" s="86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167</v>
      </c>
      <c r="AT210" s="225" t="s">
        <v>163</v>
      </c>
      <c r="AU210" s="225" t="s">
        <v>82</v>
      </c>
      <c r="AY210" s="19" t="s">
        <v>160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80</v>
      </c>
      <c r="BK210" s="226">
        <f>ROUND(I210*H210,2)</f>
        <v>0</v>
      </c>
      <c r="BL210" s="19" t="s">
        <v>167</v>
      </c>
      <c r="BM210" s="225" t="s">
        <v>2255</v>
      </c>
    </row>
    <row r="211" s="2" customFormat="1">
      <c r="A211" s="40"/>
      <c r="B211" s="41"/>
      <c r="C211" s="42"/>
      <c r="D211" s="237" t="s">
        <v>1373</v>
      </c>
      <c r="E211" s="42"/>
      <c r="F211" s="238" t="s">
        <v>2256</v>
      </c>
      <c r="G211" s="42"/>
      <c r="H211" s="42"/>
      <c r="I211" s="234"/>
      <c r="J211" s="42"/>
      <c r="K211" s="42"/>
      <c r="L211" s="46"/>
      <c r="M211" s="235"/>
      <c r="N211" s="236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1373</v>
      </c>
      <c r="AU211" s="19" t="s">
        <v>82</v>
      </c>
    </row>
    <row r="212" s="2" customFormat="1" ht="24.15" customHeight="1">
      <c r="A212" s="40"/>
      <c r="B212" s="41"/>
      <c r="C212" s="214" t="s">
        <v>244</v>
      </c>
      <c r="D212" s="214" t="s">
        <v>163</v>
      </c>
      <c r="E212" s="215" t="s">
        <v>2257</v>
      </c>
      <c r="F212" s="216" t="s">
        <v>1420</v>
      </c>
      <c r="G212" s="217" t="s">
        <v>1421</v>
      </c>
      <c r="H212" s="218">
        <v>3.202</v>
      </c>
      <c r="I212" s="219"/>
      <c r="J212" s="220">
        <f>ROUND(I212*H212,2)</f>
        <v>0</v>
      </c>
      <c r="K212" s="216" t="s">
        <v>1372</v>
      </c>
      <c r="L212" s="46"/>
      <c r="M212" s="221" t="s">
        <v>19</v>
      </c>
      <c r="N212" s="222" t="s">
        <v>44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167</v>
      </c>
      <c r="AT212" s="225" t="s">
        <v>163</v>
      </c>
      <c r="AU212" s="225" t="s">
        <v>82</v>
      </c>
      <c r="AY212" s="19" t="s">
        <v>160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80</v>
      </c>
      <c r="BK212" s="226">
        <f>ROUND(I212*H212,2)</f>
        <v>0</v>
      </c>
      <c r="BL212" s="19" t="s">
        <v>167</v>
      </c>
      <c r="BM212" s="225" t="s">
        <v>2258</v>
      </c>
    </row>
    <row r="213" s="2" customFormat="1">
      <c r="A213" s="40"/>
      <c r="B213" s="41"/>
      <c r="C213" s="42"/>
      <c r="D213" s="237" t="s">
        <v>1373</v>
      </c>
      <c r="E213" s="42"/>
      <c r="F213" s="238" t="s">
        <v>2259</v>
      </c>
      <c r="G213" s="42"/>
      <c r="H213" s="42"/>
      <c r="I213" s="234"/>
      <c r="J213" s="42"/>
      <c r="K213" s="42"/>
      <c r="L213" s="46"/>
      <c r="M213" s="235"/>
      <c r="N213" s="236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1373</v>
      </c>
      <c r="AU213" s="19" t="s">
        <v>82</v>
      </c>
    </row>
    <row r="214" s="2" customFormat="1" ht="24.15" customHeight="1">
      <c r="A214" s="40"/>
      <c r="B214" s="41"/>
      <c r="C214" s="214" t="s">
        <v>200</v>
      </c>
      <c r="D214" s="214" t="s">
        <v>163</v>
      </c>
      <c r="E214" s="215" t="s">
        <v>2260</v>
      </c>
      <c r="F214" s="216" t="s">
        <v>2261</v>
      </c>
      <c r="G214" s="217" t="s">
        <v>1421</v>
      </c>
      <c r="H214" s="218">
        <v>4.2439999999999998</v>
      </c>
      <c r="I214" s="219"/>
      <c r="J214" s="220">
        <f>ROUND(I214*H214,2)</f>
        <v>0</v>
      </c>
      <c r="K214" s="216" t="s">
        <v>1372</v>
      </c>
      <c r="L214" s="46"/>
      <c r="M214" s="221" t="s">
        <v>19</v>
      </c>
      <c r="N214" s="222" t="s">
        <v>44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167</v>
      </c>
      <c r="AT214" s="225" t="s">
        <v>163</v>
      </c>
      <c r="AU214" s="225" t="s">
        <v>82</v>
      </c>
      <c r="AY214" s="19" t="s">
        <v>160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80</v>
      </c>
      <c r="BK214" s="226">
        <f>ROUND(I214*H214,2)</f>
        <v>0</v>
      </c>
      <c r="BL214" s="19" t="s">
        <v>167</v>
      </c>
      <c r="BM214" s="225" t="s">
        <v>2262</v>
      </c>
    </row>
    <row r="215" s="2" customFormat="1">
      <c r="A215" s="40"/>
      <c r="B215" s="41"/>
      <c r="C215" s="42"/>
      <c r="D215" s="237" t="s">
        <v>1373</v>
      </c>
      <c r="E215" s="42"/>
      <c r="F215" s="238" t="s">
        <v>2263</v>
      </c>
      <c r="G215" s="42"/>
      <c r="H215" s="42"/>
      <c r="I215" s="234"/>
      <c r="J215" s="42"/>
      <c r="K215" s="42"/>
      <c r="L215" s="46"/>
      <c r="M215" s="235"/>
      <c r="N215" s="236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1373</v>
      </c>
      <c r="AU215" s="19" t="s">
        <v>82</v>
      </c>
    </row>
    <row r="216" s="2" customFormat="1">
      <c r="A216" s="40"/>
      <c r="B216" s="41"/>
      <c r="C216" s="42"/>
      <c r="D216" s="232" t="s">
        <v>1292</v>
      </c>
      <c r="E216" s="42"/>
      <c r="F216" s="233" t="s">
        <v>1601</v>
      </c>
      <c r="G216" s="42"/>
      <c r="H216" s="42"/>
      <c r="I216" s="234"/>
      <c r="J216" s="42"/>
      <c r="K216" s="42"/>
      <c r="L216" s="46"/>
      <c r="M216" s="235"/>
      <c r="N216" s="236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1292</v>
      </c>
      <c r="AU216" s="19" t="s">
        <v>82</v>
      </c>
    </row>
    <row r="217" s="12" customFormat="1" ht="22.8" customHeight="1">
      <c r="A217" s="12"/>
      <c r="B217" s="198"/>
      <c r="C217" s="199"/>
      <c r="D217" s="200" t="s">
        <v>72</v>
      </c>
      <c r="E217" s="212" t="s">
        <v>1606</v>
      </c>
      <c r="F217" s="212" t="s">
        <v>1607</v>
      </c>
      <c r="G217" s="199"/>
      <c r="H217" s="199"/>
      <c r="I217" s="202"/>
      <c r="J217" s="213">
        <f>BK217</f>
        <v>0</v>
      </c>
      <c r="K217" s="199"/>
      <c r="L217" s="204"/>
      <c r="M217" s="205"/>
      <c r="N217" s="206"/>
      <c r="O217" s="206"/>
      <c r="P217" s="207">
        <f>SUM(P218:P219)</f>
        <v>0</v>
      </c>
      <c r="Q217" s="206"/>
      <c r="R217" s="207">
        <f>SUM(R218:R219)</f>
        <v>0</v>
      </c>
      <c r="S217" s="206"/>
      <c r="T217" s="208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9" t="s">
        <v>80</v>
      </c>
      <c r="AT217" s="210" t="s">
        <v>72</v>
      </c>
      <c r="AU217" s="210" t="s">
        <v>80</v>
      </c>
      <c r="AY217" s="209" t="s">
        <v>160</v>
      </c>
      <c r="BK217" s="211">
        <f>SUM(BK218:BK219)</f>
        <v>0</v>
      </c>
    </row>
    <row r="218" s="2" customFormat="1" ht="24.15" customHeight="1">
      <c r="A218" s="40"/>
      <c r="B218" s="41"/>
      <c r="C218" s="214" t="s">
        <v>253</v>
      </c>
      <c r="D218" s="214" t="s">
        <v>163</v>
      </c>
      <c r="E218" s="215" t="s">
        <v>2264</v>
      </c>
      <c r="F218" s="216" t="s">
        <v>2265</v>
      </c>
      <c r="G218" s="217" t="s">
        <v>1421</v>
      </c>
      <c r="H218" s="218">
        <v>34.975999999999999</v>
      </c>
      <c r="I218" s="219"/>
      <c r="J218" s="220">
        <f>ROUND(I218*H218,2)</f>
        <v>0</v>
      </c>
      <c r="K218" s="216" t="s">
        <v>1372</v>
      </c>
      <c r="L218" s="46"/>
      <c r="M218" s="221" t="s">
        <v>19</v>
      </c>
      <c r="N218" s="222" t="s">
        <v>44</v>
      </c>
      <c r="O218" s="86"/>
      <c r="P218" s="223">
        <f>O218*H218</f>
        <v>0</v>
      </c>
      <c r="Q218" s="223">
        <v>0</v>
      </c>
      <c r="R218" s="223">
        <f>Q218*H218</f>
        <v>0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167</v>
      </c>
      <c r="AT218" s="225" t="s">
        <v>163</v>
      </c>
      <c r="AU218" s="225" t="s">
        <v>82</v>
      </c>
      <c r="AY218" s="19" t="s">
        <v>160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80</v>
      </c>
      <c r="BK218" s="226">
        <f>ROUND(I218*H218,2)</f>
        <v>0</v>
      </c>
      <c r="BL218" s="19" t="s">
        <v>167</v>
      </c>
      <c r="BM218" s="225" t="s">
        <v>313</v>
      </c>
    </row>
    <row r="219" s="2" customFormat="1">
      <c r="A219" s="40"/>
      <c r="B219" s="41"/>
      <c r="C219" s="42"/>
      <c r="D219" s="237" t="s">
        <v>1373</v>
      </c>
      <c r="E219" s="42"/>
      <c r="F219" s="238" t="s">
        <v>2266</v>
      </c>
      <c r="G219" s="42"/>
      <c r="H219" s="42"/>
      <c r="I219" s="234"/>
      <c r="J219" s="42"/>
      <c r="K219" s="42"/>
      <c r="L219" s="46"/>
      <c r="M219" s="282"/>
      <c r="N219" s="283"/>
      <c r="O219" s="229"/>
      <c r="P219" s="229"/>
      <c r="Q219" s="229"/>
      <c r="R219" s="229"/>
      <c r="S219" s="229"/>
      <c r="T219" s="284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1373</v>
      </c>
      <c r="AU219" s="19" t="s">
        <v>82</v>
      </c>
    </row>
    <row r="220" s="2" customFormat="1" ht="6.96" customHeight="1">
      <c r="A220" s="40"/>
      <c r="B220" s="61"/>
      <c r="C220" s="62"/>
      <c r="D220" s="62"/>
      <c r="E220" s="62"/>
      <c r="F220" s="62"/>
      <c r="G220" s="62"/>
      <c r="H220" s="62"/>
      <c r="I220" s="62"/>
      <c r="J220" s="62"/>
      <c r="K220" s="62"/>
      <c r="L220" s="46"/>
      <c r="M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</row>
  </sheetData>
  <sheetProtection sheet="1" autoFilter="0" formatColumns="0" formatRows="0" objects="1" scenarios="1" spinCount="100000" saltValue="P52PMO4wgJgDWOe2VZZNajC9uzQ2kpt7BMqiajF+zXDf/6X4203J4nyqtYs5R4Yh9kACV1o3mL6wuU7hgK615w==" hashValue="cQGDQHiP/l9G4fge05VKnkklAl35ZIAFdSGpu7X7TF1TwHvERCP57WlWQJktvL9ZfaPbnZA6G9ImMZh/hLQJYw==" algorithmName="SHA-512" password="CC35"/>
  <autoFilter ref="C95:K21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0" r:id="rId1" display="https://podminky.urs.cz/item/CS_URS_2024_02/113106187"/>
    <hyperlink ref="F105" r:id="rId2" display="https://podminky.urs.cz/item/CS_URS_2024_02/113107322"/>
    <hyperlink ref="F110" r:id="rId3" display="https://podminky.urs.cz/item/CS_URS_2024_02/113204111"/>
    <hyperlink ref="F116" r:id="rId4" display="https://podminky.urs.cz/item/CS_URS_2024_02/121151103"/>
    <hyperlink ref="F121" r:id="rId5" display="https://podminky.urs.cz/item/CS_URS_2024_02/122251103"/>
    <hyperlink ref="F127" r:id="rId6" display="https://podminky.urs.cz/item/CS_URS_2024_02/162251101"/>
    <hyperlink ref="F132" r:id="rId7" display="https://podminky.urs.cz/item/CS_URS_2024_02/162751117"/>
    <hyperlink ref="F137" r:id="rId8" display="https://podminky.urs.cz/item/CS_URS_2024_02/167151101"/>
    <hyperlink ref="F142" r:id="rId9" display="https://podminky.urs.cz/item/CS_URS_2024_02/171201231"/>
    <hyperlink ref="F153" r:id="rId10" display="https://podminky.urs.cz/item/CS_URS_2024_02/174111101"/>
    <hyperlink ref="F159" r:id="rId11" display="https://podminky.urs.cz/item/CS_URS_2024_02/181411131"/>
    <hyperlink ref="F164" r:id="rId12" display="https://podminky.urs.cz/item/CS_URS_2024_02/181311103"/>
    <hyperlink ref="F174" r:id="rId13" display="https://podminky.urs.cz/item/CS_URS_2024_02/564851111"/>
    <hyperlink ref="F179" r:id="rId14" display="https://podminky.urs.cz/item/CS_URS_2024_02/564851011"/>
    <hyperlink ref="F185" r:id="rId15" display="https://podminky.urs.cz/item/CS_URS_2024_02/596211210"/>
    <hyperlink ref="F199" r:id="rId16" display="https://podminky.urs.cz/item/CS_URS_2024_02/916131213"/>
    <hyperlink ref="F209" r:id="rId17" display="https://podminky.urs.cz/item/CS_URS_2024_02/997221551"/>
    <hyperlink ref="F211" r:id="rId18" display="https://podminky.urs.cz/item/CS_URS_2024_02/997221559"/>
    <hyperlink ref="F213" r:id="rId19" display="https://podminky.urs.cz/item/CS_URS_2024_02/997221873"/>
    <hyperlink ref="F215" r:id="rId20" display="https://podminky.urs.cz/item/CS_URS_2024_02/997221861"/>
    <hyperlink ref="F219" r:id="rId21" display="https://podminky.urs.cz/item/CS_URS_2024_02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129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Brno, VDJ Jehnice 2x 200 m3 – rekonstrukce technologie, stavební části, střešního pláště nad aku komorami a sanace vnitř</v>
      </c>
      <c r="F7" s="144"/>
      <c r="G7" s="144"/>
      <c r="H7" s="144"/>
      <c r="L7" s="22"/>
    </row>
    <row r="8" s="1" customFormat="1" ht="12" customHeight="1">
      <c r="B8" s="22"/>
      <c r="D8" s="144" t="s">
        <v>130</v>
      </c>
      <c r="L8" s="22"/>
    </row>
    <row r="9" s="2" customFormat="1" ht="16.5" customHeight="1">
      <c r="A9" s="40"/>
      <c r="B9" s="46"/>
      <c r="C9" s="40"/>
      <c r="D9" s="40"/>
      <c r="E9" s="145" t="s">
        <v>2267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2268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6. 12. 2024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>44992785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Statutární město Brno</v>
      </c>
      <c r="F17" s="40"/>
      <c r="G17" s="40"/>
      <c r="H17" s="40"/>
      <c r="I17" s="144" t="s">
        <v>29</v>
      </c>
      <c r="J17" s="135" t="str">
        <f>IF('Rekapitulace stavby'!AN11="","",'Rekapitulace stavby'!AN11)</f>
        <v>CZ44992785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Provo, spol. s r.o.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29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ROUND((SUM(BE92:BE155)),  2)</f>
        <v>0</v>
      </c>
      <c r="G35" s="40"/>
      <c r="H35" s="40"/>
      <c r="I35" s="159">
        <v>0.20999999999999999</v>
      </c>
      <c r="J35" s="158">
        <f>ROUND(((SUM(BE92:BE155))*I35),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ROUND((SUM(BF92:BF155)),  2)</f>
        <v>0</v>
      </c>
      <c r="G36" s="40"/>
      <c r="H36" s="40"/>
      <c r="I36" s="159">
        <v>0.12</v>
      </c>
      <c r="J36" s="158">
        <f>ROUND(((SUM(BF92:BF155))*I36),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ROUND((SUM(BG92:BG155)),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ROUND((SUM(BH92:BH155)),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ROUND((SUM(BI92:BI155)),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Brno, VDJ Jehnice 2x 200 m3 – rekonstrukce technologie, stavební části, střešního pláště nad aku komorami a sanace vnitř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130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2267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SO04 - Stavební elektro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6. 12. 2024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Statutární město Brno</v>
      </c>
      <c r="G58" s="42"/>
      <c r="H58" s="42"/>
      <c r="I58" s="34" t="s">
        <v>33</v>
      </c>
      <c r="J58" s="38" t="str">
        <f>E23</f>
        <v>Provo, spol. s 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135</v>
      </c>
      <c r="D61" s="173"/>
      <c r="E61" s="173"/>
      <c r="F61" s="173"/>
      <c r="G61" s="173"/>
      <c r="H61" s="173"/>
      <c r="I61" s="173"/>
      <c r="J61" s="174" t="s">
        <v>136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137</v>
      </c>
    </row>
    <row r="64" s="9" customFormat="1" ht="24.96" customHeight="1">
      <c r="A64" s="9"/>
      <c r="B64" s="176"/>
      <c r="C64" s="177"/>
      <c r="D64" s="178" t="s">
        <v>1283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2269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2270</v>
      </c>
      <c r="E66" s="184"/>
      <c r="F66" s="184"/>
      <c r="G66" s="184"/>
      <c r="H66" s="184"/>
      <c r="I66" s="184"/>
      <c r="J66" s="185">
        <f>J96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2271</v>
      </c>
      <c r="E67" s="184"/>
      <c r="F67" s="184"/>
      <c r="G67" s="184"/>
      <c r="H67" s="184"/>
      <c r="I67" s="184"/>
      <c r="J67" s="185">
        <f>J103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2272</v>
      </c>
      <c r="E68" s="184"/>
      <c r="F68" s="184"/>
      <c r="G68" s="184"/>
      <c r="H68" s="184"/>
      <c r="I68" s="184"/>
      <c r="J68" s="185">
        <f>J110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2273</v>
      </c>
      <c r="E69" s="184"/>
      <c r="F69" s="184"/>
      <c r="G69" s="184"/>
      <c r="H69" s="184"/>
      <c r="I69" s="184"/>
      <c r="J69" s="185">
        <f>J131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2274</v>
      </c>
      <c r="E70" s="184"/>
      <c r="F70" s="184"/>
      <c r="G70" s="184"/>
      <c r="H70" s="184"/>
      <c r="I70" s="184"/>
      <c r="J70" s="185">
        <f>J140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145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71" t="str">
        <f>E7</f>
        <v>Brno, VDJ Jehnice 2x 200 m3 – rekonstrukce technologie, stavební části, střešního pláště nad aku komorami a sanace vnitř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130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2267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132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SO04 - Stavební elektro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 xml:space="preserve"> </v>
      </c>
      <c r="G86" s="42"/>
      <c r="H86" s="42"/>
      <c r="I86" s="34" t="s">
        <v>23</v>
      </c>
      <c r="J86" s="74" t="str">
        <f>IF(J14="","",J14)</f>
        <v>6. 12. 2024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>Statutární město Brno</v>
      </c>
      <c r="G88" s="42"/>
      <c r="H88" s="42"/>
      <c r="I88" s="34" t="s">
        <v>33</v>
      </c>
      <c r="J88" s="38" t="str">
        <f>E23</f>
        <v>Provo, spol. s r.o.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31</v>
      </c>
      <c r="D89" s="42"/>
      <c r="E89" s="42"/>
      <c r="F89" s="29" t="str">
        <f>IF(E20="","",E20)</f>
        <v>Vyplň údaj</v>
      </c>
      <c r="G89" s="42"/>
      <c r="H89" s="42"/>
      <c r="I89" s="34" t="s">
        <v>36</v>
      </c>
      <c r="J89" s="38" t="str">
        <f>E26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146</v>
      </c>
      <c r="D91" s="190" t="s">
        <v>58</v>
      </c>
      <c r="E91" s="190" t="s">
        <v>54</v>
      </c>
      <c r="F91" s="190" t="s">
        <v>55</v>
      </c>
      <c r="G91" s="190" t="s">
        <v>147</v>
      </c>
      <c r="H91" s="190" t="s">
        <v>148</v>
      </c>
      <c r="I91" s="190" t="s">
        <v>149</v>
      </c>
      <c r="J91" s="190" t="s">
        <v>136</v>
      </c>
      <c r="K91" s="191" t="s">
        <v>150</v>
      </c>
      <c r="L91" s="192"/>
      <c r="M91" s="94" t="s">
        <v>19</v>
      </c>
      <c r="N91" s="95" t="s">
        <v>43</v>
      </c>
      <c r="O91" s="95" t="s">
        <v>151</v>
      </c>
      <c r="P91" s="95" t="s">
        <v>152</v>
      </c>
      <c r="Q91" s="95" t="s">
        <v>153</v>
      </c>
      <c r="R91" s="95" t="s">
        <v>154</v>
      </c>
      <c r="S91" s="95" t="s">
        <v>155</v>
      </c>
      <c r="T91" s="96" t="s">
        <v>156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157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</f>
        <v>0</v>
      </c>
      <c r="Q92" s="98"/>
      <c r="R92" s="195">
        <f>R93</f>
        <v>0</v>
      </c>
      <c r="S92" s="98"/>
      <c r="T92" s="196">
        <f>T93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72</v>
      </c>
      <c r="AU92" s="19" t="s">
        <v>137</v>
      </c>
      <c r="BK92" s="197">
        <f>BK93</f>
        <v>0</v>
      </c>
    </row>
    <row r="93" s="12" customFormat="1" ht="25.92" customHeight="1">
      <c r="A93" s="12"/>
      <c r="B93" s="198"/>
      <c r="C93" s="199"/>
      <c r="D93" s="200" t="s">
        <v>72</v>
      </c>
      <c r="E93" s="201" t="s">
        <v>1287</v>
      </c>
      <c r="F93" s="201" t="s">
        <v>1288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P94+P96+P103+P110+P131+P140</f>
        <v>0</v>
      </c>
      <c r="Q93" s="206"/>
      <c r="R93" s="207">
        <f>R94+R96+R103+R110+R131+R140</f>
        <v>0</v>
      </c>
      <c r="S93" s="206"/>
      <c r="T93" s="208">
        <f>T94+T96+T103+T110+T131+T140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170</v>
      </c>
      <c r="AT93" s="210" t="s">
        <v>72</v>
      </c>
      <c r="AU93" s="210" t="s">
        <v>73</v>
      </c>
      <c r="AY93" s="209" t="s">
        <v>160</v>
      </c>
      <c r="BK93" s="211">
        <f>BK94+BK96+BK103+BK110+BK131+BK140</f>
        <v>0</v>
      </c>
    </row>
    <row r="94" s="12" customFormat="1" ht="22.8" customHeight="1">
      <c r="A94" s="12"/>
      <c r="B94" s="198"/>
      <c r="C94" s="199"/>
      <c r="D94" s="200" t="s">
        <v>72</v>
      </c>
      <c r="E94" s="212" t="s">
        <v>2275</v>
      </c>
      <c r="F94" s="212" t="s">
        <v>2276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P95</f>
        <v>0</v>
      </c>
      <c r="Q94" s="206"/>
      <c r="R94" s="207">
        <f>R95</f>
        <v>0</v>
      </c>
      <c r="S94" s="206"/>
      <c r="T94" s="208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80</v>
      </c>
      <c r="AT94" s="210" t="s">
        <v>72</v>
      </c>
      <c r="AU94" s="210" t="s">
        <v>80</v>
      </c>
      <c r="AY94" s="209" t="s">
        <v>160</v>
      </c>
      <c r="BK94" s="211">
        <f>BK95</f>
        <v>0</v>
      </c>
    </row>
    <row r="95" s="2" customFormat="1" ht="16.5" customHeight="1">
      <c r="A95" s="40"/>
      <c r="B95" s="41"/>
      <c r="C95" s="214" t="s">
        <v>80</v>
      </c>
      <c r="D95" s="214" t="s">
        <v>163</v>
      </c>
      <c r="E95" s="215" t="s">
        <v>80</v>
      </c>
      <c r="F95" s="216" t="s">
        <v>2277</v>
      </c>
      <c r="G95" s="217" t="s">
        <v>225</v>
      </c>
      <c r="H95" s="218">
        <v>1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44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167</v>
      </c>
      <c r="AT95" s="225" t="s">
        <v>163</v>
      </c>
      <c r="AU95" s="225" t="s">
        <v>82</v>
      </c>
      <c r="AY95" s="19" t="s">
        <v>160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80</v>
      </c>
      <c r="BK95" s="226">
        <f>ROUND(I95*H95,2)</f>
        <v>0</v>
      </c>
      <c r="BL95" s="19" t="s">
        <v>167</v>
      </c>
      <c r="BM95" s="225" t="s">
        <v>82</v>
      </c>
    </row>
    <row r="96" s="12" customFormat="1" ht="22.8" customHeight="1">
      <c r="A96" s="12"/>
      <c r="B96" s="198"/>
      <c r="C96" s="199"/>
      <c r="D96" s="200" t="s">
        <v>72</v>
      </c>
      <c r="E96" s="212" t="s">
        <v>2278</v>
      </c>
      <c r="F96" s="212" t="s">
        <v>2279</v>
      </c>
      <c r="G96" s="199"/>
      <c r="H96" s="199"/>
      <c r="I96" s="202"/>
      <c r="J96" s="213">
        <f>BK96</f>
        <v>0</v>
      </c>
      <c r="K96" s="199"/>
      <c r="L96" s="204"/>
      <c r="M96" s="205"/>
      <c r="N96" s="206"/>
      <c r="O96" s="206"/>
      <c r="P96" s="207">
        <f>SUM(P97:P102)</f>
        <v>0</v>
      </c>
      <c r="Q96" s="206"/>
      <c r="R96" s="207">
        <f>SUM(R97:R102)</f>
        <v>0</v>
      </c>
      <c r="S96" s="206"/>
      <c r="T96" s="208">
        <f>SUM(T97:T102)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80</v>
      </c>
      <c r="AT96" s="210" t="s">
        <v>72</v>
      </c>
      <c r="AU96" s="210" t="s">
        <v>80</v>
      </c>
      <c r="AY96" s="209" t="s">
        <v>160</v>
      </c>
      <c r="BK96" s="211">
        <f>SUM(BK97:BK102)</f>
        <v>0</v>
      </c>
    </row>
    <row r="97" s="2" customFormat="1" ht="16.5" customHeight="1">
      <c r="A97" s="40"/>
      <c r="B97" s="41"/>
      <c r="C97" s="214" t="s">
        <v>82</v>
      </c>
      <c r="D97" s="214" t="s">
        <v>163</v>
      </c>
      <c r="E97" s="215" t="s">
        <v>82</v>
      </c>
      <c r="F97" s="216" t="s">
        <v>2280</v>
      </c>
      <c r="G97" s="217" t="s">
        <v>396</v>
      </c>
      <c r="H97" s="218">
        <v>5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44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167</v>
      </c>
      <c r="AT97" s="225" t="s">
        <v>163</v>
      </c>
      <c r="AU97" s="225" t="s">
        <v>82</v>
      </c>
      <c r="AY97" s="19" t="s">
        <v>160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80</v>
      </c>
      <c r="BK97" s="226">
        <f>ROUND(I97*H97,2)</f>
        <v>0</v>
      </c>
      <c r="BL97" s="19" t="s">
        <v>167</v>
      </c>
      <c r="BM97" s="225" t="s">
        <v>167</v>
      </c>
    </row>
    <row r="98" s="2" customFormat="1" ht="16.5" customHeight="1">
      <c r="A98" s="40"/>
      <c r="B98" s="41"/>
      <c r="C98" s="214" t="s">
        <v>170</v>
      </c>
      <c r="D98" s="214" t="s">
        <v>163</v>
      </c>
      <c r="E98" s="215" t="s">
        <v>170</v>
      </c>
      <c r="F98" s="216" t="s">
        <v>2281</v>
      </c>
      <c r="G98" s="217" t="s">
        <v>396</v>
      </c>
      <c r="H98" s="218">
        <v>1</v>
      </c>
      <c r="I98" s="219"/>
      <c r="J98" s="220">
        <f>ROUND(I98*H98,2)</f>
        <v>0</v>
      </c>
      <c r="K98" s="216" t="s">
        <v>19</v>
      </c>
      <c r="L98" s="46"/>
      <c r="M98" s="221" t="s">
        <v>19</v>
      </c>
      <c r="N98" s="222" t="s">
        <v>44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167</v>
      </c>
      <c r="AT98" s="225" t="s">
        <v>163</v>
      </c>
      <c r="AU98" s="225" t="s">
        <v>82</v>
      </c>
      <c r="AY98" s="19" t="s">
        <v>160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80</v>
      </c>
      <c r="BK98" s="226">
        <f>ROUND(I98*H98,2)</f>
        <v>0</v>
      </c>
      <c r="BL98" s="19" t="s">
        <v>167</v>
      </c>
      <c r="BM98" s="225" t="s">
        <v>173</v>
      </c>
    </row>
    <row r="99" s="2" customFormat="1" ht="16.5" customHeight="1">
      <c r="A99" s="40"/>
      <c r="B99" s="41"/>
      <c r="C99" s="214" t="s">
        <v>167</v>
      </c>
      <c r="D99" s="214" t="s">
        <v>163</v>
      </c>
      <c r="E99" s="215" t="s">
        <v>167</v>
      </c>
      <c r="F99" s="216" t="s">
        <v>2282</v>
      </c>
      <c r="G99" s="217" t="s">
        <v>225</v>
      </c>
      <c r="H99" s="218">
        <v>1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44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167</v>
      </c>
      <c r="AT99" s="225" t="s">
        <v>163</v>
      </c>
      <c r="AU99" s="225" t="s">
        <v>82</v>
      </c>
      <c r="AY99" s="19" t="s">
        <v>160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80</v>
      </c>
      <c r="BK99" s="226">
        <f>ROUND(I99*H99,2)</f>
        <v>0</v>
      </c>
      <c r="BL99" s="19" t="s">
        <v>167</v>
      </c>
      <c r="BM99" s="225" t="s">
        <v>190</v>
      </c>
    </row>
    <row r="100" s="2" customFormat="1" ht="16.5" customHeight="1">
      <c r="A100" s="40"/>
      <c r="B100" s="41"/>
      <c r="C100" s="214" t="s">
        <v>177</v>
      </c>
      <c r="D100" s="214" t="s">
        <v>163</v>
      </c>
      <c r="E100" s="215" t="s">
        <v>177</v>
      </c>
      <c r="F100" s="216" t="s">
        <v>2283</v>
      </c>
      <c r="G100" s="217" t="s">
        <v>396</v>
      </c>
      <c r="H100" s="218">
        <v>1</v>
      </c>
      <c r="I100" s="219"/>
      <c r="J100" s="220">
        <f>ROUND(I100*H100,2)</f>
        <v>0</v>
      </c>
      <c r="K100" s="216" t="s">
        <v>19</v>
      </c>
      <c r="L100" s="46"/>
      <c r="M100" s="221" t="s">
        <v>19</v>
      </c>
      <c r="N100" s="222" t="s">
        <v>44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167</v>
      </c>
      <c r="AT100" s="225" t="s">
        <v>163</v>
      </c>
      <c r="AU100" s="225" t="s">
        <v>82</v>
      </c>
      <c r="AY100" s="19" t="s">
        <v>160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80</v>
      </c>
      <c r="BK100" s="226">
        <f>ROUND(I100*H100,2)</f>
        <v>0</v>
      </c>
      <c r="BL100" s="19" t="s">
        <v>167</v>
      </c>
      <c r="BM100" s="225" t="s">
        <v>176</v>
      </c>
    </row>
    <row r="101" s="2" customFormat="1" ht="16.5" customHeight="1">
      <c r="A101" s="40"/>
      <c r="B101" s="41"/>
      <c r="C101" s="214" t="s">
        <v>173</v>
      </c>
      <c r="D101" s="214" t="s">
        <v>163</v>
      </c>
      <c r="E101" s="215" t="s">
        <v>173</v>
      </c>
      <c r="F101" s="216" t="s">
        <v>2284</v>
      </c>
      <c r="G101" s="217" t="s">
        <v>396</v>
      </c>
      <c r="H101" s="218">
        <v>1</v>
      </c>
      <c r="I101" s="219"/>
      <c r="J101" s="220">
        <f>ROUND(I101*H101,2)</f>
        <v>0</v>
      </c>
      <c r="K101" s="216" t="s">
        <v>19</v>
      </c>
      <c r="L101" s="46"/>
      <c r="M101" s="221" t="s">
        <v>19</v>
      </c>
      <c r="N101" s="222" t="s">
        <v>44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167</v>
      </c>
      <c r="AT101" s="225" t="s">
        <v>163</v>
      </c>
      <c r="AU101" s="225" t="s">
        <v>82</v>
      </c>
      <c r="AY101" s="19" t="s">
        <v>160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80</v>
      </c>
      <c r="BK101" s="226">
        <f>ROUND(I101*H101,2)</f>
        <v>0</v>
      </c>
      <c r="BL101" s="19" t="s">
        <v>167</v>
      </c>
      <c r="BM101" s="225" t="s">
        <v>8</v>
      </c>
    </row>
    <row r="102" s="2" customFormat="1" ht="16.5" customHeight="1">
      <c r="A102" s="40"/>
      <c r="B102" s="41"/>
      <c r="C102" s="214" t="s">
        <v>186</v>
      </c>
      <c r="D102" s="214" t="s">
        <v>163</v>
      </c>
      <c r="E102" s="215" t="s">
        <v>186</v>
      </c>
      <c r="F102" s="216" t="s">
        <v>2285</v>
      </c>
      <c r="G102" s="217" t="s">
        <v>396</v>
      </c>
      <c r="H102" s="218">
        <v>1</v>
      </c>
      <c r="I102" s="219"/>
      <c r="J102" s="220">
        <f>ROUND(I102*H102,2)</f>
        <v>0</v>
      </c>
      <c r="K102" s="216" t="s">
        <v>19</v>
      </c>
      <c r="L102" s="46"/>
      <c r="M102" s="221" t="s">
        <v>19</v>
      </c>
      <c r="N102" s="222" t="s">
        <v>44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167</v>
      </c>
      <c r="AT102" s="225" t="s">
        <v>163</v>
      </c>
      <c r="AU102" s="225" t="s">
        <v>82</v>
      </c>
      <c r="AY102" s="19" t="s">
        <v>160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80</v>
      </c>
      <c r="BK102" s="226">
        <f>ROUND(I102*H102,2)</f>
        <v>0</v>
      </c>
      <c r="BL102" s="19" t="s">
        <v>167</v>
      </c>
      <c r="BM102" s="225" t="s">
        <v>185</v>
      </c>
    </row>
    <row r="103" s="12" customFormat="1" ht="22.8" customHeight="1">
      <c r="A103" s="12"/>
      <c r="B103" s="198"/>
      <c r="C103" s="199"/>
      <c r="D103" s="200" t="s">
        <v>72</v>
      </c>
      <c r="E103" s="212" t="s">
        <v>2286</v>
      </c>
      <c r="F103" s="212" t="s">
        <v>2287</v>
      </c>
      <c r="G103" s="199"/>
      <c r="H103" s="199"/>
      <c r="I103" s="202"/>
      <c r="J103" s="213">
        <f>BK103</f>
        <v>0</v>
      </c>
      <c r="K103" s="199"/>
      <c r="L103" s="204"/>
      <c r="M103" s="205"/>
      <c r="N103" s="206"/>
      <c r="O103" s="206"/>
      <c r="P103" s="207">
        <f>SUM(P104:P109)</f>
        <v>0</v>
      </c>
      <c r="Q103" s="206"/>
      <c r="R103" s="207">
        <f>SUM(R104:R109)</f>
        <v>0</v>
      </c>
      <c r="S103" s="206"/>
      <c r="T103" s="208">
        <f>SUM(T104:T109)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9" t="s">
        <v>80</v>
      </c>
      <c r="AT103" s="210" t="s">
        <v>72</v>
      </c>
      <c r="AU103" s="210" t="s">
        <v>80</v>
      </c>
      <c r="AY103" s="209" t="s">
        <v>160</v>
      </c>
      <c r="BK103" s="211">
        <f>SUM(BK104:BK109)</f>
        <v>0</v>
      </c>
    </row>
    <row r="104" s="2" customFormat="1" ht="16.5" customHeight="1">
      <c r="A104" s="40"/>
      <c r="B104" s="41"/>
      <c r="C104" s="214" t="s">
        <v>190</v>
      </c>
      <c r="D104" s="214" t="s">
        <v>163</v>
      </c>
      <c r="E104" s="215" t="s">
        <v>190</v>
      </c>
      <c r="F104" s="216" t="s">
        <v>2288</v>
      </c>
      <c r="G104" s="217" t="s">
        <v>166</v>
      </c>
      <c r="H104" s="218">
        <v>80</v>
      </c>
      <c r="I104" s="219"/>
      <c r="J104" s="220">
        <f>ROUND(I104*H104,2)</f>
        <v>0</v>
      </c>
      <c r="K104" s="216" t="s">
        <v>19</v>
      </c>
      <c r="L104" s="46"/>
      <c r="M104" s="221" t="s">
        <v>19</v>
      </c>
      <c r="N104" s="222" t="s">
        <v>44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167</v>
      </c>
      <c r="AT104" s="225" t="s">
        <v>163</v>
      </c>
      <c r="AU104" s="225" t="s">
        <v>82</v>
      </c>
      <c r="AY104" s="19" t="s">
        <v>160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80</v>
      </c>
      <c r="BK104" s="226">
        <f>ROUND(I104*H104,2)</f>
        <v>0</v>
      </c>
      <c r="BL104" s="19" t="s">
        <v>167</v>
      </c>
      <c r="BM104" s="225" t="s">
        <v>189</v>
      </c>
    </row>
    <row r="105" s="2" customFormat="1" ht="16.5" customHeight="1">
      <c r="A105" s="40"/>
      <c r="B105" s="41"/>
      <c r="C105" s="214" t="s">
        <v>194</v>
      </c>
      <c r="D105" s="214" t="s">
        <v>163</v>
      </c>
      <c r="E105" s="215" t="s">
        <v>194</v>
      </c>
      <c r="F105" s="216" t="s">
        <v>2289</v>
      </c>
      <c r="G105" s="217" t="s">
        <v>166</v>
      </c>
      <c r="H105" s="218">
        <v>10</v>
      </c>
      <c r="I105" s="219"/>
      <c r="J105" s="220">
        <f>ROUND(I105*H105,2)</f>
        <v>0</v>
      </c>
      <c r="K105" s="216" t="s">
        <v>19</v>
      </c>
      <c r="L105" s="46"/>
      <c r="M105" s="221" t="s">
        <v>19</v>
      </c>
      <c r="N105" s="222" t="s">
        <v>44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167</v>
      </c>
      <c r="AT105" s="225" t="s">
        <v>163</v>
      </c>
      <c r="AU105" s="225" t="s">
        <v>82</v>
      </c>
      <c r="AY105" s="19" t="s">
        <v>160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80</v>
      </c>
      <c r="BK105" s="226">
        <f>ROUND(I105*H105,2)</f>
        <v>0</v>
      </c>
      <c r="BL105" s="19" t="s">
        <v>167</v>
      </c>
      <c r="BM105" s="225" t="s">
        <v>227</v>
      </c>
    </row>
    <row r="106" s="2" customFormat="1" ht="16.5" customHeight="1">
      <c r="A106" s="40"/>
      <c r="B106" s="41"/>
      <c r="C106" s="214" t="s">
        <v>176</v>
      </c>
      <c r="D106" s="214" t="s">
        <v>163</v>
      </c>
      <c r="E106" s="215" t="s">
        <v>176</v>
      </c>
      <c r="F106" s="216" t="s">
        <v>2290</v>
      </c>
      <c r="G106" s="217" t="s">
        <v>166</v>
      </c>
      <c r="H106" s="218">
        <v>15</v>
      </c>
      <c r="I106" s="219"/>
      <c r="J106" s="220">
        <f>ROUND(I106*H106,2)</f>
        <v>0</v>
      </c>
      <c r="K106" s="216" t="s">
        <v>19</v>
      </c>
      <c r="L106" s="46"/>
      <c r="M106" s="221" t="s">
        <v>19</v>
      </c>
      <c r="N106" s="222" t="s">
        <v>44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167</v>
      </c>
      <c r="AT106" s="225" t="s">
        <v>163</v>
      </c>
      <c r="AU106" s="225" t="s">
        <v>82</v>
      </c>
      <c r="AY106" s="19" t="s">
        <v>160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80</v>
      </c>
      <c r="BK106" s="226">
        <f>ROUND(I106*H106,2)</f>
        <v>0</v>
      </c>
      <c r="BL106" s="19" t="s">
        <v>167</v>
      </c>
      <c r="BM106" s="225" t="s">
        <v>193</v>
      </c>
    </row>
    <row r="107" s="2" customFormat="1" ht="16.5" customHeight="1">
      <c r="A107" s="40"/>
      <c r="B107" s="41"/>
      <c r="C107" s="214" t="s">
        <v>201</v>
      </c>
      <c r="D107" s="214" t="s">
        <v>163</v>
      </c>
      <c r="E107" s="215" t="s">
        <v>201</v>
      </c>
      <c r="F107" s="216" t="s">
        <v>2291</v>
      </c>
      <c r="G107" s="217" t="s">
        <v>166</v>
      </c>
      <c r="H107" s="218">
        <v>30</v>
      </c>
      <c r="I107" s="219"/>
      <c r="J107" s="220">
        <f>ROUND(I107*H107,2)</f>
        <v>0</v>
      </c>
      <c r="K107" s="216" t="s">
        <v>19</v>
      </c>
      <c r="L107" s="46"/>
      <c r="M107" s="221" t="s">
        <v>19</v>
      </c>
      <c r="N107" s="222" t="s">
        <v>44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167</v>
      </c>
      <c r="AT107" s="225" t="s">
        <v>163</v>
      </c>
      <c r="AU107" s="225" t="s">
        <v>82</v>
      </c>
      <c r="AY107" s="19" t="s">
        <v>160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80</v>
      </c>
      <c r="BK107" s="226">
        <f>ROUND(I107*H107,2)</f>
        <v>0</v>
      </c>
      <c r="BL107" s="19" t="s">
        <v>167</v>
      </c>
      <c r="BM107" s="225" t="s">
        <v>197</v>
      </c>
    </row>
    <row r="108" s="2" customFormat="1" ht="16.5" customHeight="1">
      <c r="A108" s="40"/>
      <c r="B108" s="41"/>
      <c r="C108" s="214" t="s">
        <v>8</v>
      </c>
      <c r="D108" s="214" t="s">
        <v>163</v>
      </c>
      <c r="E108" s="215" t="s">
        <v>8</v>
      </c>
      <c r="F108" s="216" t="s">
        <v>2292</v>
      </c>
      <c r="G108" s="217" t="s">
        <v>396</v>
      </c>
      <c r="H108" s="218">
        <v>20</v>
      </c>
      <c r="I108" s="219"/>
      <c r="J108" s="220">
        <f>ROUND(I108*H108,2)</f>
        <v>0</v>
      </c>
      <c r="K108" s="216" t="s">
        <v>19</v>
      </c>
      <c r="L108" s="46"/>
      <c r="M108" s="221" t="s">
        <v>19</v>
      </c>
      <c r="N108" s="222" t="s">
        <v>44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167</v>
      </c>
      <c r="AT108" s="225" t="s">
        <v>163</v>
      </c>
      <c r="AU108" s="225" t="s">
        <v>82</v>
      </c>
      <c r="AY108" s="19" t="s">
        <v>160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80</v>
      </c>
      <c r="BK108" s="226">
        <f>ROUND(I108*H108,2)</f>
        <v>0</v>
      </c>
      <c r="BL108" s="19" t="s">
        <v>167</v>
      </c>
      <c r="BM108" s="225" t="s">
        <v>200</v>
      </c>
    </row>
    <row r="109" s="2" customFormat="1" ht="16.5" customHeight="1">
      <c r="A109" s="40"/>
      <c r="B109" s="41"/>
      <c r="C109" s="214" t="s">
        <v>208</v>
      </c>
      <c r="D109" s="214" t="s">
        <v>163</v>
      </c>
      <c r="E109" s="215" t="s">
        <v>208</v>
      </c>
      <c r="F109" s="216" t="s">
        <v>2293</v>
      </c>
      <c r="G109" s="217" t="s">
        <v>225</v>
      </c>
      <c r="H109" s="218">
        <v>1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44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167</v>
      </c>
      <c r="AT109" s="225" t="s">
        <v>163</v>
      </c>
      <c r="AU109" s="225" t="s">
        <v>82</v>
      </c>
      <c r="AY109" s="19" t="s">
        <v>160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80</v>
      </c>
      <c r="BK109" s="226">
        <f>ROUND(I109*H109,2)</f>
        <v>0</v>
      </c>
      <c r="BL109" s="19" t="s">
        <v>167</v>
      </c>
      <c r="BM109" s="225" t="s">
        <v>204</v>
      </c>
    </row>
    <row r="110" s="12" customFormat="1" ht="22.8" customHeight="1">
      <c r="A110" s="12"/>
      <c r="B110" s="198"/>
      <c r="C110" s="199"/>
      <c r="D110" s="200" t="s">
        <v>72</v>
      </c>
      <c r="E110" s="212" t="s">
        <v>2294</v>
      </c>
      <c r="F110" s="212" t="s">
        <v>2295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SUM(P111:P130)</f>
        <v>0</v>
      </c>
      <c r="Q110" s="206"/>
      <c r="R110" s="207">
        <f>SUM(R111:R130)</f>
        <v>0</v>
      </c>
      <c r="S110" s="206"/>
      <c r="T110" s="208">
        <f>SUM(T111:T130)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80</v>
      </c>
      <c r="AT110" s="210" t="s">
        <v>72</v>
      </c>
      <c r="AU110" s="210" t="s">
        <v>80</v>
      </c>
      <c r="AY110" s="209" t="s">
        <v>160</v>
      </c>
      <c r="BK110" s="211">
        <f>SUM(BK111:BK130)</f>
        <v>0</v>
      </c>
    </row>
    <row r="111" s="2" customFormat="1" ht="16.5" customHeight="1">
      <c r="A111" s="40"/>
      <c r="B111" s="41"/>
      <c r="C111" s="214" t="s">
        <v>185</v>
      </c>
      <c r="D111" s="214" t="s">
        <v>163</v>
      </c>
      <c r="E111" s="215" t="s">
        <v>185</v>
      </c>
      <c r="F111" s="216" t="s">
        <v>2296</v>
      </c>
      <c r="G111" s="217" t="s">
        <v>166</v>
      </c>
      <c r="H111" s="218">
        <v>90</v>
      </c>
      <c r="I111" s="219"/>
      <c r="J111" s="220">
        <f>ROUND(I111*H111,2)</f>
        <v>0</v>
      </c>
      <c r="K111" s="216" t="s">
        <v>19</v>
      </c>
      <c r="L111" s="46"/>
      <c r="M111" s="221" t="s">
        <v>19</v>
      </c>
      <c r="N111" s="222" t="s">
        <v>44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167</v>
      </c>
      <c r="AT111" s="225" t="s">
        <v>163</v>
      </c>
      <c r="AU111" s="225" t="s">
        <v>82</v>
      </c>
      <c r="AY111" s="19" t="s">
        <v>160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80</v>
      </c>
      <c r="BK111" s="226">
        <f>ROUND(I111*H111,2)</f>
        <v>0</v>
      </c>
      <c r="BL111" s="19" t="s">
        <v>167</v>
      </c>
      <c r="BM111" s="225" t="s">
        <v>207</v>
      </c>
    </row>
    <row r="112" s="2" customFormat="1" ht="16.5" customHeight="1">
      <c r="A112" s="40"/>
      <c r="B112" s="41"/>
      <c r="C112" s="214" t="s">
        <v>215</v>
      </c>
      <c r="D112" s="214" t="s">
        <v>163</v>
      </c>
      <c r="E112" s="215" t="s">
        <v>215</v>
      </c>
      <c r="F112" s="216" t="s">
        <v>2297</v>
      </c>
      <c r="G112" s="217" t="s">
        <v>225</v>
      </c>
      <c r="H112" s="218">
        <v>1</v>
      </c>
      <c r="I112" s="219"/>
      <c r="J112" s="220">
        <f>ROUND(I112*H112,2)</f>
        <v>0</v>
      </c>
      <c r="K112" s="216" t="s">
        <v>19</v>
      </c>
      <c r="L112" s="46"/>
      <c r="M112" s="221" t="s">
        <v>19</v>
      </c>
      <c r="N112" s="222" t="s">
        <v>44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167</v>
      </c>
      <c r="AT112" s="225" t="s">
        <v>163</v>
      </c>
      <c r="AU112" s="225" t="s">
        <v>82</v>
      </c>
      <c r="AY112" s="19" t="s">
        <v>160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80</v>
      </c>
      <c r="BK112" s="226">
        <f>ROUND(I112*H112,2)</f>
        <v>0</v>
      </c>
      <c r="BL112" s="19" t="s">
        <v>167</v>
      </c>
      <c r="BM112" s="225" t="s">
        <v>211</v>
      </c>
    </row>
    <row r="113" s="2" customFormat="1" ht="16.5" customHeight="1">
      <c r="A113" s="40"/>
      <c r="B113" s="41"/>
      <c r="C113" s="214" t="s">
        <v>189</v>
      </c>
      <c r="D113" s="214" t="s">
        <v>163</v>
      </c>
      <c r="E113" s="215" t="s">
        <v>189</v>
      </c>
      <c r="F113" s="216" t="s">
        <v>2298</v>
      </c>
      <c r="G113" s="217" t="s">
        <v>166</v>
      </c>
      <c r="H113" s="218">
        <v>6</v>
      </c>
      <c r="I113" s="219"/>
      <c r="J113" s="220">
        <f>ROUND(I113*H113,2)</f>
        <v>0</v>
      </c>
      <c r="K113" s="216" t="s">
        <v>19</v>
      </c>
      <c r="L113" s="46"/>
      <c r="M113" s="221" t="s">
        <v>19</v>
      </c>
      <c r="N113" s="222" t="s">
        <v>44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167</v>
      </c>
      <c r="AT113" s="225" t="s">
        <v>163</v>
      </c>
      <c r="AU113" s="225" t="s">
        <v>82</v>
      </c>
      <c r="AY113" s="19" t="s">
        <v>160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80</v>
      </c>
      <c r="BK113" s="226">
        <f>ROUND(I113*H113,2)</f>
        <v>0</v>
      </c>
      <c r="BL113" s="19" t="s">
        <v>167</v>
      </c>
      <c r="BM113" s="225" t="s">
        <v>214</v>
      </c>
    </row>
    <row r="114" s="2" customFormat="1" ht="16.5" customHeight="1">
      <c r="A114" s="40"/>
      <c r="B114" s="41"/>
      <c r="C114" s="214" t="s">
        <v>222</v>
      </c>
      <c r="D114" s="214" t="s">
        <v>163</v>
      </c>
      <c r="E114" s="215" t="s">
        <v>222</v>
      </c>
      <c r="F114" s="216" t="s">
        <v>2299</v>
      </c>
      <c r="G114" s="217" t="s">
        <v>166</v>
      </c>
      <c r="H114" s="218">
        <v>2</v>
      </c>
      <c r="I114" s="219"/>
      <c r="J114" s="220">
        <f>ROUND(I114*H114,2)</f>
        <v>0</v>
      </c>
      <c r="K114" s="216" t="s">
        <v>19</v>
      </c>
      <c r="L114" s="46"/>
      <c r="M114" s="221" t="s">
        <v>19</v>
      </c>
      <c r="N114" s="222" t="s">
        <v>44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167</v>
      </c>
      <c r="AT114" s="225" t="s">
        <v>163</v>
      </c>
      <c r="AU114" s="225" t="s">
        <v>82</v>
      </c>
      <c r="AY114" s="19" t="s">
        <v>160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80</v>
      </c>
      <c r="BK114" s="226">
        <f>ROUND(I114*H114,2)</f>
        <v>0</v>
      </c>
      <c r="BL114" s="19" t="s">
        <v>167</v>
      </c>
      <c r="BM114" s="225" t="s">
        <v>218</v>
      </c>
    </row>
    <row r="115" s="2" customFormat="1" ht="16.5" customHeight="1">
      <c r="A115" s="40"/>
      <c r="B115" s="41"/>
      <c r="C115" s="214" t="s">
        <v>227</v>
      </c>
      <c r="D115" s="214" t="s">
        <v>163</v>
      </c>
      <c r="E115" s="215" t="s">
        <v>227</v>
      </c>
      <c r="F115" s="216" t="s">
        <v>2300</v>
      </c>
      <c r="G115" s="217" t="s">
        <v>396</v>
      </c>
      <c r="H115" s="218">
        <v>5</v>
      </c>
      <c r="I115" s="219"/>
      <c r="J115" s="220">
        <f>ROUND(I115*H115,2)</f>
        <v>0</v>
      </c>
      <c r="K115" s="216" t="s">
        <v>19</v>
      </c>
      <c r="L115" s="46"/>
      <c r="M115" s="221" t="s">
        <v>19</v>
      </c>
      <c r="N115" s="222" t="s">
        <v>44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167</v>
      </c>
      <c r="AT115" s="225" t="s">
        <v>163</v>
      </c>
      <c r="AU115" s="225" t="s">
        <v>82</v>
      </c>
      <c r="AY115" s="19" t="s">
        <v>160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80</v>
      </c>
      <c r="BK115" s="226">
        <f>ROUND(I115*H115,2)</f>
        <v>0</v>
      </c>
      <c r="BL115" s="19" t="s">
        <v>167</v>
      </c>
      <c r="BM115" s="225" t="s">
        <v>221</v>
      </c>
    </row>
    <row r="116" s="2" customFormat="1" ht="16.5" customHeight="1">
      <c r="A116" s="40"/>
      <c r="B116" s="41"/>
      <c r="C116" s="214" t="s">
        <v>231</v>
      </c>
      <c r="D116" s="214" t="s">
        <v>163</v>
      </c>
      <c r="E116" s="215" t="s">
        <v>231</v>
      </c>
      <c r="F116" s="216" t="s">
        <v>2301</v>
      </c>
      <c r="G116" s="217" t="s">
        <v>396</v>
      </c>
      <c r="H116" s="218">
        <v>5</v>
      </c>
      <c r="I116" s="219"/>
      <c r="J116" s="220">
        <f>ROUND(I116*H116,2)</f>
        <v>0</v>
      </c>
      <c r="K116" s="216" t="s">
        <v>19</v>
      </c>
      <c r="L116" s="46"/>
      <c r="M116" s="221" t="s">
        <v>19</v>
      </c>
      <c r="N116" s="222" t="s">
        <v>44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167</v>
      </c>
      <c r="AT116" s="225" t="s">
        <v>163</v>
      </c>
      <c r="AU116" s="225" t="s">
        <v>82</v>
      </c>
      <c r="AY116" s="19" t="s">
        <v>160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80</v>
      </c>
      <c r="BK116" s="226">
        <f>ROUND(I116*H116,2)</f>
        <v>0</v>
      </c>
      <c r="BL116" s="19" t="s">
        <v>167</v>
      </c>
      <c r="BM116" s="225" t="s">
        <v>226</v>
      </c>
    </row>
    <row r="117" s="2" customFormat="1" ht="16.5" customHeight="1">
      <c r="A117" s="40"/>
      <c r="B117" s="41"/>
      <c r="C117" s="214" t="s">
        <v>193</v>
      </c>
      <c r="D117" s="214" t="s">
        <v>163</v>
      </c>
      <c r="E117" s="215" t="s">
        <v>193</v>
      </c>
      <c r="F117" s="216" t="s">
        <v>2302</v>
      </c>
      <c r="G117" s="217" t="s">
        <v>396</v>
      </c>
      <c r="H117" s="218">
        <v>1</v>
      </c>
      <c r="I117" s="219"/>
      <c r="J117" s="220">
        <f>ROUND(I117*H117,2)</f>
        <v>0</v>
      </c>
      <c r="K117" s="216" t="s">
        <v>19</v>
      </c>
      <c r="L117" s="46"/>
      <c r="M117" s="221" t="s">
        <v>19</v>
      </c>
      <c r="N117" s="222" t="s">
        <v>44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167</v>
      </c>
      <c r="AT117" s="225" t="s">
        <v>163</v>
      </c>
      <c r="AU117" s="225" t="s">
        <v>82</v>
      </c>
      <c r="AY117" s="19" t="s">
        <v>160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80</v>
      </c>
      <c r="BK117" s="226">
        <f>ROUND(I117*H117,2)</f>
        <v>0</v>
      </c>
      <c r="BL117" s="19" t="s">
        <v>167</v>
      </c>
      <c r="BM117" s="225" t="s">
        <v>230</v>
      </c>
    </row>
    <row r="118" s="2" customFormat="1" ht="16.5" customHeight="1">
      <c r="A118" s="40"/>
      <c r="B118" s="41"/>
      <c r="C118" s="214" t="s">
        <v>7</v>
      </c>
      <c r="D118" s="214" t="s">
        <v>163</v>
      </c>
      <c r="E118" s="215" t="s">
        <v>7</v>
      </c>
      <c r="F118" s="216" t="s">
        <v>2303</v>
      </c>
      <c r="G118" s="217" t="s">
        <v>396</v>
      </c>
      <c r="H118" s="218">
        <v>3</v>
      </c>
      <c r="I118" s="219"/>
      <c r="J118" s="220">
        <f>ROUND(I118*H118,2)</f>
        <v>0</v>
      </c>
      <c r="K118" s="216" t="s">
        <v>19</v>
      </c>
      <c r="L118" s="46"/>
      <c r="M118" s="221" t="s">
        <v>19</v>
      </c>
      <c r="N118" s="222" t="s">
        <v>44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167</v>
      </c>
      <c r="AT118" s="225" t="s">
        <v>163</v>
      </c>
      <c r="AU118" s="225" t="s">
        <v>82</v>
      </c>
      <c r="AY118" s="19" t="s">
        <v>160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80</v>
      </c>
      <c r="BK118" s="226">
        <f>ROUND(I118*H118,2)</f>
        <v>0</v>
      </c>
      <c r="BL118" s="19" t="s">
        <v>167</v>
      </c>
      <c r="BM118" s="225" t="s">
        <v>313</v>
      </c>
    </row>
    <row r="119" s="2" customFormat="1" ht="16.5" customHeight="1">
      <c r="A119" s="40"/>
      <c r="B119" s="41"/>
      <c r="C119" s="214" t="s">
        <v>197</v>
      </c>
      <c r="D119" s="214" t="s">
        <v>163</v>
      </c>
      <c r="E119" s="215" t="s">
        <v>197</v>
      </c>
      <c r="F119" s="216" t="s">
        <v>2304</v>
      </c>
      <c r="G119" s="217" t="s">
        <v>166</v>
      </c>
      <c r="H119" s="218">
        <v>3</v>
      </c>
      <c r="I119" s="219"/>
      <c r="J119" s="220">
        <f>ROUND(I119*H119,2)</f>
        <v>0</v>
      </c>
      <c r="K119" s="216" t="s">
        <v>19</v>
      </c>
      <c r="L119" s="46"/>
      <c r="M119" s="221" t="s">
        <v>19</v>
      </c>
      <c r="N119" s="222" t="s">
        <v>44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167</v>
      </c>
      <c r="AT119" s="225" t="s">
        <v>163</v>
      </c>
      <c r="AU119" s="225" t="s">
        <v>82</v>
      </c>
      <c r="AY119" s="19" t="s">
        <v>160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80</v>
      </c>
      <c r="BK119" s="226">
        <f>ROUND(I119*H119,2)</f>
        <v>0</v>
      </c>
      <c r="BL119" s="19" t="s">
        <v>167</v>
      </c>
      <c r="BM119" s="225" t="s">
        <v>234</v>
      </c>
    </row>
    <row r="120" s="2" customFormat="1" ht="16.5" customHeight="1">
      <c r="A120" s="40"/>
      <c r="B120" s="41"/>
      <c r="C120" s="214" t="s">
        <v>244</v>
      </c>
      <c r="D120" s="214" t="s">
        <v>163</v>
      </c>
      <c r="E120" s="215" t="s">
        <v>244</v>
      </c>
      <c r="F120" s="216" t="s">
        <v>2305</v>
      </c>
      <c r="G120" s="217" t="s">
        <v>396</v>
      </c>
      <c r="H120" s="218">
        <v>2</v>
      </c>
      <c r="I120" s="219"/>
      <c r="J120" s="220">
        <f>ROUND(I120*H120,2)</f>
        <v>0</v>
      </c>
      <c r="K120" s="216" t="s">
        <v>19</v>
      </c>
      <c r="L120" s="46"/>
      <c r="M120" s="221" t="s">
        <v>19</v>
      </c>
      <c r="N120" s="222" t="s">
        <v>44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167</v>
      </c>
      <c r="AT120" s="225" t="s">
        <v>163</v>
      </c>
      <c r="AU120" s="225" t="s">
        <v>82</v>
      </c>
      <c r="AY120" s="19" t="s">
        <v>160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80</v>
      </c>
      <c r="BK120" s="226">
        <f>ROUND(I120*H120,2)</f>
        <v>0</v>
      </c>
      <c r="BL120" s="19" t="s">
        <v>167</v>
      </c>
      <c r="BM120" s="225" t="s">
        <v>250</v>
      </c>
    </row>
    <row r="121" s="2" customFormat="1" ht="16.5" customHeight="1">
      <c r="A121" s="40"/>
      <c r="B121" s="41"/>
      <c r="C121" s="214" t="s">
        <v>200</v>
      </c>
      <c r="D121" s="214" t="s">
        <v>163</v>
      </c>
      <c r="E121" s="215" t="s">
        <v>200</v>
      </c>
      <c r="F121" s="216" t="s">
        <v>2306</v>
      </c>
      <c r="G121" s="217" t="s">
        <v>166</v>
      </c>
      <c r="H121" s="218">
        <v>15</v>
      </c>
      <c r="I121" s="219"/>
      <c r="J121" s="220">
        <f>ROUND(I121*H121,2)</f>
        <v>0</v>
      </c>
      <c r="K121" s="216" t="s">
        <v>19</v>
      </c>
      <c r="L121" s="46"/>
      <c r="M121" s="221" t="s">
        <v>19</v>
      </c>
      <c r="N121" s="222" t="s">
        <v>44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167</v>
      </c>
      <c r="AT121" s="225" t="s">
        <v>163</v>
      </c>
      <c r="AU121" s="225" t="s">
        <v>82</v>
      </c>
      <c r="AY121" s="19" t="s">
        <v>160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80</v>
      </c>
      <c r="BK121" s="226">
        <f>ROUND(I121*H121,2)</f>
        <v>0</v>
      </c>
      <c r="BL121" s="19" t="s">
        <v>167</v>
      </c>
      <c r="BM121" s="225" t="s">
        <v>256</v>
      </c>
    </row>
    <row r="122" s="2" customFormat="1" ht="16.5" customHeight="1">
      <c r="A122" s="40"/>
      <c r="B122" s="41"/>
      <c r="C122" s="214" t="s">
        <v>253</v>
      </c>
      <c r="D122" s="214" t="s">
        <v>163</v>
      </c>
      <c r="E122" s="215" t="s">
        <v>253</v>
      </c>
      <c r="F122" s="216" t="s">
        <v>2307</v>
      </c>
      <c r="G122" s="217" t="s">
        <v>396</v>
      </c>
      <c r="H122" s="218">
        <v>15</v>
      </c>
      <c r="I122" s="219"/>
      <c r="J122" s="220">
        <f>ROUND(I122*H122,2)</f>
        <v>0</v>
      </c>
      <c r="K122" s="216" t="s">
        <v>19</v>
      </c>
      <c r="L122" s="46"/>
      <c r="M122" s="221" t="s">
        <v>19</v>
      </c>
      <c r="N122" s="222" t="s">
        <v>44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167</v>
      </c>
      <c r="AT122" s="225" t="s">
        <v>163</v>
      </c>
      <c r="AU122" s="225" t="s">
        <v>82</v>
      </c>
      <c r="AY122" s="19" t="s">
        <v>160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80</v>
      </c>
      <c r="BK122" s="226">
        <f>ROUND(I122*H122,2)</f>
        <v>0</v>
      </c>
      <c r="BL122" s="19" t="s">
        <v>167</v>
      </c>
      <c r="BM122" s="225" t="s">
        <v>259</v>
      </c>
    </row>
    <row r="123" s="2" customFormat="1" ht="16.5" customHeight="1">
      <c r="A123" s="40"/>
      <c r="B123" s="41"/>
      <c r="C123" s="214" t="s">
        <v>204</v>
      </c>
      <c r="D123" s="214" t="s">
        <v>163</v>
      </c>
      <c r="E123" s="215" t="s">
        <v>204</v>
      </c>
      <c r="F123" s="216" t="s">
        <v>2308</v>
      </c>
      <c r="G123" s="217" t="s">
        <v>396</v>
      </c>
      <c r="H123" s="218">
        <v>12</v>
      </c>
      <c r="I123" s="219"/>
      <c r="J123" s="220">
        <f>ROUND(I123*H123,2)</f>
        <v>0</v>
      </c>
      <c r="K123" s="216" t="s">
        <v>19</v>
      </c>
      <c r="L123" s="46"/>
      <c r="M123" s="221" t="s">
        <v>19</v>
      </c>
      <c r="N123" s="222" t="s">
        <v>44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167</v>
      </c>
      <c r="AT123" s="225" t="s">
        <v>163</v>
      </c>
      <c r="AU123" s="225" t="s">
        <v>82</v>
      </c>
      <c r="AY123" s="19" t="s">
        <v>160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80</v>
      </c>
      <c r="BK123" s="226">
        <f>ROUND(I123*H123,2)</f>
        <v>0</v>
      </c>
      <c r="BL123" s="19" t="s">
        <v>167</v>
      </c>
      <c r="BM123" s="225" t="s">
        <v>263</v>
      </c>
    </row>
    <row r="124" s="2" customFormat="1" ht="16.5" customHeight="1">
      <c r="A124" s="40"/>
      <c r="B124" s="41"/>
      <c r="C124" s="214" t="s">
        <v>260</v>
      </c>
      <c r="D124" s="214" t="s">
        <v>163</v>
      </c>
      <c r="E124" s="215" t="s">
        <v>260</v>
      </c>
      <c r="F124" s="216" t="s">
        <v>2309</v>
      </c>
      <c r="G124" s="217" t="s">
        <v>396</v>
      </c>
      <c r="H124" s="218">
        <v>12</v>
      </c>
      <c r="I124" s="219"/>
      <c r="J124" s="220">
        <f>ROUND(I124*H124,2)</f>
        <v>0</v>
      </c>
      <c r="K124" s="216" t="s">
        <v>19</v>
      </c>
      <c r="L124" s="46"/>
      <c r="M124" s="221" t="s">
        <v>19</v>
      </c>
      <c r="N124" s="222" t="s">
        <v>44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167</v>
      </c>
      <c r="AT124" s="225" t="s">
        <v>163</v>
      </c>
      <c r="AU124" s="225" t="s">
        <v>82</v>
      </c>
      <c r="AY124" s="19" t="s">
        <v>160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80</v>
      </c>
      <c r="BK124" s="226">
        <f>ROUND(I124*H124,2)</f>
        <v>0</v>
      </c>
      <c r="BL124" s="19" t="s">
        <v>167</v>
      </c>
      <c r="BM124" s="225" t="s">
        <v>362</v>
      </c>
    </row>
    <row r="125" s="2" customFormat="1" ht="16.5" customHeight="1">
      <c r="A125" s="40"/>
      <c r="B125" s="41"/>
      <c r="C125" s="214" t="s">
        <v>207</v>
      </c>
      <c r="D125" s="214" t="s">
        <v>163</v>
      </c>
      <c r="E125" s="215" t="s">
        <v>207</v>
      </c>
      <c r="F125" s="216" t="s">
        <v>2310</v>
      </c>
      <c r="G125" s="217" t="s">
        <v>225</v>
      </c>
      <c r="H125" s="218">
        <v>1</v>
      </c>
      <c r="I125" s="219"/>
      <c r="J125" s="220">
        <f>ROUND(I125*H125,2)</f>
        <v>0</v>
      </c>
      <c r="K125" s="216" t="s">
        <v>19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167</v>
      </c>
      <c r="AT125" s="225" t="s">
        <v>163</v>
      </c>
      <c r="AU125" s="225" t="s">
        <v>82</v>
      </c>
      <c r="AY125" s="19" t="s">
        <v>160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80</v>
      </c>
      <c r="BK125" s="226">
        <f>ROUND(I125*H125,2)</f>
        <v>0</v>
      </c>
      <c r="BL125" s="19" t="s">
        <v>167</v>
      </c>
      <c r="BM125" s="225" t="s">
        <v>266</v>
      </c>
    </row>
    <row r="126" s="2" customFormat="1" ht="16.5" customHeight="1">
      <c r="A126" s="40"/>
      <c r="B126" s="41"/>
      <c r="C126" s="214" t="s">
        <v>267</v>
      </c>
      <c r="D126" s="214" t="s">
        <v>163</v>
      </c>
      <c r="E126" s="215" t="s">
        <v>267</v>
      </c>
      <c r="F126" s="216" t="s">
        <v>2311</v>
      </c>
      <c r="G126" s="217" t="s">
        <v>225</v>
      </c>
      <c r="H126" s="218">
        <v>1</v>
      </c>
      <c r="I126" s="219"/>
      <c r="J126" s="220">
        <f>ROUND(I126*H126,2)</f>
        <v>0</v>
      </c>
      <c r="K126" s="216" t="s">
        <v>19</v>
      </c>
      <c r="L126" s="46"/>
      <c r="M126" s="221" t="s">
        <v>19</v>
      </c>
      <c r="N126" s="222" t="s">
        <v>44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167</v>
      </c>
      <c r="AT126" s="225" t="s">
        <v>163</v>
      </c>
      <c r="AU126" s="225" t="s">
        <v>82</v>
      </c>
      <c r="AY126" s="19" t="s">
        <v>160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80</v>
      </c>
      <c r="BK126" s="226">
        <f>ROUND(I126*H126,2)</f>
        <v>0</v>
      </c>
      <c r="BL126" s="19" t="s">
        <v>167</v>
      </c>
      <c r="BM126" s="225" t="s">
        <v>270</v>
      </c>
    </row>
    <row r="127" s="2" customFormat="1" ht="16.5" customHeight="1">
      <c r="A127" s="40"/>
      <c r="B127" s="41"/>
      <c r="C127" s="214" t="s">
        <v>211</v>
      </c>
      <c r="D127" s="214" t="s">
        <v>163</v>
      </c>
      <c r="E127" s="215" t="s">
        <v>211</v>
      </c>
      <c r="F127" s="216" t="s">
        <v>2312</v>
      </c>
      <c r="G127" s="217" t="s">
        <v>225</v>
      </c>
      <c r="H127" s="218">
        <v>1</v>
      </c>
      <c r="I127" s="219"/>
      <c r="J127" s="220">
        <f>ROUND(I127*H127,2)</f>
        <v>0</v>
      </c>
      <c r="K127" s="216" t="s">
        <v>19</v>
      </c>
      <c r="L127" s="46"/>
      <c r="M127" s="221" t="s">
        <v>19</v>
      </c>
      <c r="N127" s="222" t="s">
        <v>44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167</v>
      </c>
      <c r="AT127" s="225" t="s">
        <v>163</v>
      </c>
      <c r="AU127" s="225" t="s">
        <v>82</v>
      </c>
      <c r="AY127" s="19" t="s">
        <v>160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80</v>
      </c>
      <c r="BK127" s="226">
        <f>ROUND(I127*H127,2)</f>
        <v>0</v>
      </c>
      <c r="BL127" s="19" t="s">
        <v>167</v>
      </c>
      <c r="BM127" s="225" t="s">
        <v>273</v>
      </c>
    </row>
    <row r="128" s="2" customFormat="1" ht="16.5" customHeight="1">
      <c r="A128" s="40"/>
      <c r="B128" s="41"/>
      <c r="C128" s="214" t="s">
        <v>274</v>
      </c>
      <c r="D128" s="214" t="s">
        <v>163</v>
      </c>
      <c r="E128" s="215" t="s">
        <v>274</v>
      </c>
      <c r="F128" s="216" t="s">
        <v>1328</v>
      </c>
      <c r="G128" s="217" t="s">
        <v>225</v>
      </c>
      <c r="H128" s="218">
        <v>1</v>
      </c>
      <c r="I128" s="219"/>
      <c r="J128" s="220">
        <f>ROUND(I128*H128,2)</f>
        <v>0</v>
      </c>
      <c r="K128" s="216" t="s">
        <v>19</v>
      </c>
      <c r="L128" s="46"/>
      <c r="M128" s="221" t="s">
        <v>19</v>
      </c>
      <c r="N128" s="222" t="s">
        <v>44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167</v>
      </c>
      <c r="AT128" s="225" t="s">
        <v>163</v>
      </c>
      <c r="AU128" s="225" t="s">
        <v>82</v>
      </c>
      <c r="AY128" s="19" t="s">
        <v>160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80</v>
      </c>
      <c r="BK128" s="226">
        <f>ROUND(I128*H128,2)</f>
        <v>0</v>
      </c>
      <c r="BL128" s="19" t="s">
        <v>167</v>
      </c>
      <c r="BM128" s="225" t="s">
        <v>284</v>
      </c>
    </row>
    <row r="129" s="2" customFormat="1" ht="16.5" customHeight="1">
      <c r="A129" s="40"/>
      <c r="B129" s="41"/>
      <c r="C129" s="214" t="s">
        <v>214</v>
      </c>
      <c r="D129" s="214" t="s">
        <v>163</v>
      </c>
      <c r="E129" s="215" t="s">
        <v>214</v>
      </c>
      <c r="F129" s="216" t="s">
        <v>2313</v>
      </c>
      <c r="G129" s="217" t="s">
        <v>225</v>
      </c>
      <c r="H129" s="218">
        <v>1</v>
      </c>
      <c r="I129" s="219"/>
      <c r="J129" s="220">
        <f>ROUND(I129*H129,2)</f>
        <v>0</v>
      </c>
      <c r="K129" s="216" t="s">
        <v>19</v>
      </c>
      <c r="L129" s="46"/>
      <c r="M129" s="221" t="s">
        <v>19</v>
      </c>
      <c r="N129" s="222" t="s">
        <v>44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167</v>
      </c>
      <c r="AT129" s="225" t="s">
        <v>163</v>
      </c>
      <c r="AU129" s="225" t="s">
        <v>82</v>
      </c>
      <c r="AY129" s="19" t="s">
        <v>160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80</v>
      </c>
      <c r="BK129" s="226">
        <f>ROUND(I129*H129,2)</f>
        <v>0</v>
      </c>
      <c r="BL129" s="19" t="s">
        <v>167</v>
      </c>
      <c r="BM129" s="225" t="s">
        <v>287</v>
      </c>
    </row>
    <row r="130" s="2" customFormat="1" ht="16.5" customHeight="1">
      <c r="A130" s="40"/>
      <c r="B130" s="41"/>
      <c r="C130" s="214" t="s">
        <v>281</v>
      </c>
      <c r="D130" s="214" t="s">
        <v>163</v>
      </c>
      <c r="E130" s="215" t="s">
        <v>2314</v>
      </c>
      <c r="F130" s="216" t="s">
        <v>2315</v>
      </c>
      <c r="G130" s="217" t="s">
        <v>184</v>
      </c>
      <c r="H130" s="218">
        <v>1</v>
      </c>
      <c r="I130" s="219"/>
      <c r="J130" s="220">
        <f>ROUND(I130*H130,2)</f>
        <v>0</v>
      </c>
      <c r="K130" s="216" t="s">
        <v>19</v>
      </c>
      <c r="L130" s="46"/>
      <c r="M130" s="221" t="s">
        <v>19</v>
      </c>
      <c r="N130" s="222" t="s">
        <v>44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167</v>
      </c>
      <c r="AT130" s="225" t="s">
        <v>163</v>
      </c>
      <c r="AU130" s="225" t="s">
        <v>82</v>
      </c>
      <c r="AY130" s="19" t="s">
        <v>160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80</v>
      </c>
      <c r="BK130" s="226">
        <f>ROUND(I130*H130,2)</f>
        <v>0</v>
      </c>
      <c r="BL130" s="19" t="s">
        <v>167</v>
      </c>
      <c r="BM130" s="225" t="s">
        <v>2316</v>
      </c>
    </row>
    <row r="131" s="12" customFormat="1" ht="22.8" customHeight="1">
      <c r="A131" s="12"/>
      <c r="B131" s="198"/>
      <c r="C131" s="199"/>
      <c r="D131" s="200" t="s">
        <v>72</v>
      </c>
      <c r="E131" s="212" t="s">
        <v>2317</v>
      </c>
      <c r="F131" s="212" t="s">
        <v>2318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SUM(P132:P139)</f>
        <v>0</v>
      </c>
      <c r="Q131" s="206"/>
      <c r="R131" s="207">
        <f>SUM(R132:R139)</f>
        <v>0</v>
      </c>
      <c r="S131" s="206"/>
      <c r="T131" s="208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80</v>
      </c>
      <c r="AT131" s="210" t="s">
        <v>72</v>
      </c>
      <c r="AU131" s="210" t="s">
        <v>80</v>
      </c>
      <c r="AY131" s="209" t="s">
        <v>160</v>
      </c>
      <c r="BK131" s="211">
        <f>SUM(BK132:BK139)</f>
        <v>0</v>
      </c>
    </row>
    <row r="132" s="2" customFormat="1" ht="16.5" customHeight="1">
      <c r="A132" s="40"/>
      <c r="B132" s="41"/>
      <c r="C132" s="214" t="s">
        <v>218</v>
      </c>
      <c r="D132" s="214" t="s">
        <v>163</v>
      </c>
      <c r="E132" s="215" t="s">
        <v>281</v>
      </c>
      <c r="F132" s="216" t="s">
        <v>2319</v>
      </c>
      <c r="G132" s="217" t="s">
        <v>166</v>
      </c>
      <c r="H132" s="218">
        <v>80</v>
      </c>
      <c r="I132" s="219"/>
      <c r="J132" s="220">
        <f>ROUND(I132*H132,2)</f>
        <v>0</v>
      </c>
      <c r="K132" s="216" t="s">
        <v>19</v>
      </c>
      <c r="L132" s="46"/>
      <c r="M132" s="221" t="s">
        <v>19</v>
      </c>
      <c r="N132" s="222" t="s">
        <v>44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167</v>
      </c>
      <c r="AT132" s="225" t="s">
        <v>163</v>
      </c>
      <c r="AU132" s="225" t="s">
        <v>82</v>
      </c>
      <c r="AY132" s="19" t="s">
        <v>160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80</v>
      </c>
      <c r="BK132" s="226">
        <f>ROUND(I132*H132,2)</f>
        <v>0</v>
      </c>
      <c r="BL132" s="19" t="s">
        <v>167</v>
      </c>
      <c r="BM132" s="225" t="s">
        <v>294</v>
      </c>
    </row>
    <row r="133" s="2" customFormat="1" ht="16.5" customHeight="1">
      <c r="A133" s="40"/>
      <c r="B133" s="41"/>
      <c r="C133" s="214" t="s">
        <v>288</v>
      </c>
      <c r="D133" s="214" t="s">
        <v>163</v>
      </c>
      <c r="E133" s="215" t="s">
        <v>218</v>
      </c>
      <c r="F133" s="216" t="s">
        <v>2320</v>
      </c>
      <c r="G133" s="217" t="s">
        <v>166</v>
      </c>
      <c r="H133" s="218">
        <v>10</v>
      </c>
      <c r="I133" s="219"/>
      <c r="J133" s="220">
        <f>ROUND(I133*H133,2)</f>
        <v>0</v>
      </c>
      <c r="K133" s="216" t="s">
        <v>19</v>
      </c>
      <c r="L133" s="46"/>
      <c r="M133" s="221" t="s">
        <v>19</v>
      </c>
      <c r="N133" s="222" t="s">
        <v>44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167</v>
      </c>
      <c r="AT133" s="225" t="s">
        <v>163</v>
      </c>
      <c r="AU133" s="225" t="s">
        <v>82</v>
      </c>
      <c r="AY133" s="19" t="s">
        <v>160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80</v>
      </c>
      <c r="BK133" s="226">
        <f>ROUND(I133*H133,2)</f>
        <v>0</v>
      </c>
      <c r="BL133" s="19" t="s">
        <v>167</v>
      </c>
      <c r="BM133" s="225" t="s">
        <v>298</v>
      </c>
    </row>
    <row r="134" s="2" customFormat="1" ht="16.5" customHeight="1">
      <c r="A134" s="40"/>
      <c r="B134" s="41"/>
      <c r="C134" s="214" t="s">
        <v>221</v>
      </c>
      <c r="D134" s="214" t="s">
        <v>163</v>
      </c>
      <c r="E134" s="215" t="s">
        <v>288</v>
      </c>
      <c r="F134" s="216" t="s">
        <v>2321</v>
      </c>
      <c r="G134" s="217" t="s">
        <v>2322</v>
      </c>
      <c r="H134" s="218">
        <v>1</v>
      </c>
      <c r="I134" s="219"/>
      <c r="J134" s="220">
        <f>ROUND(I134*H134,2)</f>
        <v>0</v>
      </c>
      <c r="K134" s="216" t="s">
        <v>19</v>
      </c>
      <c r="L134" s="46"/>
      <c r="M134" s="221" t="s">
        <v>19</v>
      </c>
      <c r="N134" s="222" t="s">
        <v>44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167</v>
      </c>
      <c r="AT134" s="225" t="s">
        <v>163</v>
      </c>
      <c r="AU134" s="225" t="s">
        <v>82</v>
      </c>
      <c r="AY134" s="19" t="s">
        <v>160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80</v>
      </c>
      <c r="BK134" s="226">
        <f>ROUND(I134*H134,2)</f>
        <v>0</v>
      </c>
      <c r="BL134" s="19" t="s">
        <v>167</v>
      </c>
      <c r="BM134" s="225" t="s">
        <v>301</v>
      </c>
    </row>
    <row r="135" s="2" customFormat="1" ht="16.5" customHeight="1">
      <c r="A135" s="40"/>
      <c r="B135" s="41"/>
      <c r="C135" s="214" t="s">
        <v>295</v>
      </c>
      <c r="D135" s="214" t="s">
        <v>163</v>
      </c>
      <c r="E135" s="215" t="s">
        <v>221</v>
      </c>
      <c r="F135" s="216" t="s">
        <v>2323</v>
      </c>
      <c r="G135" s="217" t="s">
        <v>396</v>
      </c>
      <c r="H135" s="218">
        <v>10</v>
      </c>
      <c r="I135" s="219"/>
      <c r="J135" s="220">
        <f>ROUND(I135*H135,2)</f>
        <v>0</v>
      </c>
      <c r="K135" s="216" t="s">
        <v>19</v>
      </c>
      <c r="L135" s="46"/>
      <c r="M135" s="221" t="s">
        <v>19</v>
      </c>
      <c r="N135" s="222" t="s">
        <v>44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167</v>
      </c>
      <c r="AT135" s="225" t="s">
        <v>163</v>
      </c>
      <c r="AU135" s="225" t="s">
        <v>82</v>
      </c>
      <c r="AY135" s="19" t="s">
        <v>160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80</v>
      </c>
      <c r="BK135" s="226">
        <f>ROUND(I135*H135,2)</f>
        <v>0</v>
      </c>
      <c r="BL135" s="19" t="s">
        <v>167</v>
      </c>
      <c r="BM135" s="225" t="s">
        <v>308</v>
      </c>
    </row>
    <row r="136" s="2" customFormat="1" ht="16.5" customHeight="1">
      <c r="A136" s="40"/>
      <c r="B136" s="41"/>
      <c r="C136" s="214" t="s">
        <v>226</v>
      </c>
      <c r="D136" s="214" t="s">
        <v>163</v>
      </c>
      <c r="E136" s="215" t="s">
        <v>295</v>
      </c>
      <c r="F136" s="216" t="s">
        <v>2324</v>
      </c>
      <c r="G136" s="217" t="s">
        <v>396</v>
      </c>
      <c r="H136" s="218">
        <v>15</v>
      </c>
      <c r="I136" s="219"/>
      <c r="J136" s="220">
        <f>ROUND(I136*H136,2)</f>
        <v>0</v>
      </c>
      <c r="K136" s="216" t="s">
        <v>19</v>
      </c>
      <c r="L136" s="46"/>
      <c r="M136" s="221" t="s">
        <v>19</v>
      </c>
      <c r="N136" s="222" t="s">
        <v>44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167</v>
      </c>
      <c r="AT136" s="225" t="s">
        <v>163</v>
      </c>
      <c r="AU136" s="225" t="s">
        <v>82</v>
      </c>
      <c r="AY136" s="19" t="s">
        <v>160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80</v>
      </c>
      <c r="BK136" s="226">
        <f>ROUND(I136*H136,2)</f>
        <v>0</v>
      </c>
      <c r="BL136" s="19" t="s">
        <v>167</v>
      </c>
      <c r="BM136" s="225" t="s">
        <v>489</v>
      </c>
    </row>
    <row r="137" s="2" customFormat="1" ht="16.5" customHeight="1">
      <c r="A137" s="40"/>
      <c r="B137" s="41"/>
      <c r="C137" s="214" t="s">
        <v>302</v>
      </c>
      <c r="D137" s="214" t="s">
        <v>163</v>
      </c>
      <c r="E137" s="215" t="s">
        <v>226</v>
      </c>
      <c r="F137" s="216" t="s">
        <v>2325</v>
      </c>
      <c r="G137" s="217" t="s">
        <v>396</v>
      </c>
      <c r="H137" s="218">
        <v>15</v>
      </c>
      <c r="I137" s="219"/>
      <c r="J137" s="220">
        <f>ROUND(I137*H137,2)</f>
        <v>0</v>
      </c>
      <c r="K137" s="216" t="s">
        <v>19</v>
      </c>
      <c r="L137" s="46"/>
      <c r="M137" s="221" t="s">
        <v>19</v>
      </c>
      <c r="N137" s="222" t="s">
        <v>44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167</v>
      </c>
      <c r="AT137" s="225" t="s">
        <v>163</v>
      </c>
      <c r="AU137" s="225" t="s">
        <v>82</v>
      </c>
      <c r="AY137" s="19" t="s">
        <v>160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80</v>
      </c>
      <c r="BK137" s="226">
        <f>ROUND(I137*H137,2)</f>
        <v>0</v>
      </c>
      <c r="BL137" s="19" t="s">
        <v>167</v>
      </c>
      <c r="BM137" s="225" t="s">
        <v>492</v>
      </c>
    </row>
    <row r="138" s="2" customFormat="1" ht="16.5" customHeight="1">
      <c r="A138" s="40"/>
      <c r="B138" s="41"/>
      <c r="C138" s="214" t="s">
        <v>230</v>
      </c>
      <c r="D138" s="214" t="s">
        <v>163</v>
      </c>
      <c r="E138" s="215" t="s">
        <v>302</v>
      </c>
      <c r="F138" s="216" t="s">
        <v>2326</v>
      </c>
      <c r="G138" s="217" t="s">
        <v>225</v>
      </c>
      <c r="H138" s="218">
        <v>1</v>
      </c>
      <c r="I138" s="219"/>
      <c r="J138" s="220">
        <f>ROUND(I138*H138,2)</f>
        <v>0</v>
      </c>
      <c r="K138" s="216" t="s">
        <v>19</v>
      </c>
      <c r="L138" s="46"/>
      <c r="M138" s="221" t="s">
        <v>19</v>
      </c>
      <c r="N138" s="222" t="s">
        <v>44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167</v>
      </c>
      <c r="AT138" s="225" t="s">
        <v>163</v>
      </c>
      <c r="AU138" s="225" t="s">
        <v>82</v>
      </c>
      <c r="AY138" s="19" t="s">
        <v>160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80</v>
      </c>
      <c r="BK138" s="226">
        <f>ROUND(I138*H138,2)</f>
        <v>0</v>
      </c>
      <c r="BL138" s="19" t="s">
        <v>167</v>
      </c>
      <c r="BM138" s="225" t="s">
        <v>495</v>
      </c>
    </row>
    <row r="139" s="2" customFormat="1" ht="16.5" customHeight="1">
      <c r="A139" s="40"/>
      <c r="B139" s="41"/>
      <c r="C139" s="214" t="s">
        <v>309</v>
      </c>
      <c r="D139" s="214" t="s">
        <v>163</v>
      </c>
      <c r="E139" s="215" t="s">
        <v>230</v>
      </c>
      <c r="F139" s="216" t="s">
        <v>2327</v>
      </c>
      <c r="G139" s="217" t="s">
        <v>225</v>
      </c>
      <c r="H139" s="218">
        <v>1</v>
      </c>
      <c r="I139" s="219"/>
      <c r="J139" s="220">
        <f>ROUND(I139*H139,2)</f>
        <v>0</v>
      </c>
      <c r="K139" s="216" t="s">
        <v>19</v>
      </c>
      <c r="L139" s="46"/>
      <c r="M139" s="221" t="s">
        <v>19</v>
      </c>
      <c r="N139" s="222" t="s">
        <v>44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167</v>
      </c>
      <c r="AT139" s="225" t="s">
        <v>163</v>
      </c>
      <c r="AU139" s="225" t="s">
        <v>82</v>
      </c>
      <c r="AY139" s="19" t="s">
        <v>160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80</v>
      </c>
      <c r="BK139" s="226">
        <f>ROUND(I139*H139,2)</f>
        <v>0</v>
      </c>
      <c r="BL139" s="19" t="s">
        <v>167</v>
      </c>
      <c r="BM139" s="225" t="s">
        <v>325</v>
      </c>
    </row>
    <row r="140" s="12" customFormat="1" ht="22.8" customHeight="1">
      <c r="A140" s="12"/>
      <c r="B140" s="198"/>
      <c r="C140" s="199"/>
      <c r="D140" s="200" t="s">
        <v>72</v>
      </c>
      <c r="E140" s="212" t="s">
        <v>2328</v>
      </c>
      <c r="F140" s="212" t="s">
        <v>2329</v>
      </c>
      <c r="G140" s="199"/>
      <c r="H140" s="199"/>
      <c r="I140" s="202"/>
      <c r="J140" s="213">
        <f>BK140</f>
        <v>0</v>
      </c>
      <c r="K140" s="199"/>
      <c r="L140" s="204"/>
      <c r="M140" s="205"/>
      <c r="N140" s="206"/>
      <c r="O140" s="206"/>
      <c r="P140" s="207">
        <f>SUM(P141:P155)</f>
        <v>0</v>
      </c>
      <c r="Q140" s="206"/>
      <c r="R140" s="207">
        <f>SUM(R141:R155)</f>
        <v>0</v>
      </c>
      <c r="S140" s="206"/>
      <c r="T140" s="208">
        <f>SUM(T141:T155)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9" t="s">
        <v>80</v>
      </c>
      <c r="AT140" s="210" t="s">
        <v>72</v>
      </c>
      <c r="AU140" s="210" t="s">
        <v>80</v>
      </c>
      <c r="AY140" s="209" t="s">
        <v>160</v>
      </c>
      <c r="BK140" s="211">
        <f>SUM(BK141:BK155)</f>
        <v>0</v>
      </c>
    </row>
    <row r="141" s="2" customFormat="1" ht="16.5" customHeight="1">
      <c r="A141" s="40"/>
      <c r="B141" s="41"/>
      <c r="C141" s="214" t="s">
        <v>313</v>
      </c>
      <c r="D141" s="214" t="s">
        <v>163</v>
      </c>
      <c r="E141" s="215" t="s">
        <v>309</v>
      </c>
      <c r="F141" s="216" t="s">
        <v>2330</v>
      </c>
      <c r="G141" s="217" t="s">
        <v>225</v>
      </c>
      <c r="H141" s="218">
        <v>1</v>
      </c>
      <c r="I141" s="219"/>
      <c r="J141" s="220">
        <f>ROUND(I141*H141,2)</f>
        <v>0</v>
      </c>
      <c r="K141" s="216" t="s">
        <v>19</v>
      </c>
      <c r="L141" s="46"/>
      <c r="M141" s="221" t="s">
        <v>19</v>
      </c>
      <c r="N141" s="222" t="s">
        <v>44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167</v>
      </c>
      <c r="AT141" s="225" t="s">
        <v>163</v>
      </c>
      <c r="AU141" s="225" t="s">
        <v>82</v>
      </c>
      <c r="AY141" s="19" t="s">
        <v>160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80</v>
      </c>
      <c r="BK141" s="226">
        <f>ROUND(I141*H141,2)</f>
        <v>0</v>
      </c>
      <c r="BL141" s="19" t="s">
        <v>167</v>
      </c>
      <c r="BM141" s="225" t="s">
        <v>329</v>
      </c>
    </row>
    <row r="142" s="2" customFormat="1" ht="16.5" customHeight="1">
      <c r="A142" s="40"/>
      <c r="B142" s="41"/>
      <c r="C142" s="214" t="s">
        <v>317</v>
      </c>
      <c r="D142" s="214" t="s">
        <v>163</v>
      </c>
      <c r="E142" s="215" t="s">
        <v>313</v>
      </c>
      <c r="F142" s="216" t="s">
        <v>2331</v>
      </c>
      <c r="G142" s="217" t="s">
        <v>225</v>
      </c>
      <c r="H142" s="218">
        <v>1</v>
      </c>
      <c r="I142" s="219"/>
      <c r="J142" s="220">
        <f>ROUND(I142*H142,2)</f>
        <v>0</v>
      </c>
      <c r="K142" s="216" t="s">
        <v>19</v>
      </c>
      <c r="L142" s="46"/>
      <c r="M142" s="221" t="s">
        <v>19</v>
      </c>
      <c r="N142" s="222" t="s">
        <v>44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167</v>
      </c>
      <c r="AT142" s="225" t="s">
        <v>163</v>
      </c>
      <c r="AU142" s="225" t="s">
        <v>82</v>
      </c>
      <c r="AY142" s="19" t="s">
        <v>160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80</v>
      </c>
      <c r="BK142" s="226">
        <f>ROUND(I142*H142,2)</f>
        <v>0</v>
      </c>
      <c r="BL142" s="19" t="s">
        <v>167</v>
      </c>
      <c r="BM142" s="225" t="s">
        <v>332</v>
      </c>
    </row>
    <row r="143" s="2" customFormat="1" ht="16.5" customHeight="1">
      <c r="A143" s="40"/>
      <c r="B143" s="41"/>
      <c r="C143" s="214" t="s">
        <v>234</v>
      </c>
      <c r="D143" s="214" t="s">
        <v>163</v>
      </c>
      <c r="E143" s="215" t="s">
        <v>317</v>
      </c>
      <c r="F143" s="216" t="s">
        <v>2332</v>
      </c>
      <c r="G143" s="217" t="s">
        <v>225</v>
      </c>
      <c r="H143" s="218">
        <v>1</v>
      </c>
      <c r="I143" s="219"/>
      <c r="J143" s="220">
        <f>ROUND(I143*H143,2)</f>
        <v>0</v>
      </c>
      <c r="K143" s="216" t="s">
        <v>19</v>
      </c>
      <c r="L143" s="46"/>
      <c r="M143" s="221" t="s">
        <v>19</v>
      </c>
      <c r="N143" s="222" t="s">
        <v>44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167</v>
      </c>
      <c r="AT143" s="225" t="s">
        <v>163</v>
      </c>
      <c r="AU143" s="225" t="s">
        <v>82</v>
      </c>
      <c r="AY143" s="19" t="s">
        <v>160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80</v>
      </c>
      <c r="BK143" s="226">
        <f>ROUND(I143*H143,2)</f>
        <v>0</v>
      </c>
      <c r="BL143" s="19" t="s">
        <v>167</v>
      </c>
      <c r="BM143" s="225" t="s">
        <v>338</v>
      </c>
    </row>
    <row r="144" s="2" customFormat="1" ht="16.5" customHeight="1">
      <c r="A144" s="40"/>
      <c r="B144" s="41"/>
      <c r="C144" s="214" t="s">
        <v>326</v>
      </c>
      <c r="D144" s="214" t="s">
        <v>163</v>
      </c>
      <c r="E144" s="215" t="s">
        <v>234</v>
      </c>
      <c r="F144" s="216" t="s">
        <v>2333</v>
      </c>
      <c r="G144" s="217" t="s">
        <v>225</v>
      </c>
      <c r="H144" s="218">
        <v>1</v>
      </c>
      <c r="I144" s="219"/>
      <c r="J144" s="220">
        <f>ROUND(I144*H144,2)</f>
        <v>0</v>
      </c>
      <c r="K144" s="216" t="s">
        <v>19</v>
      </c>
      <c r="L144" s="46"/>
      <c r="M144" s="221" t="s">
        <v>19</v>
      </c>
      <c r="N144" s="222" t="s">
        <v>44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167</v>
      </c>
      <c r="AT144" s="225" t="s">
        <v>163</v>
      </c>
      <c r="AU144" s="225" t="s">
        <v>82</v>
      </c>
      <c r="AY144" s="19" t="s">
        <v>160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80</v>
      </c>
      <c r="BK144" s="226">
        <f>ROUND(I144*H144,2)</f>
        <v>0</v>
      </c>
      <c r="BL144" s="19" t="s">
        <v>167</v>
      </c>
      <c r="BM144" s="225" t="s">
        <v>341</v>
      </c>
    </row>
    <row r="145" s="2" customFormat="1" ht="16.5" customHeight="1">
      <c r="A145" s="40"/>
      <c r="B145" s="41"/>
      <c r="C145" s="214" t="s">
        <v>250</v>
      </c>
      <c r="D145" s="214" t="s">
        <v>163</v>
      </c>
      <c r="E145" s="215" t="s">
        <v>326</v>
      </c>
      <c r="F145" s="216" t="s">
        <v>2334</v>
      </c>
      <c r="G145" s="217" t="s">
        <v>225</v>
      </c>
      <c r="H145" s="218">
        <v>1</v>
      </c>
      <c r="I145" s="219"/>
      <c r="J145" s="220">
        <f>ROUND(I145*H145,2)</f>
        <v>0</v>
      </c>
      <c r="K145" s="216" t="s">
        <v>19</v>
      </c>
      <c r="L145" s="46"/>
      <c r="M145" s="221" t="s">
        <v>19</v>
      </c>
      <c r="N145" s="222" t="s">
        <v>44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167</v>
      </c>
      <c r="AT145" s="225" t="s">
        <v>163</v>
      </c>
      <c r="AU145" s="225" t="s">
        <v>82</v>
      </c>
      <c r="AY145" s="19" t="s">
        <v>160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80</v>
      </c>
      <c r="BK145" s="226">
        <f>ROUND(I145*H145,2)</f>
        <v>0</v>
      </c>
      <c r="BL145" s="19" t="s">
        <v>167</v>
      </c>
      <c r="BM145" s="225" t="s">
        <v>509</v>
      </c>
    </row>
    <row r="146" s="2" customFormat="1" ht="16.5" customHeight="1">
      <c r="A146" s="40"/>
      <c r="B146" s="41"/>
      <c r="C146" s="214" t="s">
        <v>335</v>
      </c>
      <c r="D146" s="214" t="s">
        <v>163</v>
      </c>
      <c r="E146" s="215" t="s">
        <v>250</v>
      </c>
      <c r="F146" s="216" t="s">
        <v>2335</v>
      </c>
      <c r="G146" s="217" t="s">
        <v>225</v>
      </c>
      <c r="H146" s="218">
        <v>1</v>
      </c>
      <c r="I146" s="219"/>
      <c r="J146" s="220">
        <f>ROUND(I146*H146,2)</f>
        <v>0</v>
      </c>
      <c r="K146" s="216" t="s">
        <v>19</v>
      </c>
      <c r="L146" s="46"/>
      <c r="M146" s="221" t="s">
        <v>19</v>
      </c>
      <c r="N146" s="222" t="s">
        <v>44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167</v>
      </c>
      <c r="AT146" s="225" t="s">
        <v>163</v>
      </c>
      <c r="AU146" s="225" t="s">
        <v>82</v>
      </c>
      <c r="AY146" s="19" t="s">
        <v>160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80</v>
      </c>
      <c r="BK146" s="226">
        <f>ROUND(I146*H146,2)</f>
        <v>0</v>
      </c>
      <c r="BL146" s="19" t="s">
        <v>167</v>
      </c>
      <c r="BM146" s="225" t="s">
        <v>347</v>
      </c>
    </row>
    <row r="147" s="2" customFormat="1" ht="16.5" customHeight="1">
      <c r="A147" s="40"/>
      <c r="B147" s="41"/>
      <c r="C147" s="214" t="s">
        <v>256</v>
      </c>
      <c r="D147" s="214" t="s">
        <v>163</v>
      </c>
      <c r="E147" s="215" t="s">
        <v>335</v>
      </c>
      <c r="F147" s="216" t="s">
        <v>2336</v>
      </c>
      <c r="G147" s="217" t="s">
        <v>225</v>
      </c>
      <c r="H147" s="218">
        <v>1</v>
      </c>
      <c r="I147" s="219"/>
      <c r="J147" s="220">
        <f>ROUND(I147*H147,2)</f>
        <v>0</v>
      </c>
      <c r="K147" s="216" t="s">
        <v>19</v>
      </c>
      <c r="L147" s="46"/>
      <c r="M147" s="221" t="s">
        <v>19</v>
      </c>
      <c r="N147" s="222" t="s">
        <v>44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167</v>
      </c>
      <c r="AT147" s="225" t="s">
        <v>163</v>
      </c>
      <c r="AU147" s="225" t="s">
        <v>82</v>
      </c>
      <c r="AY147" s="19" t="s">
        <v>160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80</v>
      </c>
      <c r="BK147" s="226">
        <f>ROUND(I147*H147,2)</f>
        <v>0</v>
      </c>
      <c r="BL147" s="19" t="s">
        <v>167</v>
      </c>
      <c r="BM147" s="225" t="s">
        <v>350</v>
      </c>
    </row>
    <row r="148" s="2" customFormat="1" ht="16.5" customHeight="1">
      <c r="A148" s="40"/>
      <c r="B148" s="41"/>
      <c r="C148" s="214" t="s">
        <v>344</v>
      </c>
      <c r="D148" s="214" t="s">
        <v>163</v>
      </c>
      <c r="E148" s="215" t="s">
        <v>256</v>
      </c>
      <c r="F148" s="216" t="s">
        <v>2337</v>
      </c>
      <c r="G148" s="217" t="s">
        <v>225</v>
      </c>
      <c r="H148" s="218">
        <v>1</v>
      </c>
      <c r="I148" s="219"/>
      <c r="J148" s="220">
        <f>ROUND(I148*H148,2)</f>
        <v>0</v>
      </c>
      <c r="K148" s="216" t="s">
        <v>19</v>
      </c>
      <c r="L148" s="46"/>
      <c r="M148" s="221" t="s">
        <v>19</v>
      </c>
      <c r="N148" s="222" t="s">
        <v>44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167</v>
      </c>
      <c r="AT148" s="225" t="s">
        <v>163</v>
      </c>
      <c r="AU148" s="225" t="s">
        <v>82</v>
      </c>
      <c r="AY148" s="19" t="s">
        <v>160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80</v>
      </c>
      <c r="BK148" s="226">
        <f>ROUND(I148*H148,2)</f>
        <v>0</v>
      </c>
      <c r="BL148" s="19" t="s">
        <v>167</v>
      </c>
      <c r="BM148" s="225" t="s">
        <v>354</v>
      </c>
    </row>
    <row r="149" s="2" customFormat="1" ht="16.5" customHeight="1">
      <c r="A149" s="40"/>
      <c r="B149" s="41"/>
      <c r="C149" s="214" t="s">
        <v>259</v>
      </c>
      <c r="D149" s="214" t="s">
        <v>163</v>
      </c>
      <c r="E149" s="215" t="s">
        <v>344</v>
      </c>
      <c r="F149" s="216" t="s">
        <v>2338</v>
      </c>
      <c r="G149" s="217" t="s">
        <v>225</v>
      </c>
      <c r="H149" s="218">
        <v>1</v>
      </c>
      <c r="I149" s="219"/>
      <c r="J149" s="220">
        <f>ROUND(I149*H149,2)</f>
        <v>0</v>
      </c>
      <c r="K149" s="216" t="s">
        <v>19</v>
      </c>
      <c r="L149" s="46"/>
      <c r="M149" s="221" t="s">
        <v>19</v>
      </c>
      <c r="N149" s="222" t="s">
        <v>44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167</v>
      </c>
      <c r="AT149" s="225" t="s">
        <v>163</v>
      </c>
      <c r="AU149" s="225" t="s">
        <v>82</v>
      </c>
      <c r="AY149" s="19" t="s">
        <v>160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80</v>
      </c>
      <c r="BK149" s="226">
        <f>ROUND(I149*H149,2)</f>
        <v>0</v>
      </c>
      <c r="BL149" s="19" t="s">
        <v>167</v>
      </c>
      <c r="BM149" s="225" t="s">
        <v>357</v>
      </c>
    </row>
    <row r="150" s="2" customFormat="1" ht="16.5" customHeight="1">
      <c r="A150" s="40"/>
      <c r="B150" s="41"/>
      <c r="C150" s="214" t="s">
        <v>351</v>
      </c>
      <c r="D150" s="214" t="s">
        <v>163</v>
      </c>
      <c r="E150" s="215" t="s">
        <v>259</v>
      </c>
      <c r="F150" s="216" t="s">
        <v>2339</v>
      </c>
      <c r="G150" s="217" t="s">
        <v>225</v>
      </c>
      <c r="H150" s="218">
        <v>1</v>
      </c>
      <c r="I150" s="219"/>
      <c r="J150" s="220">
        <f>ROUND(I150*H150,2)</f>
        <v>0</v>
      </c>
      <c r="K150" s="216" t="s">
        <v>19</v>
      </c>
      <c r="L150" s="46"/>
      <c r="M150" s="221" t="s">
        <v>19</v>
      </c>
      <c r="N150" s="222" t="s">
        <v>44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167</v>
      </c>
      <c r="AT150" s="225" t="s">
        <v>163</v>
      </c>
      <c r="AU150" s="225" t="s">
        <v>82</v>
      </c>
      <c r="AY150" s="19" t="s">
        <v>160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80</v>
      </c>
      <c r="BK150" s="226">
        <f>ROUND(I150*H150,2)</f>
        <v>0</v>
      </c>
      <c r="BL150" s="19" t="s">
        <v>167</v>
      </c>
      <c r="BM150" s="225" t="s">
        <v>361</v>
      </c>
    </row>
    <row r="151" s="2" customFormat="1" ht="16.5" customHeight="1">
      <c r="A151" s="40"/>
      <c r="B151" s="41"/>
      <c r="C151" s="214" t="s">
        <v>263</v>
      </c>
      <c r="D151" s="214" t="s">
        <v>163</v>
      </c>
      <c r="E151" s="215" t="s">
        <v>351</v>
      </c>
      <c r="F151" s="216" t="s">
        <v>2340</v>
      </c>
      <c r="G151" s="217" t="s">
        <v>225</v>
      </c>
      <c r="H151" s="218">
        <v>1</v>
      </c>
      <c r="I151" s="219"/>
      <c r="J151" s="220">
        <f>ROUND(I151*H151,2)</f>
        <v>0</v>
      </c>
      <c r="K151" s="216" t="s">
        <v>19</v>
      </c>
      <c r="L151" s="46"/>
      <c r="M151" s="221" t="s">
        <v>19</v>
      </c>
      <c r="N151" s="222" t="s">
        <v>44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167</v>
      </c>
      <c r="AT151" s="225" t="s">
        <v>163</v>
      </c>
      <c r="AU151" s="225" t="s">
        <v>82</v>
      </c>
      <c r="AY151" s="19" t="s">
        <v>160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80</v>
      </c>
      <c r="BK151" s="226">
        <f>ROUND(I151*H151,2)</f>
        <v>0</v>
      </c>
      <c r="BL151" s="19" t="s">
        <v>167</v>
      </c>
      <c r="BM151" s="225" t="s">
        <v>365</v>
      </c>
    </row>
    <row r="152" s="2" customFormat="1" ht="16.5" customHeight="1">
      <c r="A152" s="40"/>
      <c r="B152" s="41"/>
      <c r="C152" s="214" t="s">
        <v>358</v>
      </c>
      <c r="D152" s="214" t="s">
        <v>163</v>
      </c>
      <c r="E152" s="215" t="s">
        <v>263</v>
      </c>
      <c r="F152" s="216" t="s">
        <v>2341</v>
      </c>
      <c r="G152" s="217" t="s">
        <v>225</v>
      </c>
      <c r="H152" s="218">
        <v>1</v>
      </c>
      <c r="I152" s="219"/>
      <c r="J152" s="220">
        <f>ROUND(I152*H152,2)</f>
        <v>0</v>
      </c>
      <c r="K152" s="216" t="s">
        <v>19</v>
      </c>
      <c r="L152" s="46"/>
      <c r="M152" s="221" t="s">
        <v>19</v>
      </c>
      <c r="N152" s="222" t="s">
        <v>44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167</v>
      </c>
      <c r="AT152" s="225" t="s">
        <v>163</v>
      </c>
      <c r="AU152" s="225" t="s">
        <v>82</v>
      </c>
      <c r="AY152" s="19" t="s">
        <v>160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80</v>
      </c>
      <c r="BK152" s="226">
        <f>ROUND(I152*H152,2)</f>
        <v>0</v>
      </c>
      <c r="BL152" s="19" t="s">
        <v>167</v>
      </c>
      <c r="BM152" s="225" t="s">
        <v>369</v>
      </c>
    </row>
    <row r="153" s="2" customFormat="1" ht="16.5" customHeight="1">
      <c r="A153" s="40"/>
      <c r="B153" s="41"/>
      <c r="C153" s="214" t="s">
        <v>362</v>
      </c>
      <c r="D153" s="214" t="s">
        <v>163</v>
      </c>
      <c r="E153" s="215" t="s">
        <v>358</v>
      </c>
      <c r="F153" s="216" t="s">
        <v>2342</v>
      </c>
      <c r="G153" s="217" t="s">
        <v>225</v>
      </c>
      <c r="H153" s="218">
        <v>1</v>
      </c>
      <c r="I153" s="219"/>
      <c r="J153" s="220">
        <f>ROUND(I153*H153,2)</f>
        <v>0</v>
      </c>
      <c r="K153" s="216" t="s">
        <v>19</v>
      </c>
      <c r="L153" s="46"/>
      <c r="M153" s="221" t="s">
        <v>19</v>
      </c>
      <c r="N153" s="222" t="s">
        <v>44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167</v>
      </c>
      <c r="AT153" s="225" t="s">
        <v>163</v>
      </c>
      <c r="AU153" s="225" t="s">
        <v>82</v>
      </c>
      <c r="AY153" s="19" t="s">
        <v>160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80</v>
      </c>
      <c r="BK153" s="226">
        <f>ROUND(I153*H153,2)</f>
        <v>0</v>
      </c>
      <c r="BL153" s="19" t="s">
        <v>167</v>
      </c>
      <c r="BM153" s="225" t="s">
        <v>372</v>
      </c>
    </row>
    <row r="154" s="2" customFormat="1" ht="16.5" customHeight="1">
      <c r="A154" s="40"/>
      <c r="B154" s="41"/>
      <c r="C154" s="214" t="s">
        <v>366</v>
      </c>
      <c r="D154" s="214" t="s">
        <v>163</v>
      </c>
      <c r="E154" s="215" t="s">
        <v>362</v>
      </c>
      <c r="F154" s="216" t="s">
        <v>2343</v>
      </c>
      <c r="G154" s="217" t="s">
        <v>225</v>
      </c>
      <c r="H154" s="218">
        <v>1</v>
      </c>
      <c r="I154" s="219"/>
      <c r="J154" s="220">
        <f>ROUND(I154*H154,2)</f>
        <v>0</v>
      </c>
      <c r="K154" s="216" t="s">
        <v>19</v>
      </c>
      <c r="L154" s="46"/>
      <c r="M154" s="221" t="s">
        <v>19</v>
      </c>
      <c r="N154" s="222" t="s">
        <v>44</v>
      </c>
      <c r="O154" s="86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167</v>
      </c>
      <c r="AT154" s="225" t="s">
        <v>163</v>
      </c>
      <c r="AU154" s="225" t="s">
        <v>82</v>
      </c>
      <c r="AY154" s="19" t="s">
        <v>160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80</v>
      </c>
      <c r="BK154" s="226">
        <f>ROUND(I154*H154,2)</f>
        <v>0</v>
      </c>
      <c r="BL154" s="19" t="s">
        <v>167</v>
      </c>
      <c r="BM154" s="225" t="s">
        <v>376</v>
      </c>
    </row>
    <row r="155" s="2" customFormat="1" ht="16.5" customHeight="1">
      <c r="A155" s="40"/>
      <c r="B155" s="41"/>
      <c r="C155" s="214" t="s">
        <v>266</v>
      </c>
      <c r="D155" s="214" t="s">
        <v>163</v>
      </c>
      <c r="E155" s="215" t="s">
        <v>366</v>
      </c>
      <c r="F155" s="216" t="s">
        <v>2344</v>
      </c>
      <c r="G155" s="217" t="s">
        <v>225</v>
      </c>
      <c r="H155" s="218">
        <v>1</v>
      </c>
      <c r="I155" s="219"/>
      <c r="J155" s="220">
        <f>ROUND(I155*H155,2)</f>
        <v>0</v>
      </c>
      <c r="K155" s="216" t="s">
        <v>19</v>
      </c>
      <c r="L155" s="46"/>
      <c r="M155" s="227" t="s">
        <v>19</v>
      </c>
      <c r="N155" s="228" t="s">
        <v>44</v>
      </c>
      <c r="O155" s="229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167</v>
      </c>
      <c r="AT155" s="225" t="s">
        <v>163</v>
      </c>
      <c r="AU155" s="225" t="s">
        <v>82</v>
      </c>
      <c r="AY155" s="19" t="s">
        <v>160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80</v>
      </c>
      <c r="BK155" s="226">
        <f>ROUND(I155*H155,2)</f>
        <v>0</v>
      </c>
      <c r="BL155" s="19" t="s">
        <v>167</v>
      </c>
      <c r="BM155" s="225" t="s">
        <v>413</v>
      </c>
    </row>
    <row r="156" s="2" customFormat="1" ht="6.96" customHeight="1">
      <c r="A156" s="40"/>
      <c r="B156" s="61"/>
      <c r="C156" s="62"/>
      <c r="D156" s="62"/>
      <c r="E156" s="62"/>
      <c r="F156" s="62"/>
      <c r="G156" s="62"/>
      <c r="H156" s="62"/>
      <c r="I156" s="62"/>
      <c r="J156" s="62"/>
      <c r="K156" s="62"/>
      <c r="L156" s="46"/>
      <c r="M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</row>
  </sheetData>
  <sheetProtection sheet="1" autoFilter="0" formatColumns="0" formatRows="0" objects="1" scenarios="1" spinCount="100000" saltValue="8Dri4MBhSK5xx71Qn/LcQ5qD3uy1sxbFG/1mYcDRz3MElGWUthAD9p1/D+WZL/YRJLK+QBEqeALGaY4ecNIUYw==" hashValue="jYxrQjlP575lnSefWDd+LnieO4luyt+tuCjRrQrZcpl9PU2b32She75wii+Ch7kAmFhSdnPCwpljYBZtHQ3CTg==" algorithmName="SHA-512" password="CC35"/>
  <autoFilter ref="C91:K15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82</v>
      </c>
    </row>
    <row r="4" s="1" customFormat="1" ht="24.96" customHeight="1">
      <c r="B4" s="22"/>
      <c r="D4" s="142" t="s">
        <v>129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Brno, VDJ Jehnice 2x 200 m3 – rekonstrukce technologie, stavební části, střešního pláště nad aku komorami a sanace vnitř</v>
      </c>
      <c r="F7" s="144"/>
      <c r="G7" s="144"/>
      <c r="H7" s="144"/>
      <c r="L7" s="22"/>
    </row>
    <row r="8" s="1" customFormat="1" ht="12" customHeight="1">
      <c r="B8" s="22"/>
      <c r="D8" s="144" t="s">
        <v>130</v>
      </c>
      <c r="L8" s="22"/>
    </row>
    <row r="9" s="2" customFormat="1" ht="16.5" customHeight="1">
      <c r="A9" s="40"/>
      <c r="B9" s="46"/>
      <c r="C9" s="40"/>
      <c r="D9" s="40"/>
      <c r="E9" s="145" t="s">
        <v>2345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132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2346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6. 12. 2024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>44992785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Statutární město Brno</v>
      </c>
      <c r="F17" s="40"/>
      <c r="G17" s="40"/>
      <c r="H17" s="40"/>
      <c r="I17" s="144" t="s">
        <v>29</v>
      </c>
      <c r="J17" s="135" t="str">
        <f>IF('Rekapitulace stavby'!AN11="","",'Rekapitulace stavby'!AN11)</f>
        <v>CZ44992785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Provo, spol. s r.o.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29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37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39</v>
      </c>
      <c r="E32" s="40"/>
      <c r="F32" s="40"/>
      <c r="G32" s="40"/>
      <c r="H32" s="40"/>
      <c r="I32" s="40"/>
      <c r="J32" s="155">
        <f>ROUND(J91,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41</v>
      </c>
      <c r="G34" s="40"/>
      <c r="H34" s="40"/>
      <c r="I34" s="156" t="s">
        <v>40</v>
      </c>
      <c r="J34" s="156" t="s">
        <v>42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43</v>
      </c>
      <c r="E35" s="144" t="s">
        <v>44</v>
      </c>
      <c r="F35" s="158">
        <f>ROUND((SUM(BE91:BE191)),  2)</f>
        <v>0</v>
      </c>
      <c r="G35" s="40"/>
      <c r="H35" s="40"/>
      <c r="I35" s="159">
        <v>0.20999999999999999</v>
      </c>
      <c r="J35" s="158">
        <f>ROUND(((SUM(BE91:BE191))*I35),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45</v>
      </c>
      <c r="F36" s="158">
        <f>ROUND((SUM(BF91:BF191)),  2)</f>
        <v>0</v>
      </c>
      <c r="G36" s="40"/>
      <c r="H36" s="40"/>
      <c r="I36" s="159">
        <v>0.12</v>
      </c>
      <c r="J36" s="158">
        <f>ROUND(((SUM(BF91:BF191))*I36),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46</v>
      </c>
      <c r="F37" s="158">
        <f>ROUND((SUM(BG91:BG191)),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47</v>
      </c>
      <c r="F38" s="158">
        <f>ROUND((SUM(BH91:BH191)),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48</v>
      </c>
      <c r="F39" s="158">
        <f>ROUND((SUM(BI91:BI191)),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49</v>
      </c>
      <c r="E41" s="162"/>
      <c r="F41" s="162"/>
      <c r="G41" s="163" t="s">
        <v>50</v>
      </c>
      <c r="H41" s="164" t="s">
        <v>51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Brno, VDJ Jehnice 2x 200 m3 – rekonstrukce technologie, stavební části, střešního pláště nad aku komorami a sanace vnitř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130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2345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SO05 - Sanace akumulačních komor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6. 12. 2024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Statutární město Brno</v>
      </c>
      <c r="G58" s="42"/>
      <c r="H58" s="42"/>
      <c r="I58" s="34" t="s">
        <v>33</v>
      </c>
      <c r="J58" s="38" t="str">
        <f>E23</f>
        <v>Provo, spol. s 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135</v>
      </c>
      <c r="D61" s="173"/>
      <c r="E61" s="173"/>
      <c r="F61" s="173"/>
      <c r="G61" s="173"/>
      <c r="H61" s="173"/>
      <c r="I61" s="173"/>
      <c r="J61" s="174" t="s">
        <v>136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71</v>
      </c>
      <c r="D63" s="42"/>
      <c r="E63" s="42"/>
      <c r="F63" s="42"/>
      <c r="G63" s="42"/>
      <c r="H63" s="42"/>
      <c r="I63" s="42"/>
      <c r="J63" s="104">
        <f>J91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137</v>
      </c>
    </row>
    <row r="64" s="9" customFormat="1" ht="24.96" customHeight="1">
      <c r="A64" s="9"/>
      <c r="B64" s="176"/>
      <c r="C64" s="177"/>
      <c r="D64" s="178" t="s">
        <v>138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2347</v>
      </c>
      <c r="E65" s="184"/>
      <c r="F65" s="184"/>
      <c r="G65" s="184"/>
      <c r="H65" s="184"/>
      <c r="I65" s="184"/>
      <c r="J65" s="185">
        <f>J93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1355</v>
      </c>
      <c r="E66" s="184"/>
      <c r="F66" s="184"/>
      <c r="G66" s="184"/>
      <c r="H66" s="184"/>
      <c r="I66" s="184"/>
      <c r="J66" s="185">
        <f>J165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1356</v>
      </c>
      <c r="E67" s="184"/>
      <c r="F67" s="184"/>
      <c r="G67" s="184"/>
      <c r="H67" s="184"/>
      <c r="I67" s="184"/>
      <c r="J67" s="185">
        <f>J179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6"/>
      <c r="C68" s="177"/>
      <c r="D68" s="178" t="s">
        <v>1357</v>
      </c>
      <c r="E68" s="179"/>
      <c r="F68" s="179"/>
      <c r="G68" s="179"/>
      <c r="H68" s="179"/>
      <c r="I68" s="179"/>
      <c r="J68" s="180">
        <f>J182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2"/>
      <c r="C69" s="127"/>
      <c r="D69" s="183" t="s">
        <v>2348</v>
      </c>
      <c r="E69" s="184"/>
      <c r="F69" s="184"/>
      <c r="G69" s="184"/>
      <c r="H69" s="184"/>
      <c r="I69" s="184"/>
      <c r="J69" s="185">
        <f>J183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145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71" t="str">
        <f>E7</f>
        <v>Brno, VDJ Jehnice 2x 200 m3 – rekonstrukce technologie, stavební části, střešního pláště nad aku komorami a sanace vnitř</v>
      </c>
      <c r="F79" s="34"/>
      <c r="G79" s="34"/>
      <c r="H79" s="34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130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2" customFormat="1" ht="16.5" customHeight="1">
      <c r="A81" s="40"/>
      <c r="B81" s="41"/>
      <c r="C81" s="42"/>
      <c r="D81" s="42"/>
      <c r="E81" s="171" t="s">
        <v>2345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132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E11</f>
        <v>SO05 - Sanace akumulačních komor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F14</f>
        <v xml:space="preserve"> </v>
      </c>
      <c r="G85" s="42"/>
      <c r="H85" s="42"/>
      <c r="I85" s="34" t="s">
        <v>23</v>
      </c>
      <c r="J85" s="74" t="str">
        <f>IF(J14="","",J14)</f>
        <v>6. 12. 2024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E17</f>
        <v>Statutární město Brno</v>
      </c>
      <c r="G87" s="42"/>
      <c r="H87" s="42"/>
      <c r="I87" s="34" t="s">
        <v>33</v>
      </c>
      <c r="J87" s="38" t="str">
        <f>E23</f>
        <v>Provo, spol. s r.o.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31</v>
      </c>
      <c r="D88" s="42"/>
      <c r="E88" s="42"/>
      <c r="F88" s="29" t="str">
        <f>IF(E20="","",E20)</f>
        <v>Vyplň údaj</v>
      </c>
      <c r="G88" s="42"/>
      <c r="H88" s="42"/>
      <c r="I88" s="34" t="s">
        <v>36</v>
      </c>
      <c r="J88" s="38" t="str">
        <f>E26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7"/>
      <c r="B90" s="188"/>
      <c r="C90" s="189" t="s">
        <v>146</v>
      </c>
      <c r="D90" s="190" t="s">
        <v>58</v>
      </c>
      <c r="E90" s="190" t="s">
        <v>54</v>
      </c>
      <c r="F90" s="190" t="s">
        <v>55</v>
      </c>
      <c r="G90" s="190" t="s">
        <v>147</v>
      </c>
      <c r="H90" s="190" t="s">
        <v>148</v>
      </c>
      <c r="I90" s="190" t="s">
        <v>149</v>
      </c>
      <c r="J90" s="190" t="s">
        <v>136</v>
      </c>
      <c r="K90" s="191" t="s">
        <v>150</v>
      </c>
      <c r="L90" s="192"/>
      <c r="M90" s="94" t="s">
        <v>19</v>
      </c>
      <c r="N90" s="95" t="s">
        <v>43</v>
      </c>
      <c r="O90" s="95" t="s">
        <v>151</v>
      </c>
      <c r="P90" s="95" t="s">
        <v>152</v>
      </c>
      <c r="Q90" s="95" t="s">
        <v>153</v>
      </c>
      <c r="R90" s="95" t="s">
        <v>154</v>
      </c>
      <c r="S90" s="95" t="s">
        <v>155</v>
      </c>
      <c r="T90" s="96" t="s">
        <v>156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40"/>
      <c r="B91" s="41"/>
      <c r="C91" s="101" t="s">
        <v>157</v>
      </c>
      <c r="D91" s="42"/>
      <c r="E91" s="42"/>
      <c r="F91" s="42"/>
      <c r="G91" s="42"/>
      <c r="H91" s="42"/>
      <c r="I91" s="42"/>
      <c r="J91" s="193">
        <f>BK91</f>
        <v>0</v>
      </c>
      <c r="K91" s="42"/>
      <c r="L91" s="46"/>
      <c r="M91" s="97"/>
      <c r="N91" s="194"/>
      <c r="O91" s="98"/>
      <c r="P91" s="195">
        <f>P92+P182</f>
        <v>0</v>
      </c>
      <c r="Q91" s="98"/>
      <c r="R91" s="195">
        <f>R92+R182</f>
        <v>59.238120000000002</v>
      </c>
      <c r="S91" s="98"/>
      <c r="T91" s="196">
        <f>T92+T182</f>
        <v>83.25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72</v>
      </c>
      <c r="AU91" s="19" t="s">
        <v>137</v>
      </c>
      <c r="BK91" s="197">
        <f>BK92+BK182</f>
        <v>0</v>
      </c>
    </row>
    <row r="92" s="12" customFormat="1" ht="25.92" customHeight="1">
      <c r="A92" s="12"/>
      <c r="B92" s="198"/>
      <c r="C92" s="199"/>
      <c r="D92" s="200" t="s">
        <v>72</v>
      </c>
      <c r="E92" s="201" t="s">
        <v>158</v>
      </c>
      <c r="F92" s="201" t="s">
        <v>159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P93+P165+P179</f>
        <v>0</v>
      </c>
      <c r="Q92" s="206"/>
      <c r="R92" s="207">
        <f>R93+R165+R179</f>
        <v>57.10962</v>
      </c>
      <c r="S92" s="206"/>
      <c r="T92" s="208">
        <f>T93+T165+T179</f>
        <v>83.25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80</v>
      </c>
      <c r="AT92" s="210" t="s">
        <v>72</v>
      </c>
      <c r="AU92" s="210" t="s">
        <v>73</v>
      </c>
      <c r="AY92" s="209" t="s">
        <v>160</v>
      </c>
      <c r="BK92" s="211">
        <f>BK93+BK165+BK179</f>
        <v>0</v>
      </c>
    </row>
    <row r="93" s="12" customFormat="1" ht="22.8" customHeight="1">
      <c r="A93" s="12"/>
      <c r="B93" s="198"/>
      <c r="C93" s="199"/>
      <c r="D93" s="200" t="s">
        <v>72</v>
      </c>
      <c r="E93" s="212" t="s">
        <v>194</v>
      </c>
      <c r="F93" s="212" t="s">
        <v>2349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SUM(P94:P164)</f>
        <v>0</v>
      </c>
      <c r="Q93" s="206"/>
      <c r="R93" s="207">
        <f>SUM(R94:R164)</f>
        <v>57.10962</v>
      </c>
      <c r="S93" s="206"/>
      <c r="T93" s="208">
        <f>SUM(T94:T164)</f>
        <v>83.25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80</v>
      </c>
      <c r="AT93" s="210" t="s">
        <v>72</v>
      </c>
      <c r="AU93" s="210" t="s">
        <v>80</v>
      </c>
      <c r="AY93" s="209" t="s">
        <v>160</v>
      </c>
      <c r="BK93" s="211">
        <f>SUM(BK94:BK164)</f>
        <v>0</v>
      </c>
    </row>
    <row r="94" s="2" customFormat="1" ht="16.5" customHeight="1">
      <c r="A94" s="40"/>
      <c r="B94" s="41"/>
      <c r="C94" s="214" t="s">
        <v>222</v>
      </c>
      <c r="D94" s="214" t="s">
        <v>163</v>
      </c>
      <c r="E94" s="215" t="s">
        <v>2350</v>
      </c>
      <c r="F94" s="216" t="s">
        <v>2351</v>
      </c>
      <c r="G94" s="217" t="s">
        <v>1381</v>
      </c>
      <c r="H94" s="218">
        <v>100</v>
      </c>
      <c r="I94" s="219"/>
      <c r="J94" s="220">
        <f>ROUND(I94*H94,2)</f>
        <v>0</v>
      </c>
      <c r="K94" s="216" t="s">
        <v>1372</v>
      </c>
      <c r="L94" s="46"/>
      <c r="M94" s="221" t="s">
        <v>19</v>
      </c>
      <c r="N94" s="222" t="s">
        <v>44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0.11</v>
      </c>
      <c r="T94" s="224">
        <f>S94*H94</f>
        <v>11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167</v>
      </c>
      <c r="AT94" s="225" t="s">
        <v>163</v>
      </c>
      <c r="AU94" s="225" t="s">
        <v>82</v>
      </c>
      <c r="AY94" s="19" t="s">
        <v>160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80</v>
      </c>
      <c r="BK94" s="226">
        <f>ROUND(I94*H94,2)</f>
        <v>0</v>
      </c>
      <c r="BL94" s="19" t="s">
        <v>167</v>
      </c>
      <c r="BM94" s="225" t="s">
        <v>197</v>
      </c>
    </row>
    <row r="95" s="2" customFormat="1">
      <c r="A95" s="40"/>
      <c r="B95" s="41"/>
      <c r="C95" s="42"/>
      <c r="D95" s="237" t="s">
        <v>1373</v>
      </c>
      <c r="E95" s="42"/>
      <c r="F95" s="238" t="s">
        <v>2352</v>
      </c>
      <c r="G95" s="42"/>
      <c r="H95" s="42"/>
      <c r="I95" s="234"/>
      <c r="J95" s="42"/>
      <c r="K95" s="42"/>
      <c r="L95" s="46"/>
      <c r="M95" s="235"/>
      <c r="N95" s="236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1373</v>
      </c>
      <c r="AU95" s="19" t="s">
        <v>82</v>
      </c>
    </row>
    <row r="96" s="13" customFormat="1">
      <c r="A96" s="13"/>
      <c r="B96" s="239"/>
      <c r="C96" s="240"/>
      <c r="D96" s="232" t="s">
        <v>1375</v>
      </c>
      <c r="E96" s="241" t="s">
        <v>19</v>
      </c>
      <c r="F96" s="242" t="s">
        <v>2353</v>
      </c>
      <c r="G96" s="240"/>
      <c r="H96" s="241" t="s">
        <v>19</v>
      </c>
      <c r="I96" s="243"/>
      <c r="J96" s="240"/>
      <c r="K96" s="240"/>
      <c r="L96" s="244"/>
      <c r="M96" s="245"/>
      <c r="N96" s="246"/>
      <c r="O96" s="246"/>
      <c r="P96" s="246"/>
      <c r="Q96" s="246"/>
      <c r="R96" s="246"/>
      <c r="S96" s="246"/>
      <c r="T96" s="24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8" t="s">
        <v>1375</v>
      </c>
      <c r="AU96" s="248" t="s">
        <v>82</v>
      </c>
      <c r="AV96" s="13" t="s">
        <v>80</v>
      </c>
      <c r="AW96" s="13" t="s">
        <v>35</v>
      </c>
      <c r="AX96" s="13" t="s">
        <v>73</v>
      </c>
      <c r="AY96" s="248" t="s">
        <v>160</v>
      </c>
    </row>
    <row r="97" s="14" customFormat="1">
      <c r="A97" s="14"/>
      <c r="B97" s="249"/>
      <c r="C97" s="250"/>
      <c r="D97" s="232" t="s">
        <v>1375</v>
      </c>
      <c r="E97" s="251" t="s">
        <v>19</v>
      </c>
      <c r="F97" s="252" t="s">
        <v>2354</v>
      </c>
      <c r="G97" s="250"/>
      <c r="H97" s="253">
        <v>100</v>
      </c>
      <c r="I97" s="254"/>
      <c r="J97" s="250"/>
      <c r="K97" s="250"/>
      <c r="L97" s="255"/>
      <c r="M97" s="256"/>
      <c r="N97" s="257"/>
      <c r="O97" s="257"/>
      <c r="P97" s="257"/>
      <c r="Q97" s="257"/>
      <c r="R97" s="257"/>
      <c r="S97" s="257"/>
      <c r="T97" s="25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9" t="s">
        <v>1375</v>
      </c>
      <c r="AU97" s="259" t="s">
        <v>82</v>
      </c>
      <c r="AV97" s="14" t="s">
        <v>82</v>
      </c>
      <c r="AW97" s="14" t="s">
        <v>35</v>
      </c>
      <c r="AX97" s="14" t="s">
        <v>80</v>
      </c>
      <c r="AY97" s="259" t="s">
        <v>160</v>
      </c>
    </row>
    <row r="98" s="2" customFormat="1" ht="16.5" customHeight="1">
      <c r="A98" s="40"/>
      <c r="B98" s="41"/>
      <c r="C98" s="214" t="s">
        <v>189</v>
      </c>
      <c r="D98" s="214" t="s">
        <v>163</v>
      </c>
      <c r="E98" s="215" t="s">
        <v>2355</v>
      </c>
      <c r="F98" s="216" t="s">
        <v>2356</v>
      </c>
      <c r="G98" s="217" t="s">
        <v>1381</v>
      </c>
      <c r="H98" s="218">
        <v>250</v>
      </c>
      <c r="I98" s="219"/>
      <c r="J98" s="220">
        <f>ROUND(I98*H98,2)</f>
        <v>0</v>
      </c>
      <c r="K98" s="216" t="s">
        <v>1372</v>
      </c>
      <c r="L98" s="46"/>
      <c r="M98" s="221" t="s">
        <v>19</v>
      </c>
      <c r="N98" s="222" t="s">
        <v>44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0.11</v>
      </c>
      <c r="T98" s="224">
        <f>S98*H98</f>
        <v>27.5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167</v>
      </c>
      <c r="AT98" s="225" t="s">
        <v>163</v>
      </c>
      <c r="AU98" s="225" t="s">
        <v>82</v>
      </c>
      <c r="AY98" s="19" t="s">
        <v>160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80</v>
      </c>
      <c r="BK98" s="226">
        <f>ROUND(I98*H98,2)</f>
        <v>0</v>
      </c>
      <c r="BL98" s="19" t="s">
        <v>167</v>
      </c>
      <c r="BM98" s="225" t="s">
        <v>193</v>
      </c>
    </row>
    <row r="99" s="2" customFormat="1">
      <c r="A99" s="40"/>
      <c r="B99" s="41"/>
      <c r="C99" s="42"/>
      <c r="D99" s="237" t="s">
        <v>1373</v>
      </c>
      <c r="E99" s="42"/>
      <c r="F99" s="238" t="s">
        <v>2357</v>
      </c>
      <c r="G99" s="42"/>
      <c r="H99" s="42"/>
      <c r="I99" s="234"/>
      <c r="J99" s="42"/>
      <c r="K99" s="42"/>
      <c r="L99" s="46"/>
      <c r="M99" s="235"/>
      <c r="N99" s="236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1373</v>
      </c>
      <c r="AU99" s="19" t="s">
        <v>82</v>
      </c>
    </row>
    <row r="100" s="14" customFormat="1">
      <c r="A100" s="14"/>
      <c r="B100" s="249"/>
      <c r="C100" s="250"/>
      <c r="D100" s="232" t="s">
        <v>1375</v>
      </c>
      <c r="E100" s="251" t="s">
        <v>19</v>
      </c>
      <c r="F100" s="252" t="s">
        <v>2358</v>
      </c>
      <c r="G100" s="250"/>
      <c r="H100" s="253">
        <v>126</v>
      </c>
      <c r="I100" s="254"/>
      <c r="J100" s="250"/>
      <c r="K100" s="250"/>
      <c r="L100" s="255"/>
      <c r="M100" s="256"/>
      <c r="N100" s="257"/>
      <c r="O100" s="257"/>
      <c r="P100" s="257"/>
      <c r="Q100" s="257"/>
      <c r="R100" s="257"/>
      <c r="S100" s="257"/>
      <c r="T100" s="25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9" t="s">
        <v>1375</v>
      </c>
      <c r="AU100" s="259" t="s">
        <v>82</v>
      </c>
      <c r="AV100" s="14" t="s">
        <v>82</v>
      </c>
      <c r="AW100" s="14" t="s">
        <v>35</v>
      </c>
      <c r="AX100" s="14" t="s">
        <v>73</v>
      </c>
      <c r="AY100" s="259" t="s">
        <v>160</v>
      </c>
    </row>
    <row r="101" s="14" customFormat="1">
      <c r="A101" s="14"/>
      <c r="B101" s="249"/>
      <c r="C101" s="250"/>
      <c r="D101" s="232" t="s">
        <v>1375</v>
      </c>
      <c r="E101" s="251" t="s">
        <v>19</v>
      </c>
      <c r="F101" s="252" t="s">
        <v>2359</v>
      </c>
      <c r="G101" s="250"/>
      <c r="H101" s="253">
        <v>124</v>
      </c>
      <c r="I101" s="254"/>
      <c r="J101" s="250"/>
      <c r="K101" s="250"/>
      <c r="L101" s="255"/>
      <c r="M101" s="256"/>
      <c r="N101" s="257"/>
      <c r="O101" s="257"/>
      <c r="P101" s="257"/>
      <c r="Q101" s="257"/>
      <c r="R101" s="257"/>
      <c r="S101" s="257"/>
      <c r="T101" s="25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9" t="s">
        <v>1375</v>
      </c>
      <c r="AU101" s="259" t="s">
        <v>82</v>
      </c>
      <c r="AV101" s="14" t="s">
        <v>82</v>
      </c>
      <c r="AW101" s="14" t="s">
        <v>35</v>
      </c>
      <c r="AX101" s="14" t="s">
        <v>73</v>
      </c>
      <c r="AY101" s="259" t="s">
        <v>160</v>
      </c>
    </row>
    <row r="102" s="2" customFormat="1" ht="16.5" customHeight="1">
      <c r="A102" s="40"/>
      <c r="B102" s="41"/>
      <c r="C102" s="214" t="s">
        <v>227</v>
      </c>
      <c r="D102" s="214" t="s">
        <v>163</v>
      </c>
      <c r="E102" s="215" t="s">
        <v>2360</v>
      </c>
      <c r="F102" s="216" t="s">
        <v>2361</v>
      </c>
      <c r="G102" s="217" t="s">
        <v>1381</v>
      </c>
      <c r="H102" s="218">
        <v>100</v>
      </c>
      <c r="I102" s="219"/>
      <c r="J102" s="220">
        <f>ROUND(I102*H102,2)</f>
        <v>0</v>
      </c>
      <c r="K102" s="216" t="s">
        <v>1372</v>
      </c>
      <c r="L102" s="46"/>
      <c r="M102" s="221" t="s">
        <v>19</v>
      </c>
      <c r="N102" s="222" t="s">
        <v>44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0.11</v>
      </c>
      <c r="T102" s="224">
        <f>S102*H102</f>
        <v>11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167</v>
      </c>
      <c r="AT102" s="225" t="s">
        <v>163</v>
      </c>
      <c r="AU102" s="225" t="s">
        <v>82</v>
      </c>
      <c r="AY102" s="19" t="s">
        <v>160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80</v>
      </c>
      <c r="BK102" s="226">
        <f>ROUND(I102*H102,2)</f>
        <v>0</v>
      </c>
      <c r="BL102" s="19" t="s">
        <v>167</v>
      </c>
      <c r="BM102" s="225" t="s">
        <v>200</v>
      </c>
    </row>
    <row r="103" s="2" customFormat="1">
      <c r="A103" s="40"/>
      <c r="B103" s="41"/>
      <c r="C103" s="42"/>
      <c r="D103" s="237" t="s">
        <v>1373</v>
      </c>
      <c r="E103" s="42"/>
      <c r="F103" s="238" t="s">
        <v>2362</v>
      </c>
      <c r="G103" s="42"/>
      <c r="H103" s="42"/>
      <c r="I103" s="234"/>
      <c r="J103" s="42"/>
      <c r="K103" s="42"/>
      <c r="L103" s="46"/>
      <c r="M103" s="235"/>
      <c r="N103" s="236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1373</v>
      </c>
      <c r="AU103" s="19" t="s">
        <v>82</v>
      </c>
    </row>
    <row r="104" s="13" customFormat="1">
      <c r="A104" s="13"/>
      <c r="B104" s="239"/>
      <c r="C104" s="240"/>
      <c r="D104" s="232" t="s">
        <v>1375</v>
      </c>
      <c r="E104" s="241" t="s">
        <v>19</v>
      </c>
      <c r="F104" s="242" t="s">
        <v>2363</v>
      </c>
      <c r="G104" s="240"/>
      <c r="H104" s="241" t="s">
        <v>19</v>
      </c>
      <c r="I104" s="243"/>
      <c r="J104" s="240"/>
      <c r="K104" s="240"/>
      <c r="L104" s="244"/>
      <c r="M104" s="245"/>
      <c r="N104" s="246"/>
      <c r="O104" s="246"/>
      <c r="P104" s="246"/>
      <c r="Q104" s="246"/>
      <c r="R104" s="246"/>
      <c r="S104" s="246"/>
      <c r="T104" s="24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8" t="s">
        <v>1375</v>
      </c>
      <c r="AU104" s="248" t="s">
        <v>82</v>
      </c>
      <c r="AV104" s="13" t="s">
        <v>80</v>
      </c>
      <c r="AW104" s="13" t="s">
        <v>35</v>
      </c>
      <c r="AX104" s="13" t="s">
        <v>73</v>
      </c>
      <c r="AY104" s="248" t="s">
        <v>160</v>
      </c>
    </row>
    <row r="105" s="14" customFormat="1">
      <c r="A105" s="14"/>
      <c r="B105" s="249"/>
      <c r="C105" s="250"/>
      <c r="D105" s="232" t="s">
        <v>1375</v>
      </c>
      <c r="E105" s="251" t="s">
        <v>19</v>
      </c>
      <c r="F105" s="252" t="s">
        <v>2354</v>
      </c>
      <c r="G105" s="250"/>
      <c r="H105" s="253">
        <v>100</v>
      </c>
      <c r="I105" s="254"/>
      <c r="J105" s="250"/>
      <c r="K105" s="250"/>
      <c r="L105" s="255"/>
      <c r="M105" s="256"/>
      <c r="N105" s="257"/>
      <c r="O105" s="257"/>
      <c r="P105" s="257"/>
      <c r="Q105" s="257"/>
      <c r="R105" s="257"/>
      <c r="S105" s="257"/>
      <c r="T105" s="25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9" t="s">
        <v>1375</v>
      </c>
      <c r="AU105" s="259" t="s">
        <v>82</v>
      </c>
      <c r="AV105" s="14" t="s">
        <v>82</v>
      </c>
      <c r="AW105" s="14" t="s">
        <v>35</v>
      </c>
      <c r="AX105" s="14" t="s">
        <v>80</v>
      </c>
      <c r="AY105" s="259" t="s">
        <v>160</v>
      </c>
    </row>
    <row r="106" s="2" customFormat="1" ht="16.5" customHeight="1">
      <c r="A106" s="40"/>
      <c r="B106" s="41"/>
      <c r="C106" s="214" t="s">
        <v>82</v>
      </c>
      <c r="D106" s="214" t="s">
        <v>163</v>
      </c>
      <c r="E106" s="215" t="s">
        <v>2364</v>
      </c>
      <c r="F106" s="216" t="s">
        <v>2365</v>
      </c>
      <c r="G106" s="217" t="s">
        <v>1381</v>
      </c>
      <c r="H106" s="218">
        <v>342</v>
      </c>
      <c r="I106" s="219"/>
      <c r="J106" s="220">
        <f>ROUND(I106*H106,2)</f>
        <v>0</v>
      </c>
      <c r="K106" s="216" t="s">
        <v>1372</v>
      </c>
      <c r="L106" s="46"/>
      <c r="M106" s="221" t="s">
        <v>19</v>
      </c>
      <c r="N106" s="222" t="s">
        <v>44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167</v>
      </c>
      <c r="AT106" s="225" t="s">
        <v>163</v>
      </c>
      <c r="AU106" s="225" t="s">
        <v>82</v>
      </c>
      <c r="AY106" s="19" t="s">
        <v>160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80</v>
      </c>
      <c r="BK106" s="226">
        <f>ROUND(I106*H106,2)</f>
        <v>0</v>
      </c>
      <c r="BL106" s="19" t="s">
        <v>167</v>
      </c>
      <c r="BM106" s="225" t="s">
        <v>211</v>
      </c>
    </row>
    <row r="107" s="2" customFormat="1">
      <c r="A107" s="40"/>
      <c r="B107" s="41"/>
      <c r="C107" s="42"/>
      <c r="D107" s="237" t="s">
        <v>1373</v>
      </c>
      <c r="E107" s="42"/>
      <c r="F107" s="238" t="s">
        <v>2366</v>
      </c>
      <c r="G107" s="42"/>
      <c r="H107" s="42"/>
      <c r="I107" s="234"/>
      <c r="J107" s="42"/>
      <c r="K107" s="42"/>
      <c r="L107" s="46"/>
      <c r="M107" s="235"/>
      <c r="N107" s="236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1373</v>
      </c>
      <c r="AU107" s="19" t="s">
        <v>82</v>
      </c>
    </row>
    <row r="108" s="13" customFormat="1">
      <c r="A108" s="13"/>
      <c r="B108" s="239"/>
      <c r="C108" s="240"/>
      <c r="D108" s="232" t="s">
        <v>1375</v>
      </c>
      <c r="E108" s="241" t="s">
        <v>19</v>
      </c>
      <c r="F108" s="242" t="s">
        <v>2367</v>
      </c>
      <c r="G108" s="240"/>
      <c r="H108" s="241" t="s">
        <v>19</v>
      </c>
      <c r="I108" s="243"/>
      <c r="J108" s="240"/>
      <c r="K108" s="240"/>
      <c r="L108" s="244"/>
      <c r="M108" s="245"/>
      <c r="N108" s="246"/>
      <c r="O108" s="246"/>
      <c r="P108" s="246"/>
      <c r="Q108" s="246"/>
      <c r="R108" s="246"/>
      <c r="S108" s="246"/>
      <c r="T108" s="24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8" t="s">
        <v>1375</v>
      </c>
      <c r="AU108" s="248" t="s">
        <v>82</v>
      </c>
      <c r="AV108" s="13" t="s">
        <v>80</v>
      </c>
      <c r="AW108" s="13" t="s">
        <v>35</v>
      </c>
      <c r="AX108" s="13" t="s">
        <v>73</v>
      </c>
      <c r="AY108" s="248" t="s">
        <v>160</v>
      </c>
    </row>
    <row r="109" s="14" customFormat="1">
      <c r="A109" s="14"/>
      <c r="B109" s="249"/>
      <c r="C109" s="250"/>
      <c r="D109" s="232" t="s">
        <v>1375</v>
      </c>
      <c r="E109" s="251" t="s">
        <v>19</v>
      </c>
      <c r="F109" s="252" t="s">
        <v>2368</v>
      </c>
      <c r="G109" s="250"/>
      <c r="H109" s="253">
        <v>206</v>
      </c>
      <c r="I109" s="254"/>
      <c r="J109" s="250"/>
      <c r="K109" s="250"/>
      <c r="L109" s="255"/>
      <c r="M109" s="256"/>
      <c r="N109" s="257"/>
      <c r="O109" s="257"/>
      <c r="P109" s="257"/>
      <c r="Q109" s="257"/>
      <c r="R109" s="257"/>
      <c r="S109" s="257"/>
      <c r="T109" s="25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9" t="s">
        <v>1375</v>
      </c>
      <c r="AU109" s="259" t="s">
        <v>82</v>
      </c>
      <c r="AV109" s="14" t="s">
        <v>82</v>
      </c>
      <c r="AW109" s="14" t="s">
        <v>35</v>
      </c>
      <c r="AX109" s="14" t="s">
        <v>73</v>
      </c>
      <c r="AY109" s="259" t="s">
        <v>160</v>
      </c>
    </row>
    <row r="110" s="13" customFormat="1">
      <c r="A110" s="13"/>
      <c r="B110" s="239"/>
      <c r="C110" s="240"/>
      <c r="D110" s="232" t="s">
        <v>1375</v>
      </c>
      <c r="E110" s="241" t="s">
        <v>19</v>
      </c>
      <c r="F110" s="242" t="s">
        <v>2369</v>
      </c>
      <c r="G110" s="240"/>
      <c r="H110" s="241" t="s">
        <v>19</v>
      </c>
      <c r="I110" s="243"/>
      <c r="J110" s="240"/>
      <c r="K110" s="240"/>
      <c r="L110" s="244"/>
      <c r="M110" s="245"/>
      <c r="N110" s="246"/>
      <c r="O110" s="246"/>
      <c r="P110" s="246"/>
      <c r="Q110" s="246"/>
      <c r="R110" s="246"/>
      <c r="S110" s="246"/>
      <c r="T110" s="24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8" t="s">
        <v>1375</v>
      </c>
      <c r="AU110" s="248" t="s">
        <v>82</v>
      </c>
      <c r="AV110" s="13" t="s">
        <v>80</v>
      </c>
      <c r="AW110" s="13" t="s">
        <v>35</v>
      </c>
      <c r="AX110" s="13" t="s">
        <v>73</v>
      </c>
      <c r="AY110" s="248" t="s">
        <v>160</v>
      </c>
    </row>
    <row r="111" s="14" customFormat="1">
      <c r="A111" s="14"/>
      <c r="B111" s="249"/>
      <c r="C111" s="250"/>
      <c r="D111" s="232" t="s">
        <v>1375</v>
      </c>
      <c r="E111" s="251" t="s">
        <v>19</v>
      </c>
      <c r="F111" s="252" t="s">
        <v>2359</v>
      </c>
      <c r="G111" s="250"/>
      <c r="H111" s="253">
        <v>124</v>
      </c>
      <c r="I111" s="254"/>
      <c r="J111" s="250"/>
      <c r="K111" s="250"/>
      <c r="L111" s="255"/>
      <c r="M111" s="256"/>
      <c r="N111" s="257"/>
      <c r="O111" s="257"/>
      <c r="P111" s="257"/>
      <c r="Q111" s="257"/>
      <c r="R111" s="257"/>
      <c r="S111" s="257"/>
      <c r="T111" s="25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9" t="s">
        <v>1375</v>
      </c>
      <c r="AU111" s="259" t="s">
        <v>82</v>
      </c>
      <c r="AV111" s="14" t="s">
        <v>82</v>
      </c>
      <c r="AW111" s="14" t="s">
        <v>35</v>
      </c>
      <c r="AX111" s="14" t="s">
        <v>73</v>
      </c>
      <c r="AY111" s="259" t="s">
        <v>160</v>
      </c>
    </row>
    <row r="112" s="13" customFormat="1">
      <c r="A112" s="13"/>
      <c r="B112" s="239"/>
      <c r="C112" s="240"/>
      <c r="D112" s="232" t="s">
        <v>1375</v>
      </c>
      <c r="E112" s="241" t="s">
        <v>19</v>
      </c>
      <c r="F112" s="242" t="s">
        <v>2370</v>
      </c>
      <c r="G112" s="240"/>
      <c r="H112" s="241" t="s">
        <v>19</v>
      </c>
      <c r="I112" s="243"/>
      <c r="J112" s="240"/>
      <c r="K112" s="240"/>
      <c r="L112" s="244"/>
      <c r="M112" s="245"/>
      <c r="N112" s="246"/>
      <c r="O112" s="246"/>
      <c r="P112" s="246"/>
      <c r="Q112" s="246"/>
      <c r="R112" s="246"/>
      <c r="S112" s="246"/>
      <c r="T112" s="24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8" t="s">
        <v>1375</v>
      </c>
      <c r="AU112" s="248" t="s">
        <v>82</v>
      </c>
      <c r="AV112" s="13" t="s">
        <v>80</v>
      </c>
      <c r="AW112" s="13" t="s">
        <v>35</v>
      </c>
      <c r="AX112" s="13" t="s">
        <v>73</v>
      </c>
      <c r="AY112" s="248" t="s">
        <v>160</v>
      </c>
    </row>
    <row r="113" s="14" customFormat="1">
      <c r="A113" s="14"/>
      <c r="B113" s="249"/>
      <c r="C113" s="250"/>
      <c r="D113" s="232" t="s">
        <v>1375</v>
      </c>
      <c r="E113" s="251" t="s">
        <v>19</v>
      </c>
      <c r="F113" s="252" t="s">
        <v>2371</v>
      </c>
      <c r="G113" s="250"/>
      <c r="H113" s="253">
        <v>12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9" t="s">
        <v>1375</v>
      </c>
      <c r="AU113" s="259" t="s">
        <v>82</v>
      </c>
      <c r="AV113" s="14" t="s">
        <v>82</v>
      </c>
      <c r="AW113" s="14" t="s">
        <v>35</v>
      </c>
      <c r="AX113" s="14" t="s">
        <v>73</v>
      </c>
      <c r="AY113" s="259" t="s">
        <v>160</v>
      </c>
    </row>
    <row r="114" s="15" customFormat="1">
      <c r="A114" s="15"/>
      <c r="B114" s="260"/>
      <c r="C114" s="261"/>
      <c r="D114" s="232" t="s">
        <v>1375</v>
      </c>
      <c r="E114" s="262" t="s">
        <v>19</v>
      </c>
      <c r="F114" s="263" t="s">
        <v>1377</v>
      </c>
      <c r="G114" s="261"/>
      <c r="H114" s="264">
        <v>342</v>
      </c>
      <c r="I114" s="265"/>
      <c r="J114" s="261"/>
      <c r="K114" s="261"/>
      <c r="L114" s="266"/>
      <c r="M114" s="267"/>
      <c r="N114" s="268"/>
      <c r="O114" s="268"/>
      <c r="P114" s="268"/>
      <c r="Q114" s="268"/>
      <c r="R114" s="268"/>
      <c r="S114" s="268"/>
      <c r="T114" s="26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70" t="s">
        <v>1375</v>
      </c>
      <c r="AU114" s="270" t="s">
        <v>82</v>
      </c>
      <c r="AV114" s="15" t="s">
        <v>167</v>
      </c>
      <c r="AW114" s="15" t="s">
        <v>35</v>
      </c>
      <c r="AX114" s="15" t="s">
        <v>80</v>
      </c>
      <c r="AY114" s="270" t="s">
        <v>160</v>
      </c>
    </row>
    <row r="115" s="2" customFormat="1" ht="16.5" customHeight="1">
      <c r="A115" s="40"/>
      <c r="B115" s="41"/>
      <c r="C115" s="214" t="s">
        <v>80</v>
      </c>
      <c r="D115" s="214" t="s">
        <v>163</v>
      </c>
      <c r="E115" s="215" t="s">
        <v>2372</v>
      </c>
      <c r="F115" s="216" t="s">
        <v>2373</v>
      </c>
      <c r="G115" s="217" t="s">
        <v>1381</v>
      </c>
      <c r="H115" s="218">
        <v>112</v>
      </c>
      <c r="I115" s="219"/>
      <c r="J115" s="220">
        <f>ROUND(I115*H115,2)</f>
        <v>0</v>
      </c>
      <c r="K115" s="216" t="s">
        <v>1372</v>
      </c>
      <c r="L115" s="46"/>
      <c r="M115" s="221" t="s">
        <v>19</v>
      </c>
      <c r="N115" s="222" t="s">
        <v>44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167</v>
      </c>
      <c r="AT115" s="225" t="s">
        <v>163</v>
      </c>
      <c r="AU115" s="225" t="s">
        <v>82</v>
      </c>
      <c r="AY115" s="19" t="s">
        <v>160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80</v>
      </c>
      <c r="BK115" s="226">
        <f>ROUND(I115*H115,2)</f>
        <v>0</v>
      </c>
      <c r="BL115" s="19" t="s">
        <v>167</v>
      </c>
      <c r="BM115" s="225" t="s">
        <v>207</v>
      </c>
    </row>
    <row r="116" s="2" customFormat="1">
      <c r="A116" s="40"/>
      <c r="B116" s="41"/>
      <c r="C116" s="42"/>
      <c r="D116" s="237" t="s">
        <v>1373</v>
      </c>
      <c r="E116" s="42"/>
      <c r="F116" s="238" t="s">
        <v>2374</v>
      </c>
      <c r="G116" s="42"/>
      <c r="H116" s="42"/>
      <c r="I116" s="234"/>
      <c r="J116" s="42"/>
      <c r="K116" s="42"/>
      <c r="L116" s="46"/>
      <c r="M116" s="235"/>
      <c r="N116" s="236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1373</v>
      </c>
      <c r="AU116" s="19" t="s">
        <v>82</v>
      </c>
    </row>
    <row r="117" s="13" customFormat="1">
      <c r="A117" s="13"/>
      <c r="B117" s="239"/>
      <c r="C117" s="240"/>
      <c r="D117" s="232" t="s">
        <v>1375</v>
      </c>
      <c r="E117" s="241" t="s">
        <v>19</v>
      </c>
      <c r="F117" s="242" t="s">
        <v>2369</v>
      </c>
      <c r="G117" s="240"/>
      <c r="H117" s="241" t="s">
        <v>19</v>
      </c>
      <c r="I117" s="243"/>
      <c r="J117" s="240"/>
      <c r="K117" s="240"/>
      <c r="L117" s="244"/>
      <c r="M117" s="245"/>
      <c r="N117" s="246"/>
      <c r="O117" s="246"/>
      <c r="P117" s="246"/>
      <c r="Q117" s="246"/>
      <c r="R117" s="246"/>
      <c r="S117" s="246"/>
      <c r="T117" s="24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8" t="s">
        <v>1375</v>
      </c>
      <c r="AU117" s="248" t="s">
        <v>82</v>
      </c>
      <c r="AV117" s="13" t="s">
        <v>80</v>
      </c>
      <c r="AW117" s="13" t="s">
        <v>35</v>
      </c>
      <c r="AX117" s="13" t="s">
        <v>73</v>
      </c>
      <c r="AY117" s="248" t="s">
        <v>160</v>
      </c>
    </row>
    <row r="118" s="14" customFormat="1">
      <c r="A118" s="14"/>
      <c r="B118" s="249"/>
      <c r="C118" s="250"/>
      <c r="D118" s="232" t="s">
        <v>1375</v>
      </c>
      <c r="E118" s="251" t="s">
        <v>19</v>
      </c>
      <c r="F118" s="252" t="s">
        <v>2354</v>
      </c>
      <c r="G118" s="250"/>
      <c r="H118" s="253">
        <v>100</v>
      </c>
      <c r="I118" s="254"/>
      <c r="J118" s="250"/>
      <c r="K118" s="250"/>
      <c r="L118" s="255"/>
      <c r="M118" s="256"/>
      <c r="N118" s="257"/>
      <c r="O118" s="257"/>
      <c r="P118" s="257"/>
      <c r="Q118" s="257"/>
      <c r="R118" s="257"/>
      <c r="S118" s="257"/>
      <c r="T118" s="25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9" t="s">
        <v>1375</v>
      </c>
      <c r="AU118" s="259" t="s">
        <v>82</v>
      </c>
      <c r="AV118" s="14" t="s">
        <v>82</v>
      </c>
      <c r="AW118" s="14" t="s">
        <v>35</v>
      </c>
      <c r="AX118" s="14" t="s">
        <v>73</v>
      </c>
      <c r="AY118" s="259" t="s">
        <v>160</v>
      </c>
    </row>
    <row r="119" s="13" customFormat="1">
      <c r="A119" s="13"/>
      <c r="B119" s="239"/>
      <c r="C119" s="240"/>
      <c r="D119" s="232" t="s">
        <v>1375</v>
      </c>
      <c r="E119" s="241" t="s">
        <v>19</v>
      </c>
      <c r="F119" s="242" t="s">
        <v>2370</v>
      </c>
      <c r="G119" s="240"/>
      <c r="H119" s="241" t="s">
        <v>19</v>
      </c>
      <c r="I119" s="243"/>
      <c r="J119" s="240"/>
      <c r="K119" s="240"/>
      <c r="L119" s="244"/>
      <c r="M119" s="245"/>
      <c r="N119" s="246"/>
      <c r="O119" s="246"/>
      <c r="P119" s="246"/>
      <c r="Q119" s="246"/>
      <c r="R119" s="246"/>
      <c r="S119" s="246"/>
      <c r="T119" s="24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8" t="s">
        <v>1375</v>
      </c>
      <c r="AU119" s="248" t="s">
        <v>82</v>
      </c>
      <c r="AV119" s="13" t="s">
        <v>80</v>
      </c>
      <c r="AW119" s="13" t="s">
        <v>35</v>
      </c>
      <c r="AX119" s="13" t="s">
        <v>73</v>
      </c>
      <c r="AY119" s="248" t="s">
        <v>160</v>
      </c>
    </row>
    <row r="120" s="14" customFormat="1">
      <c r="A120" s="14"/>
      <c r="B120" s="249"/>
      <c r="C120" s="250"/>
      <c r="D120" s="232" t="s">
        <v>1375</v>
      </c>
      <c r="E120" s="251" t="s">
        <v>19</v>
      </c>
      <c r="F120" s="252" t="s">
        <v>2371</v>
      </c>
      <c r="G120" s="250"/>
      <c r="H120" s="253">
        <v>12</v>
      </c>
      <c r="I120" s="254"/>
      <c r="J120" s="250"/>
      <c r="K120" s="250"/>
      <c r="L120" s="255"/>
      <c r="M120" s="256"/>
      <c r="N120" s="257"/>
      <c r="O120" s="257"/>
      <c r="P120" s="257"/>
      <c r="Q120" s="257"/>
      <c r="R120" s="257"/>
      <c r="S120" s="257"/>
      <c r="T120" s="25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9" t="s">
        <v>1375</v>
      </c>
      <c r="AU120" s="259" t="s">
        <v>82</v>
      </c>
      <c r="AV120" s="14" t="s">
        <v>82</v>
      </c>
      <c r="AW120" s="14" t="s">
        <v>35</v>
      </c>
      <c r="AX120" s="14" t="s">
        <v>73</v>
      </c>
      <c r="AY120" s="259" t="s">
        <v>160</v>
      </c>
    </row>
    <row r="121" s="15" customFormat="1">
      <c r="A121" s="15"/>
      <c r="B121" s="260"/>
      <c r="C121" s="261"/>
      <c r="D121" s="232" t="s">
        <v>1375</v>
      </c>
      <c r="E121" s="262" t="s">
        <v>19</v>
      </c>
      <c r="F121" s="263" t="s">
        <v>1377</v>
      </c>
      <c r="G121" s="261"/>
      <c r="H121" s="264">
        <v>112</v>
      </c>
      <c r="I121" s="265"/>
      <c r="J121" s="261"/>
      <c r="K121" s="261"/>
      <c r="L121" s="266"/>
      <c r="M121" s="267"/>
      <c r="N121" s="268"/>
      <c r="O121" s="268"/>
      <c r="P121" s="268"/>
      <c r="Q121" s="268"/>
      <c r="R121" s="268"/>
      <c r="S121" s="268"/>
      <c r="T121" s="269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70" t="s">
        <v>1375</v>
      </c>
      <c r="AU121" s="270" t="s">
        <v>82</v>
      </c>
      <c r="AV121" s="15" t="s">
        <v>167</v>
      </c>
      <c r="AW121" s="15" t="s">
        <v>35</v>
      </c>
      <c r="AX121" s="15" t="s">
        <v>80</v>
      </c>
      <c r="AY121" s="270" t="s">
        <v>160</v>
      </c>
    </row>
    <row r="122" s="2" customFormat="1" ht="21.75" customHeight="1">
      <c r="A122" s="40"/>
      <c r="B122" s="41"/>
      <c r="C122" s="214" t="s">
        <v>231</v>
      </c>
      <c r="D122" s="214" t="s">
        <v>163</v>
      </c>
      <c r="E122" s="215" t="s">
        <v>2375</v>
      </c>
      <c r="F122" s="216" t="s">
        <v>2376</v>
      </c>
      <c r="G122" s="217" t="s">
        <v>1381</v>
      </c>
      <c r="H122" s="218">
        <v>450</v>
      </c>
      <c r="I122" s="219"/>
      <c r="J122" s="220">
        <f>ROUND(I122*H122,2)</f>
        <v>0</v>
      </c>
      <c r="K122" s="216" t="s">
        <v>1372</v>
      </c>
      <c r="L122" s="46"/>
      <c r="M122" s="221" t="s">
        <v>19</v>
      </c>
      <c r="N122" s="222" t="s">
        <v>44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0.074999999999999997</v>
      </c>
      <c r="T122" s="224">
        <f>S122*H122</f>
        <v>33.75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167</v>
      </c>
      <c r="AT122" s="225" t="s">
        <v>163</v>
      </c>
      <c r="AU122" s="225" t="s">
        <v>82</v>
      </c>
      <c r="AY122" s="19" t="s">
        <v>160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80</v>
      </c>
      <c r="BK122" s="226">
        <f>ROUND(I122*H122,2)</f>
        <v>0</v>
      </c>
      <c r="BL122" s="19" t="s">
        <v>167</v>
      </c>
      <c r="BM122" s="225" t="s">
        <v>204</v>
      </c>
    </row>
    <row r="123" s="2" customFormat="1">
      <c r="A123" s="40"/>
      <c r="B123" s="41"/>
      <c r="C123" s="42"/>
      <c r="D123" s="237" t="s">
        <v>1373</v>
      </c>
      <c r="E123" s="42"/>
      <c r="F123" s="238" t="s">
        <v>2377</v>
      </c>
      <c r="G123" s="42"/>
      <c r="H123" s="42"/>
      <c r="I123" s="234"/>
      <c r="J123" s="42"/>
      <c r="K123" s="42"/>
      <c r="L123" s="46"/>
      <c r="M123" s="235"/>
      <c r="N123" s="236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1373</v>
      </c>
      <c r="AU123" s="19" t="s">
        <v>82</v>
      </c>
    </row>
    <row r="124" s="14" customFormat="1">
      <c r="A124" s="14"/>
      <c r="B124" s="249"/>
      <c r="C124" s="250"/>
      <c r="D124" s="232" t="s">
        <v>1375</v>
      </c>
      <c r="E124" s="251" t="s">
        <v>19</v>
      </c>
      <c r="F124" s="252" t="s">
        <v>2378</v>
      </c>
      <c r="G124" s="250"/>
      <c r="H124" s="253">
        <v>450</v>
      </c>
      <c r="I124" s="254"/>
      <c r="J124" s="250"/>
      <c r="K124" s="250"/>
      <c r="L124" s="255"/>
      <c r="M124" s="256"/>
      <c r="N124" s="257"/>
      <c r="O124" s="257"/>
      <c r="P124" s="257"/>
      <c r="Q124" s="257"/>
      <c r="R124" s="257"/>
      <c r="S124" s="257"/>
      <c r="T124" s="25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9" t="s">
        <v>1375</v>
      </c>
      <c r="AU124" s="259" t="s">
        <v>82</v>
      </c>
      <c r="AV124" s="14" t="s">
        <v>82</v>
      </c>
      <c r="AW124" s="14" t="s">
        <v>35</v>
      </c>
      <c r="AX124" s="14" t="s">
        <v>80</v>
      </c>
      <c r="AY124" s="259" t="s">
        <v>160</v>
      </c>
    </row>
    <row r="125" s="2" customFormat="1" ht="21.75" customHeight="1">
      <c r="A125" s="40"/>
      <c r="B125" s="41"/>
      <c r="C125" s="214" t="s">
        <v>176</v>
      </c>
      <c r="D125" s="214" t="s">
        <v>163</v>
      </c>
      <c r="E125" s="215" t="s">
        <v>2379</v>
      </c>
      <c r="F125" s="216" t="s">
        <v>2380</v>
      </c>
      <c r="G125" s="217" t="s">
        <v>1381</v>
      </c>
      <c r="H125" s="218">
        <v>160</v>
      </c>
      <c r="I125" s="219"/>
      <c r="J125" s="220">
        <f>ROUND(I125*H125,2)</f>
        <v>0</v>
      </c>
      <c r="K125" s="216" t="s">
        <v>1372</v>
      </c>
      <c r="L125" s="46"/>
      <c r="M125" s="221" t="s">
        <v>19</v>
      </c>
      <c r="N125" s="222" t="s">
        <v>44</v>
      </c>
      <c r="O125" s="86"/>
      <c r="P125" s="223">
        <f>O125*H125</f>
        <v>0</v>
      </c>
      <c r="Q125" s="223">
        <v>0.0015299999999999999</v>
      </c>
      <c r="R125" s="223">
        <f>Q125*H125</f>
        <v>0.24479999999999999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167</v>
      </c>
      <c r="AT125" s="225" t="s">
        <v>163</v>
      </c>
      <c r="AU125" s="225" t="s">
        <v>82</v>
      </c>
      <c r="AY125" s="19" t="s">
        <v>160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80</v>
      </c>
      <c r="BK125" s="226">
        <f>ROUND(I125*H125,2)</f>
        <v>0</v>
      </c>
      <c r="BL125" s="19" t="s">
        <v>167</v>
      </c>
      <c r="BM125" s="225" t="s">
        <v>190</v>
      </c>
    </row>
    <row r="126" s="2" customFormat="1">
      <c r="A126" s="40"/>
      <c r="B126" s="41"/>
      <c r="C126" s="42"/>
      <c r="D126" s="237" t="s">
        <v>1373</v>
      </c>
      <c r="E126" s="42"/>
      <c r="F126" s="238" t="s">
        <v>2381</v>
      </c>
      <c r="G126" s="42"/>
      <c r="H126" s="42"/>
      <c r="I126" s="234"/>
      <c r="J126" s="42"/>
      <c r="K126" s="42"/>
      <c r="L126" s="46"/>
      <c r="M126" s="235"/>
      <c r="N126" s="236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1373</v>
      </c>
      <c r="AU126" s="19" t="s">
        <v>82</v>
      </c>
    </row>
    <row r="127" s="14" customFormat="1">
      <c r="A127" s="14"/>
      <c r="B127" s="249"/>
      <c r="C127" s="250"/>
      <c r="D127" s="232" t="s">
        <v>1375</v>
      </c>
      <c r="E127" s="251" t="s">
        <v>19</v>
      </c>
      <c r="F127" s="252" t="s">
        <v>2382</v>
      </c>
      <c r="G127" s="250"/>
      <c r="H127" s="253">
        <v>160</v>
      </c>
      <c r="I127" s="254"/>
      <c r="J127" s="250"/>
      <c r="K127" s="250"/>
      <c r="L127" s="255"/>
      <c r="M127" s="256"/>
      <c r="N127" s="257"/>
      <c r="O127" s="257"/>
      <c r="P127" s="257"/>
      <c r="Q127" s="257"/>
      <c r="R127" s="257"/>
      <c r="S127" s="257"/>
      <c r="T127" s="25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9" t="s">
        <v>1375</v>
      </c>
      <c r="AU127" s="259" t="s">
        <v>82</v>
      </c>
      <c r="AV127" s="14" t="s">
        <v>82</v>
      </c>
      <c r="AW127" s="14" t="s">
        <v>35</v>
      </c>
      <c r="AX127" s="14" t="s">
        <v>73</v>
      </c>
      <c r="AY127" s="259" t="s">
        <v>160</v>
      </c>
    </row>
    <row r="128" s="15" customFormat="1">
      <c r="A128" s="15"/>
      <c r="B128" s="260"/>
      <c r="C128" s="261"/>
      <c r="D128" s="232" t="s">
        <v>1375</v>
      </c>
      <c r="E128" s="262" t="s">
        <v>19</v>
      </c>
      <c r="F128" s="263" t="s">
        <v>1377</v>
      </c>
      <c r="G128" s="261"/>
      <c r="H128" s="264">
        <v>160</v>
      </c>
      <c r="I128" s="265"/>
      <c r="J128" s="261"/>
      <c r="K128" s="261"/>
      <c r="L128" s="266"/>
      <c r="M128" s="267"/>
      <c r="N128" s="268"/>
      <c r="O128" s="268"/>
      <c r="P128" s="268"/>
      <c r="Q128" s="268"/>
      <c r="R128" s="268"/>
      <c r="S128" s="268"/>
      <c r="T128" s="269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0" t="s">
        <v>1375</v>
      </c>
      <c r="AU128" s="270" t="s">
        <v>82</v>
      </c>
      <c r="AV128" s="15" t="s">
        <v>167</v>
      </c>
      <c r="AW128" s="15" t="s">
        <v>35</v>
      </c>
      <c r="AX128" s="15" t="s">
        <v>80</v>
      </c>
      <c r="AY128" s="270" t="s">
        <v>160</v>
      </c>
    </row>
    <row r="129" s="2" customFormat="1" ht="16.5" customHeight="1">
      <c r="A129" s="40"/>
      <c r="B129" s="41"/>
      <c r="C129" s="214" t="s">
        <v>8</v>
      </c>
      <c r="D129" s="214" t="s">
        <v>163</v>
      </c>
      <c r="E129" s="215" t="s">
        <v>2383</v>
      </c>
      <c r="F129" s="216" t="s">
        <v>2384</v>
      </c>
      <c r="G129" s="217" t="s">
        <v>1381</v>
      </c>
      <c r="H129" s="218">
        <v>450</v>
      </c>
      <c r="I129" s="219"/>
      <c r="J129" s="220">
        <f>ROUND(I129*H129,2)</f>
        <v>0</v>
      </c>
      <c r="K129" s="216" t="s">
        <v>19</v>
      </c>
      <c r="L129" s="46"/>
      <c r="M129" s="221" t="s">
        <v>19</v>
      </c>
      <c r="N129" s="222" t="s">
        <v>44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167</v>
      </c>
      <c r="AT129" s="225" t="s">
        <v>163</v>
      </c>
      <c r="AU129" s="225" t="s">
        <v>82</v>
      </c>
      <c r="AY129" s="19" t="s">
        <v>160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80</v>
      </c>
      <c r="BK129" s="226">
        <f>ROUND(I129*H129,2)</f>
        <v>0</v>
      </c>
      <c r="BL129" s="19" t="s">
        <v>167</v>
      </c>
      <c r="BM129" s="225" t="s">
        <v>8</v>
      </c>
    </row>
    <row r="130" s="14" customFormat="1">
      <c r="A130" s="14"/>
      <c r="B130" s="249"/>
      <c r="C130" s="250"/>
      <c r="D130" s="232" t="s">
        <v>1375</v>
      </c>
      <c r="E130" s="251" t="s">
        <v>19</v>
      </c>
      <c r="F130" s="252" t="s">
        <v>2378</v>
      </c>
      <c r="G130" s="250"/>
      <c r="H130" s="253">
        <v>450</v>
      </c>
      <c r="I130" s="254"/>
      <c r="J130" s="250"/>
      <c r="K130" s="250"/>
      <c r="L130" s="255"/>
      <c r="M130" s="256"/>
      <c r="N130" s="257"/>
      <c r="O130" s="257"/>
      <c r="P130" s="257"/>
      <c r="Q130" s="257"/>
      <c r="R130" s="257"/>
      <c r="S130" s="257"/>
      <c r="T130" s="25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9" t="s">
        <v>1375</v>
      </c>
      <c r="AU130" s="259" t="s">
        <v>82</v>
      </c>
      <c r="AV130" s="14" t="s">
        <v>82</v>
      </c>
      <c r="AW130" s="14" t="s">
        <v>35</v>
      </c>
      <c r="AX130" s="14" t="s">
        <v>73</v>
      </c>
      <c r="AY130" s="259" t="s">
        <v>160</v>
      </c>
    </row>
    <row r="131" s="15" customFormat="1">
      <c r="A131" s="15"/>
      <c r="B131" s="260"/>
      <c r="C131" s="261"/>
      <c r="D131" s="232" t="s">
        <v>1375</v>
      </c>
      <c r="E131" s="262" t="s">
        <v>19</v>
      </c>
      <c r="F131" s="263" t="s">
        <v>1377</v>
      </c>
      <c r="G131" s="261"/>
      <c r="H131" s="264">
        <v>450</v>
      </c>
      <c r="I131" s="265"/>
      <c r="J131" s="261"/>
      <c r="K131" s="261"/>
      <c r="L131" s="266"/>
      <c r="M131" s="267"/>
      <c r="N131" s="268"/>
      <c r="O131" s="268"/>
      <c r="P131" s="268"/>
      <c r="Q131" s="268"/>
      <c r="R131" s="268"/>
      <c r="S131" s="268"/>
      <c r="T131" s="269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0" t="s">
        <v>1375</v>
      </c>
      <c r="AU131" s="270" t="s">
        <v>82</v>
      </c>
      <c r="AV131" s="15" t="s">
        <v>167</v>
      </c>
      <c r="AW131" s="15" t="s">
        <v>35</v>
      </c>
      <c r="AX131" s="15" t="s">
        <v>80</v>
      </c>
      <c r="AY131" s="270" t="s">
        <v>160</v>
      </c>
    </row>
    <row r="132" s="2" customFormat="1" ht="16.5" customHeight="1">
      <c r="A132" s="40"/>
      <c r="B132" s="41"/>
      <c r="C132" s="214" t="s">
        <v>201</v>
      </c>
      <c r="D132" s="214" t="s">
        <v>163</v>
      </c>
      <c r="E132" s="215" t="s">
        <v>2385</v>
      </c>
      <c r="F132" s="216" t="s">
        <v>2386</v>
      </c>
      <c r="G132" s="217" t="s">
        <v>1381</v>
      </c>
      <c r="H132" s="218">
        <v>450</v>
      </c>
      <c r="I132" s="219"/>
      <c r="J132" s="220">
        <f>ROUND(I132*H132,2)</f>
        <v>0</v>
      </c>
      <c r="K132" s="216" t="s">
        <v>1372</v>
      </c>
      <c r="L132" s="46"/>
      <c r="M132" s="221" t="s">
        <v>19</v>
      </c>
      <c r="N132" s="222" t="s">
        <v>44</v>
      </c>
      <c r="O132" s="86"/>
      <c r="P132" s="223">
        <f>O132*H132</f>
        <v>0</v>
      </c>
      <c r="Q132" s="223">
        <v>0.0020999999999999999</v>
      </c>
      <c r="R132" s="223">
        <f>Q132*H132</f>
        <v>0.94499999999999995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167</v>
      </c>
      <c r="AT132" s="225" t="s">
        <v>163</v>
      </c>
      <c r="AU132" s="225" t="s">
        <v>82</v>
      </c>
      <c r="AY132" s="19" t="s">
        <v>160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80</v>
      </c>
      <c r="BK132" s="226">
        <f>ROUND(I132*H132,2)</f>
        <v>0</v>
      </c>
      <c r="BL132" s="19" t="s">
        <v>167</v>
      </c>
      <c r="BM132" s="225" t="s">
        <v>176</v>
      </c>
    </row>
    <row r="133" s="2" customFormat="1">
      <c r="A133" s="40"/>
      <c r="B133" s="41"/>
      <c r="C133" s="42"/>
      <c r="D133" s="237" t="s">
        <v>1373</v>
      </c>
      <c r="E133" s="42"/>
      <c r="F133" s="238" t="s">
        <v>2387</v>
      </c>
      <c r="G133" s="42"/>
      <c r="H133" s="42"/>
      <c r="I133" s="234"/>
      <c r="J133" s="42"/>
      <c r="K133" s="42"/>
      <c r="L133" s="46"/>
      <c r="M133" s="235"/>
      <c r="N133" s="236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1373</v>
      </c>
      <c r="AU133" s="19" t="s">
        <v>82</v>
      </c>
    </row>
    <row r="134" s="13" customFormat="1">
      <c r="A134" s="13"/>
      <c r="B134" s="239"/>
      <c r="C134" s="240"/>
      <c r="D134" s="232" t="s">
        <v>1375</v>
      </c>
      <c r="E134" s="241" t="s">
        <v>19</v>
      </c>
      <c r="F134" s="242" t="s">
        <v>2388</v>
      </c>
      <c r="G134" s="240"/>
      <c r="H134" s="241" t="s">
        <v>19</v>
      </c>
      <c r="I134" s="243"/>
      <c r="J134" s="240"/>
      <c r="K134" s="240"/>
      <c r="L134" s="244"/>
      <c r="M134" s="245"/>
      <c r="N134" s="246"/>
      <c r="O134" s="246"/>
      <c r="P134" s="246"/>
      <c r="Q134" s="246"/>
      <c r="R134" s="246"/>
      <c r="S134" s="246"/>
      <c r="T134" s="24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8" t="s">
        <v>1375</v>
      </c>
      <c r="AU134" s="248" t="s">
        <v>82</v>
      </c>
      <c r="AV134" s="13" t="s">
        <v>80</v>
      </c>
      <c r="AW134" s="13" t="s">
        <v>35</v>
      </c>
      <c r="AX134" s="13" t="s">
        <v>73</v>
      </c>
      <c r="AY134" s="248" t="s">
        <v>160</v>
      </c>
    </row>
    <row r="135" s="14" customFormat="1">
      <c r="A135" s="14"/>
      <c r="B135" s="249"/>
      <c r="C135" s="250"/>
      <c r="D135" s="232" t="s">
        <v>1375</v>
      </c>
      <c r="E135" s="251" t="s">
        <v>19</v>
      </c>
      <c r="F135" s="252" t="s">
        <v>2359</v>
      </c>
      <c r="G135" s="250"/>
      <c r="H135" s="253">
        <v>124</v>
      </c>
      <c r="I135" s="254"/>
      <c r="J135" s="250"/>
      <c r="K135" s="250"/>
      <c r="L135" s="255"/>
      <c r="M135" s="256"/>
      <c r="N135" s="257"/>
      <c r="O135" s="257"/>
      <c r="P135" s="257"/>
      <c r="Q135" s="257"/>
      <c r="R135" s="257"/>
      <c r="S135" s="257"/>
      <c r="T135" s="25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9" t="s">
        <v>1375</v>
      </c>
      <c r="AU135" s="259" t="s">
        <v>82</v>
      </c>
      <c r="AV135" s="14" t="s">
        <v>82</v>
      </c>
      <c r="AW135" s="14" t="s">
        <v>35</v>
      </c>
      <c r="AX135" s="14" t="s">
        <v>73</v>
      </c>
      <c r="AY135" s="259" t="s">
        <v>160</v>
      </c>
    </row>
    <row r="136" s="13" customFormat="1">
      <c r="A136" s="13"/>
      <c r="B136" s="239"/>
      <c r="C136" s="240"/>
      <c r="D136" s="232" t="s">
        <v>1375</v>
      </c>
      <c r="E136" s="241" t="s">
        <v>19</v>
      </c>
      <c r="F136" s="242" t="s">
        <v>2389</v>
      </c>
      <c r="G136" s="240"/>
      <c r="H136" s="241" t="s">
        <v>19</v>
      </c>
      <c r="I136" s="243"/>
      <c r="J136" s="240"/>
      <c r="K136" s="240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1375</v>
      </c>
      <c r="AU136" s="248" t="s">
        <v>82</v>
      </c>
      <c r="AV136" s="13" t="s">
        <v>80</v>
      </c>
      <c r="AW136" s="13" t="s">
        <v>35</v>
      </c>
      <c r="AX136" s="13" t="s">
        <v>73</v>
      </c>
      <c r="AY136" s="248" t="s">
        <v>160</v>
      </c>
    </row>
    <row r="137" s="14" customFormat="1">
      <c r="A137" s="14"/>
      <c r="B137" s="249"/>
      <c r="C137" s="250"/>
      <c r="D137" s="232" t="s">
        <v>1375</v>
      </c>
      <c r="E137" s="251" t="s">
        <v>19</v>
      </c>
      <c r="F137" s="252" t="s">
        <v>2354</v>
      </c>
      <c r="G137" s="250"/>
      <c r="H137" s="253">
        <v>100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9" t="s">
        <v>1375</v>
      </c>
      <c r="AU137" s="259" t="s">
        <v>82</v>
      </c>
      <c r="AV137" s="14" t="s">
        <v>82</v>
      </c>
      <c r="AW137" s="14" t="s">
        <v>35</v>
      </c>
      <c r="AX137" s="14" t="s">
        <v>73</v>
      </c>
      <c r="AY137" s="259" t="s">
        <v>160</v>
      </c>
    </row>
    <row r="138" s="13" customFormat="1">
      <c r="A138" s="13"/>
      <c r="B138" s="239"/>
      <c r="C138" s="240"/>
      <c r="D138" s="232" t="s">
        <v>1375</v>
      </c>
      <c r="E138" s="241" t="s">
        <v>19</v>
      </c>
      <c r="F138" s="242" t="s">
        <v>2390</v>
      </c>
      <c r="G138" s="240"/>
      <c r="H138" s="241" t="s">
        <v>19</v>
      </c>
      <c r="I138" s="243"/>
      <c r="J138" s="240"/>
      <c r="K138" s="240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1375</v>
      </c>
      <c r="AU138" s="248" t="s">
        <v>82</v>
      </c>
      <c r="AV138" s="13" t="s">
        <v>80</v>
      </c>
      <c r="AW138" s="13" t="s">
        <v>35</v>
      </c>
      <c r="AX138" s="13" t="s">
        <v>73</v>
      </c>
      <c r="AY138" s="248" t="s">
        <v>160</v>
      </c>
    </row>
    <row r="139" s="14" customFormat="1">
      <c r="A139" s="14"/>
      <c r="B139" s="249"/>
      <c r="C139" s="250"/>
      <c r="D139" s="232" t="s">
        <v>1375</v>
      </c>
      <c r="E139" s="251" t="s">
        <v>19</v>
      </c>
      <c r="F139" s="252" t="s">
        <v>2354</v>
      </c>
      <c r="G139" s="250"/>
      <c r="H139" s="253">
        <v>100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9" t="s">
        <v>1375</v>
      </c>
      <c r="AU139" s="259" t="s">
        <v>82</v>
      </c>
      <c r="AV139" s="14" t="s">
        <v>82</v>
      </c>
      <c r="AW139" s="14" t="s">
        <v>35</v>
      </c>
      <c r="AX139" s="14" t="s">
        <v>73</v>
      </c>
      <c r="AY139" s="259" t="s">
        <v>160</v>
      </c>
    </row>
    <row r="140" s="13" customFormat="1">
      <c r="A140" s="13"/>
      <c r="B140" s="239"/>
      <c r="C140" s="240"/>
      <c r="D140" s="232" t="s">
        <v>1375</v>
      </c>
      <c r="E140" s="241" t="s">
        <v>19</v>
      </c>
      <c r="F140" s="242" t="s">
        <v>2391</v>
      </c>
      <c r="G140" s="240"/>
      <c r="H140" s="241" t="s">
        <v>19</v>
      </c>
      <c r="I140" s="243"/>
      <c r="J140" s="240"/>
      <c r="K140" s="240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1375</v>
      </c>
      <c r="AU140" s="248" t="s">
        <v>82</v>
      </c>
      <c r="AV140" s="13" t="s">
        <v>80</v>
      </c>
      <c r="AW140" s="13" t="s">
        <v>35</v>
      </c>
      <c r="AX140" s="13" t="s">
        <v>73</v>
      </c>
      <c r="AY140" s="248" t="s">
        <v>160</v>
      </c>
    </row>
    <row r="141" s="14" customFormat="1">
      <c r="A141" s="14"/>
      <c r="B141" s="249"/>
      <c r="C141" s="250"/>
      <c r="D141" s="232" t="s">
        <v>1375</v>
      </c>
      <c r="E141" s="251" t="s">
        <v>19</v>
      </c>
      <c r="F141" s="252" t="s">
        <v>2358</v>
      </c>
      <c r="G141" s="250"/>
      <c r="H141" s="253">
        <v>126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1375</v>
      </c>
      <c r="AU141" s="259" t="s">
        <v>82</v>
      </c>
      <c r="AV141" s="14" t="s">
        <v>82</v>
      </c>
      <c r="AW141" s="14" t="s">
        <v>35</v>
      </c>
      <c r="AX141" s="14" t="s">
        <v>73</v>
      </c>
      <c r="AY141" s="259" t="s">
        <v>160</v>
      </c>
    </row>
    <row r="142" s="15" customFormat="1">
      <c r="A142" s="15"/>
      <c r="B142" s="260"/>
      <c r="C142" s="261"/>
      <c r="D142" s="232" t="s">
        <v>1375</v>
      </c>
      <c r="E142" s="262" t="s">
        <v>19</v>
      </c>
      <c r="F142" s="263" t="s">
        <v>1377</v>
      </c>
      <c r="G142" s="261"/>
      <c r="H142" s="264">
        <v>450</v>
      </c>
      <c r="I142" s="265"/>
      <c r="J142" s="261"/>
      <c r="K142" s="261"/>
      <c r="L142" s="266"/>
      <c r="M142" s="267"/>
      <c r="N142" s="268"/>
      <c r="O142" s="268"/>
      <c r="P142" s="268"/>
      <c r="Q142" s="268"/>
      <c r="R142" s="268"/>
      <c r="S142" s="268"/>
      <c r="T142" s="269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0" t="s">
        <v>1375</v>
      </c>
      <c r="AU142" s="270" t="s">
        <v>82</v>
      </c>
      <c r="AV142" s="15" t="s">
        <v>167</v>
      </c>
      <c r="AW142" s="15" t="s">
        <v>35</v>
      </c>
      <c r="AX142" s="15" t="s">
        <v>80</v>
      </c>
      <c r="AY142" s="270" t="s">
        <v>160</v>
      </c>
    </row>
    <row r="143" s="2" customFormat="1" ht="24.15" customHeight="1">
      <c r="A143" s="40"/>
      <c r="B143" s="41"/>
      <c r="C143" s="214" t="s">
        <v>185</v>
      </c>
      <c r="D143" s="214" t="s">
        <v>163</v>
      </c>
      <c r="E143" s="215" t="s">
        <v>2392</v>
      </c>
      <c r="F143" s="216" t="s">
        <v>2393</v>
      </c>
      <c r="G143" s="217" t="s">
        <v>1381</v>
      </c>
      <c r="H143" s="218">
        <v>100</v>
      </c>
      <c r="I143" s="219"/>
      <c r="J143" s="220">
        <f>ROUND(I143*H143,2)</f>
        <v>0</v>
      </c>
      <c r="K143" s="216" t="s">
        <v>1372</v>
      </c>
      <c r="L143" s="46"/>
      <c r="M143" s="221" t="s">
        <v>19</v>
      </c>
      <c r="N143" s="222" t="s">
        <v>44</v>
      </c>
      <c r="O143" s="86"/>
      <c r="P143" s="223">
        <f>O143*H143</f>
        <v>0</v>
      </c>
      <c r="Q143" s="223">
        <v>0.10551000000000001</v>
      </c>
      <c r="R143" s="223">
        <f>Q143*H143</f>
        <v>10.551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167</v>
      </c>
      <c r="AT143" s="225" t="s">
        <v>163</v>
      </c>
      <c r="AU143" s="225" t="s">
        <v>82</v>
      </c>
      <c r="AY143" s="19" t="s">
        <v>160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80</v>
      </c>
      <c r="BK143" s="226">
        <f>ROUND(I143*H143,2)</f>
        <v>0</v>
      </c>
      <c r="BL143" s="19" t="s">
        <v>167</v>
      </c>
      <c r="BM143" s="225" t="s">
        <v>189</v>
      </c>
    </row>
    <row r="144" s="2" customFormat="1">
      <c r="A144" s="40"/>
      <c r="B144" s="41"/>
      <c r="C144" s="42"/>
      <c r="D144" s="237" t="s">
        <v>1373</v>
      </c>
      <c r="E144" s="42"/>
      <c r="F144" s="238" t="s">
        <v>2394</v>
      </c>
      <c r="G144" s="42"/>
      <c r="H144" s="42"/>
      <c r="I144" s="234"/>
      <c r="J144" s="42"/>
      <c r="K144" s="42"/>
      <c r="L144" s="46"/>
      <c r="M144" s="235"/>
      <c r="N144" s="236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1373</v>
      </c>
      <c r="AU144" s="19" t="s">
        <v>82</v>
      </c>
    </row>
    <row r="145" s="13" customFormat="1">
      <c r="A145" s="13"/>
      <c r="B145" s="239"/>
      <c r="C145" s="240"/>
      <c r="D145" s="232" t="s">
        <v>1375</v>
      </c>
      <c r="E145" s="241" t="s">
        <v>19</v>
      </c>
      <c r="F145" s="242" t="s">
        <v>2390</v>
      </c>
      <c r="G145" s="240"/>
      <c r="H145" s="241" t="s">
        <v>19</v>
      </c>
      <c r="I145" s="243"/>
      <c r="J145" s="240"/>
      <c r="K145" s="240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1375</v>
      </c>
      <c r="AU145" s="248" t="s">
        <v>82</v>
      </c>
      <c r="AV145" s="13" t="s">
        <v>80</v>
      </c>
      <c r="AW145" s="13" t="s">
        <v>35</v>
      </c>
      <c r="AX145" s="13" t="s">
        <v>73</v>
      </c>
      <c r="AY145" s="248" t="s">
        <v>160</v>
      </c>
    </row>
    <row r="146" s="14" customFormat="1">
      <c r="A146" s="14"/>
      <c r="B146" s="249"/>
      <c r="C146" s="250"/>
      <c r="D146" s="232" t="s">
        <v>1375</v>
      </c>
      <c r="E146" s="251" t="s">
        <v>19</v>
      </c>
      <c r="F146" s="252" t="s">
        <v>2354</v>
      </c>
      <c r="G146" s="250"/>
      <c r="H146" s="253">
        <v>100</v>
      </c>
      <c r="I146" s="254"/>
      <c r="J146" s="250"/>
      <c r="K146" s="250"/>
      <c r="L146" s="255"/>
      <c r="M146" s="256"/>
      <c r="N146" s="257"/>
      <c r="O146" s="257"/>
      <c r="P146" s="257"/>
      <c r="Q146" s="257"/>
      <c r="R146" s="257"/>
      <c r="S146" s="257"/>
      <c r="T146" s="25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9" t="s">
        <v>1375</v>
      </c>
      <c r="AU146" s="259" t="s">
        <v>82</v>
      </c>
      <c r="AV146" s="14" t="s">
        <v>82</v>
      </c>
      <c r="AW146" s="14" t="s">
        <v>35</v>
      </c>
      <c r="AX146" s="14" t="s">
        <v>80</v>
      </c>
      <c r="AY146" s="259" t="s">
        <v>160</v>
      </c>
    </row>
    <row r="147" s="2" customFormat="1" ht="21.75" customHeight="1">
      <c r="A147" s="40"/>
      <c r="B147" s="41"/>
      <c r="C147" s="214" t="s">
        <v>186</v>
      </c>
      <c r="D147" s="214" t="s">
        <v>163</v>
      </c>
      <c r="E147" s="215" t="s">
        <v>2395</v>
      </c>
      <c r="F147" s="216" t="s">
        <v>2396</v>
      </c>
      <c r="G147" s="217" t="s">
        <v>1381</v>
      </c>
      <c r="H147" s="218">
        <v>252</v>
      </c>
      <c r="I147" s="219"/>
      <c r="J147" s="220">
        <f>ROUND(I147*H147,2)</f>
        <v>0</v>
      </c>
      <c r="K147" s="216" t="s">
        <v>1372</v>
      </c>
      <c r="L147" s="46"/>
      <c r="M147" s="221" t="s">
        <v>19</v>
      </c>
      <c r="N147" s="222" t="s">
        <v>44</v>
      </c>
      <c r="O147" s="86"/>
      <c r="P147" s="223">
        <f>O147*H147</f>
        <v>0</v>
      </c>
      <c r="Q147" s="223">
        <v>0.10007000000000001</v>
      </c>
      <c r="R147" s="223">
        <f>Q147*H147</f>
        <v>25.217640000000003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167</v>
      </c>
      <c r="AT147" s="225" t="s">
        <v>163</v>
      </c>
      <c r="AU147" s="225" t="s">
        <v>82</v>
      </c>
      <c r="AY147" s="19" t="s">
        <v>160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80</v>
      </c>
      <c r="BK147" s="226">
        <f>ROUND(I147*H147,2)</f>
        <v>0</v>
      </c>
      <c r="BL147" s="19" t="s">
        <v>167</v>
      </c>
      <c r="BM147" s="225" t="s">
        <v>82</v>
      </c>
    </row>
    <row r="148" s="2" customFormat="1">
      <c r="A148" s="40"/>
      <c r="B148" s="41"/>
      <c r="C148" s="42"/>
      <c r="D148" s="237" t="s">
        <v>1373</v>
      </c>
      <c r="E148" s="42"/>
      <c r="F148" s="238" t="s">
        <v>2397</v>
      </c>
      <c r="G148" s="42"/>
      <c r="H148" s="42"/>
      <c r="I148" s="234"/>
      <c r="J148" s="42"/>
      <c r="K148" s="42"/>
      <c r="L148" s="46"/>
      <c r="M148" s="235"/>
      <c r="N148" s="236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1373</v>
      </c>
      <c r="AU148" s="19" t="s">
        <v>82</v>
      </c>
    </row>
    <row r="149" s="13" customFormat="1">
      <c r="A149" s="13"/>
      <c r="B149" s="239"/>
      <c r="C149" s="240"/>
      <c r="D149" s="232" t="s">
        <v>1375</v>
      </c>
      <c r="E149" s="241" t="s">
        <v>19</v>
      </c>
      <c r="F149" s="242" t="s">
        <v>2391</v>
      </c>
      <c r="G149" s="240"/>
      <c r="H149" s="241" t="s">
        <v>19</v>
      </c>
      <c r="I149" s="243"/>
      <c r="J149" s="240"/>
      <c r="K149" s="240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1375</v>
      </c>
      <c r="AU149" s="248" t="s">
        <v>82</v>
      </c>
      <c r="AV149" s="13" t="s">
        <v>80</v>
      </c>
      <c r="AW149" s="13" t="s">
        <v>35</v>
      </c>
      <c r="AX149" s="13" t="s">
        <v>73</v>
      </c>
      <c r="AY149" s="248" t="s">
        <v>160</v>
      </c>
    </row>
    <row r="150" s="14" customFormat="1">
      <c r="A150" s="14"/>
      <c r="B150" s="249"/>
      <c r="C150" s="250"/>
      <c r="D150" s="232" t="s">
        <v>1375</v>
      </c>
      <c r="E150" s="251" t="s">
        <v>19</v>
      </c>
      <c r="F150" s="252" t="s">
        <v>2398</v>
      </c>
      <c r="G150" s="250"/>
      <c r="H150" s="253">
        <v>252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1375</v>
      </c>
      <c r="AU150" s="259" t="s">
        <v>82</v>
      </c>
      <c r="AV150" s="14" t="s">
        <v>82</v>
      </c>
      <c r="AW150" s="14" t="s">
        <v>35</v>
      </c>
      <c r="AX150" s="14" t="s">
        <v>73</v>
      </c>
      <c r="AY150" s="259" t="s">
        <v>160</v>
      </c>
    </row>
    <row r="151" s="15" customFormat="1">
      <c r="A151" s="15"/>
      <c r="B151" s="260"/>
      <c r="C151" s="261"/>
      <c r="D151" s="232" t="s">
        <v>1375</v>
      </c>
      <c r="E151" s="262" t="s">
        <v>19</v>
      </c>
      <c r="F151" s="263" t="s">
        <v>1377</v>
      </c>
      <c r="G151" s="261"/>
      <c r="H151" s="264">
        <v>252</v>
      </c>
      <c r="I151" s="265"/>
      <c r="J151" s="261"/>
      <c r="K151" s="261"/>
      <c r="L151" s="266"/>
      <c r="M151" s="267"/>
      <c r="N151" s="268"/>
      <c r="O151" s="268"/>
      <c r="P151" s="268"/>
      <c r="Q151" s="268"/>
      <c r="R151" s="268"/>
      <c r="S151" s="268"/>
      <c r="T151" s="269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0" t="s">
        <v>1375</v>
      </c>
      <c r="AU151" s="270" t="s">
        <v>82</v>
      </c>
      <c r="AV151" s="15" t="s">
        <v>167</v>
      </c>
      <c r="AW151" s="15" t="s">
        <v>35</v>
      </c>
      <c r="AX151" s="15" t="s">
        <v>80</v>
      </c>
      <c r="AY151" s="270" t="s">
        <v>160</v>
      </c>
    </row>
    <row r="152" s="2" customFormat="1" ht="24.15" customHeight="1">
      <c r="A152" s="40"/>
      <c r="B152" s="41"/>
      <c r="C152" s="214" t="s">
        <v>215</v>
      </c>
      <c r="D152" s="214" t="s">
        <v>163</v>
      </c>
      <c r="E152" s="215" t="s">
        <v>2399</v>
      </c>
      <c r="F152" s="216" t="s">
        <v>2400</v>
      </c>
      <c r="G152" s="217" t="s">
        <v>1381</v>
      </c>
      <c r="H152" s="218">
        <v>100</v>
      </c>
      <c r="I152" s="219"/>
      <c r="J152" s="220">
        <f>ROUND(I152*H152,2)</f>
        <v>0</v>
      </c>
      <c r="K152" s="216" t="s">
        <v>1372</v>
      </c>
      <c r="L152" s="46"/>
      <c r="M152" s="221" t="s">
        <v>19</v>
      </c>
      <c r="N152" s="222" t="s">
        <v>44</v>
      </c>
      <c r="O152" s="86"/>
      <c r="P152" s="223">
        <f>O152*H152</f>
        <v>0</v>
      </c>
      <c r="Q152" s="223">
        <v>0.083739999999999995</v>
      </c>
      <c r="R152" s="223">
        <f>Q152*H152</f>
        <v>8.3739999999999988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167</v>
      </c>
      <c r="AT152" s="225" t="s">
        <v>163</v>
      </c>
      <c r="AU152" s="225" t="s">
        <v>82</v>
      </c>
      <c r="AY152" s="19" t="s">
        <v>160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80</v>
      </c>
      <c r="BK152" s="226">
        <f>ROUND(I152*H152,2)</f>
        <v>0</v>
      </c>
      <c r="BL152" s="19" t="s">
        <v>167</v>
      </c>
      <c r="BM152" s="225" t="s">
        <v>227</v>
      </c>
    </row>
    <row r="153" s="2" customFormat="1">
      <c r="A153" s="40"/>
      <c r="B153" s="41"/>
      <c r="C153" s="42"/>
      <c r="D153" s="237" t="s">
        <v>1373</v>
      </c>
      <c r="E153" s="42"/>
      <c r="F153" s="238" t="s">
        <v>2401</v>
      </c>
      <c r="G153" s="42"/>
      <c r="H153" s="42"/>
      <c r="I153" s="234"/>
      <c r="J153" s="42"/>
      <c r="K153" s="42"/>
      <c r="L153" s="46"/>
      <c r="M153" s="235"/>
      <c r="N153" s="236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1373</v>
      </c>
      <c r="AU153" s="19" t="s">
        <v>82</v>
      </c>
    </row>
    <row r="154" s="13" customFormat="1">
      <c r="A154" s="13"/>
      <c r="B154" s="239"/>
      <c r="C154" s="240"/>
      <c r="D154" s="232" t="s">
        <v>1375</v>
      </c>
      <c r="E154" s="241" t="s">
        <v>19</v>
      </c>
      <c r="F154" s="242" t="s">
        <v>2389</v>
      </c>
      <c r="G154" s="240"/>
      <c r="H154" s="241" t="s">
        <v>19</v>
      </c>
      <c r="I154" s="243"/>
      <c r="J154" s="240"/>
      <c r="K154" s="240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1375</v>
      </c>
      <c r="AU154" s="248" t="s">
        <v>82</v>
      </c>
      <c r="AV154" s="13" t="s">
        <v>80</v>
      </c>
      <c r="AW154" s="13" t="s">
        <v>35</v>
      </c>
      <c r="AX154" s="13" t="s">
        <v>73</v>
      </c>
      <c r="AY154" s="248" t="s">
        <v>160</v>
      </c>
    </row>
    <row r="155" s="14" customFormat="1">
      <c r="A155" s="14"/>
      <c r="B155" s="249"/>
      <c r="C155" s="250"/>
      <c r="D155" s="232" t="s">
        <v>1375</v>
      </c>
      <c r="E155" s="251" t="s">
        <v>19</v>
      </c>
      <c r="F155" s="252" t="s">
        <v>2354</v>
      </c>
      <c r="G155" s="250"/>
      <c r="H155" s="253">
        <v>100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1375</v>
      </c>
      <c r="AU155" s="259" t="s">
        <v>82</v>
      </c>
      <c r="AV155" s="14" t="s">
        <v>82</v>
      </c>
      <c r="AW155" s="14" t="s">
        <v>35</v>
      </c>
      <c r="AX155" s="14" t="s">
        <v>80</v>
      </c>
      <c r="AY155" s="259" t="s">
        <v>160</v>
      </c>
    </row>
    <row r="156" s="2" customFormat="1" ht="21.75" customHeight="1">
      <c r="A156" s="40"/>
      <c r="B156" s="41"/>
      <c r="C156" s="214" t="s">
        <v>190</v>
      </c>
      <c r="D156" s="214" t="s">
        <v>163</v>
      </c>
      <c r="E156" s="215" t="s">
        <v>2402</v>
      </c>
      <c r="F156" s="216" t="s">
        <v>2403</v>
      </c>
      <c r="G156" s="217" t="s">
        <v>1381</v>
      </c>
      <c r="H156" s="218">
        <v>124</v>
      </c>
      <c r="I156" s="219"/>
      <c r="J156" s="220">
        <f>ROUND(I156*H156,2)</f>
        <v>0</v>
      </c>
      <c r="K156" s="216" t="s">
        <v>1372</v>
      </c>
      <c r="L156" s="46"/>
      <c r="M156" s="221" t="s">
        <v>19</v>
      </c>
      <c r="N156" s="222" t="s">
        <v>44</v>
      </c>
      <c r="O156" s="86"/>
      <c r="P156" s="223">
        <f>O156*H156</f>
        <v>0</v>
      </c>
      <c r="Q156" s="223">
        <v>0.080570000000000003</v>
      </c>
      <c r="R156" s="223">
        <f>Q156*H156</f>
        <v>9.9906800000000011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167</v>
      </c>
      <c r="AT156" s="225" t="s">
        <v>163</v>
      </c>
      <c r="AU156" s="225" t="s">
        <v>82</v>
      </c>
      <c r="AY156" s="19" t="s">
        <v>160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80</v>
      </c>
      <c r="BK156" s="226">
        <f>ROUND(I156*H156,2)</f>
        <v>0</v>
      </c>
      <c r="BL156" s="19" t="s">
        <v>167</v>
      </c>
      <c r="BM156" s="225" t="s">
        <v>167</v>
      </c>
    </row>
    <row r="157" s="2" customFormat="1">
      <c r="A157" s="40"/>
      <c r="B157" s="41"/>
      <c r="C157" s="42"/>
      <c r="D157" s="237" t="s">
        <v>1373</v>
      </c>
      <c r="E157" s="42"/>
      <c r="F157" s="238" t="s">
        <v>2404</v>
      </c>
      <c r="G157" s="42"/>
      <c r="H157" s="42"/>
      <c r="I157" s="234"/>
      <c r="J157" s="42"/>
      <c r="K157" s="42"/>
      <c r="L157" s="46"/>
      <c r="M157" s="235"/>
      <c r="N157" s="236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1373</v>
      </c>
      <c r="AU157" s="19" t="s">
        <v>82</v>
      </c>
    </row>
    <row r="158" s="13" customFormat="1">
      <c r="A158" s="13"/>
      <c r="B158" s="239"/>
      <c r="C158" s="240"/>
      <c r="D158" s="232" t="s">
        <v>1375</v>
      </c>
      <c r="E158" s="241" t="s">
        <v>19</v>
      </c>
      <c r="F158" s="242" t="s">
        <v>2388</v>
      </c>
      <c r="G158" s="240"/>
      <c r="H158" s="241" t="s">
        <v>19</v>
      </c>
      <c r="I158" s="243"/>
      <c r="J158" s="240"/>
      <c r="K158" s="240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1375</v>
      </c>
      <c r="AU158" s="248" t="s">
        <v>82</v>
      </c>
      <c r="AV158" s="13" t="s">
        <v>80</v>
      </c>
      <c r="AW158" s="13" t="s">
        <v>35</v>
      </c>
      <c r="AX158" s="13" t="s">
        <v>73</v>
      </c>
      <c r="AY158" s="248" t="s">
        <v>160</v>
      </c>
    </row>
    <row r="159" s="14" customFormat="1">
      <c r="A159" s="14"/>
      <c r="B159" s="249"/>
      <c r="C159" s="250"/>
      <c r="D159" s="232" t="s">
        <v>1375</v>
      </c>
      <c r="E159" s="251" t="s">
        <v>19</v>
      </c>
      <c r="F159" s="252" t="s">
        <v>2359</v>
      </c>
      <c r="G159" s="250"/>
      <c r="H159" s="253">
        <v>124</v>
      </c>
      <c r="I159" s="254"/>
      <c r="J159" s="250"/>
      <c r="K159" s="250"/>
      <c r="L159" s="255"/>
      <c r="M159" s="256"/>
      <c r="N159" s="257"/>
      <c r="O159" s="257"/>
      <c r="P159" s="257"/>
      <c r="Q159" s="257"/>
      <c r="R159" s="257"/>
      <c r="S159" s="257"/>
      <c r="T159" s="25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9" t="s">
        <v>1375</v>
      </c>
      <c r="AU159" s="259" t="s">
        <v>82</v>
      </c>
      <c r="AV159" s="14" t="s">
        <v>82</v>
      </c>
      <c r="AW159" s="14" t="s">
        <v>35</v>
      </c>
      <c r="AX159" s="14" t="s">
        <v>73</v>
      </c>
      <c r="AY159" s="259" t="s">
        <v>160</v>
      </c>
    </row>
    <row r="160" s="15" customFormat="1">
      <c r="A160" s="15"/>
      <c r="B160" s="260"/>
      <c r="C160" s="261"/>
      <c r="D160" s="232" t="s">
        <v>1375</v>
      </c>
      <c r="E160" s="262" t="s">
        <v>19</v>
      </c>
      <c r="F160" s="263" t="s">
        <v>1377</v>
      </c>
      <c r="G160" s="261"/>
      <c r="H160" s="264">
        <v>124</v>
      </c>
      <c r="I160" s="265"/>
      <c r="J160" s="261"/>
      <c r="K160" s="261"/>
      <c r="L160" s="266"/>
      <c r="M160" s="267"/>
      <c r="N160" s="268"/>
      <c r="O160" s="268"/>
      <c r="P160" s="268"/>
      <c r="Q160" s="268"/>
      <c r="R160" s="268"/>
      <c r="S160" s="268"/>
      <c r="T160" s="269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0" t="s">
        <v>1375</v>
      </c>
      <c r="AU160" s="270" t="s">
        <v>82</v>
      </c>
      <c r="AV160" s="15" t="s">
        <v>167</v>
      </c>
      <c r="AW160" s="15" t="s">
        <v>35</v>
      </c>
      <c r="AX160" s="15" t="s">
        <v>80</v>
      </c>
      <c r="AY160" s="270" t="s">
        <v>160</v>
      </c>
    </row>
    <row r="161" s="2" customFormat="1" ht="16.5" customHeight="1">
      <c r="A161" s="40"/>
      <c r="B161" s="41"/>
      <c r="C161" s="214" t="s">
        <v>208</v>
      </c>
      <c r="D161" s="214" t="s">
        <v>163</v>
      </c>
      <c r="E161" s="215" t="s">
        <v>2405</v>
      </c>
      <c r="F161" s="216" t="s">
        <v>2406</v>
      </c>
      <c r="G161" s="217" t="s">
        <v>1381</v>
      </c>
      <c r="H161" s="218">
        <v>450</v>
      </c>
      <c r="I161" s="219"/>
      <c r="J161" s="220">
        <f>ROUND(I161*H161,2)</f>
        <v>0</v>
      </c>
      <c r="K161" s="216" t="s">
        <v>1372</v>
      </c>
      <c r="L161" s="46"/>
      <c r="M161" s="221" t="s">
        <v>19</v>
      </c>
      <c r="N161" s="222" t="s">
        <v>44</v>
      </c>
      <c r="O161" s="86"/>
      <c r="P161" s="223">
        <f>O161*H161</f>
        <v>0</v>
      </c>
      <c r="Q161" s="223">
        <v>0.0039699999999999996</v>
      </c>
      <c r="R161" s="223">
        <f>Q161*H161</f>
        <v>1.7864999999999998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167</v>
      </c>
      <c r="AT161" s="225" t="s">
        <v>163</v>
      </c>
      <c r="AU161" s="225" t="s">
        <v>82</v>
      </c>
      <c r="AY161" s="19" t="s">
        <v>160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80</v>
      </c>
      <c r="BK161" s="226">
        <f>ROUND(I161*H161,2)</f>
        <v>0</v>
      </c>
      <c r="BL161" s="19" t="s">
        <v>167</v>
      </c>
      <c r="BM161" s="225" t="s">
        <v>185</v>
      </c>
    </row>
    <row r="162" s="2" customFormat="1">
      <c r="A162" s="40"/>
      <c r="B162" s="41"/>
      <c r="C162" s="42"/>
      <c r="D162" s="237" t="s">
        <v>1373</v>
      </c>
      <c r="E162" s="42"/>
      <c r="F162" s="238" t="s">
        <v>2407</v>
      </c>
      <c r="G162" s="42"/>
      <c r="H162" s="42"/>
      <c r="I162" s="234"/>
      <c r="J162" s="42"/>
      <c r="K162" s="42"/>
      <c r="L162" s="46"/>
      <c r="M162" s="235"/>
      <c r="N162" s="236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1373</v>
      </c>
      <c r="AU162" s="19" t="s">
        <v>82</v>
      </c>
    </row>
    <row r="163" s="13" customFormat="1">
      <c r="A163" s="13"/>
      <c r="B163" s="239"/>
      <c r="C163" s="240"/>
      <c r="D163" s="232" t="s">
        <v>1375</v>
      </c>
      <c r="E163" s="241" t="s">
        <v>19</v>
      </c>
      <c r="F163" s="242" t="s">
        <v>2408</v>
      </c>
      <c r="G163" s="240"/>
      <c r="H163" s="241" t="s">
        <v>19</v>
      </c>
      <c r="I163" s="243"/>
      <c r="J163" s="240"/>
      <c r="K163" s="240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1375</v>
      </c>
      <c r="AU163" s="248" t="s">
        <v>82</v>
      </c>
      <c r="AV163" s="13" t="s">
        <v>80</v>
      </c>
      <c r="AW163" s="13" t="s">
        <v>35</v>
      </c>
      <c r="AX163" s="13" t="s">
        <v>73</v>
      </c>
      <c r="AY163" s="248" t="s">
        <v>160</v>
      </c>
    </row>
    <row r="164" s="14" customFormat="1">
      <c r="A164" s="14"/>
      <c r="B164" s="249"/>
      <c r="C164" s="250"/>
      <c r="D164" s="232" t="s">
        <v>1375</v>
      </c>
      <c r="E164" s="251" t="s">
        <v>19</v>
      </c>
      <c r="F164" s="252" t="s">
        <v>2378</v>
      </c>
      <c r="G164" s="250"/>
      <c r="H164" s="253">
        <v>450</v>
      </c>
      <c r="I164" s="254"/>
      <c r="J164" s="250"/>
      <c r="K164" s="250"/>
      <c r="L164" s="255"/>
      <c r="M164" s="256"/>
      <c r="N164" s="257"/>
      <c r="O164" s="257"/>
      <c r="P164" s="257"/>
      <c r="Q164" s="257"/>
      <c r="R164" s="257"/>
      <c r="S164" s="257"/>
      <c r="T164" s="25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9" t="s">
        <v>1375</v>
      </c>
      <c r="AU164" s="259" t="s">
        <v>82</v>
      </c>
      <c r="AV164" s="14" t="s">
        <v>82</v>
      </c>
      <c r="AW164" s="14" t="s">
        <v>35</v>
      </c>
      <c r="AX164" s="14" t="s">
        <v>80</v>
      </c>
      <c r="AY164" s="259" t="s">
        <v>160</v>
      </c>
    </row>
    <row r="165" s="12" customFormat="1" ht="22.8" customHeight="1">
      <c r="A165" s="12"/>
      <c r="B165" s="198"/>
      <c r="C165" s="199"/>
      <c r="D165" s="200" t="s">
        <v>72</v>
      </c>
      <c r="E165" s="212" t="s">
        <v>1577</v>
      </c>
      <c r="F165" s="212" t="s">
        <v>1578</v>
      </c>
      <c r="G165" s="199"/>
      <c r="H165" s="199"/>
      <c r="I165" s="202"/>
      <c r="J165" s="213">
        <f>BK165</f>
        <v>0</v>
      </c>
      <c r="K165" s="199"/>
      <c r="L165" s="204"/>
      <c r="M165" s="205"/>
      <c r="N165" s="206"/>
      <c r="O165" s="206"/>
      <c r="P165" s="207">
        <f>SUM(P166:P178)</f>
        <v>0</v>
      </c>
      <c r="Q165" s="206"/>
      <c r="R165" s="207">
        <f>SUM(R166:R178)</f>
        <v>0</v>
      </c>
      <c r="S165" s="206"/>
      <c r="T165" s="208">
        <f>SUM(T166:T178)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9" t="s">
        <v>80</v>
      </c>
      <c r="AT165" s="210" t="s">
        <v>72</v>
      </c>
      <c r="AU165" s="210" t="s">
        <v>80</v>
      </c>
      <c r="AY165" s="209" t="s">
        <v>160</v>
      </c>
      <c r="BK165" s="211">
        <f>SUM(BK166:BK178)</f>
        <v>0</v>
      </c>
    </row>
    <row r="166" s="2" customFormat="1" ht="16.5" customHeight="1">
      <c r="A166" s="40"/>
      <c r="B166" s="41"/>
      <c r="C166" s="214" t="s">
        <v>193</v>
      </c>
      <c r="D166" s="214" t="s">
        <v>163</v>
      </c>
      <c r="E166" s="215" t="s">
        <v>1579</v>
      </c>
      <c r="F166" s="216" t="s">
        <v>1580</v>
      </c>
      <c r="G166" s="217" t="s">
        <v>1421</v>
      </c>
      <c r="H166" s="218">
        <v>45.100000000000001</v>
      </c>
      <c r="I166" s="219"/>
      <c r="J166" s="220">
        <f>ROUND(I166*H166,2)</f>
        <v>0</v>
      </c>
      <c r="K166" s="216" t="s">
        <v>19</v>
      </c>
      <c r="L166" s="46"/>
      <c r="M166" s="221" t="s">
        <v>19</v>
      </c>
      <c r="N166" s="222" t="s">
        <v>44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167</v>
      </c>
      <c r="AT166" s="225" t="s">
        <v>163</v>
      </c>
      <c r="AU166" s="225" t="s">
        <v>82</v>
      </c>
      <c r="AY166" s="19" t="s">
        <v>160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80</v>
      </c>
      <c r="BK166" s="226">
        <f>ROUND(I166*H166,2)</f>
        <v>0</v>
      </c>
      <c r="BL166" s="19" t="s">
        <v>167</v>
      </c>
      <c r="BM166" s="225" t="s">
        <v>2409</v>
      </c>
    </row>
    <row r="167" s="2" customFormat="1" ht="16.5" customHeight="1">
      <c r="A167" s="40"/>
      <c r="B167" s="41"/>
      <c r="C167" s="214" t="s">
        <v>7</v>
      </c>
      <c r="D167" s="214" t="s">
        <v>163</v>
      </c>
      <c r="E167" s="215" t="s">
        <v>1591</v>
      </c>
      <c r="F167" s="216" t="s">
        <v>1592</v>
      </c>
      <c r="G167" s="217" t="s">
        <v>1421</v>
      </c>
      <c r="H167" s="218">
        <v>45.100000000000001</v>
      </c>
      <c r="I167" s="219"/>
      <c r="J167" s="220">
        <f>ROUND(I167*H167,2)</f>
        <v>0</v>
      </c>
      <c r="K167" s="216" t="s">
        <v>19</v>
      </c>
      <c r="L167" s="46"/>
      <c r="M167" s="221" t="s">
        <v>19</v>
      </c>
      <c r="N167" s="222" t="s">
        <v>44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167</v>
      </c>
      <c r="AT167" s="225" t="s">
        <v>163</v>
      </c>
      <c r="AU167" s="225" t="s">
        <v>82</v>
      </c>
      <c r="AY167" s="19" t="s">
        <v>160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80</v>
      </c>
      <c r="BK167" s="226">
        <f>ROUND(I167*H167,2)</f>
        <v>0</v>
      </c>
      <c r="BL167" s="19" t="s">
        <v>167</v>
      </c>
      <c r="BM167" s="225" t="s">
        <v>2410</v>
      </c>
    </row>
    <row r="168" s="2" customFormat="1" ht="16.5" customHeight="1">
      <c r="A168" s="40"/>
      <c r="B168" s="41"/>
      <c r="C168" s="214" t="s">
        <v>197</v>
      </c>
      <c r="D168" s="214" t="s">
        <v>163</v>
      </c>
      <c r="E168" s="215" t="s">
        <v>1594</v>
      </c>
      <c r="F168" s="216" t="s">
        <v>1595</v>
      </c>
      <c r="G168" s="217" t="s">
        <v>1421</v>
      </c>
      <c r="H168" s="218">
        <v>90.200000000000003</v>
      </c>
      <c r="I168" s="219"/>
      <c r="J168" s="220">
        <f>ROUND(I168*H168,2)</f>
        <v>0</v>
      </c>
      <c r="K168" s="216" t="s">
        <v>19</v>
      </c>
      <c r="L168" s="46"/>
      <c r="M168" s="221" t="s">
        <v>19</v>
      </c>
      <c r="N168" s="222" t="s">
        <v>44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167</v>
      </c>
      <c r="AT168" s="225" t="s">
        <v>163</v>
      </c>
      <c r="AU168" s="225" t="s">
        <v>82</v>
      </c>
      <c r="AY168" s="19" t="s">
        <v>160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80</v>
      </c>
      <c r="BK168" s="226">
        <f>ROUND(I168*H168,2)</f>
        <v>0</v>
      </c>
      <c r="BL168" s="19" t="s">
        <v>167</v>
      </c>
      <c r="BM168" s="225" t="s">
        <v>2411</v>
      </c>
    </row>
    <row r="169" s="2" customFormat="1" ht="16.5" customHeight="1">
      <c r="A169" s="40"/>
      <c r="B169" s="41"/>
      <c r="C169" s="214" t="s">
        <v>244</v>
      </c>
      <c r="D169" s="214" t="s">
        <v>163</v>
      </c>
      <c r="E169" s="215" t="s">
        <v>1602</v>
      </c>
      <c r="F169" s="216" t="s">
        <v>1603</v>
      </c>
      <c r="G169" s="217" t="s">
        <v>1421</v>
      </c>
      <c r="H169" s="218">
        <v>45.100000000000001</v>
      </c>
      <c r="I169" s="219"/>
      <c r="J169" s="220">
        <f>ROUND(I169*H169,2)</f>
        <v>0</v>
      </c>
      <c r="K169" s="216" t="s">
        <v>19</v>
      </c>
      <c r="L169" s="46"/>
      <c r="M169" s="221" t="s">
        <v>19</v>
      </c>
      <c r="N169" s="222" t="s">
        <v>44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167</v>
      </c>
      <c r="AT169" s="225" t="s">
        <v>163</v>
      </c>
      <c r="AU169" s="225" t="s">
        <v>82</v>
      </c>
      <c r="AY169" s="19" t="s">
        <v>160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80</v>
      </c>
      <c r="BK169" s="226">
        <f>ROUND(I169*H169,2)</f>
        <v>0</v>
      </c>
      <c r="BL169" s="19" t="s">
        <v>167</v>
      </c>
      <c r="BM169" s="225" t="s">
        <v>2412</v>
      </c>
    </row>
    <row r="170" s="2" customFormat="1">
      <c r="A170" s="40"/>
      <c r="B170" s="41"/>
      <c r="C170" s="42"/>
      <c r="D170" s="232" t="s">
        <v>1292</v>
      </c>
      <c r="E170" s="42"/>
      <c r="F170" s="233" t="s">
        <v>1605</v>
      </c>
      <c r="G170" s="42"/>
      <c r="H170" s="42"/>
      <c r="I170" s="234"/>
      <c r="J170" s="42"/>
      <c r="K170" s="42"/>
      <c r="L170" s="46"/>
      <c r="M170" s="235"/>
      <c r="N170" s="236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1292</v>
      </c>
      <c r="AU170" s="19" t="s">
        <v>82</v>
      </c>
    </row>
    <row r="171" s="2" customFormat="1" ht="21.75" customHeight="1">
      <c r="A171" s="40"/>
      <c r="B171" s="41"/>
      <c r="C171" s="214" t="s">
        <v>200</v>
      </c>
      <c r="D171" s="214" t="s">
        <v>163</v>
      </c>
      <c r="E171" s="215" t="s">
        <v>1582</v>
      </c>
      <c r="F171" s="216" t="s">
        <v>1583</v>
      </c>
      <c r="G171" s="217" t="s">
        <v>1421</v>
      </c>
      <c r="H171" s="218">
        <v>45.100000000000001</v>
      </c>
      <c r="I171" s="219"/>
      <c r="J171" s="220">
        <f>ROUND(I171*H171,2)</f>
        <v>0</v>
      </c>
      <c r="K171" s="216" t="s">
        <v>1372</v>
      </c>
      <c r="L171" s="46"/>
      <c r="M171" s="221" t="s">
        <v>19</v>
      </c>
      <c r="N171" s="222" t="s">
        <v>44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167</v>
      </c>
      <c r="AT171" s="225" t="s">
        <v>163</v>
      </c>
      <c r="AU171" s="225" t="s">
        <v>82</v>
      </c>
      <c r="AY171" s="19" t="s">
        <v>160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80</v>
      </c>
      <c r="BK171" s="226">
        <f>ROUND(I171*H171,2)</f>
        <v>0</v>
      </c>
      <c r="BL171" s="19" t="s">
        <v>167</v>
      </c>
      <c r="BM171" s="225" t="s">
        <v>2413</v>
      </c>
    </row>
    <row r="172" s="2" customFormat="1">
      <c r="A172" s="40"/>
      <c r="B172" s="41"/>
      <c r="C172" s="42"/>
      <c r="D172" s="237" t="s">
        <v>1373</v>
      </c>
      <c r="E172" s="42"/>
      <c r="F172" s="238" t="s">
        <v>1585</v>
      </c>
      <c r="G172" s="42"/>
      <c r="H172" s="42"/>
      <c r="I172" s="234"/>
      <c r="J172" s="42"/>
      <c r="K172" s="42"/>
      <c r="L172" s="46"/>
      <c r="M172" s="235"/>
      <c r="N172" s="236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1373</v>
      </c>
      <c r="AU172" s="19" t="s">
        <v>82</v>
      </c>
    </row>
    <row r="173" s="2" customFormat="1">
      <c r="A173" s="40"/>
      <c r="B173" s="41"/>
      <c r="C173" s="42"/>
      <c r="D173" s="232" t="s">
        <v>1292</v>
      </c>
      <c r="E173" s="42"/>
      <c r="F173" s="233" t="s">
        <v>1586</v>
      </c>
      <c r="G173" s="42"/>
      <c r="H173" s="42"/>
      <c r="I173" s="234"/>
      <c r="J173" s="42"/>
      <c r="K173" s="42"/>
      <c r="L173" s="46"/>
      <c r="M173" s="235"/>
      <c r="N173" s="236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1292</v>
      </c>
      <c r="AU173" s="19" t="s">
        <v>82</v>
      </c>
    </row>
    <row r="174" s="2" customFormat="1" ht="24.15" customHeight="1">
      <c r="A174" s="40"/>
      <c r="B174" s="41"/>
      <c r="C174" s="214" t="s">
        <v>253</v>
      </c>
      <c r="D174" s="214" t="s">
        <v>163</v>
      </c>
      <c r="E174" s="215" t="s">
        <v>1587</v>
      </c>
      <c r="F174" s="216" t="s">
        <v>1588</v>
      </c>
      <c r="G174" s="217" t="s">
        <v>1421</v>
      </c>
      <c r="H174" s="218">
        <v>405.89999999999998</v>
      </c>
      <c r="I174" s="219"/>
      <c r="J174" s="220">
        <f>ROUND(I174*H174,2)</f>
        <v>0</v>
      </c>
      <c r="K174" s="216" t="s">
        <v>1372</v>
      </c>
      <c r="L174" s="46"/>
      <c r="M174" s="221" t="s">
        <v>19</v>
      </c>
      <c r="N174" s="222" t="s">
        <v>44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167</v>
      </c>
      <c r="AT174" s="225" t="s">
        <v>163</v>
      </c>
      <c r="AU174" s="225" t="s">
        <v>82</v>
      </c>
      <c r="AY174" s="19" t="s">
        <v>160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80</v>
      </c>
      <c r="BK174" s="226">
        <f>ROUND(I174*H174,2)</f>
        <v>0</v>
      </c>
      <c r="BL174" s="19" t="s">
        <v>167</v>
      </c>
      <c r="BM174" s="225" t="s">
        <v>2414</v>
      </c>
    </row>
    <row r="175" s="2" customFormat="1">
      <c r="A175" s="40"/>
      <c r="B175" s="41"/>
      <c r="C175" s="42"/>
      <c r="D175" s="237" t="s">
        <v>1373</v>
      </c>
      <c r="E175" s="42"/>
      <c r="F175" s="238" t="s">
        <v>1590</v>
      </c>
      <c r="G175" s="42"/>
      <c r="H175" s="42"/>
      <c r="I175" s="234"/>
      <c r="J175" s="42"/>
      <c r="K175" s="42"/>
      <c r="L175" s="46"/>
      <c r="M175" s="235"/>
      <c r="N175" s="236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1373</v>
      </c>
      <c r="AU175" s="19" t="s">
        <v>82</v>
      </c>
    </row>
    <row r="176" s="2" customFormat="1" ht="33" customHeight="1">
      <c r="A176" s="40"/>
      <c r="B176" s="41"/>
      <c r="C176" s="214" t="s">
        <v>204</v>
      </c>
      <c r="D176" s="214" t="s">
        <v>163</v>
      </c>
      <c r="E176" s="215" t="s">
        <v>1597</v>
      </c>
      <c r="F176" s="216" t="s">
        <v>1598</v>
      </c>
      <c r="G176" s="217" t="s">
        <v>1421</v>
      </c>
      <c r="H176" s="218">
        <v>45.100000000000001</v>
      </c>
      <c r="I176" s="219"/>
      <c r="J176" s="220">
        <f>ROUND(I176*H176,2)</f>
        <v>0</v>
      </c>
      <c r="K176" s="216" t="s">
        <v>1372</v>
      </c>
      <c r="L176" s="46"/>
      <c r="M176" s="221" t="s">
        <v>19</v>
      </c>
      <c r="N176" s="222" t="s">
        <v>44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167</v>
      </c>
      <c r="AT176" s="225" t="s">
        <v>163</v>
      </c>
      <c r="AU176" s="225" t="s">
        <v>82</v>
      </c>
      <c r="AY176" s="19" t="s">
        <v>160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80</v>
      </c>
      <c r="BK176" s="226">
        <f>ROUND(I176*H176,2)</f>
        <v>0</v>
      </c>
      <c r="BL176" s="19" t="s">
        <v>167</v>
      </c>
      <c r="BM176" s="225" t="s">
        <v>2415</v>
      </c>
    </row>
    <row r="177" s="2" customFormat="1">
      <c r="A177" s="40"/>
      <c r="B177" s="41"/>
      <c r="C177" s="42"/>
      <c r="D177" s="237" t="s">
        <v>1373</v>
      </c>
      <c r="E177" s="42"/>
      <c r="F177" s="238" t="s">
        <v>1600</v>
      </c>
      <c r="G177" s="42"/>
      <c r="H177" s="42"/>
      <c r="I177" s="234"/>
      <c r="J177" s="42"/>
      <c r="K177" s="42"/>
      <c r="L177" s="46"/>
      <c r="M177" s="235"/>
      <c r="N177" s="236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1373</v>
      </c>
      <c r="AU177" s="19" t="s">
        <v>82</v>
      </c>
    </row>
    <row r="178" s="2" customFormat="1">
      <c r="A178" s="40"/>
      <c r="B178" s="41"/>
      <c r="C178" s="42"/>
      <c r="D178" s="232" t="s">
        <v>1292</v>
      </c>
      <c r="E178" s="42"/>
      <c r="F178" s="233" t="s">
        <v>1601</v>
      </c>
      <c r="G178" s="42"/>
      <c r="H178" s="42"/>
      <c r="I178" s="234"/>
      <c r="J178" s="42"/>
      <c r="K178" s="42"/>
      <c r="L178" s="46"/>
      <c r="M178" s="235"/>
      <c r="N178" s="236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1292</v>
      </c>
      <c r="AU178" s="19" t="s">
        <v>82</v>
      </c>
    </row>
    <row r="179" s="12" customFormat="1" ht="22.8" customHeight="1">
      <c r="A179" s="12"/>
      <c r="B179" s="198"/>
      <c r="C179" s="199"/>
      <c r="D179" s="200" t="s">
        <v>72</v>
      </c>
      <c r="E179" s="212" t="s">
        <v>1606</v>
      </c>
      <c r="F179" s="212" t="s">
        <v>1607</v>
      </c>
      <c r="G179" s="199"/>
      <c r="H179" s="199"/>
      <c r="I179" s="202"/>
      <c r="J179" s="213">
        <f>BK179</f>
        <v>0</v>
      </c>
      <c r="K179" s="199"/>
      <c r="L179" s="204"/>
      <c r="M179" s="205"/>
      <c r="N179" s="206"/>
      <c r="O179" s="206"/>
      <c r="P179" s="207">
        <f>SUM(P180:P181)</f>
        <v>0</v>
      </c>
      <c r="Q179" s="206"/>
      <c r="R179" s="207">
        <f>SUM(R180:R181)</f>
        <v>0</v>
      </c>
      <c r="S179" s="206"/>
      <c r="T179" s="208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9" t="s">
        <v>80</v>
      </c>
      <c r="AT179" s="210" t="s">
        <v>72</v>
      </c>
      <c r="AU179" s="210" t="s">
        <v>80</v>
      </c>
      <c r="AY179" s="209" t="s">
        <v>160</v>
      </c>
      <c r="BK179" s="211">
        <f>SUM(BK180:BK181)</f>
        <v>0</v>
      </c>
    </row>
    <row r="180" s="2" customFormat="1" ht="33" customHeight="1">
      <c r="A180" s="40"/>
      <c r="B180" s="41"/>
      <c r="C180" s="214" t="s">
        <v>260</v>
      </c>
      <c r="D180" s="214" t="s">
        <v>163</v>
      </c>
      <c r="E180" s="215" t="s">
        <v>1608</v>
      </c>
      <c r="F180" s="216" t="s">
        <v>1609</v>
      </c>
      <c r="G180" s="217" t="s">
        <v>1421</v>
      </c>
      <c r="H180" s="218">
        <v>41.177999999999997</v>
      </c>
      <c r="I180" s="219"/>
      <c r="J180" s="220">
        <f>ROUND(I180*H180,2)</f>
        <v>0</v>
      </c>
      <c r="K180" s="216" t="s">
        <v>1372</v>
      </c>
      <c r="L180" s="46"/>
      <c r="M180" s="221" t="s">
        <v>19</v>
      </c>
      <c r="N180" s="222" t="s">
        <v>44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167</v>
      </c>
      <c r="AT180" s="225" t="s">
        <v>163</v>
      </c>
      <c r="AU180" s="225" t="s">
        <v>82</v>
      </c>
      <c r="AY180" s="19" t="s">
        <v>160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80</v>
      </c>
      <c r="BK180" s="226">
        <f>ROUND(I180*H180,2)</f>
        <v>0</v>
      </c>
      <c r="BL180" s="19" t="s">
        <v>167</v>
      </c>
      <c r="BM180" s="225" t="s">
        <v>2416</v>
      </c>
    </row>
    <row r="181" s="2" customFormat="1">
      <c r="A181" s="40"/>
      <c r="B181" s="41"/>
      <c r="C181" s="42"/>
      <c r="D181" s="237" t="s">
        <v>1373</v>
      </c>
      <c r="E181" s="42"/>
      <c r="F181" s="238" t="s">
        <v>1610</v>
      </c>
      <c r="G181" s="42"/>
      <c r="H181" s="42"/>
      <c r="I181" s="234"/>
      <c r="J181" s="42"/>
      <c r="K181" s="42"/>
      <c r="L181" s="46"/>
      <c r="M181" s="235"/>
      <c r="N181" s="236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1373</v>
      </c>
      <c r="AU181" s="19" t="s">
        <v>82</v>
      </c>
    </row>
    <row r="182" s="12" customFormat="1" ht="25.92" customHeight="1">
      <c r="A182" s="12"/>
      <c r="B182" s="198"/>
      <c r="C182" s="199"/>
      <c r="D182" s="200" t="s">
        <v>72</v>
      </c>
      <c r="E182" s="201" t="s">
        <v>1611</v>
      </c>
      <c r="F182" s="201" t="s">
        <v>1612</v>
      </c>
      <c r="G182" s="199"/>
      <c r="H182" s="199"/>
      <c r="I182" s="202"/>
      <c r="J182" s="203">
        <f>BK182</f>
        <v>0</v>
      </c>
      <c r="K182" s="199"/>
      <c r="L182" s="204"/>
      <c r="M182" s="205"/>
      <c r="N182" s="206"/>
      <c r="O182" s="206"/>
      <c r="P182" s="207">
        <f>P183</f>
        <v>0</v>
      </c>
      <c r="Q182" s="206"/>
      <c r="R182" s="207">
        <f>R183</f>
        <v>2.1284999999999998</v>
      </c>
      <c r="S182" s="206"/>
      <c r="T182" s="208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9" t="s">
        <v>82</v>
      </c>
      <c r="AT182" s="210" t="s">
        <v>72</v>
      </c>
      <c r="AU182" s="210" t="s">
        <v>73</v>
      </c>
      <c r="AY182" s="209" t="s">
        <v>160</v>
      </c>
      <c r="BK182" s="211">
        <f>BK183</f>
        <v>0</v>
      </c>
    </row>
    <row r="183" s="12" customFormat="1" ht="22.8" customHeight="1">
      <c r="A183" s="12"/>
      <c r="B183" s="198"/>
      <c r="C183" s="199"/>
      <c r="D183" s="200" t="s">
        <v>72</v>
      </c>
      <c r="E183" s="212" t="s">
        <v>1613</v>
      </c>
      <c r="F183" s="212" t="s">
        <v>2417</v>
      </c>
      <c r="G183" s="199"/>
      <c r="H183" s="199"/>
      <c r="I183" s="202"/>
      <c r="J183" s="213">
        <f>BK183</f>
        <v>0</v>
      </c>
      <c r="K183" s="199"/>
      <c r="L183" s="204"/>
      <c r="M183" s="205"/>
      <c r="N183" s="206"/>
      <c r="O183" s="206"/>
      <c r="P183" s="207">
        <f>SUM(P184:P191)</f>
        <v>0</v>
      </c>
      <c r="Q183" s="206"/>
      <c r="R183" s="207">
        <f>SUM(R184:R191)</f>
        <v>2.1284999999999998</v>
      </c>
      <c r="S183" s="206"/>
      <c r="T183" s="208">
        <f>SUM(T184:T191)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9" t="s">
        <v>82</v>
      </c>
      <c r="AT183" s="210" t="s">
        <v>72</v>
      </c>
      <c r="AU183" s="210" t="s">
        <v>80</v>
      </c>
      <c r="AY183" s="209" t="s">
        <v>160</v>
      </c>
      <c r="BK183" s="211">
        <f>SUM(BK184:BK191)</f>
        <v>0</v>
      </c>
    </row>
    <row r="184" s="2" customFormat="1" ht="21.75" customHeight="1">
      <c r="A184" s="40"/>
      <c r="B184" s="41"/>
      <c r="C184" s="214" t="s">
        <v>207</v>
      </c>
      <c r="D184" s="214" t="s">
        <v>163</v>
      </c>
      <c r="E184" s="215" t="s">
        <v>2418</v>
      </c>
      <c r="F184" s="216" t="s">
        <v>2419</v>
      </c>
      <c r="G184" s="217" t="s">
        <v>1381</v>
      </c>
      <c r="H184" s="218">
        <v>200</v>
      </c>
      <c r="I184" s="219"/>
      <c r="J184" s="220">
        <f>ROUND(I184*H184,2)</f>
        <v>0</v>
      </c>
      <c r="K184" s="216" t="s">
        <v>1372</v>
      </c>
      <c r="L184" s="46"/>
      <c r="M184" s="221" t="s">
        <v>19</v>
      </c>
      <c r="N184" s="222" t="s">
        <v>44</v>
      </c>
      <c r="O184" s="86"/>
      <c r="P184" s="223">
        <f>O184*H184</f>
        <v>0</v>
      </c>
      <c r="Q184" s="223">
        <v>0.0047299999999999998</v>
      </c>
      <c r="R184" s="223">
        <f>Q184*H184</f>
        <v>0.94599999999999995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189</v>
      </c>
      <c r="AT184" s="225" t="s">
        <v>163</v>
      </c>
      <c r="AU184" s="225" t="s">
        <v>82</v>
      </c>
      <c r="AY184" s="19" t="s">
        <v>160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80</v>
      </c>
      <c r="BK184" s="226">
        <f>ROUND(I184*H184,2)</f>
        <v>0</v>
      </c>
      <c r="BL184" s="19" t="s">
        <v>189</v>
      </c>
      <c r="BM184" s="225" t="s">
        <v>2420</v>
      </c>
    </row>
    <row r="185" s="2" customFormat="1">
      <c r="A185" s="40"/>
      <c r="B185" s="41"/>
      <c r="C185" s="42"/>
      <c r="D185" s="237" t="s">
        <v>1373</v>
      </c>
      <c r="E185" s="42"/>
      <c r="F185" s="238" t="s">
        <v>2421</v>
      </c>
      <c r="G185" s="42"/>
      <c r="H185" s="42"/>
      <c r="I185" s="234"/>
      <c r="J185" s="42"/>
      <c r="K185" s="42"/>
      <c r="L185" s="46"/>
      <c r="M185" s="235"/>
      <c r="N185" s="236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1373</v>
      </c>
      <c r="AU185" s="19" t="s">
        <v>82</v>
      </c>
    </row>
    <row r="186" s="14" customFormat="1">
      <c r="A186" s="14"/>
      <c r="B186" s="249"/>
      <c r="C186" s="250"/>
      <c r="D186" s="232" t="s">
        <v>1375</v>
      </c>
      <c r="E186" s="251" t="s">
        <v>19</v>
      </c>
      <c r="F186" s="252" t="s">
        <v>2422</v>
      </c>
      <c r="G186" s="250"/>
      <c r="H186" s="253">
        <v>200</v>
      </c>
      <c r="I186" s="254"/>
      <c r="J186" s="250"/>
      <c r="K186" s="250"/>
      <c r="L186" s="255"/>
      <c r="M186" s="256"/>
      <c r="N186" s="257"/>
      <c r="O186" s="257"/>
      <c r="P186" s="257"/>
      <c r="Q186" s="257"/>
      <c r="R186" s="257"/>
      <c r="S186" s="257"/>
      <c r="T186" s="25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9" t="s">
        <v>1375</v>
      </c>
      <c r="AU186" s="259" t="s">
        <v>82</v>
      </c>
      <c r="AV186" s="14" t="s">
        <v>82</v>
      </c>
      <c r="AW186" s="14" t="s">
        <v>35</v>
      </c>
      <c r="AX186" s="14" t="s">
        <v>80</v>
      </c>
      <c r="AY186" s="259" t="s">
        <v>160</v>
      </c>
    </row>
    <row r="187" s="2" customFormat="1" ht="21.75" customHeight="1">
      <c r="A187" s="40"/>
      <c r="B187" s="41"/>
      <c r="C187" s="214" t="s">
        <v>267</v>
      </c>
      <c r="D187" s="214" t="s">
        <v>163</v>
      </c>
      <c r="E187" s="215" t="s">
        <v>2423</v>
      </c>
      <c r="F187" s="216" t="s">
        <v>2424</v>
      </c>
      <c r="G187" s="217" t="s">
        <v>1381</v>
      </c>
      <c r="H187" s="218">
        <v>250</v>
      </c>
      <c r="I187" s="219"/>
      <c r="J187" s="220">
        <f>ROUND(I187*H187,2)</f>
        <v>0</v>
      </c>
      <c r="K187" s="216" t="s">
        <v>1372</v>
      </c>
      <c r="L187" s="46"/>
      <c r="M187" s="221" t="s">
        <v>19</v>
      </c>
      <c r="N187" s="222" t="s">
        <v>44</v>
      </c>
      <c r="O187" s="86"/>
      <c r="P187" s="223">
        <f>O187*H187</f>
        <v>0</v>
      </c>
      <c r="Q187" s="223">
        <v>0.0047299999999999998</v>
      </c>
      <c r="R187" s="223">
        <f>Q187*H187</f>
        <v>1.1824999999999999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189</v>
      </c>
      <c r="AT187" s="225" t="s">
        <v>163</v>
      </c>
      <c r="AU187" s="225" t="s">
        <v>82</v>
      </c>
      <c r="AY187" s="19" t="s">
        <v>160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80</v>
      </c>
      <c r="BK187" s="226">
        <f>ROUND(I187*H187,2)</f>
        <v>0</v>
      </c>
      <c r="BL187" s="19" t="s">
        <v>189</v>
      </c>
      <c r="BM187" s="225" t="s">
        <v>2425</v>
      </c>
    </row>
    <row r="188" s="2" customFormat="1">
      <c r="A188" s="40"/>
      <c r="B188" s="41"/>
      <c r="C188" s="42"/>
      <c r="D188" s="237" t="s">
        <v>1373</v>
      </c>
      <c r="E188" s="42"/>
      <c r="F188" s="238" t="s">
        <v>2426</v>
      </c>
      <c r="G188" s="42"/>
      <c r="H188" s="42"/>
      <c r="I188" s="234"/>
      <c r="J188" s="42"/>
      <c r="K188" s="42"/>
      <c r="L188" s="46"/>
      <c r="M188" s="235"/>
      <c r="N188" s="236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1373</v>
      </c>
      <c r="AU188" s="19" t="s">
        <v>82</v>
      </c>
    </row>
    <row r="189" s="14" customFormat="1">
      <c r="A189" s="14"/>
      <c r="B189" s="249"/>
      <c r="C189" s="250"/>
      <c r="D189" s="232" t="s">
        <v>1375</v>
      </c>
      <c r="E189" s="251" t="s">
        <v>19</v>
      </c>
      <c r="F189" s="252" t="s">
        <v>2427</v>
      </c>
      <c r="G189" s="250"/>
      <c r="H189" s="253">
        <v>250</v>
      </c>
      <c r="I189" s="254"/>
      <c r="J189" s="250"/>
      <c r="K189" s="250"/>
      <c r="L189" s="255"/>
      <c r="M189" s="256"/>
      <c r="N189" s="257"/>
      <c r="O189" s="257"/>
      <c r="P189" s="257"/>
      <c r="Q189" s="257"/>
      <c r="R189" s="257"/>
      <c r="S189" s="257"/>
      <c r="T189" s="25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9" t="s">
        <v>1375</v>
      </c>
      <c r="AU189" s="259" t="s">
        <v>82</v>
      </c>
      <c r="AV189" s="14" t="s">
        <v>82</v>
      </c>
      <c r="AW189" s="14" t="s">
        <v>35</v>
      </c>
      <c r="AX189" s="14" t="s">
        <v>80</v>
      </c>
      <c r="AY189" s="259" t="s">
        <v>160</v>
      </c>
    </row>
    <row r="190" s="2" customFormat="1" ht="33" customHeight="1">
      <c r="A190" s="40"/>
      <c r="B190" s="41"/>
      <c r="C190" s="214" t="s">
        <v>211</v>
      </c>
      <c r="D190" s="214" t="s">
        <v>163</v>
      </c>
      <c r="E190" s="215" t="s">
        <v>2428</v>
      </c>
      <c r="F190" s="216" t="s">
        <v>2429</v>
      </c>
      <c r="G190" s="217" t="s">
        <v>1421</v>
      </c>
      <c r="H190" s="218">
        <v>2.129</v>
      </c>
      <c r="I190" s="219"/>
      <c r="J190" s="220">
        <f>ROUND(I190*H190,2)</f>
        <v>0</v>
      </c>
      <c r="K190" s="216" t="s">
        <v>1372</v>
      </c>
      <c r="L190" s="46"/>
      <c r="M190" s="221" t="s">
        <v>19</v>
      </c>
      <c r="N190" s="222" t="s">
        <v>44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189</v>
      </c>
      <c r="AT190" s="225" t="s">
        <v>163</v>
      </c>
      <c r="AU190" s="225" t="s">
        <v>82</v>
      </c>
      <c r="AY190" s="19" t="s">
        <v>160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80</v>
      </c>
      <c r="BK190" s="226">
        <f>ROUND(I190*H190,2)</f>
        <v>0</v>
      </c>
      <c r="BL190" s="19" t="s">
        <v>189</v>
      </c>
      <c r="BM190" s="225" t="s">
        <v>2430</v>
      </c>
    </row>
    <row r="191" s="2" customFormat="1">
      <c r="A191" s="40"/>
      <c r="B191" s="41"/>
      <c r="C191" s="42"/>
      <c r="D191" s="237" t="s">
        <v>1373</v>
      </c>
      <c r="E191" s="42"/>
      <c r="F191" s="238" t="s">
        <v>2431</v>
      </c>
      <c r="G191" s="42"/>
      <c r="H191" s="42"/>
      <c r="I191" s="234"/>
      <c r="J191" s="42"/>
      <c r="K191" s="42"/>
      <c r="L191" s="46"/>
      <c r="M191" s="282"/>
      <c r="N191" s="283"/>
      <c r="O191" s="229"/>
      <c r="P191" s="229"/>
      <c r="Q191" s="229"/>
      <c r="R191" s="229"/>
      <c r="S191" s="229"/>
      <c r="T191" s="284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1373</v>
      </c>
      <c r="AU191" s="19" t="s">
        <v>82</v>
      </c>
    </row>
    <row r="192" s="2" customFormat="1" ht="6.96" customHeight="1">
      <c r="A192" s="40"/>
      <c r="B192" s="61"/>
      <c r="C192" s="62"/>
      <c r="D192" s="62"/>
      <c r="E192" s="62"/>
      <c r="F192" s="62"/>
      <c r="G192" s="62"/>
      <c r="H192" s="62"/>
      <c r="I192" s="62"/>
      <c r="J192" s="62"/>
      <c r="K192" s="62"/>
      <c r="L192" s="46"/>
      <c r="M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</row>
  </sheetData>
  <sheetProtection sheet="1" autoFilter="0" formatColumns="0" formatRows="0" objects="1" scenarios="1" spinCount="100000" saltValue="pk23pL+9wLXJUqYMmEzceEYCsPsHRWXgAcaFtNueIjF91tfpBCn1i6WBbjmzmBIDDZSZjmu+UHBkHylQ8jUIvA==" hashValue="UTjoQbiAzpiV06ue3B1sYUrqeaEPgC6o5PzjSDkYsq4RrjjrnLV+S2eOcY4Skxi30upuY5DQpOmoQqqrdZsD7Q==" algorithmName="SHA-512" password="CC35"/>
  <autoFilter ref="C90:K19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4_02/985112123"/>
    <hyperlink ref="F99" r:id="rId2" display="https://podminky.urs.cz/item/CS_URS_2024_02/985112113"/>
    <hyperlink ref="F103" r:id="rId3" display="https://podminky.urs.cz/item/CS_URS_2024_02/985112133"/>
    <hyperlink ref="F107" r:id="rId4" display="https://podminky.urs.cz/item/CS_URS_2024_02/985132311"/>
    <hyperlink ref="F116" r:id="rId5" display="https://podminky.urs.cz/item/CS_URS_2024_02/985131311"/>
    <hyperlink ref="F123" r:id="rId6" display="https://podminky.urs.cz/item/CS_URS_2024_02/985121123"/>
    <hyperlink ref="F126" r:id="rId7" display="https://podminky.urs.cz/item/CS_URS_2024_02/985321111"/>
    <hyperlink ref="F133" r:id="rId8" display="https://podminky.urs.cz/item/CS_URS_2024_02/985323111"/>
    <hyperlink ref="F144" r:id="rId9" display="https://podminky.urs.cz/item/CS_URS_2024_02/985311215"/>
    <hyperlink ref="F148" r:id="rId10" display="https://podminky.urs.cz/item/CS_URS_2024_02/985311115"/>
    <hyperlink ref="F153" r:id="rId11" display="https://podminky.urs.cz/item/CS_URS_2024_02/985311314"/>
    <hyperlink ref="F157" r:id="rId12" display="https://podminky.urs.cz/item/CS_URS_2024_02/985311114"/>
    <hyperlink ref="F162" r:id="rId13" display="https://podminky.urs.cz/item/CS_URS_2024_02/985312111"/>
    <hyperlink ref="F172" r:id="rId14" display="https://podminky.urs.cz/item/CS_URS_2024_02/997013501"/>
    <hyperlink ref="F175" r:id="rId15" display="https://podminky.urs.cz/item/CS_URS_2024_02/997013509"/>
    <hyperlink ref="F177" r:id="rId16" display="https://podminky.urs.cz/item/CS_URS_2024_02/997013869"/>
    <hyperlink ref="F181" r:id="rId17" display="https://podminky.urs.cz/item/CS_URS_2024_02/998142251"/>
    <hyperlink ref="F185" r:id="rId18" display="https://podminky.urs.cz/item/CS_URS_2024_02/711493111"/>
    <hyperlink ref="F188" r:id="rId19" display="https://podminky.urs.cz/item/CS_URS_2024_02/711493121"/>
    <hyperlink ref="F191" r:id="rId20" display="https://podminky.urs.cz/item/CS_URS_2024_02/9987111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Pc-Sojka-i5-12\Petr</dc:creator>
  <cp:lastModifiedBy>Pc-Sojka-i5-12\Petr</cp:lastModifiedBy>
  <dcterms:created xsi:type="dcterms:W3CDTF">2025-02-14T05:39:34Z</dcterms:created>
  <dcterms:modified xsi:type="dcterms:W3CDTF">2025-02-14T05:39:42Z</dcterms:modified>
</cp:coreProperties>
</file>