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LipovaWC221 - Oprava soci..." sheetId="2" state="visible" r:id="rId4"/>
  </sheets>
  <definedNames>
    <definedName function="false" hidden="false" localSheetId="1" name="_xlnm.Print_Area" vbProcedure="false">'LipovaWC221 - Oprava soci...'!$C$4:$J$76,'LipovaWC221 - Oprava soci...'!$C$82:$J$119,'LipovaWC221 - Oprava soci...'!$C$125:$K$360</definedName>
    <definedName function="false" hidden="false" localSheetId="1" name="_xlnm.Print_Titles" vbProcedure="false">'LipovaWC221 - Oprava soci...'!$135:$135</definedName>
    <definedName function="false" hidden="true" localSheetId="1" name="_xlnm._FilterDatabase" vbProcedure="false">'LipovaWC221 - Oprava soci...'!$C$135:$K$360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<sst xmlns="http://schemas.openxmlformats.org/spreadsheetml/2006/main" count="2730" uniqueCount="731">
  <si>
    <t xml:space="preserve">Export Komplet</t>
  </si>
  <si>
    <t xml:space="preserve">2.0</t>
  </si>
  <si>
    <t xml:space="preserve">False</t>
  </si>
  <si>
    <t xml:space="preserve">{c6abe256-9264-4ac1-a804-7a255e71221a}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</si>
  <si>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</si>
  <si>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</si>
  <si>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</si>
  <si>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</si>
  <si>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</si>
  <si>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</si>
  <si>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</si>
  <si>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</si>
  <si>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</si>
  <si>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LipovaWC221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</si>
  <si>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</si>
  <si>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</si>
  <si>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sociálního zařízení m.č.2.21 ve 2.NP</t>
  </si>
  <si>
    <t xml:space="preserve">KSO:</t>
  </si>
  <si>
    <t xml:space="preserve">CC-CZ:</t>
  </si>
  <si>
    <t xml:space="preserve">Místo:</t>
  </si>
  <si>
    <t xml:space="preserve">Lipová 18, Brno</t>
  </si>
  <si>
    <t xml:space="preserve">Datum:</t>
  </si>
  <si>
    <t xml:space="preserve">3. 3. 2025</t>
  </si>
  <si>
    <t xml:space="preserve">Zadavatel:</t>
  </si>
  <si>
    <t xml:space="preserve">IČ:</t>
  </si>
  <si>
    <t xml:space="preserve">MmBrna, OSM,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</si>
  <si>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</si>
  <si>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</si>
  <si>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</si>
  <si>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</si>
  <si>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</si>
  <si>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</si>
  <si>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</si>
  <si>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</si>
  <si>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</si>
  <si>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</si>
  <si>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</si>
  <si>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</si>
  <si>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</si>
  <si>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</si>
  <si>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</si>
  <si>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</si>
  <si>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</si>
  <si>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</si>
  <si>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</si>
  <si>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</si>
  <si>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</si>
  <si>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</si>
  <si>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</si>
  <si>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</si>
  <si>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</si>
  <si>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</si>
  <si>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</si>
  <si>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</si>
  <si>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</si>
  <si>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</si>
  <si>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</si>
  <si>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</si>
  <si>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</si>
  <si>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</si>
  <si>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</si>
  <si>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</si>
  <si>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</si>
  <si>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</si>
  <si>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</si>
  <si>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</si>
  <si>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</si>
  <si>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</si>
  <si>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</si>
  <si>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</si>
  <si>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</si>
  <si>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</si>
  <si>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</si>
  <si>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</si>
  <si>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</si>
  <si>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</si>
  <si>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</si>
  <si>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</si>
  <si>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</si>
  <si>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</si>
  <si>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</si>
  <si>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</si>
  <si>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</si>
  <si>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</si>
  <si>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</si>
  <si>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</si>
  <si>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</si>
  <si>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</si>
  <si>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</si>
  <si>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</si>
  <si>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</si>
  <si>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</si>
  <si>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</si>
  <si>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</si>
  <si>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</si>
  <si>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</si>
  <si>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</si>
  <si>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</si>
  <si>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</si>
  <si>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</si>
  <si>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</si>
  <si>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</si>
  <si>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</si>
  <si>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</si>
  <si>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</si>
  <si>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</si>
  <si>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</si>
  <si>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</si>
  <si>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</si>
  <si>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</si>
  <si>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</si>
  <si>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</si>
  <si>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</si>
  <si>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</si>
  <si>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</si>
  <si>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</si>
  <si>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</si>
  <si>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</si>
  <si>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</si>
  <si>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</si>
  <si>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</si>
  <si>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</si>
  <si>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</si>
  <si>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</si>
  <si>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</si>
  <si>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</si>
  <si>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</si>
  <si>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</si>
  <si>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</si>
  <si>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</si>
  <si>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</si>
  <si>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342272225</t>
  </si>
  <si>
    <t xml:space="preserve">Příčka z pórobetonových hladkých tvárnic na tenkovrstvou maltu tl 100 mm</t>
  </si>
  <si>
    <t xml:space="preserve">m2</t>
  </si>
  <si>
    <t xml:space="preserve">CS ÚRS 2025 01</t>
  </si>
  <si>
    <t xml:space="preserve">4</t>
  </si>
  <si>
    <t xml:space="preserve">2037149045</t>
  </si>
  <si>
    <t xml:space="preserve">VV</t>
  </si>
  <si>
    <t xml:space="preserve">0,8*2,1</t>
  </si>
  <si>
    <t xml:space="preserve">342291121</t>
  </si>
  <si>
    <t xml:space="preserve">Ukotvení příček k cihelným konstrukcím plochými kotvami</t>
  </si>
  <si>
    <t xml:space="preserve">m</t>
  </si>
  <si>
    <t xml:space="preserve">1947166645</t>
  </si>
  <si>
    <t xml:space="preserve">2,1*2</t>
  </si>
  <si>
    <t xml:space="preserve">6</t>
  </si>
  <si>
    <t xml:space="preserve">Úpravy povrchů, podlahy a osazování výplní</t>
  </si>
  <si>
    <t xml:space="preserve">611325422</t>
  </si>
  <si>
    <t xml:space="preserve">Oprava vnitřní vápenocementové štukové omítky tl jádrové omítky do 20 mm a tl štuku do 3 mm stropů v rozsahu plochy přes 10 do 30 %</t>
  </si>
  <si>
    <t xml:space="preserve">1144137942</t>
  </si>
  <si>
    <t xml:space="preserve">1,1*1,7+1,0*1,7+1,4*1,7</t>
  </si>
  <si>
    <t xml:space="preserve">3,4*1,7</t>
  </si>
  <si>
    <t xml:space="preserve">Součet</t>
  </si>
  <si>
    <t xml:space="preserve">612131121</t>
  </si>
  <si>
    <t xml:space="preserve">Penetrační disperzní nátěr vnitřních stěn nanášený ručně</t>
  </si>
  <si>
    <t xml:space="preserve">-1949344259</t>
  </si>
  <si>
    <t xml:space="preserve">40,77+0,8*0,3+0,8*2,1</t>
  </si>
  <si>
    <t xml:space="preserve">5</t>
  </si>
  <si>
    <t xml:space="preserve">612135101</t>
  </si>
  <si>
    <t xml:space="preserve">Hrubá výplň rýh ve stěnách maltou jakékoli šířky rýhy</t>
  </si>
  <si>
    <t xml:space="preserve">-944452311</t>
  </si>
  <si>
    <t xml:space="preserve">30*0,05+20*0,1+6*0,2+5*0,05</t>
  </si>
  <si>
    <t xml:space="preserve">612142001</t>
  </si>
  <si>
    <t xml:space="preserve">Pletivo sklovláknité vnitřních stěn vtlačené do tmelu</t>
  </si>
  <si>
    <t xml:space="preserve">-206600319</t>
  </si>
  <si>
    <t xml:space="preserve">0,8*2,1*2</t>
  </si>
  <si>
    <t xml:space="preserve">7</t>
  </si>
  <si>
    <t xml:space="preserve">612321121</t>
  </si>
  <si>
    <t xml:space="preserve">Vápenocementová omítka hladká jednovrstvá vnitřních stěn nanášená ručně</t>
  </si>
  <si>
    <t xml:space="preserve">-513583225</t>
  </si>
  <si>
    <t xml:space="preserve">8</t>
  </si>
  <si>
    <t xml:space="preserve">612321191</t>
  </si>
  <si>
    <t xml:space="preserve">Příplatek k vápenocementové omítce vnitřních stěn za každých dalších 5 mm tloušťky ručně</t>
  </si>
  <si>
    <t xml:space="preserve">1546718598</t>
  </si>
  <si>
    <t xml:space="preserve">9</t>
  </si>
  <si>
    <t xml:space="preserve">612325422</t>
  </si>
  <si>
    <t xml:space="preserve">Oprava vnitřní vápenocementové štukové omítky tl jádrové omítky do 20 mm a tl štuku do 3 mm stěn v rozsahu plochy přes 10 do 30 %</t>
  </si>
  <si>
    <t xml:space="preserve">-1661870631</t>
  </si>
  <si>
    <t xml:space="preserve">"Wc kabiny"(1,1+1,0+1,4+1,7*3)*2*2,0-0,6*0,2*3-1*1,75-0,8*1,75-1,35*2,6</t>
  </si>
  <si>
    <t xml:space="preserve">"předsínka"(3,4+1,7)*2*2,0-0,6*0,2*4-3,4*1,5</t>
  </si>
  <si>
    <t xml:space="preserve">10</t>
  </si>
  <si>
    <t xml:space="preserve">612-pc 1</t>
  </si>
  <si>
    <t xml:space="preserve">Repase kovového okna se neřeší v tomto rozpočtu</t>
  </si>
  <si>
    <t xml:space="preserve">sada</t>
  </si>
  <si>
    <t xml:space="preserve">1138669745</t>
  </si>
  <si>
    <t xml:space="preserve">11</t>
  </si>
  <si>
    <t xml:space="preserve">612-pc 2</t>
  </si>
  <si>
    <t xml:space="preserve">Obnova teracového parapetu</t>
  </si>
  <si>
    <t xml:space="preserve">-1889940712</t>
  </si>
  <si>
    <t xml:space="preserve">1,0+1,0+1,35</t>
  </si>
  <si>
    <t xml:space="preserve">632441220</t>
  </si>
  <si>
    <t xml:space="preserve">Potěr anhydritový samonivelační litý C25 do 60 mm</t>
  </si>
  <si>
    <t xml:space="preserve">212541040</t>
  </si>
  <si>
    <t xml:space="preserve">13</t>
  </si>
  <si>
    <t xml:space="preserve">642-pc 3</t>
  </si>
  <si>
    <t xml:space="preserve">Oprava zdi u vyměněné zárubně</t>
  </si>
  <si>
    <t xml:space="preserve">854547581</t>
  </si>
  <si>
    <t xml:space="preserve">2+1</t>
  </si>
  <si>
    <t xml:space="preserve">14</t>
  </si>
  <si>
    <t xml:space="preserve">642-pc 4</t>
  </si>
  <si>
    <t xml:space="preserve">Vyčištění sklokeramických tvárnic 340 x 150cm</t>
  </si>
  <si>
    <t xml:space="preserve">hod</t>
  </si>
  <si>
    <t xml:space="preserve">83820515</t>
  </si>
  <si>
    <t xml:space="preserve">Ostatní konstrukce a práce, bourání</t>
  </si>
  <si>
    <t xml:space="preserve">15</t>
  </si>
  <si>
    <t xml:space="preserve">949101112</t>
  </si>
  <si>
    <t xml:space="preserve">Lešení pomocné pro objekty pozemních staveb s lešeňovou podlahou v přes 1,9 do 3,5 m zatížení do 150 kg/m2</t>
  </si>
  <si>
    <t xml:space="preserve">-144733146</t>
  </si>
  <si>
    <t xml:space="preserve">16</t>
  </si>
  <si>
    <t xml:space="preserve">952901111</t>
  </si>
  <si>
    <t xml:space="preserve">Vyčištění budov bytové a občanské výstavby při výšce podlaží do 4 m</t>
  </si>
  <si>
    <t xml:space="preserve">439777974</t>
  </si>
  <si>
    <t xml:space="preserve">11,73</t>
  </si>
  <si>
    <t xml:space="preserve">17</t>
  </si>
  <si>
    <t xml:space="preserve">952-pc</t>
  </si>
  <si>
    <t xml:space="preserve">Průběžný úklid</t>
  </si>
  <si>
    <t xml:space="preserve">1838600099</t>
  </si>
  <si>
    <t xml:space="preserve">18</t>
  </si>
  <si>
    <t xml:space="preserve">963- pc 1</t>
  </si>
  <si>
    <t xml:space="preserve">Bourání betonové poličky na WC</t>
  </si>
  <si>
    <t xml:space="preserve">kus</t>
  </si>
  <si>
    <t xml:space="preserve">-144746845</t>
  </si>
  <si>
    <t xml:space="preserve">19</t>
  </si>
  <si>
    <t xml:space="preserve">965045111</t>
  </si>
  <si>
    <t xml:space="preserve">Bourání potěrů cementových nebo pískocementových tl do 40 mm pl do 1 m2</t>
  </si>
  <si>
    <t xml:space="preserve">-1158169717</t>
  </si>
  <si>
    <t xml:space="preserve">20</t>
  </si>
  <si>
    <t xml:space="preserve">965081212</t>
  </si>
  <si>
    <t xml:space="preserve">Bourání podlah z dlaždic keramických tl do 10 mm plochy do 1 m2</t>
  </si>
  <si>
    <t xml:space="preserve">1478380076</t>
  </si>
  <si>
    <t xml:space="preserve">"pod radiátory a pod oknem"0,8*0,3*3</t>
  </si>
  <si>
    <t xml:space="preserve">968072455</t>
  </si>
  <si>
    <t xml:space="preserve">Vybourání kovových dveřních zárubní pl do 2 m2</t>
  </si>
  <si>
    <t xml:space="preserve">1300288478</t>
  </si>
  <si>
    <t xml:space="preserve">0,6*2,0*3</t>
  </si>
  <si>
    <t xml:space="preserve">22</t>
  </si>
  <si>
    <t xml:space="preserve">968-pc 2</t>
  </si>
  <si>
    <t xml:space="preserve">D+m zrcadlo cca 45/60cm nad umyvadly osazené do obkladu </t>
  </si>
  <si>
    <t xml:space="preserve">-1420084196</t>
  </si>
  <si>
    <t xml:space="preserve">23</t>
  </si>
  <si>
    <t xml:space="preserve">968-pc 3</t>
  </si>
  <si>
    <t xml:space="preserve">D+m Fazetování zrcadel</t>
  </si>
  <si>
    <t xml:space="preserve">2109966060</t>
  </si>
  <si>
    <t xml:space="preserve">(0,45+0,6)*2</t>
  </si>
  <si>
    <t xml:space="preserve">24</t>
  </si>
  <si>
    <t xml:space="preserve">968-pc 4</t>
  </si>
  <si>
    <t xml:space="preserve">D+m zásobník na toaletní papír</t>
  </si>
  <si>
    <t xml:space="preserve">406949398</t>
  </si>
  <si>
    <t xml:space="preserve">25</t>
  </si>
  <si>
    <t xml:space="preserve">968-pc 5</t>
  </si>
  <si>
    <t xml:space="preserve">D+m elektrický osoušeč rukou bezdotykový štěrbinový včetně připojení</t>
  </si>
  <si>
    <t xml:space="preserve">-651951760</t>
  </si>
  <si>
    <t xml:space="preserve">26</t>
  </si>
  <si>
    <t xml:space="preserve">968-pc 6</t>
  </si>
  <si>
    <t xml:space="preserve">D+m integrovaný dávkovač mýdla</t>
  </si>
  <si>
    <t xml:space="preserve">975893754</t>
  </si>
  <si>
    <t xml:space="preserve">27</t>
  </si>
  <si>
    <t xml:space="preserve">968-pc 7</t>
  </si>
  <si>
    <t xml:space="preserve">D+m odpadkový koš s víkem bezdotykový</t>
  </si>
  <si>
    <t xml:space="preserve">1873619473</t>
  </si>
  <si>
    <t xml:space="preserve">3+1</t>
  </si>
  <si>
    <t xml:space="preserve">28</t>
  </si>
  <si>
    <t xml:space="preserve">968-pc 8</t>
  </si>
  <si>
    <t xml:space="preserve">D+m závěsná štětka na WC</t>
  </si>
  <si>
    <t xml:space="preserve">-1751129138</t>
  </si>
  <si>
    <t xml:space="preserve">29</t>
  </si>
  <si>
    <t xml:space="preserve">968-pc 9</t>
  </si>
  <si>
    <t xml:space="preserve">D+m  háček na kabát, kabelku v každé kabince</t>
  </si>
  <si>
    <t xml:space="preserve">-1758756577</t>
  </si>
  <si>
    <t xml:space="preserve">30</t>
  </si>
  <si>
    <t xml:space="preserve">968-pc10</t>
  </si>
  <si>
    <t xml:space="preserve">D+m zásobník na papírové ručníky</t>
  </si>
  <si>
    <t xml:space="preserve">-1341825618</t>
  </si>
  <si>
    <t xml:space="preserve">31</t>
  </si>
  <si>
    <t xml:space="preserve">974031121</t>
  </si>
  <si>
    <t xml:space="preserve">Vysekání rýh ve zdivu cihelném hl do 30 mm š do 30 mm</t>
  </si>
  <si>
    <t xml:space="preserve">-1538729768</t>
  </si>
  <si>
    <t xml:space="preserve">35</t>
  </si>
  <si>
    <t xml:space="preserve">32</t>
  </si>
  <si>
    <t xml:space="preserve">974031132</t>
  </si>
  <si>
    <t xml:space="preserve">Vysekání rýh ve zdivu cihelném hl do 50 mm š do 70 mm</t>
  </si>
  <si>
    <t xml:space="preserve">-775700932</t>
  </si>
  <si>
    <t xml:space="preserve">33</t>
  </si>
  <si>
    <t xml:space="preserve">974031164</t>
  </si>
  <si>
    <t xml:space="preserve">Vysekání rýh ve zdivu cihelném hl do 150 mm š do 150 mm</t>
  </si>
  <si>
    <t xml:space="preserve">313871844</t>
  </si>
  <si>
    <t xml:space="preserve">34</t>
  </si>
  <si>
    <t xml:space="preserve">977131119</t>
  </si>
  <si>
    <t xml:space="preserve">Vrty příklepovými vrtáky D přes 28 do 32 mm do cihelného zdiva nebo prostého betonu</t>
  </si>
  <si>
    <t xml:space="preserve">-553175344</t>
  </si>
  <si>
    <t xml:space="preserve">978011141</t>
  </si>
  <si>
    <t xml:space="preserve">Otlučení (osekání) vnitřní vápenné nebo vápenocementové omítky stropů v rozsahu přes 10 do 30 %</t>
  </si>
  <si>
    <t xml:space="preserve">-1352062702</t>
  </si>
  <si>
    <t xml:space="preserve">36</t>
  </si>
  <si>
    <t xml:space="preserve">978013141</t>
  </si>
  <si>
    <t xml:space="preserve">Otlučení (osekání) vnitřní vápenné nebo vápenocementové omítky stěn v rozsahu přes 10 do 30 %</t>
  </si>
  <si>
    <t xml:space="preserve">592241444</t>
  </si>
  <si>
    <t xml:space="preserve">42,4</t>
  </si>
  <si>
    <t xml:space="preserve">37</t>
  </si>
  <si>
    <t xml:space="preserve">978013191</t>
  </si>
  <si>
    <t xml:space="preserve">Otlučení (osekání) vnitřní vápenné nebo vápenocementové omítky stěn v rozsahu přes 50 do 100 %</t>
  </si>
  <si>
    <t xml:space="preserve">-1129775806</t>
  </si>
  <si>
    <t xml:space="preserve">"Wc kabiny"(1,1+1,0+1,4+1,7*3)*2*1,8-0,6*1,8*3-1,1*0,9</t>
  </si>
  <si>
    <t xml:space="preserve">"předsínka"(3,4+1,7)*2*1,8-0,6*1,8*4</t>
  </si>
  <si>
    <t xml:space="preserve">38</t>
  </si>
  <si>
    <t xml:space="preserve">978059541</t>
  </si>
  <si>
    <t xml:space="preserve">Odsekání a odebrání obkladů stěn z vnitřních obkládaček plochy přes 1 m2</t>
  </si>
  <si>
    <t xml:space="preserve">737837174</t>
  </si>
  <si>
    <t xml:space="preserve">997</t>
  </si>
  <si>
    <t xml:space="preserve">Doprava suti a vybouraných hmot</t>
  </si>
  <si>
    <t xml:space="preserve">39</t>
  </si>
  <si>
    <t xml:space="preserve">997013214</t>
  </si>
  <si>
    <t xml:space="preserve">Vnitrostaveništní doprava suti a vybouraných hmot pro budovy v přes 12 do 15 m ručně</t>
  </si>
  <si>
    <t xml:space="preserve">t</t>
  </si>
  <si>
    <t xml:space="preserve">1721840696</t>
  </si>
  <si>
    <t xml:space="preserve">40</t>
  </si>
  <si>
    <t xml:space="preserve">997013501</t>
  </si>
  <si>
    <t xml:space="preserve">Odvoz suti a vybouraných hmot na skládku nebo meziskládku do 1 km se složením</t>
  </si>
  <si>
    <t xml:space="preserve">-209390765</t>
  </si>
  <si>
    <t xml:space="preserve">41</t>
  </si>
  <si>
    <t xml:space="preserve">997013509</t>
  </si>
  <si>
    <t xml:space="preserve">Příplatek k odvozu suti a vybouraných hmot na skládku ZKD 1 km přes 1 km</t>
  </si>
  <si>
    <t xml:space="preserve">-339587361</t>
  </si>
  <si>
    <t xml:space="preserve">7,718*15 'Přepočtené koeficientem množství</t>
  </si>
  <si>
    <t xml:space="preserve">42</t>
  </si>
  <si>
    <t xml:space="preserve">997013609</t>
  </si>
  <si>
    <t xml:space="preserve">Poplatek za uložení na skládce (skládkovné) stavebního odpadu ze směsí nebo oddělených frakcí betonu, cihel a keramických výrobků kód odpadu 17 01 07</t>
  </si>
  <si>
    <t xml:space="preserve">-1274291007</t>
  </si>
  <si>
    <t xml:space="preserve">998</t>
  </si>
  <si>
    <t xml:space="preserve">Přesun hmot</t>
  </si>
  <si>
    <t xml:space="preserve">43</t>
  </si>
  <si>
    <t xml:space="preserve">998018003</t>
  </si>
  <si>
    <t xml:space="preserve">Přesun hmot pro budovy ruční pro budovy v přes 12 do 24 m</t>
  </si>
  <si>
    <t xml:space="preserve">1852296823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</si>
  <si>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</si>
  <si>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</si>
  <si>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</si>
  <si>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</si>
  <si>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44</t>
  </si>
  <si>
    <t xml:space="preserve">721-pc 1</t>
  </si>
  <si>
    <t xml:space="preserve">Úprava vody a kanalizace, trub pro radiátory v rámci místnosti včetně napojení zařizovacích přednětů (3x WC kombi,umyvadlo, zasekání trub vedení elektr., uprava vertikálních rozvodů)-nutná prohlídka stavby</t>
  </si>
  <si>
    <t xml:space="preserve">kompl</t>
  </si>
  <si>
    <t xml:space="preserve">1494336596</t>
  </si>
  <si>
    <t xml:space="preserve">45</t>
  </si>
  <si>
    <t xml:space="preserve">998721313</t>
  </si>
  <si>
    <t xml:space="preserve">Přesun hmot procentní pro vnitřní kanalizaci ruční v objektech v přes 12 do 24 m</t>
  </si>
  <si>
    <t xml:space="preserve">%</t>
  </si>
  <si>
    <t xml:space="preserve">1136819535</t>
  </si>
  <si>
    <t xml:space="preserve">722</t>
  </si>
  <si>
    <t xml:space="preserve">Zdravotechnika - vnitřní vodovod</t>
  </si>
  <si>
    <t xml:space="preserve">46</t>
  </si>
  <si>
    <t xml:space="preserve">722290234</t>
  </si>
  <si>
    <t xml:space="preserve">Proplach a dezinfekce vodovodního potrubí DN do 80</t>
  </si>
  <si>
    <t xml:space="preserve">1535842534</t>
  </si>
  <si>
    <t xml:space="preserve">47</t>
  </si>
  <si>
    <t xml:space="preserve">722290246</t>
  </si>
  <si>
    <t xml:space="preserve">Zkouška těsnosti vodovodního potrubí plastového DN do 40</t>
  </si>
  <si>
    <t xml:space="preserve">1623872501</t>
  </si>
  <si>
    <t xml:space="preserve">48</t>
  </si>
  <si>
    <t xml:space="preserve">998722313</t>
  </si>
  <si>
    <t xml:space="preserve">Přesun hmot procentní pro vnitřní vodovod ruční v objektech v přes 12 do 24 m</t>
  </si>
  <si>
    <t xml:space="preserve">-1068342346</t>
  </si>
  <si>
    <t xml:space="preserve">725</t>
  </si>
  <si>
    <t xml:space="preserve">Zdravotechnika - zařizovací předměty</t>
  </si>
  <si>
    <t xml:space="preserve">49</t>
  </si>
  <si>
    <t xml:space="preserve">725110814</t>
  </si>
  <si>
    <t xml:space="preserve">Demontáž klozetu Kombi</t>
  </si>
  <si>
    <t xml:space="preserve">soubor</t>
  </si>
  <si>
    <t xml:space="preserve">-1021663525</t>
  </si>
  <si>
    <t xml:space="preserve">50</t>
  </si>
  <si>
    <t xml:space="preserve">725112171.1</t>
  </si>
  <si>
    <t xml:space="preserve">Kombi klozet s hlubokým splachováním odpad vodorovný včetně hadičky a rohového ventilu</t>
  </si>
  <si>
    <t xml:space="preserve">984706071</t>
  </si>
  <si>
    <t xml:space="preserve">51</t>
  </si>
  <si>
    <t xml:space="preserve">725210821</t>
  </si>
  <si>
    <t xml:space="preserve">Demontáž umyvadel bez výtokových armatur</t>
  </si>
  <si>
    <t xml:space="preserve">-49007306</t>
  </si>
  <si>
    <t xml:space="preserve">52</t>
  </si>
  <si>
    <t xml:space="preserve">7252116811</t>
  </si>
  <si>
    <t xml:space="preserve">D+m umyvadlo 500/430/170mm na konzoly včetně krytu odtoků (např. Jika)</t>
  </si>
  <si>
    <t xml:space="preserve">764779392</t>
  </si>
  <si>
    <t xml:space="preserve">53</t>
  </si>
  <si>
    <t xml:space="preserve">725820802</t>
  </si>
  <si>
    <t xml:space="preserve">Demontáž baterie stojánkové do jednoho otvoru</t>
  </si>
  <si>
    <t xml:space="preserve">-56212321</t>
  </si>
  <si>
    <t xml:space="preserve">54</t>
  </si>
  <si>
    <t xml:space="preserve">725822611</t>
  </si>
  <si>
    <t xml:space="preserve">Baterie umyvadlová stojánková páková</t>
  </si>
  <si>
    <t xml:space="preserve">-1148496739</t>
  </si>
  <si>
    <t xml:space="preserve">55</t>
  </si>
  <si>
    <t xml:space="preserve">7259-pc 1</t>
  </si>
  <si>
    <t xml:space="preserve">Demontáž koupelnových doplňků</t>
  </si>
  <si>
    <t xml:space="preserve">-441860281</t>
  </si>
  <si>
    <t xml:space="preserve">"zásobník na papír"2</t>
  </si>
  <si>
    <t xml:space="preserve">"mýdlenka"1</t>
  </si>
  <si>
    <t xml:space="preserve">"kyblů-3-sada"1</t>
  </si>
  <si>
    <t xml:space="preserve">"zrcadlo"1</t>
  </si>
  <si>
    <t xml:space="preserve">56</t>
  </si>
  <si>
    <t xml:space="preserve">998725313</t>
  </si>
  <si>
    <t xml:space="preserve">Přesun hmot procentní pro zařizovací předměty ruční v objektech v přes 12 do 24 m</t>
  </si>
  <si>
    <t xml:space="preserve">-1375738092</t>
  </si>
  <si>
    <t xml:space="preserve">735</t>
  </si>
  <si>
    <t xml:space="preserve">Ústřední vytápění - otopná tělesa</t>
  </si>
  <si>
    <t xml:space="preserve">57</t>
  </si>
  <si>
    <t xml:space="preserve">735111810</t>
  </si>
  <si>
    <t xml:space="preserve">Demontáž otopného tělesa litinového článkového</t>
  </si>
  <si>
    <t xml:space="preserve">818260940</t>
  </si>
  <si>
    <t xml:space="preserve">58</t>
  </si>
  <si>
    <t xml:space="preserve">735-pc 1</t>
  </si>
  <si>
    <t xml:space="preserve">D+m termo hlavice</t>
  </si>
  <si>
    <t xml:space="preserve">1843157726</t>
  </si>
  <si>
    <t xml:space="preserve">59</t>
  </si>
  <si>
    <t xml:space="preserve">735-pc 2</t>
  </si>
  <si>
    <t xml:space="preserve">Montáž stávajícího radiátoru po obkladech- včetně úpravy připojení</t>
  </si>
  <si>
    <t xml:space="preserve">-1625759775</t>
  </si>
  <si>
    <t xml:space="preserve">60</t>
  </si>
  <si>
    <t xml:space="preserve">735191905</t>
  </si>
  <si>
    <t xml:space="preserve">Odvzdušnění otopných těles</t>
  </si>
  <si>
    <t xml:space="preserve">514284715</t>
  </si>
  <si>
    <t xml:space="preserve">61</t>
  </si>
  <si>
    <t xml:space="preserve">735191910</t>
  </si>
  <si>
    <t xml:space="preserve">Napuštění vody do otopných těles</t>
  </si>
  <si>
    <t xml:space="preserve">-1451747779</t>
  </si>
  <si>
    <t xml:space="preserve">62</t>
  </si>
  <si>
    <t xml:space="preserve">735494811</t>
  </si>
  <si>
    <t xml:space="preserve">Vypuštění vody z otopných těles</t>
  </si>
  <si>
    <t xml:space="preserve">1223373910</t>
  </si>
  <si>
    <t xml:space="preserve">63</t>
  </si>
  <si>
    <t xml:space="preserve">7358908021</t>
  </si>
  <si>
    <t xml:space="preserve">Přemístění demontovaného otopného tělesa vodorovně 100 m v objektech výšky přes 6 do 12 m</t>
  </si>
  <si>
    <t xml:space="preserve">1755657009</t>
  </si>
  <si>
    <t xml:space="preserve">64</t>
  </si>
  <si>
    <t xml:space="preserve">998735313</t>
  </si>
  <si>
    <t xml:space="preserve">Přesun hmot procentní pro otopná tělesa ruční v objektech v přes 12 do 24 m</t>
  </si>
  <si>
    <t xml:space="preserve">1146974443</t>
  </si>
  <si>
    <t xml:space="preserve">741</t>
  </si>
  <si>
    <t xml:space="preserve">Elektroinstalace - silnoproud</t>
  </si>
  <si>
    <t xml:space="preserve">65</t>
  </si>
  <si>
    <t xml:space="preserve">741112001</t>
  </si>
  <si>
    <t xml:space="preserve">Montáž krabice zapuštěná plastová kruhová</t>
  </si>
  <si>
    <t xml:space="preserve">1387567303</t>
  </si>
  <si>
    <t xml:space="preserve">66</t>
  </si>
  <si>
    <t xml:space="preserve">M</t>
  </si>
  <si>
    <t xml:space="preserve">34571457</t>
  </si>
  <si>
    <t xml:space="preserve">krabice pod omítku PVC kruhová D 70mm s víčkem</t>
  </si>
  <si>
    <t xml:space="preserve">-478072212</t>
  </si>
  <si>
    <t xml:space="preserve">67</t>
  </si>
  <si>
    <t xml:space="preserve">741122611</t>
  </si>
  <si>
    <t xml:space="preserve">Montáž kabel Cu plný kulatý žíla 3x1,5 až 6 mm2 uložený pevně (např. CYKY)</t>
  </si>
  <si>
    <t xml:space="preserve">1141601404</t>
  </si>
  <si>
    <t xml:space="preserve">68</t>
  </si>
  <si>
    <t xml:space="preserve">34111030</t>
  </si>
  <si>
    <t xml:space="preserve">kabel instalační jádro Cu plné izolace PVC plášť PVC 450/750V (CYKY) 3x1,5mm2</t>
  </si>
  <si>
    <t xml:space="preserve">-1378320999</t>
  </si>
  <si>
    <t xml:space="preserve">95,6521739130435*1,15 'Přepočtené koeficientem množství</t>
  </si>
  <si>
    <t xml:space="preserve">69</t>
  </si>
  <si>
    <t xml:space="preserve">34111036</t>
  </si>
  <si>
    <t xml:space="preserve">kabel instalační jádro Cu plné izolace PVC plášť PVC 450/750V (CYKY) 3x2,5mm2</t>
  </si>
  <si>
    <t xml:space="preserve">-300378188</t>
  </si>
  <si>
    <t xml:space="preserve">86,9565217391304*1,15 'Přepočtené koeficientem množství</t>
  </si>
  <si>
    <t xml:space="preserve">70</t>
  </si>
  <si>
    <t xml:space="preserve">741130001</t>
  </si>
  <si>
    <t xml:space="preserve">Ukončení vodič izolovaný do 2,5 mm2 v rozváděči nebo na přístroji</t>
  </si>
  <si>
    <t xml:space="preserve">1885548526</t>
  </si>
  <si>
    <t xml:space="preserve">71</t>
  </si>
  <si>
    <t xml:space="preserve">741310001</t>
  </si>
  <si>
    <t xml:space="preserve">Montáž spínač nástěnný 1-jednopólový prostředí normální se zapojením vodičů</t>
  </si>
  <si>
    <t xml:space="preserve">2094469759</t>
  </si>
  <si>
    <t xml:space="preserve">72</t>
  </si>
  <si>
    <t xml:space="preserve">34535015</t>
  </si>
  <si>
    <t xml:space="preserve">spínač  jednopólový 10A bílý</t>
  </si>
  <si>
    <t xml:space="preserve">1579219379</t>
  </si>
  <si>
    <t xml:space="preserve">73</t>
  </si>
  <si>
    <t xml:space="preserve">741313001</t>
  </si>
  <si>
    <t xml:space="preserve">Montáž zásuvka (polo)zapuštěná bezšroubové připojení 2P+PE se zapojením vodičů</t>
  </si>
  <si>
    <t xml:space="preserve">-690361369</t>
  </si>
  <si>
    <t xml:space="preserve">74</t>
  </si>
  <si>
    <t xml:space="preserve">34555241</t>
  </si>
  <si>
    <t xml:space="preserve">přístroj zásuvky zapuštěné jednonásobné, krytka s clonkami, bezšroubové svorky</t>
  </si>
  <si>
    <t xml:space="preserve">921565995</t>
  </si>
  <si>
    <t xml:space="preserve">75</t>
  </si>
  <si>
    <t xml:space="preserve">741370003</t>
  </si>
  <si>
    <t xml:space="preserve">Montáž svítidlo nástěnné</t>
  </si>
  <si>
    <t xml:space="preserve">CS ÚRS 2023 01</t>
  </si>
  <si>
    <t xml:space="preserve">404685426</t>
  </si>
  <si>
    <t xml:space="preserve">76</t>
  </si>
  <si>
    <t xml:space="preserve">741371841</t>
  </si>
  <si>
    <t xml:space="preserve">Demontáž svítidla interiérového</t>
  </si>
  <si>
    <t xml:space="preserve">2130988863</t>
  </si>
  <si>
    <t xml:space="preserve">77</t>
  </si>
  <si>
    <t xml:space="preserve">741810001</t>
  </si>
  <si>
    <t xml:space="preserve">Celková prohlídka elektrického rozvodu a zařízení do 100 000,- Kč</t>
  </si>
  <si>
    <t xml:space="preserve">205007858</t>
  </si>
  <si>
    <t xml:space="preserve">78</t>
  </si>
  <si>
    <t xml:space="preserve">741811011</t>
  </si>
  <si>
    <t xml:space="preserve">Kontrola rozvaděč nn silový hmotnosti do 200 kg</t>
  </si>
  <si>
    <t xml:space="preserve">2121338210</t>
  </si>
  <si>
    <t xml:space="preserve">79</t>
  </si>
  <si>
    <t xml:space="preserve">741-pc  1</t>
  </si>
  <si>
    <t xml:space="preserve">Svítidlo bytové do vlhkého prostředí-Led s čidlem  stěnové včetně svět.zdroje a recykl.poplatku</t>
  </si>
  <si>
    <t xml:space="preserve">-940843854</t>
  </si>
  <si>
    <t xml:space="preserve">80</t>
  </si>
  <si>
    <t xml:space="preserve">741-pc  2</t>
  </si>
  <si>
    <t xml:space="preserve">Svítidlo bytové do vlhkého prostředí-Led s čidlem  stěnové nad umyvadlem včetně svět.zdroje a recykl.poplatku</t>
  </si>
  <si>
    <t xml:space="preserve">-141890370</t>
  </si>
  <si>
    <t xml:space="preserve">81</t>
  </si>
  <si>
    <t xml:space="preserve">741-pc  3</t>
  </si>
  <si>
    <t xml:space="preserve">Demontáž stávající elektroinstalace</t>
  </si>
  <si>
    <t xml:space="preserve">1874779141</t>
  </si>
  <si>
    <t xml:space="preserve">82</t>
  </si>
  <si>
    <t xml:space="preserve">741-pc  4</t>
  </si>
  <si>
    <t xml:space="preserve">Pomocný instalační materiál (svorky, sádra, aj.)</t>
  </si>
  <si>
    <t xml:space="preserve">44833309</t>
  </si>
  <si>
    <t xml:space="preserve">83</t>
  </si>
  <si>
    <t xml:space="preserve">741-pc  5</t>
  </si>
  <si>
    <t xml:space="preserve">Úprava stávajícího rozvaděče</t>
  </si>
  <si>
    <t xml:space="preserve">1267318491</t>
  </si>
  <si>
    <t xml:space="preserve">84</t>
  </si>
  <si>
    <t xml:space="preserve">998741313</t>
  </si>
  <si>
    <t xml:space="preserve">Přesun hmot procentní pro silnoproud ruční v objektech v přes 12 do 24 m</t>
  </si>
  <si>
    <t xml:space="preserve">-1200706373</t>
  </si>
  <si>
    <t xml:space="preserve">763</t>
  </si>
  <si>
    <t xml:space="preserve">Konstrukce suché výstavby</t>
  </si>
  <si>
    <t xml:space="preserve">85</t>
  </si>
  <si>
    <t xml:space="preserve">763164646</t>
  </si>
  <si>
    <t xml:space="preserve">SDK obklad kcí tvaru U š do 1,2 m desky 1xDFH2 15</t>
  </si>
  <si>
    <t xml:space="preserve">-255780565</t>
  </si>
  <si>
    <t xml:space="preserve">3,8</t>
  </si>
  <si>
    <t xml:space="preserve">86</t>
  </si>
  <si>
    <t xml:space="preserve">763- pc 1</t>
  </si>
  <si>
    <t xml:space="preserve">D+m revizních dvířek</t>
  </si>
  <si>
    <t xml:space="preserve">-913843380</t>
  </si>
  <si>
    <t xml:space="preserve">87</t>
  </si>
  <si>
    <t xml:space="preserve">998763312</t>
  </si>
  <si>
    <t xml:space="preserve">Přesun hmot procentní pro dřevostavby ruční v objektech v přes 12 do 24 m</t>
  </si>
  <si>
    <t xml:space="preserve">2001904895</t>
  </si>
  <si>
    <t xml:space="preserve">766</t>
  </si>
  <si>
    <t xml:space="preserve">Konstrukce truhlářské</t>
  </si>
  <si>
    <t xml:space="preserve">88</t>
  </si>
  <si>
    <t xml:space="preserve">766660001</t>
  </si>
  <si>
    <t xml:space="preserve">Montáž dveřních křídel otvíravých jednokřídlových š do 0,8 m do ocelové zárubně</t>
  </si>
  <si>
    <t xml:space="preserve">-526143045</t>
  </si>
  <si>
    <t xml:space="preserve">89</t>
  </si>
  <si>
    <t xml:space="preserve">61160050</t>
  </si>
  <si>
    <t xml:space="preserve">dveře jednokřídlové hladké, bílé,  plné 600x1970mm včetně kování, klik, WC zámku a háčku</t>
  </si>
  <si>
    <t xml:space="preserve">381962746</t>
  </si>
  <si>
    <t xml:space="preserve">90</t>
  </si>
  <si>
    <t xml:space="preserve">766825821</t>
  </si>
  <si>
    <t xml:space="preserve">Demontáž truhlářských vestavěných skříní dvoukřídlových</t>
  </si>
  <si>
    <t xml:space="preserve">289624290</t>
  </si>
  <si>
    <t xml:space="preserve">91</t>
  </si>
  <si>
    <t xml:space="preserve">766-pc 1</t>
  </si>
  <si>
    <t xml:space="preserve">D+m označení na dveře WC ženy</t>
  </si>
  <si>
    <t xml:space="preserve">-578082023</t>
  </si>
  <si>
    <t xml:space="preserve">92</t>
  </si>
  <si>
    <t xml:space="preserve">766-pc 2</t>
  </si>
  <si>
    <t xml:space="preserve">Oprava vstupních dveří a zárubně</t>
  </si>
  <si>
    <t xml:space="preserve">-985128374</t>
  </si>
  <si>
    <t xml:space="preserve">93</t>
  </si>
  <si>
    <t xml:space="preserve">766-pc 3</t>
  </si>
  <si>
    <t xml:space="preserve">Oprava okna 50/150cm nad dveřmi do kabinek, přesklení-mléčné sklo včetně nátěru na bílo</t>
  </si>
  <si>
    <t xml:space="preserve">612652998</t>
  </si>
  <si>
    <t xml:space="preserve">94</t>
  </si>
  <si>
    <t xml:space="preserve">998766313</t>
  </si>
  <si>
    <t xml:space="preserve">Přesun hmot procentní pro kce truhlářské ruční v objektech v přes 12 do 24 m</t>
  </si>
  <si>
    <t xml:space="preserve">-1260722682</t>
  </si>
  <si>
    <t xml:space="preserve">771</t>
  </si>
  <si>
    <t xml:space="preserve">Podlahy z dlaždic</t>
  </si>
  <si>
    <t xml:space="preserve">95</t>
  </si>
  <si>
    <t xml:space="preserve">771121011</t>
  </si>
  <si>
    <t xml:space="preserve">Nátěr penetrační na podlahu</t>
  </si>
  <si>
    <t xml:space="preserve">-2091353914</t>
  </si>
  <si>
    <t xml:space="preserve">1,1*1,7+1,0*1,7+0,2+1,4*1,7</t>
  </si>
  <si>
    <t xml:space="preserve">96</t>
  </si>
  <si>
    <t xml:space="preserve">771121021</t>
  </si>
  <si>
    <t xml:space="preserve">Broušení anhydritového podkladu před pokládkou dlažby</t>
  </si>
  <si>
    <t xml:space="preserve">-284782461</t>
  </si>
  <si>
    <t xml:space="preserve">97</t>
  </si>
  <si>
    <t xml:space="preserve">771151012</t>
  </si>
  <si>
    <t xml:space="preserve">Samonivelační stěrka podlah pevnosti 20 MPa tl přes 3 do 5 mm</t>
  </si>
  <si>
    <t xml:space="preserve">302646124</t>
  </si>
  <si>
    <t xml:space="preserve">98</t>
  </si>
  <si>
    <t xml:space="preserve">771574413</t>
  </si>
  <si>
    <t xml:space="preserve">Montáž podlah keramických hladkých lepených cementovým flexibilním lepidlem přes 2 do 4 ks/m2</t>
  </si>
  <si>
    <t xml:space="preserve">-1845211875</t>
  </si>
  <si>
    <t xml:space="preserve">99</t>
  </si>
  <si>
    <t xml:space="preserve">59761136</t>
  </si>
  <si>
    <t xml:space="preserve">dlažba keramická slinutá mrazuvzdorná povrch hladký/lesklý tl do 10mm přes 2 do 4ks/m2</t>
  </si>
  <si>
    <t xml:space="preserve">-947436191</t>
  </si>
  <si>
    <t xml:space="preserve">11,93*1,15 'Přepočtené koeficientem množství</t>
  </si>
  <si>
    <t xml:space="preserve">100</t>
  </si>
  <si>
    <t xml:space="preserve">771577211</t>
  </si>
  <si>
    <t xml:space="preserve">Příplatek k montáži podlah keramických lepených cementovým flexibilním lepidlem za plochu do 5 m2</t>
  </si>
  <si>
    <t xml:space="preserve">-865620931</t>
  </si>
  <si>
    <t xml:space="preserve">101</t>
  </si>
  <si>
    <t xml:space="preserve">771591112</t>
  </si>
  <si>
    <t xml:space="preserve">Izolace pod dlažbu nátěrem nebo stěrkou ve dvou vrstvách</t>
  </si>
  <si>
    <t xml:space="preserve">-204016083</t>
  </si>
  <si>
    <t xml:space="preserve">1,3*1,9+1,2*1,9+1,6*1,9+3,6*1,9</t>
  </si>
  <si>
    <t xml:space="preserve">102</t>
  </si>
  <si>
    <t xml:space="preserve">771591115</t>
  </si>
  <si>
    <t xml:space="preserve">Podlahy spárování silikonem</t>
  </si>
  <si>
    <t xml:space="preserve">1563055896</t>
  </si>
  <si>
    <t xml:space="preserve">103</t>
  </si>
  <si>
    <t xml:space="preserve">771591264</t>
  </si>
  <si>
    <t xml:space="preserve">Izolace těsnícími pásy mezi podlahou a stěnou</t>
  </si>
  <si>
    <t xml:space="preserve">235902289</t>
  </si>
  <si>
    <t xml:space="preserve">(1,1+1,0+1,4+1,7*3+3,4+1,7)*2</t>
  </si>
  <si>
    <t xml:space="preserve">104</t>
  </si>
  <si>
    <t xml:space="preserve">998771313</t>
  </si>
  <si>
    <t xml:space="preserve">Přesun hmot procentní pro podlahy z dlaždic ruční v objektech v přes 12 do 24 m</t>
  </si>
  <si>
    <t xml:space="preserve">968968782</t>
  </si>
  <si>
    <t xml:space="preserve">776</t>
  </si>
  <si>
    <t xml:space="preserve">Podlahy povlakové</t>
  </si>
  <si>
    <t xml:space="preserve">105</t>
  </si>
  <si>
    <t xml:space="preserve">776201812</t>
  </si>
  <si>
    <t xml:space="preserve">Demontáž lepených povlakových podlah včetně lišt</t>
  </si>
  <si>
    <t xml:space="preserve">777743218</t>
  </si>
  <si>
    <t xml:space="preserve">781</t>
  </si>
  <si>
    <t xml:space="preserve">Dokončovací práce - obklady</t>
  </si>
  <si>
    <t xml:space="preserve">106</t>
  </si>
  <si>
    <t xml:space="preserve">781121011</t>
  </si>
  <si>
    <t xml:space="preserve">Nátěr penetrační na stěnu</t>
  </si>
  <si>
    <t xml:space="preserve">1738120939</t>
  </si>
  <si>
    <t xml:space="preserve">(1,1+1,7)*2*2,1-0,6*2,0</t>
  </si>
  <si>
    <t xml:space="preserve">(1,0+1,7)*2*2,1-0,6*2,0</t>
  </si>
  <si>
    <t xml:space="preserve">(1,4+1,7)*2*2,1-0,6*2,0</t>
  </si>
  <si>
    <t xml:space="preserve">(3,4+1,7)*2*2,1+2-0,6*2,0*4</t>
  </si>
  <si>
    <t xml:space="preserve">107</t>
  </si>
  <si>
    <t xml:space="preserve">781131112</t>
  </si>
  <si>
    <t xml:space="preserve">Izolace pod obklad nátěrem nebo stěrkou ve dvou vrstvách</t>
  </si>
  <si>
    <t xml:space="preserve">-1039680494</t>
  </si>
  <si>
    <t xml:space="preserve">(0,75)*1,5</t>
  </si>
  <si>
    <t xml:space="preserve">108</t>
  </si>
  <si>
    <t xml:space="preserve">781472214</t>
  </si>
  <si>
    <t xml:space="preserve">Montáž obkladů keramických hladkých lepených cementovým flexibilním lepidlem přes 4 do 6 ks/m2</t>
  </si>
  <si>
    <t xml:space="preserve">1964779278</t>
  </si>
  <si>
    <t xml:space="preserve">51,14</t>
  </si>
  <si>
    <t xml:space="preserve">109</t>
  </si>
  <si>
    <t xml:space="preserve">59761707</t>
  </si>
  <si>
    <t xml:space="preserve">obklad keramický nemrazuvzdorný povrch hladký/lesklý tl do 10mm přes 4 do 6ks/m2</t>
  </si>
  <si>
    <t xml:space="preserve">1281365195</t>
  </si>
  <si>
    <t xml:space="preserve">51,14*1,15 'Přepočtené koeficientem množství</t>
  </si>
  <si>
    <t xml:space="preserve">110</t>
  </si>
  <si>
    <t xml:space="preserve">781472291</t>
  </si>
  <si>
    <t xml:space="preserve">Příplatek k montáži obkladů keramických lepených cementovým flexibilním lepidlem za plochu do 10 m2</t>
  </si>
  <si>
    <t xml:space="preserve">1442614930</t>
  </si>
  <si>
    <t xml:space="preserve">111</t>
  </si>
  <si>
    <t xml:space="preserve">781492211</t>
  </si>
  <si>
    <t xml:space="preserve">Montáža dod.profilů rohových lepených flexibilním cementovým lepidlem</t>
  </si>
  <si>
    <t xml:space="preserve">-406684542</t>
  </si>
  <si>
    <t xml:space="preserve">4*2,2*4</t>
  </si>
  <si>
    <t xml:space="preserve">112</t>
  </si>
  <si>
    <t xml:space="preserve">781492251</t>
  </si>
  <si>
    <t xml:space="preserve">Montáž a dod.profilů ukončovacích lepených flexibilním cementovým lepidlem</t>
  </si>
  <si>
    <t xml:space="preserve">-2035749744</t>
  </si>
  <si>
    <t xml:space="preserve">113</t>
  </si>
  <si>
    <t xml:space="preserve">998781313</t>
  </si>
  <si>
    <t xml:space="preserve">Přesun hmot procentní pro obklady keramické ruční v objektech v přes 12 do 24 m</t>
  </si>
  <si>
    <t xml:space="preserve">151161490</t>
  </si>
  <si>
    <t xml:space="preserve">783</t>
  </si>
  <si>
    <t xml:space="preserve">Dokončovací práce - nátěry</t>
  </si>
  <si>
    <t xml:space="preserve">114</t>
  </si>
  <si>
    <t xml:space="preserve">783306801</t>
  </si>
  <si>
    <t xml:space="preserve">Odstranění nátěru ze zámečnických konstrukcí obroušením</t>
  </si>
  <si>
    <t xml:space="preserve">1680997516</t>
  </si>
  <si>
    <t xml:space="preserve">4,8*0,25</t>
  </si>
  <si>
    <t xml:space="preserve">115</t>
  </si>
  <si>
    <t xml:space="preserve">783314201</t>
  </si>
  <si>
    <t xml:space="preserve">Základní antikorozní jednonásobný syntetický standardní nátěr zámečnických konstrukcí</t>
  </si>
  <si>
    <t xml:space="preserve">377765077</t>
  </si>
  <si>
    <t xml:space="preserve">4,6*0,25*4</t>
  </si>
  <si>
    <t xml:space="preserve">116</t>
  </si>
  <si>
    <t xml:space="preserve">783315101</t>
  </si>
  <si>
    <t xml:space="preserve">Mezinátěr jednonásobný syntetický standardní zámečnických konstrukcí</t>
  </si>
  <si>
    <t xml:space="preserve">-2139540491</t>
  </si>
  <si>
    <t xml:space="preserve">4,6</t>
  </si>
  <si>
    <t xml:space="preserve">117</t>
  </si>
  <si>
    <t xml:space="preserve">783317101</t>
  </si>
  <si>
    <t xml:space="preserve">Krycí jednonásobný syntetický standardní nátěr zámečnických konstrukcí</t>
  </si>
  <si>
    <t xml:space="preserve">-595213028</t>
  </si>
  <si>
    <t xml:space="preserve">118</t>
  </si>
  <si>
    <t xml:space="preserve">783-pc 1</t>
  </si>
  <si>
    <t xml:space="preserve">Oprava a nátěr radiátoru a trub</t>
  </si>
  <si>
    <t xml:space="preserve">1942687756</t>
  </si>
  <si>
    <t xml:space="preserve">784</t>
  </si>
  <si>
    <t xml:space="preserve">Dokončovací práce - malby a tapety</t>
  </si>
  <si>
    <t xml:space="preserve">119</t>
  </si>
  <si>
    <t xml:space="preserve">784181103</t>
  </si>
  <si>
    <t xml:space="preserve">Základní akrylátová jednonásobná bezbarvá penetrace podkladu v místnostech v přes 3,80 do 5,00 m</t>
  </si>
  <si>
    <t xml:space="preserve">-1582633763</t>
  </si>
  <si>
    <t xml:space="preserve">1,7*1,1+1,0*1,7+1,4*1,7+3,4*1,7</t>
  </si>
  <si>
    <t xml:space="preserve">(1,1+1,7)*2*1,7+4</t>
  </si>
  <si>
    <t xml:space="preserve">(1,0+1,7)*2*1,7+4</t>
  </si>
  <si>
    <t xml:space="preserve">(1,4+1,7)*2*1,7+4</t>
  </si>
  <si>
    <t xml:space="preserve">(3,4+1,7)*2*1,7+4</t>
  </si>
  <si>
    <t xml:space="preserve">120</t>
  </si>
  <si>
    <t xml:space="preserve">784211103</t>
  </si>
  <si>
    <t xml:space="preserve">Dvojnásobné bílé malby ze směsí za mokra výborně oděruvzdorných v místnostech v přes 3,80 do 5,00 m</t>
  </si>
  <si>
    <t xml:space="preserve">-677120749</t>
  </si>
  <si>
    <t xml:space="preserve">HZS</t>
  </si>
  <si>
    <t xml:space="preserve">Hodinové zúčtovací sazby</t>
  </si>
  <si>
    <t xml:space="preserve">121</t>
  </si>
  <si>
    <t xml:space="preserve">HZS2211</t>
  </si>
  <si>
    <t xml:space="preserve">Hodinová zúčtovací sazba instalatér</t>
  </si>
  <si>
    <t xml:space="preserve">512</t>
  </si>
  <si>
    <t xml:space="preserve">1513709416</t>
  </si>
  <si>
    <t xml:space="preserve">122</t>
  </si>
  <si>
    <t xml:space="preserve">HZS2231</t>
  </si>
  <si>
    <t xml:space="preserve">Hodinová zúčtovací sazba elektrikář</t>
  </si>
  <si>
    <t xml:space="preserve">-1792679519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</si>
  <si>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</si>
  <si>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</si>
  <si>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</si>
  <si>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</si>
  <si>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123</t>
  </si>
  <si>
    <t xml:space="preserve">030001000</t>
  </si>
  <si>
    <t xml:space="preserve">Zařízení staveniště 1%</t>
  </si>
  <si>
    <t xml:space="preserve">1024</t>
  </si>
  <si>
    <t xml:space="preserve">-1768736103</t>
  </si>
  <si>
    <t xml:space="preserve">VRN6</t>
  </si>
  <si>
    <t xml:space="preserve">Územní vlivy</t>
  </si>
  <si>
    <t xml:space="preserve">124</t>
  </si>
  <si>
    <t xml:space="preserve">060001000</t>
  </si>
  <si>
    <t xml:space="preserve">Územní vlivy 3,2%</t>
  </si>
  <si>
    <t xml:space="preserve">-2137894238</t>
  </si>
  <si>
    <t xml:space="preserve">VRN7</t>
  </si>
  <si>
    <t xml:space="preserve">Provozní vlivy</t>
  </si>
  <si>
    <t xml:space="preserve">125</t>
  </si>
  <si>
    <t xml:space="preserve">070001000</t>
  </si>
  <si>
    <t xml:space="preserve">Provozní vlivy 1,5%</t>
  </si>
  <si>
    <t xml:space="preserve">1475801143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</si>
</sst>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249:K251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LipovaWC221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sociálního zařízení m.č.2.21 ve 2.NP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Lipová 18,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3. 3. 2025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 OSM,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'LipovaWC221 - Oprava soci...'!J28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'LipovaWC221 - Oprava soci...'!P136</f>
        <v>0</v>
      </c>
      <c r="AV95" s="94" t="n">
        <f aca="false">'LipovaWC221 - Oprava soci...'!J31</f>
        <v>0</v>
      </c>
      <c r="AW95" s="94" t="n">
        <f aca="false">'LipovaWC221 - Oprava soci...'!J32</f>
        <v>0</v>
      </c>
      <c r="AX95" s="94" t="n">
        <f aca="false">'LipovaWC221 - Oprava soci...'!J33</f>
        <v>0</v>
      </c>
      <c r="AY95" s="94" t="n">
        <f aca="false">'LipovaWC221 - Oprava soci...'!J34</f>
        <v>0</v>
      </c>
      <c r="AZ95" s="94" t="n">
        <f aca="false">'LipovaWC221 - Oprava soci...'!F31</f>
        <v>0</v>
      </c>
      <c r="BA95" s="94" t="n">
        <f aca="false">'LipovaWC221 - Oprava soci...'!F32</f>
        <v>0</v>
      </c>
      <c r="BB95" s="94" t="n">
        <f aca="false">'LipovaWC221 - Oprava soci...'!F33</f>
        <v>0</v>
      </c>
      <c r="BC95" s="94" t="n">
        <f aca="false">'LipovaWC221 - Oprava soci...'!F34</f>
        <v>0</v>
      </c>
      <c r="BD95" s="96" t="n">
        <f aca="false">'LipovaWC221 - Oprava soci...'!F35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LipovaWC221 - Oprava soci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361"/>
  <sheetViews>
    <sheetView showFormulas="false" showGridLines="false" showRowColHeaders="true" showZeros="true" rightToLeft="false" tabSelected="true" showOutlineSymbols="true" defaultGridColor="true" view="normal" topLeftCell="A126" colorId="64" zoomScale="100" zoomScaleNormal="100" zoomScalePageLayoutView="100" workbookViewId="0">
      <selection pane="topLeft" activeCell="K249" activeCellId="0" sqref="K249:K25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53" t="s">
        <v>16</v>
      </c>
      <c r="F7" s="53"/>
      <c r="G7" s="53"/>
      <c r="H7" s="53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0" t="str">
        <f aca="false">'Rekapitulace stavby'!AN8</f>
        <v>3. 3. 2025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5" customFormat="true" ht="16.5" hidden="false" customHeight="true" outlineLevel="0" collapsed="false">
      <c r="A25" s="102"/>
      <c r="B25" s="103"/>
      <c r="C25" s="102"/>
      <c r="D25" s="102"/>
      <c r="E25" s="20"/>
      <c r="F25" s="20"/>
      <c r="G25" s="20"/>
      <c r="H25" s="20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6" t="s">
        <v>34</v>
      </c>
      <c r="E28" s="22"/>
      <c r="F28" s="22"/>
      <c r="G28" s="22"/>
      <c r="H28" s="22"/>
      <c r="I28" s="22"/>
      <c r="J28" s="107" t="n">
        <f aca="false">ROUND(J136,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8" t="s">
        <v>36</v>
      </c>
      <c r="G30" s="22"/>
      <c r="H30" s="22"/>
      <c r="I30" s="108" t="s">
        <v>35</v>
      </c>
      <c r="J30" s="108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09" t="s">
        <v>38</v>
      </c>
      <c r="E31" s="15" t="s">
        <v>39</v>
      </c>
      <c r="F31" s="110" t="n">
        <f aca="false">ROUND((SUM(BE136:BE360)),  2)</f>
        <v>0</v>
      </c>
      <c r="G31" s="22"/>
      <c r="H31" s="22"/>
      <c r="I31" s="111" t="n">
        <v>0.21</v>
      </c>
      <c r="J31" s="110" t="n">
        <f aca="false">ROUND(((SUM(BE136:BE360))*I31),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0" t="n">
        <f aca="false">ROUND((SUM(BF136:BF360)),  2)</f>
        <v>0</v>
      </c>
      <c r="G32" s="22"/>
      <c r="H32" s="22"/>
      <c r="I32" s="111" t="n">
        <v>0.12</v>
      </c>
      <c r="J32" s="110" t="n">
        <f aca="false">ROUND(((SUM(BF136:BF360))*I32),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0" t="n">
        <f aca="false">ROUND((SUM(BG136:BG360)),  2)</f>
        <v>0</v>
      </c>
      <c r="G33" s="22"/>
      <c r="H33" s="22"/>
      <c r="I33" s="111" t="n">
        <v>0.21</v>
      </c>
      <c r="J33" s="110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0" t="n">
        <f aca="false">ROUND((SUM(BH136:BH360)),  2)</f>
        <v>0</v>
      </c>
      <c r="G34" s="22"/>
      <c r="H34" s="22"/>
      <c r="I34" s="111" t="n">
        <v>0.12</v>
      </c>
      <c r="J34" s="110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0" t="n">
        <f aca="false">ROUND((SUM(BI136:BI360)),  2)</f>
        <v>0</v>
      </c>
      <c r="G35" s="22"/>
      <c r="H35" s="22"/>
      <c r="I35" s="111" t="n">
        <v>0</v>
      </c>
      <c r="J35" s="110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2"/>
      <c r="D37" s="113" t="s">
        <v>44</v>
      </c>
      <c r="E37" s="63"/>
      <c r="F37" s="63"/>
      <c r="G37" s="114" t="s">
        <v>45</v>
      </c>
      <c r="H37" s="115" t="s">
        <v>46</v>
      </c>
      <c r="I37" s="63"/>
      <c r="J37" s="116" t="n">
        <f aca="false">SUM(J28:J35)</f>
        <v>0</v>
      </c>
      <c r="K37" s="117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8" t="s">
        <v>50</v>
      </c>
      <c r="G61" s="42" t="s">
        <v>49</v>
      </c>
      <c r="H61" s="25"/>
      <c r="I61" s="25"/>
      <c r="J61" s="119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8" t="s">
        <v>50</v>
      </c>
      <c r="G76" s="42" t="s">
        <v>49</v>
      </c>
      <c r="H76" s="25"/>
      <c r="I76" s="25"/>
      <c r="J76" s="119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53" t="str">
        <f aca="false">E7</f>
        <v>Oprava sociálního zařízení m.č.2.21 ve 2.NP</v>
      </c>
      <c r="F85" s="53"/>
      <c r="G85" s="53"/>
      <c r="H85" s="53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Lipová 18, Brno</v>
      </c>
      <c r="G87" s="22"/>
      <c r="H87" s="22"/>
      <c r="I87" s="15" t="s">
        <v>21</v>
      </c>
      <c r="J87" s="100" t="str">
        <f aca="false">IF(J10="","",J10)</f>
        <v>3. 3. 2025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 OSM, Husova 3, Brno</v>
      </c>
      <c r="G89" s="22"/>
      <c r="H89" s="22"/>
      <c r="I89" s="15" t="s">
        <v>29</v>
      </c>
      <c r="J89" s="120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0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1" t="s">
        <v>84</v>
      </c>
      <c r="D92" s="112"/>
      <c r="E92" s="112"/>
      <c r="F92" s="112"/>
      <c r="G92" s="112"/>
      <c r="H92" s="112"/>
      <c r="I92" s="112"/>
      <c r="J92" s="122" t="s">
        <v>85</v>
      </c>
      <c r="K92" s="11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3" t="s">
        <v>86</v>
      </c>
      <c r="D94" s="22"/>
      <c r="E94" s="22"/>
      <c r="F94" s="22"/>
      <c r="G94" s="22"/>
      <c r="H94" s="22"/>
      <c r="I94" s="22"/>
      <c r="J94" s="107" t="n">
        <f aca="false">J136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4" customFormat="true" ht="24.95" hidden="false" customHeight="true" outlineLevel="0" collapsed="false">
      <c r="B95" s="125"/>
      <c r="D95" s="126" t="s">
        <v>88</v>
      </c>
      <c r="E95" s="127"/>
      <c r="F95" s="127"/>
      <c r="G95" s="127"/>
      <c r="H95" s="127"/>
      <c r="I95" s="127"/>
      <c r="J95" s="128" t="n">
        <f aca="false">J137</f>
        <v>0</v>
      </c>
      <c r="L95" s="125"/>
    </row>
    <row r="96" s="129" customFormat="true" ht="19.9" hidden="false" customHeight="true" outlineLevel="0" collapsed="false">
      <c r="B96" s="130"/>
      <c r="D96" s="131" t="s">
        <v>89</v>
      </c>
      <c r="E96" s="132"/>
      <c r="F96" s="132"/>
      <c r="G96" s="132"/>
      <c r="H96" s="132"/>
      <c r="I96" s="132"/>
      <c r="J96" s="133" t="n">
        <f aca="false">J138</f>
        <v>0</v>
      </c>
      <c r="L96" s="130"/>
    </row>
    <row r="97" s="129" customFormat="true" ht="19.9" hidden="false" customHeight="true" outlineLevel="0" collapsed="false">
      <c r="B97" s="130"/>
      <c r="D97" s="131" t="s">
        <v>90</v>
      </c>
      <c r="E97" s="132"/>
      <c r="F97" s="132"/>
      <c r="G97" s="132"/>
      <c r="H97" s="132"/>
      <c r="I97" s="132"/>
      <c r="J97" s="133" t="n">
        <f aca="false">J143</f>
        <v>0</v>
      </c>
      <c r="L97" s="130"/>
    </row>
    <row r="98" s="129" customFormat="true" ht="19.9" hidden="false" customHeight="true" outlineLevel="0" collapsed="false">
      <c r="B98" s="130"/>
      <c r="D98" s="131" t="s">
        <v>91</v>
      </c>
      <c r="E98" s="132"/>
      <c r="F98" s="132"/>
      <c r="G98" s="132"/>
      <c r="H98" s="132"/>
      <c r="I98" s="132"/>
      <c r="J98" s="133" t="n">
        <f aca="false">J168</f>
        <v>0</v>
      </c>
      <c r="L98" s="130"/>
    </row>
    <row r="99" s="129" customFormat="true" ht="19.9" hidden="false" customHeight="true" outlineLevel="0" collapsed="false">
      <c r="B99" s="130"/>
      <c r="D99" s="131" t="s">
        <v>92</v>
      </c>
      <c r="E99" s="132"/>
      <c r="F99" s="132"/>
      <c r="G99" s="132"/>
      <c r="H99" s="132"/>
      <c r="I99" s="132"/>
      <c r="J99" s="133" t="n">
        <f aca="false">J214</f>
        <v>0</v>
      </c>
      <c r="L99" s="130"/>
    </row>
    <row r="100" s="129" customFormat="true" ht="19.9" hidden="false" customHeight="true" outlineLevel="0" collapsed="false">
      <c r="B100" s="130"/>
      <c r="D100" s="131" t="s">
        <v>93</v>
      </c>
      <c r="E100" s="132"/>
      <c r="F100" s="132"/>
      <c r="G100" s="132"/>
      <c r="H100" s="132"/>
      <c r="I100" s="132"/>
      <c r="J100" s="133" t="n">
        <f aca="false">J220</f>
        <v>0</v>
      </c>
      <c r="L100" s="130"/>
    </row>
    <row r="101" s="124" customFormat="true" ht="24.95" hidden="false" customHeight="true" outlineLevel="0" collapsed="false">
      <c r="B101" s="125"/>
      <c r="D101" s="126" t="s">
        <v>94</v>
      </c>
      <c r="E101" s="127"/>
      <c r="F101" s="127"/>
      <c r="G101" s="127"/>
      <c r="H101" s="127"/>
      <c r="I101" s="127"/>
      <c r="J101" s="128" t="n">
        <f aca="false">J222</f>
        <v>0</v>
      </c>
      <c r="L101" s="125"/>
    </row>
    <row r="102" s="129" customFormat="true" ht="19.9" hidden="false" customHeight="true" outlineLevel="0" collapsed="false">
      <c r="B102" s="130"/>
      <c r="D102" s="131" t="s">
        <v>95</v>
      </c>
      <c r="E102" s="132"/>
      <c r="F102" s="132"/>
      <c r="G102" s="132"/>
      <c r="H102" s="132"/>
      <c r="I102" s="132"/>
      <c r="J102" s="133" t="n">
        <f aca="false">J223</f>
        <v>0</v>
      </c>
      <c r="L102" s="130"/>
    </row>
    <row r="103" s="129" customFormat="true" ht="19.9" hidden="false" customHeight="true" outlineLevel="0" collapsed="false">
      <c r="B103" s="130"/>
      <c r="D103" s="131" t="s">
        <v>96</v>
      </c>
      <c r="E103" s="132"/>
      <c r="F103" s="132"/>
      <c r="G103" s="132"/>
      <c r="H103" s="132"/>
      <c r="I103" s="132"/>
      <c r="J103" s="133" t="n">
        <f aca="false">J226</f>
        <v>0</v>
      </c>
      <c r="L103" s="130"/>
    </row>
    <row r="104" s="129" customFormat="true" ht="19.9" hidden="false" customHeight="true" outlineLevel="0" collapsed="false">
      <c r="B104" s="130"/>
      <c r="D104" s="131" t="s">
        <v>97</v>
      </c>
      <c r="E104" s="132"/>
      <c r="F104" s="132"/>
      <c r="G104" s="132"/>
      <c r="H104" s="132"/>
      <c r="I104" s="132"/>
      <c r="J104" s="133" t="n">
        <f aca="false">J230</f>
        <v>0</v>
      </c>
      <c r="L104" s="130"/>
    </row>
    <row r="105" s="129" customFormat="true" ht="19.9" hidden="false" customHeight="true" outlineLevel="0" collapsed="false">
      <c r="B105" s="130"/>
      <c r="D105" s="131" t="s">
        <v>98</v>
      </c>
      <c r="E105" s="132"/>
      <c r="F105" s="132"/>
      <c r="G105" s="132"/>
      <c r="H105" s="132"/>
      <c r="I105" s="132"/>
      <c r="J105" s="133" t="n">
        <f aca="false">J244</f>
        <v>0</v>
      </c>
      <c r="L105" s="130"/>
    </row>
    <row r="106" s="129" customFormat="true" ht="19.9" hidden="false" customHeight="true" outlineLevel="0" collapsed="false">
      <c r="B106" s="130"/>
      <c r="D106" s="131" t="s">
        <v>99</v>
      </c>
      <c r="E106" s="132"/>
      <c r="F106" s="132"/>
      <c r="G106" s="132"/>
      <c r="H106" s="132"/>
      <c r="I106" s="132"/>
      <c r="J106" s="133" t="n">
        <f aca="false">J254</f>
        <v>0</v>
      </c>
      <c r="L106" s="130"/>
    </row>
    <row r="107" s="129" customFormat="true" ht="19.9" hidden="false" customHeight="true" outlineLevel="0" collapsed="false">
      <c r="B107" s="130"/>
      <c r="D107" s="131" t="s">
        <v>100</v>
      </c>
      <c r="E107" s="132"/>
      <c r="F107" s="132"/>
      <c r="G107" s="132"/>
      <c r="H107" s="132"/>
      <c r="I107" s="132"/>
      <c r="J107" s="133" t="n">
        <f aca="false">J279</f>
        <v>0</v>
      </c>
      <c r="L107" s="130"/>
    </row>
    <row r="108" s="129" customFormat="true" ht="19.9" hidden="false" customHeight="true" outlineLevel="0" collapsed="false">
      <c r="B108" s="130"/>
      <c r="D108" s="131" t="s">
        <v>101</v>
      </c>
      <c r="E108" s="132"/>
      <c r="F108" s="132"/>
      <c r="G108" s="132"/>
      <c r="H108" s="132"/>
      <c r="I108" s="132"/>
      <c r="J108" s="133" t="n">
        <f aca="false">J285</f>
        <v>0</v>
      </c>
      <c r="L108" s="130"/>
    </row>
    <row r="109" s="129" customFormat="true" ht="19.9" hidden="false" customHeight="true" outlineLevel="0" collapsed="false">
      <c r="B109" s="130"/>
      <c r="D109" s="131" t="s">
        <v>102</v>
      </c>
      <c r="E109" s="132"/>
      <c r="F109" s="132"/>
      <c r="G109" s="132"/>
      <c r="H109" s="132"/>
      <c r="I109" s="132"/>
      <c r="J109" s="133" t="n">
        <f aca="false">J294</f>
        <v>0</v>
      </c>
      <c r="L109" s="130"/>
    </row>
    <row r="110" s="129" customFormat="true" ht="19.9" hidden="false" customHeight="true" outlineLevel="0" collapsed="false">
      <c r="B110" s="130"/>
      <c r="D110" s="131" t="s">
        <v>103</v>
      </c>
      <c r="E110" s="132"/>
      <c r="F110" s="132"/>
      <c r="G110" s="132"/>
      <c r="H110" s="132"/>
      <c r="I110" s="132"/>
      <c r="J110" s="133" t="n">
        <f aca="false">J311</f>
        <v>0</v>
      </c>
      <c r="L110" s="130"/>
    </row>
    <row r="111" s="129" customFormat="true" ht="19.9" hidden="false" customHeight="true" outlineLevel="0" collapsed="false">
      <c r="B111" s="130"/>
      <c r="D111" s="131" t="s">
        <v>104</v>
      </c>
      <c r="E111" s="132"/>
      <c r="F111" s="132"/>
      <c r="G111" s="132"/>
      <c r="H111" s="132"/>
      <c r="I111" s="132"/>
      <c r="J111" s="133" t="n">
        <f aca="false">J314</f>
        <v>0</v>
      </c>
      <c r="L111" s="130"/>
    </row>
    <row r="112" s="129" customFormat="true" ht="19.9" hidden="false" customHeight="true" outlineLevel="0" collapsed="false">
      <c r="B112" s="130"/>
      <c r="D112" s="131" t="s">
        <v>105</v>
      </c>
      <c r="E112" s="132"/>
      <c r="F112" s="132"/>
      <c r="G112" s="132"/>
      <c r="H112" s="132"/>
      <c r="I112" s="132"/>
      <c r="J112" s="133" t="n">
        <f aca="false">J333</f>
        <v>0</v>
      </c>
      <c r="L112" s="130"/>
    </row>
    <row r="113" s="129" customFormat="true" ht="19.9" hidden="false" customHeight="true" outlineLevel="0" collapsed="false">
      <c r="B113" s="130"/>
      <c r="D113" s="131" t="s">
        <v>106</v>
      </c>
      <c r="E113" s="132"/>
      <c r="F113" s="132"/>
      <c r="G113" s="132"/>
      <c r="H113" s="132"/>
      <c r="I113" s="132"/>
      <c r="J113" s="133" t="n">
        <f aca="false">J342</f>
        <v>0</v>
      </c>
      <c r="L113" s="130"/>
    </row>
    <row r="114" s="124" customFormat="true" ht="24.95" hidden="false" customHeight="true" outlineLevel="0" collapsed="false">
      <c r="B114" s="125"/>
      <c r="D114" s="126" t="s">
        <v>107</v>
      </c>
      <c r="E114" s="127"/>
      <c r="F114" s="127"/>
      <c r="G114" s="127"/>
      <c r="H114" s="127"/>
      <c r="I114" s="127"/>
      <c r="J114" s="128" t="n">
        <f aca="false">J351</f>
        <v>0</v>
      </c>
      <c r="L114" s="125"/>
    </row>
    <row r="115" s="124" customFormat="true" ht="24.95" hidden="false" customHeight="true" outlineLevel="0" collapsed="false">
      <c r="B115" s="125"/>
      <c r="D115" s="126" t="s">
        <v>108</v>
      </c>
      <c r="E115" s="127"/>
      <c r="F115" s="127"/>
      <c r="G115" s="127"/>
      <c r="H115" s="127"/>
      <c r="I115" s="127"/>
      <c r="J115" s="128" t="n">
        <f aca="false">J354</f>
        <v>0</v>
      </c>
      <c r="L115" s="125"/>
    </row>
    <row r="116" s="129" customFormat="true" ht="19.9" hidden="false" customHeight="true" outlineLevel="0" collapsed="false">
      <c r="B116" s="130"/>
      <c r="D116" s="131" t="s">
        <v>109</v>
      </c>
      <c r="E116" s="132"/>
      <c r="F116" s="132"/>
      <c r="G116" s="132"/>
      <c r="H116" s="132"/>
      <c r="I116" s="132"/>
      <c r="J116" s="133" t="n">
        <f aca="false">J355</f>
        <v>0</v>
      </c>
      <c r="L116" s="130"/>
    </row>
    <row r="117" s="129" customFormat="true" ht="19.9" hidden="false" customHeight="true" outlineLevel="0" collapsed="false">
      <c r="B117" s="130"/>
      <c r="D117" s="131" t="s">
        <v>110</v>
      </c>
      <c r="E117" s="132"/>
      <c r="F117" s="132"/>
      <c r="G117" s="132"/>
      <c r="H117" s="132"/>
      <c r="I117" s="132"/>
      <c r="J117" s="133" t="n">
        <f aca="false">J357</f>
        <v>0</v>
      </c>
      <c r="L117" s="130"/>
    </row>
    <row r="118" s="129" customFormat="true" ht="19.9" hidden="false" customHeight="true" outlineLevel="0" collapsed="false">
      <c r="B118" s="130"/>
      <c r="D118" s="131" t="s">
        <v>111</v>
      </c>
      <c r="E118" s="132"/>
      <c r="F118" s="132"/>
      <c r="G118" s="132"/>
      <c r="H118" s="132"/>
      <c r="I118" s="132"/>
      <c r="J118" s="133" t="n">
        <f aca="false">J359</f>
        <v>0</v>
      </c>
      <c r="L118" s="130"/>
    </row>
    <row r="119" s="27" customFormat="true" ht="21.8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6.95" hidden="false" customHeight="true" outlineLevel="0" collapsed="false">
      <c r="A120" s="22"/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4" s="27" customFormat="true" ht="6.95" hidden="false" customHeight="true" outlineLevel="0" collapsed="false">
      <c r="A124" s="22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24.95" hidden="false" customHeight="true" outlineLevel="0" collapsed="false">
      <c r="A125" s="22"/>
      <c r="B125" s="23"/>
      <c r="C125" s="7" t="s">
        <v>112</v>
      </c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6.95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2" hidden="false" customHeight="true" outlineLevel="0" collapsed="false">
      <c r="A127" s="22"/>
      <c r="B127" s="23"/>
      <c r="C127" s="15" t="s">
        <v>15</v>
      </c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6.5" hidden="false" customHeight="true" outlineLevel="0" collapsed="false">
      <c r="A128" s="22"/>
      <c r="B128" s="23"/>
      <c r="C128" s="22"/>
      <c r="D128" s="22"/>
      <c r="E128" s="53" t="str">
        <f aca="false">E7</f>
        <v>Oprava sociálního zařízení m.č.2.21 ve 2.NP</v>
      </c>
      <c r="F128" s="53"/>
      <c r="G128" s="53"/>
      <c r="H128" s="53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6.95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2" hidden="false" customHeight="true" outlineLevel="0" collapsed="false">
      <c r="A130" s="22"/>
      <c r="B130" s="23"/>
      <c r="C130" s="15" t="s">
        <v>19</v>
      </c>
      <c r="D130" s="22"/>
      <c r="E130" s="22"/>
      <c r="F130" s="16" t="str">
        <f aca="false">F10</f>
        <v>Lipová 18, Brno</v>
      </c>
      <c r="G130" s="22"/>
      <c r="H130" s="22"/>
      <c r="I130" s="15" t="s">
        <v>21</v>
      </c>
      <c r="J130" s="100" t="str">
        <f aca="false">IF(J10="","",J10)</f>
        <v>3. 3. 2025</v>
      </c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6.95" hidden="false" customHeight="true" outlineLevel="0" collapsed="false">
      <c r="A131" s="22"/>
      <c r="B131" s="23"/>
      <c r="C131" s="22"/>
      <c r="D131" s="22"/>
      <c r="E131" s="22"/>
      <c r="F131" s="22"/>
      <c r="G131" s="22"/>
      <c r="H131" s="22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5.15" hidden="false" customHeight="true" outlineLevel="0" collapsed="false">
      <c r="A132" s="22"/>
      <c r="B132" s="23"/>
      <c r="C132" s="15" t="s">
        <v>23</v>
      </c>
      <c r="D132" s="22"/>
      <c r="E132" s="22"/>
      <c r="F132" s="16" t="str">
        <f aca="false">E13</f>
        <v>MmBrna, OSM, Husova 3, Brno</v>
      </c>
      <c r="G132" s="22"/>
      <c r="H132" s="22"/>
      <c r="I132" s="15" t="s">
        <v>29</v>
      </c>
      <c r="J132" s="120" t="str">
        <f aca="false">E19</f>
        <v>Radka Volková</v>
      </c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15.15" hidden="false" customHeight="true" outlineLevel="0" collapsed="false">
      <c r="A133" s="22"/>
      <c r="B133" s="23"/>
      <c r="C133" s="15" t="s">
        <v>27</v>
      </c>
      <c r="D133" s="22"/>
      <c r="E133" s="22"/>
      <c r="F133" s="16" t="str">
        <f aca="false">IF(E16="","",E16)</f>
        <v>Vyplň údaj</v>
      </c>
      <c r="G133" s="22"/>
      <c r="H133" s="22"/>
      <c r="I133" s="15" t="s">
        <v>32</v>
      </c>
      <c r="J133" s="120" t="str">
        <f aca="false">E22</f>
        <v>Radka Volková</v>
      </c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10.3" hidden="false" customHeight="true" outlineLevel="0" collapsed="false">
      <c r="A134" s="22"/>
      <c r="B134" s="23"/>
      <c r="C134" s="22"/>
      <c r="D134" s="22"/>
      <c r="E134" s="22"/>
      <c r="F134" s="22"/>
      <c r="G134" s="22"/>
      <c r="H134" s="22"/>
      <c r="I134" s="22"/>
      <c r="J134" s="22"/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140" customFormat="true" ht="29.3" hidden="false" customHeight="true" outlineLevel="0" collapsed="false">
      <c r="A135" s="134"/>
      <c r="B135" s="135"/>
      <c r="C135" s="136" t="s">
        <v>113</v>
      </c>
      <c r="D135" s="137" t="s">
        <v>59</v>
      </c>
      <c r="E135" s="137" t="s">
        <v>55</v>
      </c>
      <c r="F135" s="137" t="s">
        <v>56</v>
      </c>
      <c r="G135" s="137" t="s">
        <v>114</v>
      </c>
      <c r="H135" s="137" t="s">
        <v>115</v>
      </c>
      <c r="I135" s="137" t="s">
        <v>116</v>
      </c>
      <c r="J135" s="137" t="s">
        <v>85</v>
      </c>
      <c r="K135" s="138" t="s">
        <v>117</v>
      </c>
      <c r="L135" s="139"/>
      <c r="M135" s="68"/>
      <c r="N135" s="69" t="s">
        <v>38</v>
      </c>
      <c r="O135" s="69" t="s">
        <v>118</v>
      </c>
      <c r="P135" s="69" t="s">
        <v>119</v>
      </c>
      <c r="Q135" s="69" t="s">
        <v>120</v>
      </c>
      <c r="R135" s="69" t="s">
        <v>121</v>
      </c>
      <c r="S135" s="69" t="s">
        <v>122</v>
      </c>
      <c r="T135" s="70" t="s">
        <v>123</v>
      </c>
      <c r="U135" s="134"/>
      <c r="V135" s="134"/>
      <c r="W135" s="134"/>
      <c r="X135" s="134"/>
      <c r="Y135" s="134"/>
      <c r="Z135" s="134"/>
      <c r="AA135" s="134"/>
      <c r="AB135" s="134"/>
      <c r="AC135" s="134"/>
      <c r="AD135" s="134"/>
      <c r="AE135" s="134"/>
    </row>
    <row r="136" s="27" customFormat="true" ht="22.8" hidden="false" customHeight="true" outlineLevel="0" collapsed="false">
      <c r="A136" s="22"/>
      <c r="B136" s="23"/>
      <c r="C136" s="76" t="s">
        <v>124</v>
      </c>
      <c r="D136" s="22"/>
      <c r="E136" s="22"/>
      <c r="F136" s="22"/>
      <c r="G136" s="22"/>
      <c r="H136" s="22"/>
      <c r="I136" s="22"/>
      <c r="J136" s="141" t="n">
        <f aca="false">BK136</f>
        <v>0</v>
      </c>
      <c r="K136" s="22"/>
      <c r="L136" s="23"/>
      <c r="M136" s="71"/>
      <c r="N136" s="58"/>
      <c r="O136" s="72"/>
      <c r="P136" s="142" t="n">
        <f aca="false">P137+P222+P351+P354</f>
        <v>0</v>
      </c>
      <c r="Q136" s="72"/>
      <c r="R136" s="142" t="n">
        <f aca="false">R137+R222+R351+R354</f>
        <v>6.3208134</v>
      </c>
      <c r="S136" s="72"/>
      <c r="T136" s="143" t="n">
        <f aca="false">T137+T222+T351+T354</f>
        <v>7.71781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T136" s="3" t="s">
        <v>73</v>
      </c>
      <c r="AU136" s="3" t="s">
        <v>87</v>
      </c>
      <c r="BK136" s="144" t="n">
        <f aca="false">BK137+BK222+BK351+BK354</f>
        <v>0</v>
      </c>
    </row>
    <row r="137" s="145" customFormat="true" ht="25.9" hidden="false" customHeight="true" outlineLevel="0" collapsed="false">
      <c r="B137" s="146"/>
      <c r="D137" s="147" t="s">
        <v>73</v>
      </c>
      <c r="E137" s="148" t="s">
        <v>125</v>
      </c>
      <c r="F137" s="148" t="s">
        <v>126</v>
      </c>
      <c r="I137" s="149"/>
      <c r="J137" s="150" t="n">
        <f aca="false">BK137</f>
        <v>0</v>
      </c>
      <c r="L137" s="146"/>
      <c r="M137" s="151"/>
      <c r="N137" s="152"/>
      <c r="O137" s="152"/>
      <c r="P137" s="153" t="n">
        <f aca="false">P138+P143+P168+P214+P220</f>
        <v>0</v>
      </c>
      <c r="Q137" s="152"/>
      <c r="R137" s="153" t="n">
        <f aca="false">R138+R143+R168+R214+R220</f>
        <v>3.706004</v>
      </c>
      <c r="S137" s="152"/>
      <c r="T137" s="154" t="n">
        <f aca="false">T138+T143+T168+T214+T220</f>
        <v>7.36808</v>
      </c>
      <c r="AR137" s="147" t="s">
        <v>79</v>
      </c>
      <c r="AT137" s="155" t="s">
        <v>73</v>
      </c>
      <c r="AU137" s="155" t="s">
        <v>74</v>
      </c>
      <c r="AY137" s="147" t="s">
        <v>127</v>
      </c>
      <c r="BK137" s="156" t="n">
        <f aca="false">BK138+BK143+BK168+BK214+BK220</f>
        <v>0</v>
      </c>
    </row>
    <row r="138" s="145" customFormat="true" ht="22.8" hidden="false" customHeight="true" outlineLevel="0" collapsed="false">
      <c r="B138" s="146"/>
      <c r="D138" s="147" t="s">
        <v>73</v>
      </c>
      <c r="E138" s="157" t="s">
        <v>128</v>
      </c>
      <c r="F138" s="157" t="s">
        <v>129</v>
      </c>
      <c r="I138" s="149"/>
      <c r="J138" s="158" t="n">
        <f aca="false">BK138</f>
        <v>0</v>
      </c>
      <c r="L138" s="146"/>
      <c r="M138" s="151"/>
      <c r="N138" s="152"/>
      <c r="O138" s="152"/>
      <c r="P138" s="153" t="n">
        <f aca="false">SUM(P139:P142)</f>
        <v>0</v>
      </c>
      <c r="Q138" s="152"/>
      <c r="R138" s="153" t="n">
        <f aca="false">SUM(R139:R142)</f>
        <v>0.1042776</v>
      </c>
      <c r="S138" s="152"/>
      <c r="T138" s="154" t="n">
        <f aca="false">SUM(T139:T142)</f>
        <v>0</v>
      </c>
      <c r="AR138" s="147" t="s">
        <v>79</v>
      </c>
      <c r="AT138" s="155" t="s">
        <v>73</v>
      </c>
      <c r="AU138" s="155" t="s">
        <v>79</v>
      </c>
      <c r="AY138" s="147" t="s">
        <v>127</v>
      </c>
      <c r="BK138" s="156" t="n">
        <f aca="false">SUM(BK139:BK142)</f>
        <v>0</v>
      </c>
    </row>
    <row r="139" s="27" customFormat="true" ht="24.15" hidden="false" customHeight="true" outlineLevel="0" collapsed="false">
      <c r="A139" s="22"/>
      <c r="B139" s="159"/>
      <c r="C139" s="160" t="s">
        <v>79</v>
      </c>
      <c r="D139" s="160" t="s">
        <v>130</v>
      </c>
      <c r="E139" s="161" t="s">
        <v>131</v>
      </c>
      <c r="F139" s="162" t="s">
        <v>132</v>
      </c>
      <c r="G139" s="163" t="s">
        <v>133</v>
      </c>
      <c r="H139" s="164" t="n">
        <v>1.68</v>
      </c>
      <c r="I139" s="165"/>
      <c r="J139" s="166" t="n">
        <f aca="false">ROUND(I139*H139,2)</f>
        <v>0</v>
      </c>
      <c r="K139" s="162" t="s">
        <v>134</v>
      </c>
      <c r="L139" s="23"/>
      <c r="M139" s="167"/>
      <c r="N139" s="168" t="s">
        <v>39</v>
      </c>
      <c r="O139" s="60"/>
      <c r="P139" s="169" t="n">
        <f aca="false">O139*H139</f>
        <v>0</v>
      </c>
      <c r="Q139" s="169" t="n">
        <v>0.06172</v>
      </c>
      <c r="R139" s="169" t="n">
        <f aca="false">Q139*H139</f>
        <v>0.1036896</v>
      </c>
      <c r="S139" s="169" t="n">
        <v>0</v>
      </c>
      <c r="T139" s="170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1" t="s">
        <v>135</v>
      </c>
      <c r="AT139" s="171" t="s">
        <v>130</v>
      </c>
      <c r="AU139" s="171" t="s">
        <v>81</v>
      </c>
      <c r="AY139" s="3" t="s">
        <v>127</v>
      </c>
      <c r="BE139" s="172" t="n">
        <f aca="false">IF(N139="základní",J139,0)</f>
        <v>0</v>
      </c>
      <c r="BF139" s="172" t="n">
        <f aca="false">IF(N139="snížená",J139,0)</f>
        <v>0</v>
      </c>
      <c r="BG139" s="172" t="n">
        <f aca="false">IF(N139="zákl. přenesená",J139,0)</f>
        <v>0</v>
      </c>
      <c r="BH139" s="172" t="n">
        <f aca="false">IF(N139="sníž. přenesená",J139,0)</f>
        <v>0</v>
      </c>
      <c r="BI139" s="172" t="n">
        <f aca="false">IF(N139="nulová",J139,0)</f>
        <v>0</v>
      </c>
      <c r="BJ139" s="3" t="s">
        <v>79</v>
      </c>
      <c r="BK139" s="172" t="n">
        <f aca="false">ROUND(I139*H139,2)</f>
        <v>0</v>
      </c>
      <c r="BL139" s="3" t="s">
        <v>135</v>
      </c>
      <c r="BM139" s="171" t="s">
        <v>136</v>
      </c>
    </row>
    <row r="140" s="173" customFormat="true" ht="12.8" hidden="false" customHeight="false" outlineLevel="0" collapsed="false">
      <c r="B140" s="174"/>
      <c r="D140" s="175" t="s">
        <v>137</v>
      </c>
      <c r="E140" s="176"/>
      <c r="F140" s="177" t="s">
        <v>138</v>
      </c>
      <c r="H140" s="178" t="n">
        <v>1.68</v>
      </c>
      <c r="I140" s="179"/>
      <c r="L140" s="174"/>
      <c r="M140" s="180"/>
      <c r="N140" s="181"/>
      <c r="O140" s="181"/>
      <c r="P140" s="181"/>
      <c r="Q140" s="181"/>
      <c r="R140" s="181"/>
      <c r="S140" s="181"/>
      <c r="T140" s="182"/>
      <c r="AT140" s="176" t="s">
        <v>137</v>
      </c>
      <c r="AU140" s="176" t="s">
        <v>81</v>
      </c>
      <c r="AV140" s="173" t="s">
        <v>81</v>
      </c>
      <c r="AW140" s="173" t="s">
        <v>31</v>
      </c>
      <c r="AX140" s="173" t="s">
        <v>79</v>
      </c>
      <c r="AY140" s="176" t="s">
        <v>127</v>
      </c>
    </row>
    <row r="141" s="27" customFormat="true" ht="24.15" hidden="false" customHeight="true" outlineLevel="0" collapsed="false">
      <c r="A141" s="22"/>
      <c r="B141" s="159"/>
      <c r="C141" s="160" t="s">
        <v>81</v>
      </c>
      <c r="D141" s="160" t="s">
        <v>130</v>
      </c>
      <c r="E141" s="161" t="s">
        <v>139</v>
      </c>
      <c r="F141" s="162" t="s">
        <v>140</v>
      </c>
      <c r="G141" s="163" t="s">
        <v>141</v>
      </c>
      <c r="H141" s="164" t="n">
        <v>4.2</v>
      </c>
      <c r="I141" s="165"/>
      <c r="J141" s="166" t="n">
        <f aca="false">ROUND(I141*H141,2)</f>
        <v>0</v>
      </c>
      <c r="K141" s="162" t="s">
        <v>134</v>
      </c>
      <c r="L141" s="23"/>
      <c r="M141" s="167"/>
      <c r="N141" s="168" t="s">
        <v>39</v>
      </c>
      <c r="O141" s="60"/>
      <c r="P141" s="169" t="n">
        <f aca="false">O141*H141</f>
        <v>0</v>
      </c>
      <c r="Q141" s="169" t="n">
        <v>0.00014</v>
      </c>
      <c r="R141" s="169" t="n">
        <f aca="false">Q141*H141</f>
        <v>0.000588</v>
      </c>
      <c r="S141" s="169" t="n">
        <v>0</v>
      </c>
      <c r="T141" s="170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1" t="s">
        <v>135</v>
      </c>
      <c r="AT141" s="171" t="s">
        <v>130</v>
      </c>
      <c r="AU141" s="171" t="s">
        <v>81</v>
      </c>
      <c r="AY141" s="3" t="s">
        <v>127</v>
      </c>
      <c r="BE141" s="172" t="n">
        <f aca="false">IF(N141="základní",J141,0)</f>
        <v>0</v>
      </c>
      <c r="BF141" s="172" t="n">
        <f aca="false">IF(N141="snížená",J141,0)</f>
        <v>0</v>
      </c>
      <c r="BG141" s="172" t="n">
        <f aca="false">IF(N141="zákl. přenesená",J141,0)</f>
        <v>0</v>
      </c>
      <c r="BH141" s="172" t="n">
        <f aca="false">IF(N141="sníž. přenesená",J141,0)</f>
        <v>0</v>
      </c>
      <c r="BI141" s="172" t="n">
        <f aca="false">IF(N141="nulová",J141,0)</f>
        <v>0</v>
      </c>
      <c r="BJ141" s="3" t="s">
        <v>79</v>
      </c>
      <c r="BK141" s="172" t="n">
        <f aca="false">ROUND(I141*H141,2)</f>
        <v>0</v>
      </c>
      <c r="BL141" s="3" t="s">
        <v>135</v>
      </c>
      <c r="BM141" s="171" t="s">
        <v>142</v>
      </c>
    </row>
    <row r="142" s="173" customFormat="true" ht="12.8" hidden="false" customHeight="false" outlineLevel="0" collapsed="false">
      <c r="B142" s="174"/>
      <c r="D142" s="175" t="s">
        <v>137</v>
      </c>
      <c r="E142" s="176"/>
      <c r="F142" s="177" t="s">
        <v>143</v>
      </c>
      <c r="H142" s="178" t="n">
        <v>4.2</v>
      </c>
      <c r="I142" s="179"/>
      <c r="L142" s="174"/>
      <c r="M142" s="180"/>
      <c r="N142" s="181"/>
      <c r="O142" s="181"/>
      <c r="P142" s="181"/>
      <c r="Q142" s="181"/>
      <c r="R142" s="181"/>
      <c r="S142" s="181"/>
      <c r="T142" s="182"/>
      <c r="AT142" s="176" t="s">
        <v>137</v>
      </c>
      <c r="AU142" s="176" t="s">
        <v>81</v>
      </c>
      <c r="AV142" s="173" t="s">
        <v>81</v>
      </c>
      <c r="AW142" s="173" t="s">
        <v>31</v>
      </c>
      <c r="AX142" s="173" t="s">
        <v>79</v>
      </c>
      <c r="AY142" s="176" t="s">
        <v>127</v>
      </c>
    </row>
    <row r="143" s="145" customFormat="true" ht="22.8" hidden="false" customHeight="true" outlineLevel="0" collapsed="false">
      <c r="B143" s="146"/>
      <c r="D143" s="147" t="s">
        <v>73</v>
      </c>
      <c r="E143" s="157" t="s">
        <v>144</v>
      </c>
      <c r="F143" s="157" t="s">
        <v>145</v>
      </c>
      <c r="I143" s="149"/>
      <c r="J143" s="158" t="n">
        <f aca="false">BK143</f>
        <v>0</v>
      </c>
      <c r="L143" s="146"/>
      <c r="M143" s="151"/>
      <c r="N143" s="152"/>
      <c r="O143" s="152"/>
      <c r="P143" s="153" t="n">
        <f aca="false">SUM(P144:P167)</f>
        <v>0</v>
      </c>
      <c r="Q143" s="152"/>
      <c r="R143" s="153" t="n">
        <f aca="false">SUM(R144:R167)</f>
        <v>3.6011722</v>
      </c>
      <c r="S143" s="152"/>
      <c r="T143" s="154" t="n">
        <f aca="false">SUM(T144:T167)</f>
        <v>0</v>
      </c>
      <c r="AR143" s="147" t="s">
        <v>79</v>
      </c>
      <c r="AT143" s="155" t="s">
        <v>73</v>
      </c>
      <c r="AU143" s="155" t="s">
        <v>79</v>
      </c>
      <c r="AY143" s="147" t="s">
        <v>127</v>
      </c>
      <c r="BK143" s="156" t="n">
        <f aca="false">SUM(BK144:BK167)</f>
        <v>0</v>
      </c>
    </row>
    <row r="144" s="27" customFormat="true" ht="37.8" hidden="false" customHeight="true" outlineLevel="0" collapsed="false">
      <c r="A144" s="22"/>
      <c r="B144" s="159"/>
      <c r="C144" s="160" t="s">
        <v>128</v>
      </c>
      <c r="D144" s="160" t="s">
        <v>130</v>
      </c>
      <c r="E144" s="161" t="s">
        <v>146</v>
      </c>
      <c r="F144" s="162" t="s">
        <v>147</v>
      </c>
      <c r="G144" s="163" t="s">
        <v>133</v>
      </c>
      <c r="H144" s="164" t="n">
        <v>11.73</v>
      </c>
      <c r="I144" s="165"/>
      <c r="J144" s="166" t="n">
        <f aca="false">ROUND(I144*H144,2)</f>
        <v>0</v>
      </c>
      <c r="K144" s="162" t="s">
        <v>134</v>
      </c>
      <c r="L144" s="23"/>
      <c r="M144" s="167"/>
      <c r="N144" s="168" t="s">
        <v>39</v>
      </c>
      <c r="O144" s="60"/>
      <c r="P144" s="169" t="n">
        <f aca="false">O144*H144</f>
        <v>0</v>
      </c>
      <c r="Q144" s="169" t="n">
        <v>0.0176</v>
      </c>
      <c r="R144" s="169" t="n">
        <f aca="false">Q144*H144</f>
        <v>0.206448</v>
      </c>
      <c r="S144" s="169" t="n">
        <v>0</v>
      </c>
      <c r="T144" s="170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1" t="s">
        <v>135</v>
      </c>
      <c r="AT144" s="171" t="s">
        <v>130</v>
      </c>
      <c r="AU144" s="171" t="s">
        <v>81</v>
      </c>
      <c r="AY144" s="3" t="s">
        <v>127</v>
      </c>
      <c r="BE144" s="172" t="n">
        <f aca="false">IF(N144="základní",J144,0)</f>
        <v>0</v>
      </c>
      <c r="BF144" s="172" t="n">
        <f aca="false">IF(N144="snížená",J144,0)</f>
        <v>0</v>
      </c>
      <c r="BG144" s="172" t="n">
        <f aca="false">IF(N144="zákl. přenesená",J144,0)</f>
        <v>0</v>
      </c>
      <c r="BH144" s="172" t="n">
        <f aca="false">IF(N144="sníž. přenesená",J144,0)</f>
        <v>0</v>
      </c>
      <c r="BI144" s="172" t="n">
        <f aca="false">IF(N144="nulová",J144,0)</f>
        <v>0</v>
      </c>
      <c r="BJ144" s="3" t="s">
        <v>79</v>
      </c>
      <c r="BK144" s="172" t="n">
        <f aca="false">ROUND(I144*H144,2)</f>
        <v>0</v>
      </c>
      <c r="BL144" s="3" t="s">
        <v>135</v>
      </c>
      <c r="BM144" s="171" t="s">
        <v>148</v>
      </c>
    </row>
    <row r="145" s="173" customFormat="true" ht="12.8" hidden="false" customHeight="false" outlineLevel="0" collapsed="false">
      <c r="B145" s="174"/>
      <c r="D145" s="175" t="s">
        <v>137</v>
      </c>
      <c r="E145" s="176"/>
      <c r="F145" s="177" t="s">
        <v>149</v>
      </c>
      <c r="H145" s="178" t="n">
        <v>5.95</v>
      </c>
      <c r="I145" s="179"/>
      <c r="L145" s="174"/>
      <c r="M145" s="180"/>
      <c r="N145" s="181"/>
      <c r="O145" s="181"/>
      <c r="P145" s="181"/>
      <c r="Q145" s="181"/>
      <c r="R145" s="181"/>
      <c r="S145" s="181"/>
      <c r="T145" s="182"/>
      <c r="AT145" s="176" t="s">
        <v>137</v>
      </c>
      <c r="AU145" s="176" t="s">
        <v>81</v>
      </c>
      <c r="AV145" s="173" t="s">
        <v>81</v>
      </c>
      <c r="AW145" s="173" t="s">
        <v>31</v>
      </c>
      <c r="AX145" s="173" t="s">
        <v>74</v>
      </c>
      <c r="AY145" s="176" t="s">
        <v>127</v>
      </c>
    </row>
    <row r="146" s="173" customFormat="true" ht="12.8" hidden="false" customHeight="false" outlineLevel="0" collapsed="false">
      <c r="B146" s="174"/>
      <c r="D146" s="175" t="s">
        <v>137</v>
      </c>
      <c r="E146" s="176"/>
      <c r="F146" s="177" t="s">
        <v>150</v>
      </c>
      <c r="H146" s="178" t="n">
        <v>5.78</v>
      </c>
      <c r="I146" s="179"/>
      <c r="L146" s="174"/>
      <c r="M146" s="180"/>
      <c r="N146" s="181"/>
      <c r="O146" s="181"/>
      <c r="P146" s="181"/>
      <c r="Q146" s="181"/>
      <c r="R146" s="181"/>
      <c r="S146" s="181"/>
      <c r="T146" s="182"/>
      <c r="AT146" s="176" t="s">
        <v>137</v>
      </c>
      <c r="AU146" s="176" t="s">
        <v>81</v>
      </c>
      <c r="AV146" s="173" t="s">
        <v>81</v>
      </c>
      <c r="AW146" s="173" t="s">
        <v>31</v>
      </c>
      <c r="AX146" s="173" t="s">
        <v>74</v>
      </c>
      <c r="AY146" s="176" t="s">
        <v>127</v>
      </c>
    </row>
    <row r="147" s="183" customFormat="true" ht="12.8" hidden="false" customHeight="false" outlineLevel="0" collapsed="false">
      <c r="B147" s="184"/>
      <c r="D147" s="175" t="s">
        <v>137</v>
      </c>
      <c r="E147" s="185"/>
      <c r="F147" s="186" t="s">
        <v>151</v>
      </c>
      <c r="H147" s="187" t="n">
        <v>11.73</v>
      </c>
      <c r="I147" s="188"/>
      <c r="L147" s="184"/>
      <c r="M147" s="189"/>
      <c r="N147" s="190"/>
      <c r="O147" s="190"/>
      <c r="P147" s="190"/>
      <c r="Q147" s="190"/>
      <c r="R147" s="190"/>
      <c r="S147" s="190"/>
      <c r="T147" s="191"/>
      <c r="AT147" s="185" t="s">
        <v>137</v>
      </c>
      <c r="AU147" s="185" t="s">
        <v>81</v>
      </c>
      <c r="AV147" s="183" t="s">
        <v>135</v>
      </c>
      <c r="AW147" s="183" t="s">
        <v>31</v>
      </c>
      <c r="AX147" s="183" t="s">
        <v>79</v>
      </c>
      <c r="AY147" s="185" t="s">
        <v>127</v>
      </c>
    </row>
    <row r="148" s="27" customFormat="true" ht="24.15" hidden="false" customHeight="true" outlineLevel="0" collapsed="false">
      <c r="A148" s="22"/>
      <c r="B148" s="159"/>
      <c r="C148" s="160" t="s">
        <v>135</v>
      </c>
      <c r="D148" s="160" t="s">
        <v>130</v>
      </c>
      <c r="E148" s="161" t="s">
        <v>152</v>
      </c>
      <c r="F148" s="162" t="s">
        <v>153</v>
      </c>
      <c r="G148" s="163" t="s">
        <v>133</v>
      </c>
      <c r="H148" s="164" t="n">
        <v>42.69</v>
      </c>
      <c r="I148" s="165"/>
      <c r="J148" s="166" t="n">
        <f aca="false">ROUND(I148*H148,2)</f>
        <v>0</v>
      </c>
      <c r="K148" s="162" t="s">
        <v>134</v>
      </c>
      <c r="L148" s="23"/>
      <c r="M148" s="167"/>
      <c r="N148" s="168" t="s">
        <v>39</v>
      </c>
      <c r="O148" s="60"/>
      <c r="P148" s="169" t="n">
        <f aca="false">O148*H148</f>
        <v>0</v>
      </c>
      <c r="Q148" s="169" t="n">
        <v>0.00026</v>
      </c>
      <c r="R148" s="169" t="n">
        <f aca="false">Q148*H148</f>
        <v>0.0110994</v>
      </c>
      <c r="S148" s="169" t="n">
        <v>0</v>
      </c>
      <c r="T148" s="170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1" t="s">
        <v>135</v>
      </c>
      <c r="AT148" s="171" t="s">
        <v>130</v>
      </c>
      <c r="AU148" s="171" t="s">
        <v>81</v>
      </c>
      <c r="AY148" s="3" t="s">
        <v>127</v>
      </c>
      <c r="BE148" s="172" t="n">
        <f aca="false">IF(N148="základní",J148,0)</f>
        <v>0</v>
      </c>
      <c r="BF148" s="172" t="n">
        <f aca="false">IF(N148="snížená",J148,0)</f>
        <v>0</v>
      </c>
      <c r="BG148" s="172" t="n">
        <f aca="false">IF(N148="zákl. přenesená",J148,0)</f>
        <v>0</v>
      </c>
      <c r="BH148" s="172" t="n">
        <f aca="false">IF(N148="sníž. přenesená",J148,0)</f>
        <v>0</v>
      </c>
      <c r="BI148" s="172" t="n">
        <f aca="false">IF(N148="nulová",J148,0)</f>
        <v>0</v>
      </c>
      <c r="BJ148" s="3" t="s">
        <v>79</v>
      </c>
      <c r="BK148" s="172" t="n">
        <f aca="false">ROUND(I148*H148,2)</f>
        <v>0</v>
      </c>
      <c r="BL148" s="3" t="s">
        <v>135</v>
      </c>
      <c r="BM148" s="171" t="s">
        <v>154</v>
      </c>
    </row>
    <row r="149" s="173" customFormat="true" ht="12.8" hidden="false" customHeight="false" outlineLevel="0" collapsed="false">
      <c r="B149" s="174"/>
      <c r="D149" s="175" t="s">
        <v>137</v>
      </c>
      <c r="E149" s="176"/>
      <c r="F149" s="177" t="s">
        <v>155</v>
      </c>
      <c r="H149" s="178" t="n">
        <v>42.69</v>
      </c>
      <c r="I149" s="179"/>
      <c r="L149" s="174"/>
      <c r="M149" s="180"/>
      <c r="N149" s="181"/>
      <c r="O149" s="181"/>
      <c r="P149" s="181"/>
      <c r="Q149" s="181"/>
      <c r="R149" s="181"/>
      <c r="S149" s="181"/>
      <c r="T149" s="182"/>
      <c r="AT149" s="176" t="s">
        <v>137</v>
      </c>
      <c r="AU149" s="176" t="s">
        <v>81</v>
      </c>
      <c r="AV149" s="173" t="s">
        <v>81</v>
      </c>
      <c r="AW149" s="173" t="s">
        <v>31</v>
      </c>
      <c r="AX149" s="173" t="s">
        <v>79</v>
      </c>
      <c r="AY149" s="176" t="s">
        <v>127</v>
      </c>
    </row>
    <row r="150" s="27" customFormat="true" ht="21.75" hidden="false" customHeight="true" outlineLevel="0" collapsed="false">
      <c r="A150" s="22"/>
      <c r="B150" s="159"/>
      <c r="C150" s="160" t="s">
        <v>156</v>
      </c>
      <c r="D150" s="160" t="s">
        <v>130</v>
      </c>
      <c r="E150" s="161" t="s">
        <v>157</v>
      </c>
      <c r="F150" s="162" t="s">
        <v>158</v>
      </c>
      <c r="G150" s="163" t="s">
        <v>133</v>
      </c>
      <c r="H150" s="164" t="n">
        <v>4.95</v>
      </c>
      <c r="I150" s="165"/>
      <c r="J150" s="166" t="n">
        <f aca="false">ROUND(I150*H150,2)</f>
        <v>0</v>
      </c>
      <c r="K150" s="162" t="s">
        <v>134</v>
      </c>
      <c r="L150" s="23"/>
      <c r="M150" s="167"/>
      <c r="N150" s="168" t="s">
        <v>39</v>
      </c>
      <c r="O150" s="60"/>
      <c r="P150" s="169" t="n">
        <f aca="false">O150*H150</f>
        <v>0</v>
      </c>
      <c r="Q150" s="169" t="n">
        <v>0.056</v>
      </c>
      <c r="R150" s="169" t="n">
        <f aca="false">Q150*H150</f>
        <v>0.2772</v>
      </c>
      <c r="S150" s="169" t="n">
        <v>0</v>
      </c>
      <c r="T150" s="170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1" t="s">
        <v>135</v>
      </c>
      <c r="AT150" s="171" t="s">
        <v>130</v>
      </c>
      <c r="AU150" s="171" t="s">
        <v>81</v>
      </c>
      <c r="AY150" s="3" t="s">
        <v>127</v>
      </c>
      <c r="BE150" s="172" t="n">
        <f aca="false">IF(N150="základní",J150,0)</f>
        <v>0</v>
      </c>
      <c r="BF150" s="172" t="n">
        <f aca="false">IF(N150="snížená",J150,0)</f>
        <v>0</v>
      </c>
      <c r="BG150" s="172" t="n">
        <f aca="false">IF(N150="zákl. přenesená",J150,0)</f>
        <v>0</v>
      </c>
      <c r="BH150" s="172" t="n">
        <f aca="false">IF(N150="sníž. přenesená",J150,0)</f>
        <v>0</v>
      </c>
      <c r="BI150" s="172" t="n">
        <f aca="false">IF(N150="nulová",J150,0)</f>
        <v>0</v>
      </c>
      <c r="BJ150" s="3" t="s">
        <v>79</v>
      </c>
      <c r="BK150" s="172" t="n">
        <f aca="false">ROUND(I150*H150,2)</f>
        <v>0</v>
      </c>
      <c r="BL150" s="3" t="s">
        <v>135</v>
      </c>
      <c r="BM150" s="171" t="s">
        <v>159</v>
      </c>
    </row>
    <row r="151" s="173" customFormat="true" ht="12.8" hidden="false" customHeight="false" outlineLevel="0" collapsed="false">
      <c r="B151" s="174"/>
      <c r="D151" s="175" t="s">
        <v>137</v>
      </c>
      <c r="E151" s="176"/>
      <c r="F151" s="177" t="s">
        <v>160</v>
      </c>
      <c r="H151" s="178" t="n">
        <v>4.95</v>
      </c>
      <c r="I151" s="179"/>
      <c r="L151" s="174"/>
      <c r="M151" s="180"/>
      <c r="N151" s="181"/>
      <c r="O151" s="181"/>
      <c r="P151" s="181"/>
      <c r="Q151" s="181"/>
      <c r="R151" s="181"/>
      <c r="S151" s="181"/>
      <c r="T151" s="182"/>
      <c r="AT151" s="176" t="s">
        <v>137</v>
      </c>
      <c r="AU151" s="176" t="s">
        <v>81</v>
      </c>
      <c r="AV151" s="173" t="s">
        <v>81</v>
      </c>
      <c r="AW151" s="173" t="s">
        <v>31</v>
      </c>
      <c r="AX151" s="173" t="s">
        <v>79</v>
      </c>
      <c r="AY151" s="176" t="s">
        <v>127</v>
      </c>
    </row>
    <row r="152" s="27" customFormat="true" ht="21.75" hidden="false" customHeight="true" outlineLevel="0" collapsed="false">
      <c r="A152" s="22"/>
      <c r="B152" s="159"/>
      <c r="C152" s="160" t="s">
        <v>144</v>
      </c>
      <c r="D152" s="160" t="s">
        <v>130</v>
      </c>
      <c r="E152" s="161" t="s">
        <v>161</v>
      </c>
      <c r="F152" s="162" t="s">
        <v>162</v>
      </c>
      <c r="G152" s="163" t="s">
        <v>133</v>
      </c>
      <c r="H152" s="164" t="n">
        <v>3.36</v>
      </c>
      <c r="I152" s="165"/>
      <c r="J152" s="166" t="n">
        <f aca="false">ROUND(I152*H152,2)</f>
        <v>0</v>
      </c>
      <c r="K152" s="162" t="s">
        <v>134</v>
      </c>
      <c r="L152" s="23"/>
      <c r="M152" s="167"/>
      <c r="N152" s="168" t="s">
        <v>39</v>
      </c>
      <c r="O152" s="60"/>
      <c r="P152" s="169" t="n">
        <f aca="false">O152*H152</f>
        <v>0</v>
      </c>
      <c r="Q152" s="169" t="n">
        <v>0.00438</v>
      </c>
      <c r="R152" s="169" t="n">
        <f aca="false">Q152*H152</f>
        <v>0.0147168</v>
      </c>
      <c r="S152" s="169" t="n">
        <v>0</v>
      </c>
      <c r="T152" s="170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1" t="s">
        <v>135</v>
      </c>
      <c r="AT152" s="171" t="s">
        <v>130</v>
      </c>
      <c r="AU152" s="171" t="s">
        <v>81</v>
      </c>
      <c r="AY152" s="3" t="s">
        <v>127</v>
      </c>
      <c r="BE152" s="172" t="n">
        <f aca="false">IF(N152="základní",J152,0)</f>
        <v>0</v>
      </c>
      <c r="BF152" s="172" t="n">
        <f aca="false">IF(N152="snížená",J152,0)</f>
        <v>0</v>
      </c>
      <c r="BG152" s="172" t="n">
        <f aca="false">IF(N152="zákl. přenesená",J152,0)</f>
        <v>0</v>
      </c>
      <c r="BH152" s="172" t="n">
        <f aca="false">IF(N152="sníž. přenesená",J152,0)</f>
        <v>0</v>
      </c>
      <c r="BI152" s="172" t="n">
        <f aca="false">IF(N152="nulová",J152,0)</f>
        <v>0</v>
      </c>
      <c r="BJ152" s="3" t="s">
        <v>79</v>
      </c>
      <c r="BK152" s="172" t="n">
        <f aca="false">ROUND(I152*H152,2)</f>
        <v>0</v>
      </c>
      <c r="BL152" s="3" t="s">
        <v>135</v>
      </c>
      <c r="BM152" s="171" t="s">
        <v>163</v>
      </c>
    </row>
    <row r="153" s="173" customFormat="true" ht="12.8" hidden="false" customHeight="false" outlineLevel="0" collapsed="false">
      <c r="B153" s="174"/>
      <c r="D153" s="175" t="s">
        <v>137</v>
      </c>
      <c r="E153" s="176"/>
      <c r="F153" s="177" t="s">
        <v>164</v>
      </c>
      <c r="H153" s="178" t="n">
        <v>3.36</v>
      </c>
      <c r="I153" s="179"/>
      <c r="L153" s="174"/>
      <c r="M153" s="180"/>
      <c r="N153" s="181"/>
      <c r="O153" s="181"/>
      <c r="P153" s="181"/>
      <c r="Q153" s="181"/>
      <c r="R153" s="181"/>
      <c r="S153" s="181"/>
      <c r="T153" s="182"/>
      <c r="AT153" s="176" t="s">
        <v>137</v>
      </c>
      <c r="AU153" s="176" t="s">
        <v>81</v>
      </c>
      <c r="AV153" s="173" t="s">
        <v>81</v>
      </c>
      <c r="AW153" s="173" t="s">
        <v>31</v>
      </c>
      <c r="AX153" s="173" t="s">
        <v>79</v>
      </c>
      <c r="AY153" s="176" t="s">
        <v>127</v>
      </c>
    </row>
    <row r="154" s="27" customFormat="true" ht="24.15" hidden="false" customHeight="true" outlineLevel="0" collapsed="false">
      <c r="A154" s="22"/>
      <c r="B154" s="159"/>
      <c r="C154" s="160" t="s">
        <v>165</v>
      </c>
      <c r="D154" s="160" t="s">
        <v>130</v>
      </c>
      <c r="E154" s="161" t="s">
        <v>166</v>
      </c>
      <c r="F154" s="162" t="s">
        <v>167</v>
      </c>
      <c r="G154" s="163" t="s">
        <v>133</v>
      </c>
      <c r="H154" s="164" t="n">
        <v>42.69</v>
      </c>
      <c r="I154" s="165"/>
      <c r="J154" s="166" t="n">
        <f aca="false">ROUND(I154*H154,2)</f>
        <v>0</v>
      </c>
      <c r="K154" s="162" t="s">
        <v>134</v>
      </c>
      <c r="L154" s="23"/>
      <c r="M154" s="167"/>
      <c r="N154" s="168" t="s">
        <v>39</v>
      </c>
      <c r="O154" s="60"/>
      <c r="P154" s="169" t="n">
        <f aca="false">O154*H154</f>
        <v>0</v>
      </c>
      <c r="Q154" s="169" t="n">
        <v>0.0154</v>
      </c>
      <c r="R154" s="169" t="n">
        <f aca="false">Q154*H154</f>
        <v>0.657426</v>
      </c>
      <c r="S154" s="169" t="n">
        <v>0</v>
      </c>
      <c r="T154" s="170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1" t="s">
        <v>135</v>
      </c>
      <c r="AT154" s="171" t="s">
        <v>130</v>
      </c>
      <c r="AU154" s="171" t="s">
        <v>81</v>
      </c>
      <c r="AY154" s="3" t="s">
        <v>127</v>
      </c>
      <c r="BE154" s="172" t="n">
        <f aca="false">IF(N154="základní",J154,0)</f>
        <v>0</v>
      </c>
      <c r="BF154" s="172" t="n">
        <f aca="false">IF(N154="snížená",J154,0)</f>
        <v>0</v>
      </c>
      <c r="BG154" s="172" t="n">
        <f aca="false">IF(N154="zákl. přenesená",J154,0)</f>
        <v>0</v>
      </c>
      <c r="BH154" s="172" t="n">
        <f aca="false">IF(N154="sníž. přenesená",J154,0)</f>
        <v>0</v>
      </c>
      <c r="BI154" s="172" t="n">
        <f aca="false">IF(N154="nulová",J154,0)</f>
        <v>0</v>
      </c>
      <c r="BJ154" s="3" t="s">
        <v>79</v>
      </c>
      <c r="BK154" s="172" t="n">
        <f aca="false">ROUND(I154*H154,2)</f>
        <v>0</v>
      </c>
      <c r="BL154" s="3" t="s">
        <v>135</v>
      </c>
      <c r="BM154" s="171" t="s">
        <v>168</v>
      </c>
    </row>
    <row r="155" s="27" customFormat="true" ht="24.15" hidden="false" customHeight="true" outlineLevel="0" collapsed="false">
      <c r="A155" s="22"/>
      <c r="B155" s="159"/>
      <c r="C155" s="160" t="s">
        <v>169</v>
      </c>
      <c r="D155" s="160" t="s">
        <v>130</v>
      </c>
      <c r="E155" s="161" t="s">
        <v>170</v>
      </c>
      <c r="F155" s="162" t="s">
        <v>171</v>
      </c>
      <c r="G155" s="163" t="s">
        <v>133</v>
      </c>
      <c r="H155" s="164" t="n">
        <v>42.69</v>
      </c>
      <c r="I155" s="165"/>
      <c r="J155" s="166" t="n">
        <f aca="false">ROUND(I155*H155,2)</f>
        <v>0</v>
      </c>
      <c r="K155" s="162" t="s">
        <v>134</v>
      </c>
      <c r="L155" s="23"/>
      <c r="M155" s="167"/>
      <c r="N155" s="168" t="s">
        <v>39</v>
      </c>
      <c r="O155" s="60"/>
      <c r="P155" s="169" t="n">
        <f aca="false">O155*H155</f>
        <v>0</v>
      </c>
      <c r="Q155" s="169" t="n">
        <v>0.0079</v>
      </c>
      <c r="R155" s="169" t="n">
        <f aca="false">Q155*H155</f>
        <v>0.337251</v>
      </c>
      <c r="S155" s="169" t="n">
        <v>0</v>
      </c>
      <c r="T155" s="170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1" t="s">
        <v>135</v>
      </c>
      <c r="AT155" s="171" t="s">
        <v>130</v>
      </c>
      <c r="AU155" s="171" t="s">
        <v>81</v>
      </c>
      <c r="AY155" s="3" t="s">
        <v>127</v>
      </c>
      <c r="BE155" s="172" t="n">
        <f aca="false">IF(N155="základní",J155,0)</f>
        <v>0</v>
      </c>
      <c r="BF155" s="172" t="n">
        <f aca="false">IF(N155="snížená",J155,0)</f>
        <v>0</v>
      </c>
      <c r="BG155" s="172" t="n">
        <f aca="false">IF(N155="zákl. přenesená",J155,0)</f>
        <v>0</v>
      </c>
      <c r="BH155" s="172" t="n">
        <f aca="false">IF(N155="sníž. přenesená",J155,0)</f>
        <v>0</v>
      </c>
      <c r="BI155" s="172" t="n">
        <f aca="false">IF(N155="nulová",J155,0)</f>
        <v>0</v>
      </c>
      <c r="BJ155" s="3" t="s">
        <v>79</v>
      </c>
      <c r="BK155" s="172" t="n">
        <f aca="false">ROUND(I155*H155,2)</f>
        <v>0</v>
      </c>
      <c r="BL155" s="3" t="s">
        <v>135</v>
      </c>
      <c r="BM155" s="171" t="s">
        <v>172</v>
      </c>
    </row>
    <row r="156" s="27" customFormat="true" ht="37.8" hidden="false" customHeight="true" outlineLevel="0" collapsed="false">
      <c r="A156" s="22"/>
      <c r="B156" s="159"/>
      <c r="C156" s="160" t="s">
        <v>173</v>
      </c>
      <c r="D156" s="160" t="s">
        <v>130</v>
      </c>
      <c r="E156" s="161" t="s">
        <v>174</v>
      </c>
      <c r="F156" s="162" t="s">
        <v>175</v>
      </c>
      <c r="G156" s="163" t="s">
        <v>133</v>
      </c>
      <c r="H156" s="164" t="n">
        <v>42.2</v>
      </c>
      <c r="I156" s="165"/>
      <c r="J156" s="166" t="n">
        <f aca="false">ROUND(I156*H156,2)</f>
        <v>0</v>
      </c>
      <c r="K156" s="162" t="s">
        <v>134</v>
      </c>
      <c r="L156" s="23"/>
      <c r="M156" s="167"/>
      <c r="N156" s="168" t="s">
        <v>39</v>
      </c>
      <c r="O156" s="60"/>
      <c r="P156" s="169" t="n">
        <f aca="false">O156*H156</f>
        <v>0</v>
      </c>
      <c r="Q156" s="169" t="n">
        <v>0.0176</v>
      </c>
      <c r="R156" s="169" t="n">
        <f aca="false">Q156*H156</f>
        <v>0.74272</v>
      </c>
      <c r="S156" s="169" t="n">
        <v>0</v>
      </c>
      <c r="T156" s="170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1" t="s">
        <v>135</v>
      </c>
      <c r="AT156" s="171" t="s">
        <v>130</v>
      </c>
      <c r="AU156" s="171" t="s">
        <v>81</v>
      </c>
      <c r="AY156" s="3" t="s">
        <v>127</v>
      </c>
      <c r="BE156" s="172" t="n">
        <f aca="false">IF(N156="základní",J156,0)</f>
        <v>0</v>
      </c>
      <c r="BF156" s="172" t="n">
        <f aca="false">IF(N156="snížená",J156,0)</f>
        <v>0</v>
      </c>
      <c r="BG156" s="172" t="n">
        <f aca="false">IF(N156="zákl. přenesená",J156,0)</f>
        <v>0</v>
      </c>
      <c r="BH156" s="172" t="n">
        <f aca="false">IF(N156="sníž. přenesená",J156,0)</f>
        <v>0</v>
      </c>
      <c r="BI156" s="172" t="n">
        <f aca="false">IF(N156="nulová",J156,0)</f>
        <v>0</v>
      </c>
      <c r="BJ156" s="3" t="s">
        <v>79</v>
      </c>
      <c r="BK156" s="172" t="n">
        <f aca="false">ROUND(I156*H156,2)</f>
        <v>0</v>
      </c>
      <c r="BL156" s="3" t="s">
        <v>135</v>
      </c>
      <c r="BM156" s="171" t="s">
        <v>176</v>
      </c>
    </row>
    <row r="157" s="173" customFormat="true" ht="19.25" hidden="false" customHeight="false" outlineLevel="0" collapsed="false">
      <c r="B157" s="174"/>
      <c r="D157" s="175" t="s">
        <v>137</v>
      </c>
      <c r="E157" s="176"/>
      <c r="F157" s="177" t="s">
        <v>177</v>
      </c>
      <c r="H157" s="178" t="n">
        <v>27.38</v>
      </c>
      <c r="I157" s="179"/>
      <c r="L157" s="174"/>
      <c r="M157" s="180"/>
      <c r="N157" s="181"/>
      <c r="O157" s="181"/>
      <c r="P157" s="181"/>
      <c r="Q157" s="181"/>
      <c r="R157" s="181"/>
      <c r="S157" s="181"/>
      <c r="T157" s="182"/>
      <c r="AT157" s="176" t="s">
        <v>137</v>
      </c>
      <c r="AU157" s="176" t="s">
        <v>81</v>
      </c>
      <c r="AV157" s="173" t="s">
        <v>81</v>
      </c>
      <c r="AW157" s="173" t="s">
        <v>31</v>
      </c>
      <c r="AX157" s="173" t="s">
        <v>74</v>
      </c>
      <c r="AY157" s="176" t="s">
        <v>127</v>
      </c>
    </row>
    <row r="158" s="173" customFormat="true" ht="12.8" hidden="false" customHeight="false" outlineLevel="0" collapsed="false">
      <c r="B158" s="174"/>
      <c r="D158" s="175" t="s">
        <v>137</v>
      </c>
      <c r="E158" s="176"/>
      <c r="F158" s="177" t="s">
        <v>178</v>
      </c>
      <c r="H158" s="178" t="n">
        <v>14.82</v>
      </c>
      <c r="I158" s="179"/>
      <c r="L158" s="174"/>
      <c r="M158" s="180"/>
      <c r="N158" s="181"/>
      <c r="O158" s="181"/>
      <c r="P158" s="181"/>
      <c r="Q158" s="181"/>
      <c r="R158" s="181"/>
      <c r="S158" s="181"/>
      <c r="T158" s="182"/>
      <c r="AT158" s="176" t="s">
        <v>137</v>
      </c>
      <c r="AU158" s="176" t="s">
        <v>81</v>
      </c>
      <c r="AV158" s="173" t="s">
        <v>81</v>
      </c>
      <c r="AW158" s="173" t="s">
        <v>31</v>
      </c>
      <c r="AX158" s="173" t="s">
        <v>74</v>
      </c>
      <c r="AY158" s="176" t="s">
        <v>127</v>
      </c>
    </row>
    <row r="159" s="183" customFormat="true" ht="12.8" hidden="false" customHeight="false" outlineLevel="0" collapsed="false">
      <c r="B159" s="184"/>
      <c r="D159" s="175" t="s">
        <v>137</v>
      </c>
      <c r="E159" s="185"/>
      <c r="F159" s="186" t="s">
        <v>151</v>
      </c>
      <c r="H159" s="187" t="n">
        <v>42.2</v>
      </c>
      <c r="I159" s="188"/>
      <c r="L159" s="184"/>
      <c r="M159" s="189"/>
      <c r="N159" s="190"/>
      <c r="O159" s="190"/>
      <c r="P159" s="190"/>
      <c r="Q159" s="190"/>
      <c r="R159" s="190"/>
      <c r="S159" s="190"/>
      <c r="T159" s="191"/>
      <c r="AT159" s="185" t="s">
        <v>137</v>
      </c>
      <c r="AU159" s="185" t="s">
        <v>81</v>
      </c>
      <c r="AV159" s="183" t="s">
        <v>135</v>
      </c>
      <c r="AW159" s="183" t="s">
        <v>31</v>
      </c>
      <c r="AX159" s="183" t="s">
        <v>79</v>
      </c>
      <c r="AY159" s="185" t="s">
        <v>127</v>
      </c>
    </row>
    <row r="160" s="27" customFormat="true" ht="21.75" hidden="false" customHeight="true" outlineLevel="0" collapsed="false">
      <c r="A160" s="22"/>
      <c r="B160" s="159"/>
      <c r="C160" s="160" t="s">
        <v>179</v>
      </c>
      <c r="D160" s="160" t="s">
        <v>130</v>
      </c>
      <c r="E160" s="161" t="s">
        <v>180</v>
      </c>
      <c r="F160" s="162" t="s">
        <v>181</v>
      </c>
      <c r="G160" s="163" t="s">
        <v>182</v>
      </c>
      <c r="H160" s="164" t="n">
        <v>1</v>
      </c>
      <c r="I160" s="165"/>
      <c r="J160" s="166" t="n">
        <f aca="false">ROUND(I160*H160,2)</f>
        <v>0</v>
      </c>
      <c r="K160" s="162"/>
      <c r="L160" s="23"/>
      <c r="M160" s="167"/>
      <c r="N160" s="168" t="s">
        <v>39</v>
      </c>
      <c r="O160" s="60"/>
      <c r="P160" s="169" t="n">
        <f aca="false">O160*H160</f>
        <v>0</v>
      </c>
      <c r="Q160" s="169" t="n">
        <v>0.0079</v>
      </c>
      <c r="R160" s="169" t="n">
        <f aca="false">Q160*H160</f>
        <v>0.0079</v>
      </c>
      <c r="S160" s="169" t="n">
        <v>0</v>
      </c>
      <c r="T160" s="170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1" t="s">
        <v>135</v>
      </c>
      <c r="AT160" s="171" t="s">
        <v>130</v>
      </c>
      <c r="AU160" s="171" t="s">
        <v>81</v>
      </c>
      <c r="AY160" s="3" t="s">
        <v>127</v>
      </c>
      <c r="BE160" s="172" t="n">
        <f aca="false">IF(N160="základní",J160,0)</f>
        <v>0</v>
      </c>
      <c r="BF160" s="172" t="n">
        <f aca="false">IF(N160="snížená",J160,0)</f>
        <v>0</v>
      </c>
      <c r="BG160" s="172" t="n">
        <f aca="false">IF(N160="zákl. přenesená",J160,0)</f>
        <v>0</v>
      </c>
      <c r="BH160" s="172" t="n">
        <f aca="false">IF(N160="sníž. přenesená",J160,0)</f>
        <v>0</v>
      </c>
      <c r="BI160" s="172" t="n">
        <f aca="false">IF(N160="nulová",J160,0)</f>
        <v>0</v>
      </c>
      <c r="BJ160" s="3" t="s">
        <v>79</v>
      </c>
      <c r="BK160" s="172" t="n">
        <f aca="false">ROUND(I160*H160,2)</f>
        <v>0</v>
      </c>
      <c r="BL160" s="3" t="s">
        <v>135</v>
      </c>
      <c r="BM160" s="171" t="s">
        <v>183</v>
      </c>
    </row>
    <row r="161" s="27" customFormat="true" ht="16.5" hidden="false" customHeight="true" outlineLevel="0" collapsed="false">
      <c r="A161" s="22"/>
      <c r="B161" s="159"/>
      <c r="C161" s="160" t="s">
        <v>184</v>
      </c>
      <c r="D161" s="160" t="s">
        <v>130</v>
      </c>
      <c r="E161" s="161" t="s">
        <v>185</v>
      </c>
      <c r="F161" s="162" t="s">
        <v>186</v>
      </c>
      <c r="G161" s="163" t="s">
        <v>141</v>
      </c>
      <c r="H161" s="164" t="n">
        <v>3.35</v>
      </c>
      <c r="I161" s="165"/>
      <c r="J161" s="166" t="n">
        <f aca="false">ROUND(I161*H161,2)</f>
        <v>0</v>
      </c>
      <c r="K161" s="162"/>
      <c r="L161" s="23"/>
      <c r="M161" s="167"/>
      <c r="N161" s="168" t="s">
        <v>39</v>
      </c>
      <c r="O161" s="60"/>
      <c r="P161" s="169" t="n">
        <f aca="false">O161*H161</f>
        <v>0</v>
      </c>
      <c r="Q161" s="169" t="n">
        <v>0.0079</v>
      </c>
      <c r="R161" s="169" t="n">
        <f aca="false">Q161*H161</f>
        <v>0.026465</v>
      </c>
      <c r="S161" s="169" t="n">
        <v>0</v>
      </c>
      <c r="T161" s="170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1" t="s">
        <v>135</v>
      </c>
      <c r="AT161" s="171" t="s">
        <v>130</v>
      </c>
      <c r="AU161" s="171" t="s">
        <v>81</v>
      </c>
      <c r="AY161" s="3" t="s">
        <v>127</v>
      </c>
      <c r="BE161" s="172" t="n">
        <f aca="false">IF(N161="základní",J161,0)</f>
        <v>0</v>
      </c>
      <c r="BF161" s="172" t="n">
        <f aca="false">IF(N161="snížená",J161,0)</f>
        <v>0</v>
      </c>
      <c r="BG161" s="172" t="n">
        <f aca="false">IF(N161="zákl. přenesená",J161,0)</f>
        <v>0</v>
      </c>
      <c r="BH161" s="172" t="n">
        <f aca="false">IF(N161="sníž. přenesená",J161,0)</f>
        <v>0</v>
      </c>
      <c r="BI161" s="172" t="n">
        <f aca="false">IF(N161="nulová",J161,0)</f>
        <v>0</v>
      </c>
      <c r="BJ161" s="3" t="s">
        <v>79</v>
      </c>
      <c r="BK161" s="172" t="n">
        <f aca="false">ROUND(I161*H161,2)</f>
        <v>0</v>
      </c>
      <c r="BL161" s="3" t="s">
        <v>135</v>
      </c>
      <c r="BM161" s="171" t="s">
        <v>187</v>
      </c>
    </row>
    <row r="162" s="173" customFormat="true" ht="12.8" hidden="false" customHeight="false" outlineLevel="0" collapsed="false">
      <c r="B162" s="174"/>
      <c r="D162" s="175" t="s">
        <v>137</v>
      </c>
      <c r="E162" s="176"/>
      <c r="F162" s="177" t="s">
        <v>188</v>
      </c>
      <c r="H162" s="178" t="n">
        <v>3.35</v>
      </c>
      <c r="I162" s="179"/>
      <c r="L162" s="174"/>
      <c r="M162" s="180"/>
      <c r="N162" s="181"/>
      <c r="O162" s="181"/>
      <c r="P162" s="181"/>
      <c r="Q162" s="181"/>
      <c r="R162" s="181"/>
      <c r="S162" s="181"/>
      <c r="T162" s="182"/>
      <c r="AT162" s="176" t="s">
        <v>137</v>
      </c>
      <c r="AU162" s="176" t="s">
        <v>81</v>
      </c>
      <c r="AV162" s="173" t="s">
        <v>81</v>
      </c>
      <c r="AW162" s="173" t="s">
        <v>31</v>
      </c>
      <c r="AX162" s="173" t="s">
        <v>79</v>
      </c>
      <c r="AY162" s="176" t="s">
        <v>127</v>
      </c>
    </row>
    <row r="163" s="27" customFormat="true" ht="21.75" hidden="false" customHeight="true" outlineLevel="0" collapsed="false">
      <c r="A163" s="22"/>
      <c r="B163" s="159"/>
      <c r="C163" s="160" t="s">
        <v>7</v>
      </c>
      <c r="D163" s="160" t="s">
        <v>130</v>
      </c>
      <c r="E163" s="161" t="s">
        <v>189</v>
      </c>
      <c r="F163" s="162" t="s">
        <v>190</v>
      </c>
      <c r="G163" s="163" t="s">
        <v>133</v>
      </c>
      <c r="H163" s="164" t="n">
        <v>11.73</v>
      </c>
      <c r="I163" s="165"/>
      <c r="J163" s="166" t="n">
        <f aca="false">ROUND(I163*H163,2)</f>
        <v>0</v>
      </c>
      <c r="K163" s="162" t="s">
        <v>134</v>
      </c>
      <c r="L163" s="23"/>
      <c r="M163" s="167"/>
      <c r="N163" s="168" t="s">
        <v>39</v>
      </c>
      <c r="O163" s="60"/>
      <c r="P163" s="169" t="n">
        <f aca="false">O163*H163</f>
        <v>0</v>
      </c>
      <c r="Q163" s="169" t="n">
        <v>0.1122</v>
      </c>
      <c r="R163" s="169" t="n">
        <f aca="false">Q163*H163</f>
        <v>1.316106</v>
      </c>
      <c r="S163" s="169" t="n">
        <v>0</v>
      </c>
      <c r="T163" s="170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1" t="s">
        <v>135</v>
      </c>
      <c r="AT163" s="171" t="s">
        <v>130</v>
      </c>
      <c r="AU163" s="171" t="s">
        <v>81</v>
      </c>
      <c r="AY163" s="3" t="s">
        <v>127</v>
      </c>
      <c r="BE163" s="172" t="n">
        <f aca="false">IF(N163="základní",J163,0)</f>
        <v>0</v>
      </c>
      <c r="BF163" s="172" t="n">
        <f aca="false">IF(N163="snížená",J163,0)</f>
        <v>0</v>
      </c>
      <c r="BG163" s="172" t="n">
        <f aca="false">IF(N163="zákl. přenesená",J163,0)</f>
        <v>0</v>
      </c>
      <c r="BH163" s="172" t="n">
        <f aca="false">IF(N163="sníž. přenesená",J163,0)</f>
        <v>0</v>
      </c>
      <c r="BI163" s="172" t="n">
        <f aca="false">IF(N163="nulová",J163,0)</f>
        <v>0</v>
      </c>
      <c r="BJ163" s="3" t="s">
        <v>79</v>
      </c>
      <c r="BK163" s="172" t="n">
        <f aca="false">ROUND(I163*H163,2)</f>
        <v>0</v>
      </c>
      <c r="BL163" s="3" t="s">
        <v>135</v>
      </c>
      <c r="BM163" s="171" t="s">
        <v>191</v>
      </c>
    </row>
    <row r="164" s="27" customFormat="true" ht="16.5" hidden="false" customHeight="true" outlineLevel="0" collapsed="false">
      <c r="A164" s="22"/>
      <c r="B164" s="159"/>
      <c r="C164" s="160" t="s">
        <v>192</v>
      </c>
      <c r="D164" s="160" t="s">
        <v>130</v>
      </c>
      <c r="E164" s="161" t="s">
        <v>193</v>
      </c>
      <c r="F164" s="162" t="s">
        <v>194</v>
      </c>
      <c r="G164" s="163" t="s">
        <v>182</v>
      </c>
      <c r="H164" s="164" t="n">
        <v>3</v>
      </c>
      <c r="I164" s="165"/>
      <c r="J164" s="166" t="n">
        <f aca="false">ROUND(I164*H164,2)</f>
        <v>0</v>
      </c>
      <c r="K164" s="162"/>
      <c r="L164" s="23"/>
      <c r="M164" s="167"/>
      <c r="N164" s="168" t="s">
        <v>39</v>
      </c>
      <c r="O164" s="60"/>
      <c r="P164" s="169" t="n">
        <f aca="false">O164*H164</f>
        <v>0</v>
      </c>
      <c r="Q164" s="169" t="n">
        <v>0.00048</v>
      </c>
      <c r="R164" s="169" t="n">
        <f aca="false">Q164*H164</f>
        <v>0.00144</v>
      </c>
      <c r="S164" s="169" t="n">
        <v>0</v>
      </c>
      <c r="T164" s="170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1" t="s">
        <v>135</v>
      </c>
      <c r="AT164" s="171" t="s">
        <v>130</v>
      </c>
      <c r="AU164" s="171" t="s">
        <v>81</v>
      </c>
      <c r="AY164" s="3" t="s">
        <v>127</v>
      </c>
      <c r="BE164" s="172" t="n">
        <f aca="false">IF(N164="základní",J164,0)</f>
        <v>0</v>
      </c>
      <c r="BF164" s="172" t="n">
        <f aca="false">IF(N164="snížená",J164,0)</f>
        <v>0</v>
      </c>
      <c r="BG164" s="172" t="n">
        <f aca="false">IF(N164="zákl. přenesená",J164,0)</f>
        <v>0</v>
      </c>
      <c r="BH164" s="172" t="n">
        <f aca="false">IF(N164="sníž. přenesená",J164,0)</f>
        <v>0</v>
      </c>
      <c r="BI164" s="172" t="n">
        <f aca="false">IF(N164="nulová",J164,0)</f>
        <v>0</v>
      </c>
      <c r="BJ164" s="3" t="s">
        <v>79</v>
      </c>
      <c r="BK164" s="172" t="n">
        <f aca="false">ROUND(I164*H164,2)</f>
        <v>0</v>
      </c>
      <c r="BL164" s="3" t="s">
        <v>135</v>
      </c>
      <c r="BM164" s="171" t="s">
        <v>195</v>
      </c>
    </row>
    <row r="165" s="173" customFormat="true" ht="12.8" hidden="false" customHeight="false" outlineLevel="0" collapsed="false">
      <c r="B165" s="174"/>
      <c r="D165" s="175" t="s">
        <v>137</v>
      </c>
      <c r="E165" s="176"/>
      <c r="F165" s="177" t="s">
        <v>196</v>
      </c>
      <c r="H165" s="178" t="n">
        <v>3</v>
      </c>
      <c r="I165" s="179"/>
      <c r="L165" s="174"/>
      <c r="M165" s="180"/>
      <c r="N165" s="181"/>
      <c r="O165" s="181"/>
      <c r="P165" s="181"/>
      <c r="Q165" s="181"/>
      <c r="R165" s="181"/>
      <c r="S165" s="181"/>
      <c r="T165" s="182"/>
      <c r="AT165" s="176" t="s">
        <v>137</v>
      </c>
      <c r="AU165" s="176" t="s">
        <v>81</v>
      </c>
      <c r="AV165" s="173" t="s">
        <v>81</v>
      </c>
      <c r="AW165" s="173" t="s">
        <v>31</v>
      </c>
      <c r="AX165" s="173" t="s">
        <v>79</v>
      </c>
      <c r="AY165" s="176" t="s">
        <v>127</v>
      </c>
    </row>
    <row r="166" s="27" customFormat="true" ht="16.5" hidden="false" customHeight="true" outlineLevel="0" collapsed="false">
      <c r="A166" s="22"/>
      <c r="B166" s="159"/>
      <c r="C166" s="160" t="s">
        <v>197</v>
      </c>
      <c r="D166" s="160" t="s">
        <v>130</v>
      </c>
      <c r="E166" s="161" t="s">
        <v>198</v>
      </c>
      <c r="F166" s="162" t="s">
        <v>199</v>
      </c>
      <c r="G166" s="163" t="s">
        <v>200</v>
      </c>
      <c r="H166" s="164" t="n">
        <v>5</v>
      </c>
      <c r="I166" s="165"/>
      <c r="J166" s="166" t="n">
        <f aca="false">ROUND(I166*H166,2)</f>
        <v>0</v>
      </c>
      <c r="K166" s="162"/>
      <c r="L166" s="23"/>
      <c r="M166" s="167"/>
      <c r="N166" s="168" t="s">
        <v>39</v>
      </c>
      <c r="O166" s="60"/>
      <c r="P166" s="169" t="n">
        <f aca="false">O166*H166</f>
        <v>0</v>
      </c>
      <c r="Q166" s="169" t="n">
        <v>0.00048</v>
      </c>
      <c r="R166" s="169" t="n">
        <f aca="false">Q166*H166</f>
        <v>0.0024</v>
      </c>
      <c r="S166" s="169" t="n">
        <v>0</v>
      </c>
      <c r="T166" s="170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1" t="s">
        <v>135</v>
      </c>
      <c r="AT166" s="171" t="s">
        <v>130</v>
      </c>
      <c r="AU166" s="171" t="s">
        <v>81</v>
      </c>
      <c r="AY166" s="3" t="s">
        <v>127</v>
      </c>
      <c r="BE166" s="172" t="n">
        <f aca="false">IF(N166="základní",J166,0)</f>
        <v>0</v>
      </c>
      <c r="BF166" s="172" t="n">
        <f aca="false">IF(N166="snížená",J166,0)</f>
        <v>0</v>
      </c>
      <c r="BG166" s="172" t="n">
        <f aca="false">IF(N166="zákl. přenesená",J166,0)</f>
        <v>0</v>
      </c>
      <c r="BH166" s="172" t="n">
        <f aca="false">IF(N166="sníž. přenesená",J166,0)</f>
        <v>0</v>
      </c>
      <c r="BI166" s="172" t="n">
        <f aca="false">IF(N166="nulová",J166,0)</f>
        <v>0</v>
      </c>
      <c r="BJ166" s="3" t="s">
        <v>79</v>
      </c>
      <c r="BK166" s="172" t="n">
        <f aca="false">ROUND(I166*H166,2)</f>
        <v>0</v>
      </c>
      <c r="BL166" s="3" t="s">
        <v>135</v>
      </c>
      <c r="BM166" s="171" t="s">
        <v>201</v>
      </c>
    </row>
    <row r="167" s="173" customFormat="true" ht="12.8" hidden="false" customHeight="false" outlineLevel="0" collapsed="false">
      <c r="B167" s="174"/>
      <c r="D167" s="175" t="s">
        <v>137</v>
      </c>
      <c r="E167" s="176"/>
      <c r="F167" s="177" t="s">
        <v>156</v>
      </c>
      <c r="H167" s="178" t="n">
        <v>5</v>
      </c>
      <c r="I167" s="179"/>
      <c r="L167" s="174"/>
      <c r="M167" s="180"/>
      <c r="N167" s="181"/>
      <c r="O167" s="181"/>
      <c r="P167" s="181"/>
      <c r="Q167" s="181"/>
      <c r="R167" s="181"/>
      <c r="S167" s="181"/>
      <c r="T167" s="182"/>
      <c r="AT167" s="176" t="s">
        <v>137</v>
      </c>
      <c r="AU167" s="176" t="s">
        <v>81</v>
      </c>
      <c r="AV167" s="173" t="s">
        <v>81</v>
      </c>
      <c r="AW167" s="173" t="s">
        <v>31</v>
      </c>
      <c r="AX167" s="173" t="s">
        <v>79</v>
      </c>
      <c r="AY167" s="176" t="s">
        <v>127</v>
      </c>
    </row>
    <row r="168" s="145" customFormat="true" ht="22.8" hidden="false" customHeight="true" outlineLevel="0" collapsed="false">
      <c r="B168" s="146"/>
      <c r="D168" s="147" t="s">
        <v>73</v>
      </c>
      <c r="E168" s="157" t="s">
        <v>173</v>
      </c>
      <c r="F168" s="157" t="s">
        <v>202</v>
      </c>
      <c r="I168" s="149"/>
      <c r="J168" s="158" t="n">
        <f aca="false">BK168</f>
        <v>0</v>
      </c>
      <c r="L168" s="146"/>
      <c r="M168" s="151"/>
      <c r="N168" s="152"/>
      <c r="O168" s="152"/>
      <c r="P168" s="153" t="n">
        <f aca="false">SUM(P169:P213)</f>
        <v>0</v>
      </c>
      <c r="Q168" s="152"/>
      <c r="R168" s="153" t="n">
        <f aca="false">SUM(R169:R213)</f>
        <v>0.0005542</v>
      </c>
      <c r="S168" s="152"/>
      <c r="T168" s="154" t="n">
        <f aca="false">SUM(T169:T213)</f>
        <v>7.36808</v>
      </c>
      <c r="AR168" s="147" t="s">
        <v>79</v>
      </c>
      <c r="AT168" s="155" t="s">
        <v>73</v>
      </c>
      <c r="AU168" s="155" t="s">
        <v>79</v>
      </c>
      <c r="AY168" s="147" t="s">
        <v>127</v>
      </c>
      <c r="BK168" s="156" t="n">
        <f aca="false">SUM(BK169:BK213)</f>
        <v>0</v>
      </c>
    </row>
    <row r="169" s="27" customFormat="true" ht="37.8" hidden="false" customHeight="true" outlineLevel="0" collapsed="false">
      <c r="A169" s="22"/>
      <c r="B169" s="159"/>
      <c r="C169" s="160" t="s">
        <v>203</v>
      </c>
      <c r="D169" s="160" t="s">
        <v>130</v>
      </c>
      <c r="E169" s="161" t="s">
        <v>204</v>
      </c>
      <c r="F169" s="162" t="s">
        <v>205</v>
      </c>
      <c r="G169" s="163" t="s">
        <v>133</v>
      </c>
      <c r="H169" s="164" t="n">
        <v>11.73</v>
      </c>
      <c r="I169" s="165"/>
      <c r="J169" s="166" t="n">
        <f aca="false">ROUND(I169*H169,2)</f>
        <v>0</v>
      </c>
      <c r="K169" s="162" t="s">
        <v>134</v>
      </c>
      <c r="L169" s="23"/>
      <c r="M169" s="167"/>
      <c r="N169" s="168" t="s">
        <v>39</v>
      </c>
      <c r="O169" s="60"/>
      <c r="P169" s="169" t="n">
        <f aca="false">O169*H169</f>
        <v>0</v>
      </c>
      <c r="Q169" s="169" t="n">
        <v>0</v>
      </c>
      <c r="R169" s="169" t="n">
        <f aca="false">Q169*H169</f>
        <v>0</v>
      </c>
      <c r="S169" s="169" t="n">
        <v>0</v>
      </c>
      <c r="T169" s="170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1" t="s">
        <v>135</v>
      </c>
      <c r="AT169" s="171" t="s">
        <v>130</v>
      </c>
      <c r="AU169" s="171" t="s">
        <v>81</v>
      </c>
      <c r="AY169" s="3" t="s">
        <v>127</v>
      </c>
      <c r="BE169" s="172" t="n">
        <f aca="false">IF(N169="základní",J169,0)</f>
        <v>0</v>
      </c>
      <c r="BF169" s="172" t="n">
        <f aca="false">IF(N169="snížená",J169,0)</f>
        <v>0</v>
      </c>
      <c r="BG169" s="172" t="n">
        <f aca="false">IF(N169="zákl. přenesená",J169,0)</f>
        <v>0</v>
      </c>
      <c r="BH169" s="172" t="n">
        <f aca="false">IF(N169="sníž. přenesená",J169,0)</f>
        <v>0</v>
      </c>
      <c r="BI169" s="172" t="n">
        <f aca="false">IF(N169="nulová",J169,0)</f>
        <v>0</v>
      </c>
      <c r="BJ169" s="3" t="s">
        <v>79</v>
      </c>
      <c r="BK169" s="172" t="n">
        <f aca="false">ROUND(I169*H169,2)</f>
        <v>0</v>
      </c>
      <c r="BL169" s="3" t="s">
        <v>135</v>
      </c>
      <c r="BM169" s="171" t="s">
        <v>206</v>
      </c>
    </row>
    <row r="170" s="27" customFormat="true" ht="24.15" hidden="false" customHeight="true" outlineLevel="0" collapsed="false">
      <c r="A170" s="22"/>
      <c r="B170" s="159"/>
      <c r="C170" s="160" t="s">
        <v>207</v>
      </c>
      <c r="D170" s="160" t="s">
        <v>130</v>
      </c>
      <c r="E170" s="161" t="s">
        <v>208</v>
      </c>
      <c r="F170" s="162" t="s">
        <v>209</v>
      </c>
      <c r="G170" s="163" t="s">
        <v>133</v>
      </c>
      <c r="H170" s="164" t="n">
        <v>11.73</v>
      </c>
      <c r="I170" s="165"/>
      <c r="J170" s="166" t="n">
        <f aca="false">ROUND(I170*H170,2)</f>
        <v>0</v>
      </c>
      <c r="K170" s="162" t="s">
        <v>134</v>
      </c>
      <c r="L170" s="23"/>
      <c r="M170" s="167"/>
      <c r="N170" s="168" t="s">
        <v>39</v>
      </c>
      <c r="O170" s="60"/>
      <c r="P170" s="169" t="n">
        <f aca="false">O170*H170</f>
        <v>0</v>
      </c>
      <c r="Q170" s="169" t="n">
        <v>4E-005</v>
      </c>
      <c r="R170" s="169" t="n">
        <f aca="false">Q170*H170</f>
        <v>0.0004692</v>
      </c>
      <c r="S170" s="169" t="n">
        <v>0</v>
      </c>
      <c r="T170" s="170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1" t="s">
        <v>135</v>
      </c>
      <c r="AT170" s="171" t="s">
        <v>130</v>
      </c>
      <c r="AU170" s="171" t="s">
        <v>81</v>
      </c>
      <c r="AY170" s="3" t="s">
        <v>127</v>
      </c>
      <c r="BE170" s="172" t="n">
        <f aca="false">IF(N170="základní",J170,0)</f>
        <v>0</v>
      </c>
      <c r="BF170" s="172" t="n">
        <f aca="false">IF(N170="snížená",J170,0)</f>
        <v>0</v>
      </c>
      <c r="BG170" s="172" t="n">
        <f aca="false">IF(N170="zákl. přenesená",J170,0)</f>
        <v>0</v>
      </c>
      <c r="BH170" s="172" t="n">
        <f aca="false">IF(N170="sníž. přenesená",J170,0)</f>
        <v>0</v>
      </c>
      <c r="BI170" s="172" t="n">
        <f aca="false">IF(N170="nulová",J170,0)</f>
        <v>0</v>
      </c>
      <c r="BJ170" s="3" t="s">
        <v>79</v>
      </c>
      <c r="BK170" s="172" t="n">
        <f aca="false">ROUND(I170*H170,2)</f>
        <v>0</v>
      </c>
      <c r="BL170" s="3" t="s">
        <v>135</v>
      </c>
      <c r="BM170" s="171" t="s">
        <v>210</v>
      </c>
    </row>
    <row r="171" s="173" customFormat="true" ht="12.8" hidden="false" customHeight="false" outlineLevel="0" collapsed="false">
      <c r="B171" s="174"/>
      <c r="D171" s="175" t="s">
        <v>137</v>
      </c>
      <c r="E171" s="176"/>
      <c r="F171" s="177" t="s">
        <v>211</v>
      </c>
      <c r="H171" s="178" t="n">
        <v>11.73</v>
      </c>
      <c r="I171" s="179"/>
      <c r="L171" s="174"/>
      <c r="M171" s="180"/>
      <c r="N171" s="181"/>
      <c r="O171" s="181"/>
      <c r="P171" s="181"/>
      <c r="Q171" s="181"/>
      <c r="R171" s="181"/>
      <c r="S171" s="181"/>
      <c r="T171" s="182"/>
      <c r="AT171" s="176" t="s">
        <v>137</v>
      </c>
      <c r="AU171" s="176" t="s">
        <v>81</v>
      </c>
      <c r="AV171" s="173" t="s">
        <v>81</v>
      </c>
      <c r="AW171" s="173" t="s">
        <v>31</v>
      </c>
      <c r="AX171" s="173" t="s">
        <v>79</v>
      </c>
      <c r="AY171" s="176" t="s">
        <v>127</v>
      </c>
    </row>
    <row r="172" s="27" customFormat="true" ht="16.5" hidden="false" customHeight="true" outlineLevel="0" collapsed="false">
      <c r="A172" s="22"/>
      <c r="B172" s="159"/>
      <c r="C172" s="160" t="s">
        <v>212</v>
      </c>
      <c r="D172" s="160" t="s">
        <v>130</v>
      </c>
      <c r="E172" s="161" t="s">
        <v>213</v>
      </c>
      <c r="F172" s="162" t="s">
        <v>214</v>
      </c>
      <c r="G172" s="163" t="s">
        <v>182</v>
      </c>
      <c r="H172" s="164" t="n">
        <v>1</v>
      </c>
      <c r="I172" s="165"/>
      <c r="J172" s="166" t="n">
        <f aca="false">ROUND(I172*H172,2)</f>
        <v>0</v>
      </c>
      <c r="K172" s="162"/>
      <c r="L172" s="23"/>
      <c r="M172" s="167"/>
      <c r="N172" s="168" t="s">
        <v>39</v>
      </c>
      <c r="O172" s="60"/>
      <c r="P172" s="169" t="n">
        <f aca="false">O172*H172</f>
        <v>0</v>
      </c>
      <c r="Q172" s="169" t="n">
        <v>4E-005</v>
      </c>
      <c r="R172" s="169" t="n">
        <f aca="false">Q172*H172</f>
        <v>4E-005</v>
      </c>
      <c r="S172" s="169" t="n">
        <v>0</v>
      </c>
      <c r="T172" s="170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1" t="s">
        <v>135</v>
      </c>
      <c r="AT172" s="171" t="s">
        <v>130</v>
      </c>
      <c r="AU172" s="171" t="s">
        <v>81</v>
      </c>
      <c r="AY172" s="3" t="s">
        <v>127</v>
      </c>
      <c r="BE172" s="172" t="n">
        <f aca="false">IF(N172="základní",J172,0)</f>
        <v>0</v>
      </c>
      <c r="BF172" s="172" t="n">
        <f aca="false">IF(N172="snížená",J172,0)</f>
        <v>0</v>
      </c>
      <c r="BG172" s="172" t="n">
        <f aca="false">IF(N172="zákl. přenesená",J172,0)</f>
        <v>0</v>
      </c>
      <c r="BH172" s="172" t="n">
        <f aca="false">IF(N172="sníž. přenesená",J172,0)</f>
        <v>0</v>
      </c>
      <c r="BI172" s="172" t="n">
        <f aca="false">IF(N172="nulová",J172,0)</f>
        <v>0</v>
      </c>
      <c r="BJ172" s="3" t="s">
        <v>79</v>
      </c>
      <c r="BK172" s="172" t="n">
        <f aca="false">ROUND(I172*H172,2)</f>
        <v>0</v>
      </c>
      <c r="BL172" s="3" t="s">
        <v>135</v>
      </c>
      <c r="BM172" s="171" t="s">
        <v>215</v>
      </c>
    </row>
    <row r="173" s="173" customFormat="true" ht="12.8" hidden="false" customHeight="false" outlineLevel="0" collapsed="false">
      <c r="B173" s="174"/>
      <c r="D173" s="175" t="s">
        <v>137</v>
      </c>
      <c r="E173" s="176"/>
      <c r="F173" s="177" t="s">
        <v>79</v>
      </c>
      <c r="H173" s="178" t="n">
        <v>1</v>
      </c>
      <c r="I173" s="179"/>
      <c r="L173" s="174"/>
      <c r="M173" s="180"/>
      <c r="N173" s="181"/>
      <c r="O173" s="181"/>
      <c r="P173" s="181"/>
      <c r="Q173" s="181"/>
      <c r="R173" s="181"/>
      <c r="S173" s="181"/>
      <c r="T173" s="182"/>
      <c r="AT173" s="176" t="s">
        <v>137</v>
      </c>
      <c r="AU173" s="176" t="s">
        <v>81</v>
      </c>
      <c r="AV173" s="173" t="s">
        <v>81</v>
      </c>
      <c r="AW173" s="173" t="s">
        <v>31</v>
      </c>
      <c r="AX173" s="173" t="s">
        <v>79</v>
      </c>
      <c r="AY173" s="176" t="s">
        <v>127</v>
      </c>
    </row>
    <row r="174" s="27" customFormat="true" ht="16.5" hidden="false" customHeight="true" outlineLevel="0" collapsed="false">
      <c r="A174" s="22"/>
      <c r="B174" s="159"/>
      <c r="C174" s="160" t="s">
        <v>216</v>
      </c>
      <c r="D174" s="160" t="s">
        <v>130</v>
      </c>
      <c r="E174" s="161" t="s">
        <v>217</v>
      </c>
      <c r="F174" s="162" t="s">
        <v>218</v>
      </c>
      <c r="G174" s="163" t="s">
        <v>219</v>
      </c>
      <c r="H174" s="164" t="n">
        <v>3</v>
      </c>
      <c r="I174" s="165"/>
      <c r="J174" s="166" t="n">
        <f aca="false">ROUND(I174*H174,2)</f>
        <v>0</v>
      </c>
      <c r="K174" s="162"/>
      <c r="L174" s="23"/>
      <c r="M174" s="167"/>
      <c r="N174" s="168" t="s">
        <v>39</v>
      </c>
      <c r="O174" s="60"/>
      <c r="P174" s="169" t="n">
        <f aca="false">O174*H174</f>
        <v>0</v>
      </c>
      <c r="Q174" s="169" t="n">
        <v>0</v>
      </c>
      <c r="R174" s="169" t="n">
        <f aca="false">Q174*H174</f>
        <v>0</v>
      </c>
      <c r="S174" s="169" t="n">
        <v>0.1</v>
      </c>
      <c r="T174" s="170" t="n">
        <f aca="false">S174*H174</f>
        <v>0.3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1" t="s">
        <v>135</v>
      </c>
      <c r="AT174" s="171" t="s">
        <v>130</v>
      </c>
      <c r="AU174" s="171" t="s">
        <v>81</v>
      </c>
      <c r="AY174" s="3" t="s">
        <v>127</v>
      </c>
      <c r="BE174" s="172" t="n">
        <f aca="false">IF(N174="základní",J174,0)</f>
        <v>0</v>
      </c>
      <c r="BF174" s="172" t="n">
        <f aca="false">IF(N174="snížená",J174,0)</f>
        <v>0</v>
      </c>
      <c r="BG174" s="172" t="n">
        <f aca="false">IF(N174="zákl. přenesená",J174,0)</f>
        <v>0</v>
      </c>
      <c r="BH174" s="172" t="n">
        <f aca="false">IF(N174="sníž. přenesená",J174,0)</f>
        <v>0</v>
      </c>
      <c r="BI174" s="172" t="n">
        <f aca="false">IF(N174="nulová",J174,0)</f>
        <v>0</v>
      </c>
      <c r="BJ174" s="3" t="s">
        <v>79</v>
      </c>
      <c r="BK174" s="172" t="n">
        <f aca="false">ROUND(I174*H174,2)</f>
        <v>0</v>
      </c>
      <c r="BL174" s="3" t="s">
        <v>135</v>
      </c>
      <c r="BM174" s="171" t="s">
        <v>220</v>
      </c>
    </row>
    <row r="175" s="173" customFormat="true" ht="12.8" hidden="false" customHeight="false" outlineLevel="0" collapsed="false">
      <c r="B175" s="174"/>
      <c r="D175" s="175" t="s">
        <v>137</v>
      </c>
      <c r="E175" s="176"/>
      <c r="F175" s="177" t="s">
        <v>196</v>
      </c>
      <c r="H175" s="178" t="n">
        <v>3</v>
      </c>
      <c r="I175" s="179"/>
      <c r="L175" s="174"/>
      <c r="M175" s="180"/>
      <c r="N175" s="181"/>
      <c r="O175" s="181"/>
      <c r="P175" s="181"/>
      <c r="Q175" s="181"/>
      <c r="R175" s="181"/>
      <c r="S175" s="181"/>
      <c r="T175" s="182"/>
      <c r="AT175" s="176" t="s">
        <v>137</v>
      </c>
      <c r="AU175" s="176" t="s">
        <v>81</v>
      </c>
      <c r="AV175" s="173" t="s">
        <v>81</v>
      </c>
      <c r="AW175" s="173" t="s">
        <v>31</v>
      </c>
      <c r="AX175" s="173" t="s">
        <v>79</v>
      </c>
      <c r="AY175" s="176" t="s">
        <v>127</v>
      </c>
    </row>
    <row r="176" s="27" customFormat="true" ht="24.15" hidden="false" customHeight="true" outlineLevel="0" collapsed="false">
      <c r="A176" s="22"/>
      <c r="B176" s="159"/>
      <c r="C176" s="160" t="s">
        <v>221</v>
      </c>
      <c r="D176" s="160" t="s">
        <v>130</v>
      </c>
      <c r="E176" s="161" t="s">
        <v>222</v>
      </c>
      <c r="F176" s="162" t="s">
        <v>223</v>
      </c>
      <c r="G176" s="163" t="s">
        <v>133</v>
      </c>
      <c r="H176" s="164" t="n">
        <v>11.73</v>
      </c>
      <c r="I176" s="165"/>
      <c r="J176" s="166" t="n">
        <f aca="false">ROUND(I176*H176,2)</f>
        <v>0</v>
      </c>
      <c r="K176" s="162" t="s">
        <v>134</v>
      </c>
      <c r="L176" s="23"/>
      <c r="M176" s="167"/>
      <c r="N176" s="168" t="s">
        <v>39</v>
      </c>
      <c r="O176" s="60"/>
      <c r="P176" s="169" t="n">
        <f aca="false">O176*H176</f>
        <v>0</v>
      </c>
      <c r="Q176" s="169" t="n">
        <v>0</v>
      </c>
      <c r="R176" s="169" t="n">
        <f aca="false">Q176*H176</f>
        <v>0</v>
      </c>
      <c r="S176" s="169" t="n">
        <v>0.09</v>
      </c>
      <c r="T176" s="170" t="n">
        <f aca="false">S176*H176</f>
        <v>1.0557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1" t="s">
        <v>135</v>
      </c>
      <c r="AT176" s="171" t="s">
        <v>130</v>
      </c>
      <c r="AU176" s="171" t="s">
        <v>81</v>
      </c>
      <c r="AY176" s="3" t="s">
        <v>127</v>
      </c>
      <c r="BE176" s="172" t="n">
        <f aca="false">IF(N176="základní",J176,0)</f>
        <v>0</v>
      </c>
      <c r="BF176" s="172" t="n">
        <f aca="false">IF(N176="snížená",J176,0)</f>
        <v>0</v>
      </c>
      <c r="BG176" s="172" t="n">
        <f aca="false">IF(N176="zákl. přenesená",J176,0)</f>
        <v>0</v>
      </c>
      <c r="BH176" s="172" t="n">
        <f aca="false">IF(N176="sníž. přenesená",J176,0)</f>
        <v>0</v>
      </c>
      <c r="BI176" s="172" t="n">
        <f aca="false">IF(N176="nulová",J176,0)</f>
        <v>0</v>
      </c>
      <c r="BJ176" s="3" t="s">
        <v>79</v>
      </c>
      <c r="BK176" s="172" t="n">
        <f aca="false">ROUND(I176*H176,2)</f>
        <v>0</v>
      </c>
      <c r="BL176" s="3" t="s">
        <v>135</v>
      </c>
      <c r="BM176" s="171" t="s">
        <v>224</v>
      </c>
    </row>
    <row r="177" s="173" customFormat="true" ht="12.8" hidden="false" customHeight="false" outlineLevel="0" collapsed="false">
      <c r="B177" s="174"/>
      <c r="D177" s="175" t="s">
        <v>137</v>
      </c>
      <c r="E177" s="176"/>
      <c r="F177" s="177" t="s">
        <v>211</v>
      </c>
      <c r="H177" s="178" t="n">
        <v>11.73</v>
      </c>
      <c r="I177" s="179"/>
      <c r="L177" s="174"/>
      <c r="M177" s="180"/>
      <c r="N177" s="181"/>
      <c r="O177" s="181"/>
      <c r="P177" s="181"/>
      <c r="Q177" s="181"/>
      <c r="R177" s="181"/>
      <c r="S177" s="181"/>
      <c r="T177" s="182"/>
      <c r="AT177" s="176" t="s">
        <v>137</v>
      </c>
      <c r="AU177" s="176" t="s">
        <v>81</v>
      </c>
      <c r="AV177" s="173" t="s">
        <v>81</v>
      </c>
      <c r="AW177" s="173" t="s">
        <v>31</v>
      </c>
      <c r="AX177" s="173" t="s">
        <v>79</v>
      </c>
      <c r="AY177" s="176" t="s">
        <v>127</v>
      </c>
    </row>
    <row r="178" s="27" customFormat="true" ht="24.15" hidden="false" customHeight="true" outlineLevel="0" collapsed="false">
      <c r="A178" s="22"/>
      <c r="B178" s="159"/>
      <c r="C178" s="160" t="s">
        <v>225</v>
      </c>
      <c r="D178" s="160" t="s">
        <v>130</v>
      </c>
      <c r="E178" s="161" t="s">
        <v>226</v>
      </c>
      <c r="F178" s="162" t="s">
        <v>227</v>
      </c>
      <c r="G178" s="163" t="s">
        <v>133</v>
      </c>
      <c r="H178" s="164" t="n">
        <v>0.72</v>
      </c>
      <c r="I178" s="165"/>
      <c r="J178" s="166" t="n">
        <f aca="false">ROUND(I178*H178,2)</f>
        <v>0</v>
      </c>
      <c r="K178" s="162" t="s">
        <v>134</v>
      </c>
      <c r="L178" s="23"/>
      <c r="M178" s="167"/>
      <c r="N178" s="168" t="s">
        <v>39</v>
      </c>
      <c r="O178" s="60"/>
      <c r="P178" s="169" t="n">
        <f aca="false">O178*H178</f>
        <v>0</v>
      </c>
      <c r="Q178" s="169" t="n">
        <v>0</v>
      </c>
      <c r="R178" s="169" t="n">
        <f aca="false">Q178*H178</f>
        <v>0</v>
      </c>
      <c r="S178" s="169" t="n">
        <v>0.035</v>
      </c>
      <c r="T178" s="170" t="n">
        <f aca="false">S178*H178</f>
        <v>0.0252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1" t="s">
        <v>135</v>
      </c>
      <c r="AT178" s="171" t="s">
        <v>130</v>
      </c>
      <c r="AU178" s="171" t="s">
        <v>81</v>
      </c>
      <c r="AY178" s="3" t="s">
        <v>127</v>
      </c>
      <c r="BE178" s="172" t="n">
        <f aca="false">IF(N178="základní",J178,0)</f>
        <v>0</v>
      </c>
      <c r="BF178" s="172" t="n">
        <f aca="false">IF(N178="snížená",J178,0)</f>
        <v>0</v>
      </c>
      <c r="BG178" s="172" t="n">
        <f aca="false">IF(N178="zákl. přenesená",J178,0)</f>
        <v>0</v>
      </c>
      <c r="BH178" s="172" t="n">
        <f aca="false">IF(N178="sníž. přenesená",J178,0)</f>
        <v>0</v>
      </c>
      <c r="BI178" s="172" t="n">
        <f aca="false">IF(N178="nulová",J178,0)</f>
        <v>0</v>
      </c>
      <c r="BJ178" s="3" t="s">
        <v>79</v>
      </c>
      <c r="BK178" s="172" t="n">
        <f aca="false">ROUND(I178*H178,2)</f>
        <v>0</v>
      </c>
      <c r="BL178" s="3" t="s">
        <v>135</v>
      </c>
      <c r="BM178" s="171" t="s">
        <v>228</v>
      </c>
    </row>
    <row r="179" s="173" customFormat="true" ht="12.8" hidden="false" customHeight="false" outlineLevel="0" collapsed="false">
      <c r="B179" s="174"/>
      <c r="D179" s="175" t="s">
        <v>137</v>
      </c>
      <c r="E179" s="176"/>
      <c r="F179" s="177" t="s">
        <v>229</v>
      </c>
      <c r="H179" s="178" t="n">
        <v>0.72</v>
      </c>
      <c r="I179" s="179"/>
      <c r="L179" s="174"/>
      <c r="M179" s="180"/>
      <c r="N179" s="181"/>
      <c r="O179" s="181"/>
      <c r="P179" s="181"/>
      <c r="Q179" s="181"/>
      <c r="R179" s="181"/>
      <c r="S179" s="181"/>
      <c r="T179" s="182"/>
      <c r="AT179" s="176" t="s">
        <v>137</v>
      </c>
      <c r="AU179" s="176" t="s">
        <v>81</v>
      </c>
      <c r="AV179" s="173" t="s">
        <v>81</v>
      </c>
      <c r="AW179" s="173" t="s">
        <v>31</v>
      </c>
      <c r="AX179" s="173" t="s">
        <v>79</v>
      </c>
      <c r="AY179" s="176" t="s">
        <v>127</v>
      </c>
    </row>
    <row r="180" s="27" customFormat="true" ht="21.75" hidden="false" customHeight="true" outlineLevel="0" collapsed="false">
      <c r="A180" s="22"/>
      <c r="B180" s="159"/>
      <c r="C180" s="160" t="s">
        <v>6</v>
      </c>
      <c r="D180" s="160" t="s">
        <v>130</v>
      </c>
      <c r="E180" s="161" t="s">
        <v>230</v>
      </c>
      <c r="F180" s="162" t="s">
        <v>231</v>
      </c>
      <c r="G180" s="163" t="s">
        <v>133</v>
      </c>
      <c r="H180" s="164" t="n">
        <v>3.6</v>
      </c>
      <c r="I180" s="165"/>
      <c r="J180" s="166" t="n">
        <f aca="false">ROUND(I180*H180,2)</f>
        <v>0</v>
      </c>
      <c r="K180" s="162" t="s">
        <v>134</v>
      </c>
      <c r="L180" s="23"/>
      <c r="M180" s="167"/>
      <c r="N180" s="168" t="s">
        <v>39</v>
      </c>
      <c r="O180" s="60"/>
      <c r="P180" s="169" t="n">
        <f aca="false">O180*H180</f>
        <v>0</v>
      </c>
      <c r="Q180" s="169" t="n">
        <v>0</v>
      </c>
      <c r="R180" s="169" t="n">
        <f aca="false">Q180*H180</f>
        <v>0</v>
      </c>
      <c r="S180" s="169" t="n">
        <v>0.076</v>
      </c>
      <c r="T180" s="170" t="n">
        <f aca="false">S180*H180</f>
        <v>0.2736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1" t="s">
        <v>135</v>
      </c>
      <c r="AT180" s="171" t="s">
        <v>130</v>
      </c>
      <c r="AU180" s="171" t="s">
        <v>81</v>
      </c>
      <c r="AY180" s="3" t="s">
        <v>127</v>
      </c>
      <c r="BE180" s="172" t="n">
        <f aca="false">IF(N180="základní",J180,0)</f>
        <v>0</v>
      </c>
      <c r="BF180" s="172" t="n">
        <f aca="false">IF(N180="snížená",J180,0)</f>
        <v>0</v>
      </c>
      <c r="BG180" s="172" t="n">
        <f aca="false">IF(N180="zákl. přenesená",J180,0)</f>
        <v>0</v>
      </c>
      <c r="BH180" s="172" t="n">
        <f aca="false">IF(N180="sníž. přenesená",J180,0)</f>
        <v>0</v>
      </c>
      <c r="BI180" s="172" t="n">
        <f aca="false">IF(N180="nulová",J180,0)</f>
        <v>0</v>
      </c>
      <c r="BJ180" s="3" t="s">
        <v>79</v>
      </c>
      <c r="BK180" s="172" t="n">
        <f aca="false">ROUND(I180*H180,2)</f>
        <v>0</v>
      </c>
      <c r="BL180" s="3" t="s">
        <v>135</v>
      </c>
      <c r="BM180" s="171" t="s">
        <v>232</v>
      </c>
    </row>
    <row r="181" s="173" customFormat="true" ht="12.8" hidden="false" customHeight="false" outlineLevel="0" collapsed="false">
      <c r="B181" s="174"/>
      <c r="D181" s="175" t="s">
        <v>137</v>
      </c>
      <c r="E181" s="176"/>
      <c r="F181" s="177" t="s">
        <v>233</v>
      </c>
      <c r="H181" s="178" t="n">
        <v>3.6</v>
      </c>
      <c r="I181" s="179"/>
      <c r="L181" s="174"/>
      <c r="M181" s="180"/>
      <c r="N181" s="181"/>
      <c r="O181" s="181"/>
      <c r="P181" s="181"/>
      <c r="Q181" s="181"/>
      <c r="R181" s="181"/>
      <c r="S181" s="181"/>
      <c r="T181" s="182"/>
      <c r="AT181" s="176" t="s">
        <v>137</v>
      </c>
      <c r="AU181" s="176" t="s">
        <v>81</v>
      </c>
      <c r="AV181" s="173" t="s">
        <v>81</v>
      </c>
      <c r="AW181" s="173" t="s">
        <v>31</v>
      </c>
      <c r="AX181" s="173" t="s">
        <v>79</v>
      </c>
      <c r="AY181" s="176" t="s">
        <v>127</v>
      </c>
    </row>
    <row r="182" s="27" customFormat="true" ht="24.15" hidden="false" customHeight="true" outlineLevel="0" collapsed="false">
      <c r="A182" s="22"/>
      <c r="B182" s="159"/>
      <c r="C182" s="160" t="s">
        <v>234</v>
      </c>
      <c r="D182" s="160" t="s">
        <v>130</v>
      </c>
      <c r="E182" s="161" t="s">
        <v>235</v>
      </c>
      <c r="F182" s="162" t="s">
        <v>236</v>
      </c>
      <c r="G182" s="163" t="s">
        <v>219</v>
      </c>
      <c r="H182" s="164" t="n">
        <v>1</v>
      </c>
      <c r="I182" s="165"/>
      <c r="J182" s="166" t="n">
        <f aca="false">ROUND(I182*H182,2)</f>
        <v>0</v>
      </c>
      <c r="K182" s="162"/>
      <c r="L182" s="23"/>
      <c r="M182" s="167"/>
      <c r="N182" s="168" t="s">
        <v>39</v>
      </c>
      <c r="O182" s="60"/>
      <c r="P182" s="169" t="n">
        <f aca="false">O182*H182</f>
        <v>0</v>
      </c>
      <c r="Q182" s="169" t="n">
        <v>0</v>
      </c>
      <c r="R182" s="169" t="n">
        <f aca="false">Q182*H182</f>
        <v>0</v>
      </c>
      <c r="S182" s="169" t="n">
        <v>0.03</v>
      </c>
      <c r="T182" s="170" t="n">
        <f aca="false">S182*H182</f>
        <v>0.03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1" t="s">
        <v>135</v>
      </c>
      <c r="AT182" s="171" t="s">
        <v>130</v>
      </c>
      <c r="AU182" s="171" t="s">
        <v>81</v>
      </c>
      <c r="AY182" s="3" t="s">
        <v>127</v>
      </c>
      <c r="BE182" s="172" t="n">
        <f aca="false">IF(N182="základní",J182,0)</f>
        <v>0</v>
      </c>
      <c r="BF182" s="172" t="n">
        <f aca="false">IF(N182="snížená",J182,0)</f>
        <v>0</v>
      </c>
      <c r="BG182" s="172" t="n">
        <f aca="false">IF(N182="zákl. přenesená",J182,0)</f>
        <v>0</v>
      </c>
      <c r="BH182" s="172" t="n">
        <f aca="false">IF(N182="sníž. přenesená",J182,0)</f>
        <v>0</v>
      </c>
      <c r="BI182" s="172" t="n">
        <f aca="false">IF(N182="nulová",J182,0)</f>
        <v>0</v>
      </c>
      <c r="BJ182" s="3" t="s">
        <v>79</v>
      </c>
      <c r="BK182" s="172" t="n">
        <f aca="false">ROUND(I182*H182,2)</f>
        <v>0</v>
      </c>
      <c r="BL182" s="3" t="s">
        <v>135</v>
      </c>
      <c r="BM182" s="171" t="s">
        <v>237</v>
      </c>
    </row>
    <row r="183" s="27" customFormat="true" ht="16.5" hidden="false" customHeight="true" outlineLevel="0" collapsed="false">
      <c r="A183" s="22"/>
      <c r="B183" s="159"/>
      <c r="C183" s="160" t="s">
        <v>238</v>
      </c>
      <c r="D183" s="160" t="s">
        <v>130</v>
      </c>
      <c r="E183" s="161" t="s">
        <v>239</v>
      </c>
      <c r="F183" s="162" t="s">
        <v>240</v>
      </c>
      <c r="G183" s="163" t="s">
        <v>141</v>
      </c>
      <c r="H183" s="164" t="n">
        <v>2.1</v>
      </c>
      <c r="I183" s="165"/>
      <c r="J183" s="166" t="n">
        <f aca="false">ROUND(I183*H183,2)</f>
        <v>0</v>
      </c>
      <c r="K183" s="162"/>
      <c r="L183" s="23"/>
      <c r="M183" s="167"/>
      <c r="N183" s="168" t="s">
        <v>39</v>
      </c>
      <c r="O183" s="60"/>
      <c r="P183" s="169" t="n">
        <f aca="false">O183*H183</f>
        <v>0</v>
      </c>
      <c r="Q183" s="169" t="n">
        <v>0</v>
      </c>
      <c r="R183" s="169" t="n">
        <f aca="false">Q183*H183</f>
        <v>0</v>
      </c>
      <c r="S183" s="169" t="n">
        <v>0.03</v>
      </c>
      <c r="T183" s="170" t="n">
        <f aca="false">S183*H183</f>
        <v>0.063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1" t="s">
        <v>135</v>
      </c>
      <c r="AT183" s="171" t="s">
        <v>130</v>
      </c>
      <c r="AU183" s="171" t="s">
        <v>81</v>
      </c>
      <c r="AY183" s="3" t="s">
        <v>127</v>
      </c>
      <c r="BE183" s="172" t="n">
        <f aca="false">IF(N183="základní",J183,0)</f>
        <v>0</v>
      </c>
      <c r="BF183" s="172" t="n">
        <f aca="false">IF(N183="snížená",J183,0)</f>
        <v>0</v>
      </c>
      <c r="BG183" s="172" t="n">
        <f aca="false">IF(N183="zákl. přenesená",J183,0)</f>
        <v>0</v>
      </c>
      <c r="BH183" s="172" t="n">
        <f aca="false">IF(N183="sníž. přenesená",J183,0)</f>
        <v>0</v>
      </c>
      <c r="BI183" s="172" t="n">
        <f aca="false">IF(N183="nulová",J183,0)</f>
        <v>0</v>
      </c>
      <c r="BJ183" s="3" t="s">
        <v>79</v>
      </c>
      <c r="BK183" s="172" t="n">
        <f aca="false">ROUND(I183*H183,2)</f>
        <v>0</v>
      </c>
      <c r="BL183" s="3" t="s">
        <v>135</v>
      </c>
      <c r="BM183" s="171" t="s">
        <v>241</v>
      </c>
    </row>
    <row r="184" s="173" customFormat="true" ht="12.8" hidden="false" customHeight="false" outlineLevel="0" collapsed="false">
      <c r="B184" s="174"/>
      <c r="D184" s="175" t="s">
        <v>137</v>
      </c>
      <c r="E184" s="176"/>
      <c r="F184" s="177" t="s">
        <v>242</v>
      </c>
      <c r="H184" s="178" t="n">
        <v>2.1</v>
      </c>
      <c r="I184" s="179"/>
      <c r="L184" s="174"/>
      <c r="M184" s="180"/>
      <c r="N184" s="181"/>
      <c r="O184" s="181"/>
      <c r="P184" s="181"/>
      <c r="Q184" s="181"/>
      <c r="R184" s="181"/>
      <c r="S184" s="181"/>
      <c r="T184" s="182"/>
      <c r="AT184" s="176" t="s">
        <v>137</v>
      </c>
      <c r="AU184" s="176" t="s">
        <v>81</v>
      </c>
      <c r="AV184" s="173" t="s">
        <v>81</v>
      </c>
      <c r="AW184" s="173" t="s">
        <v>31</v>
      </c>
      <c r="AX184" s="173" t="s">
        <v>79</v>
      </c>
      <c r="AY184" s="176" t="s">
        <v>127</v>
      </c>
    </row>
    <row r="185" s="27" customFormat="true" ht="16.5" hidden="false" customHeight="true" outlineLevel="0" collapsed="false">
      <c r="A185" s="22"/>
      <c r="B185" s="159"/>
      <c r="C185" s="160" t="s">
        <v>243</v>
      </c>
      <c r="D185" s="160" t="s">
        <v>130</v>
      </c>
      <c r="E185" s="161" t="s">
        <v>244</v>
      </c>
      <c r="F185" s="162" t="s">
        <v>245</v>
      </c>
      <c r="G185" s="163" t="s">
        <v>219</v>
      </c>
      <c r="H185" s="164" t="n">
        <v>3</v>
      </c>
      <c r="I185" s="165"/>
      <c r="J185" s="166" t="n">
        <f aca="false">ROUND(I185*H185,2)</f>
        <v>0</v>
      </c>
      <c r="K185" s="162"/>
      <c r="L185" s="23"/>
      <c r="M185" s="167"/>
      <c r="N185" s="168" t="s">
        <v>39</v>
      </c>
      <c r="O185" s="60"/>
      <c r="P185" s="169" t="n">
        <f aca="false">O185*H185</f>
        <v>0</v>
      </c>
      <c r="Q185" s="169" t="n">
        <v>0</v>
      </c>
      <c r="R185" s="169" t="n">
        <f aca="false">Q185*H185</f>
        <v>0</v>
      </c>
      <c r="S185" s="169" t="n">
        <v>0</v>
      </c>
      <c r="T185" s="170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1" t="s">
        <v>135</v>
      </c>
      <c r="AT185" s="171" t="s">
        <v>130</v>
      </c>
      <c r="AU185" s="171" t="s">
        <v>81</v>
      </c>
      <c r="AY185" s="3" t="s">
        <v>127</v>
      </c>
      <c r="BE185" s="172" t="n">
        <f aca="false">IF(N185="základní",J185,0)</f>
        <v>0</v>
      </c>
      <c r="BF185" s="172" t="n">
        <f aca="false">IF(N185="snížená",J185,0)</f>
        <v>0</v>
      </c>
      <c r="BG185" s="172" t="n">
        <f aca="false">IF(N185="zákl. přenesená",J185,0)</f>
        <v>0</v>
      </c>
      <c r="BH185" s="172" t="n">
        <f aca="false">IF(N185="sníž. přenesená",J185,0)</f>
        <v>0</v>
      </c>
      <c r="BI185" s="172" t="n">
        <f aca="false">IF(N185="nulová",J185,0)</f>
        <v>0</v>
      </c>
      <c r="BJ185" s="3" t="s">
        <v>79</v>
      </c>
      <c r="BK185" s="172" t="n">
        <f aca="false">ROUND(I185*H185,2)</f>
        <v>0</v>
      </c>
      <c r="BL185" s="3" t="s">
        <v>135</v>
      </c>
      <c r="BM185" s="171" t="s">
        <v>246</v>
      </c>
    </row>
    <row r="186" s="173" customFormat="true" ht="12.8" hidden="false" customHeight="false" outlineLevel="0" collapsed="false">
      <c r="B186" s="174"/>
      <c r="D186" s="175" t="s">
        <v>137</v>
      </c>
      <c r="E186" s="176"/>
      <c r="F186" s="177" t="s">
        <v>196</v>
      </c>
      <c r="H186" s="178" t="n">
        <v>3</v>
      </c>
      <c r="I186" s="179"/>
      <c r="L186" s="174"/>
      <c r="M186" s="180"/>
      <c r="N186" s="181"/>
      <c r="O186" s="181"/>
      <c r="P186" s="181"/>
      <c r="Q186" s="181"/>
      <c r="R186" s="181"/>
      <c r="S186" s="181"/>
      <c r="T186" s="182"/>
      <c r="AT186" s="176" t="s">
        <v>137</v>
      </c>
      <c r="AU186" s="176" t="s">
        <v>81</v>
      </c>
      <c r="AV186" s="173" t="s">
        <v>81</v>
      </c>
      <c r="AW186" s="173" t="s">
        <v>31</v>
      </c>
      <c r="AX186" s="173" t="s">
        <v>74</v>
      </c>
      <c r="AY186" s="176" t="s">
        <v>127</v>
      </c>
    </row>
    <row r="187" s="183" customFormat="true" ht="12.8" hidden="false" customHeight="false" outlineLevel="0" collapsed="false">
      <c r="B187" s="184"/>
      <c r="D187" s="175" t="s">
        <v>137</v>
      </c>
      <c r="E187" s="185"/>
      <c r="F187" s="186" t="s">
        <v>151</v>
      </c>
      <c r="H187" s="187" t="n">
        <v>3</v>
      </c>
      <c r="I187" s="188"/>
      <c r="L187" s="184"/>
      <c r="M187" s="189"/>
      <c r="N187" s="190"/>
      <c r="O187" s="190"/>
      <c r="P187" s="190"/>
      <c r="Q187" s="190"/>
      <c r="R187" s="190"/>
      <c r="S187" s="190"/>
      <c r="T187" s="191"/>
      <c r="AT187" s="185" t="s">
        <v>137</v>
      </c>
      <c r="AU187" s="185" t="s">
        <v>81</v>
      </c>
      <c r="AV187" s="183" t="s">
        <v>135</v>
      </c>
      <c r="AW187" s="183" t="s">
        <v>31</v>
      </c>
      <c r="AX187" s="183" t="s">
        <v>79</v>
      </c>
      <c r="AY187" s="185" t="s">
        <v>127</v>
      </c>
    </row>
    <row r="188" s="27" customFormat="true" ht="24.15" hidden="false" customHeight="true" outlineLevel="0" collapsed="false">
      <c r="A188" s="22"/>
      <c r="B188" s="159"/>
      <c r="C188" s="160" t="s">
        <v>247</v>
      </c>
      <c r="D188" s="160" t="s">
        <v>130</v>
      </c>
      <c r="E188" s="161" t="s">
        <v>248</v>
      </c>
      <c r="F188" s="162" t="s">
        <v>249</v>
      </c>
      <c r="G188" s="163" t="s">
        <v>219</v>
      </c>
      <c r="H188" s="164" t="n">
        <v>1</v>
      </c>
      <c r="I188" s="165"/>
      <c r="J188" s="166" t="n">
        <f aca="false">ROUND(I188*H188,2)</f>
        <v>0</v>
      </c>
      <c r="K188" s="162"/>
      <c r="L188" s="23"/>
      <c r="M188" s="167"/>
      <c r="N188" s="168" t="s">
        <v>39</v>
      </c>
      <c r="O188" s="60"/>
      <c r="P188" s="169" t="n">
        <f aca="false">O188*H188</f>
        <v>0</v>
      </c>
      <c r="Q188" s="169" t="n">
        <v>0</v>
      </c>
      <c r="R188" s="169" t="n">
        <f aca="false">Q188*H188</f>
        <v>0</v>
      </c>
      <c r="S188" s="169" t="n">
        <v>0</v>
      </c>
      <c r="T188" s="170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1" t="s">
        <v>135</v>
      </c>
      <c r="AT188" s="171" t="s">
        <v>130</v>
      </c>
      <c r="AU188" s="171" t="s">
        <v>81</v>
      </c>
      <c r="AY188" s="3" t="s">
        <v>127</v>
      </c>
      <c r="BE188" s="172" t="n">
        <f aca="false">IF(N188="základní",J188,0)</f>
        <v>0</v>
      </c>
      <c r="BF188" s="172" t="n">
        <f aca="false">IF(N188="snížená",J188,0)</f>
        <v>0</v>
      </c>
      <c r="BG188" s="172" t="n">
        <f aca="false">IF(N188="zákl. přenesená",J188,0)</f>
        <v>0</v>
      </c>
      <c r="BH188" s="172" t="n">
        <f aca="false">IF(N188="sníž. přenesená",J188,0)</f>
        <v>0</v>
      </c>
      <c r="BI188" s="172" t="n">
        <f aca="false">IF(N188="nulová",J188,0)</f>
        <v>0</v>
      </c>
      <c r="BJ188" s="3" t="s">
        <v>79</v>
      </c>
      <c r="BK188" s="172" t="n">
        <f aca="false">ROUND(I188*H188,2)</f>
        <v>0</v>
      </c>
      <c r="BL188" s="3" t="s">
        <v>135</v>
      </c>
      <c r="BM188" s="171" t="s">
        <v>250</v>
      </c>
    </row>
    <row r="189" s="173" customFormat="true" ht="12.8" hidden="false" customHeight="false" outlineLevel="0" collapsed="false">
      <c r="B189" s="174"/>
      <c r="D189" s="175" t="s">
        <v>137</v>
      </c>
      <c r="E189" s="176"/>
      <c r="F189" s="177" t="s">
        <v>79</v>
      </c>
      <c r="H189" s="178" t="n">
        <v>1</v>
      </c>
      <c r="I189" s="179"/>
      <c r="L189" s="174"/>
      <c r="M189" s="180"/>
      <c r="N189" s="181"/>
      <c r="O189" s="181"/>
      <c r="P189" s="181"/>
      <c r="Q189" s="181"/>
      <c r="R189" s="181"/>
      <c r="S189" s="181"/>
      <c r="T189" s="182"/>
      <c r="AT189" s="176" t="s">
        <v>137</v>
      </c>
      <c r="AU189" s="176" t="s">
        <v>81</v>
      </c>
      <c r="AV189" s="173" t="s">
        <v>81</v>
      </c>
      <c r="AW189" s="173" t="s">
        <v>31</v>
      </c>
      <c r="AX189" s="173" t="s">
        <v>79</v>
      </c>
      <c r="AY189" s="176" t="s">
        <v>127</v>
      </c>
    </row>
    <row r="190" s="27" customFormat="true" ht="16.5" hidden="false" customHeight="true" outlineLevel="0" collapsed="false">
      <c r="A190" s="22"/>
      <c r="B190" s="159"/>
      <c r="C190" s="160" t="s">
        <v>251</v>
      </c>
      <c r="D190" s="160" t="s">
        <v>130</v>
      </c>
      <c r="E190" s="161" t="s">
        <v>252</v>
      </c>
      <c r="F190" s="162" t="s">
        <v>253</v>
      </c>
      <c r="G190" s="163" t="s">
        <v>219</v>
      </c>
      <c r="H190" s="164" t="n">
        <v>1</v>
      </c>
      <c r="I190" s="165"/>
      <c r="J190" s="166" t="n">
        <f aca="false">ROUND(I190*H190,2)</f>
        <v>0</v>
      </c>
      <c r="K190" s="162"/>
      <c r="L190" s="23"/>
      <c r="M190" s="167"/>
      <c r="N190" s="168" t="s">
        <v>39</v>
      </c>
      <c r="O190" s="60"/>
      <c r="P190" s="169" t="n">
        <f aca="false">O190*H190</f>
        <v>0</v>
      </c>
      <c r="Q190" s="169" t="n">
        <v>0</v>
      </c>
      <c r="R190" s="169" t="n">
        <f aca="false">Q190*H190</f>
        <v>0</v>
      </c>
      <c r="S190" s="169" t="n">
        <v>0</v>
      </c>
      <c r="T190" s="170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1" t="s">
        <v>135</v>
      </c>
      <c r="AT190" s="171" t="s">
        <v>130</v>
      </c>
      <c r="AU190" s="171" t="s">
        <v>81</v>
      </c>
      <c r="AY190" s="3" t="s">
        <v>127</v>
      </c>
      <c r="BE190" s="172" t="n">
        <f aca="false">IF(N190="základní",J190,0)</f>
        <v>0</v>
      </c>
      <c r="BF190" s="172" t="n">
        <f aca="false">IF(N190="snížená",J190,0)</f>
        <v>0</v>
      </c>
      <c r="BG190" s="172" t="n">
        <f aca="false">IF(N190="zákl. přenesená",J190,0)</f>
        <v>0</v>
      </c>
      <c r="BH190" s="172" t="n">
        <f aca="false">IF(N190="sníž. přenesená",J190,0)</f>
        <v>0</v>
      </c>
      <c r="BI190" s="172" t="n">
        <f aca="false">IF(N190="nulová",J190,0)</f>
        <v>0</v>
      </c>
      <c r="BJ190" s="3" t="s">
        <v>79</v>
      </c>
      <c r="BK190" s="172" t="n">
        <f aca="false">ROUND(I190*H190,2)</f>
        <v>0</v>
      </c>
      <c r="BL190" s="3" t="s">
        <v>135</v>
      </c>
      <c r="BM190" s="171" t="s">
        <v>254</v>
      </c>
    </row>
    <row r="191" s="173" customFormat="true" ht="12.8" hidden="false" customHeight="false" outlineLevel="0" collapsed="false">
      <c r="B191" s="174"/>
      <c r="D191" s="175" t="s">
        <v>137</v>
      </c>
      <c r="E191" s="176"/>
      <c r="F191" s="177" t="s">
        <v>79</v>
      </c>
      <c r="H191" s="178" t="n">
        <v>1</v>
      </c>
      <c r="I191" s="179"/>
      <c r="L191" s="174"/>
      <c r="M191" s="180"/>
      <c r="N191" s="181"/>
      <c r="O191" s="181"/>
      <c r="P191" s="181"/>
      <c r="Q191" s="181"/>
      <c r="R191" s="181"/>
      <c r="S191" s="181"/>
      <c r="T191" s="182"/>
      <c r="AT191" s="176" t="s">
        <v>137</v>
      </c>
      <c r="AU191" s="176" t="s">
        <v>81</v>
      </c>
      <c r="AV191" s="173" t="s">
        <v>81</v>
      </c>
      <c r="AW191" s="173" t="s">
        <v>31</v>
      </c>
      <c r="AX191" s="173" t="s">
        <v>79</v>
      </c>
      <c r="AY191" s="176" t="s">
        <v>127</v>
      </c>
    </row>
    <row r="192" s="27" customFormat="true" ht="16.5" hidden="false" customHeight="true" outlineLevel="0" collapsed="false">
      <c r="A192" s="22"/>
      <c r="B192" s="159"/>
      <c r="C192" s="160" t="s">
        <v>255</v>
      </c>
      <c r="D192" s="160" t="s">
        <v>130</v>
      </c>
      <c r="E192" s="161" t="s">
        <v>256</v>
      </c>
      <c r="F192" s="162" t="s">
        <v>257</v>
      </c>
      <c r="G192" s="163" t="s">
        <v>219</v>
      </c>
      <c r="H192" s="164" t="n">
        <v>4</v>
      </c>
      <c r="I192" s="165"/>
      <c r="J192" s="166" t="n">
        <f aca="false">ROUND(I192*H192,2)</f>
        <v>0</v>
      </c>
      <c r="K192" s="162"/>
      <c r="L192" s="23"/>
      <c r="M192" s="167"/>
      <c r="N192" s="168" t="s">
        <v>39</v>
      </c>
      <c r="O192" s="60"/>
      <c r="P192" s="169" t="n">
        <f aca="false">O192*H192</f>
        <v>0</v>
      </c>
      <c r="Q192" s="169" t="n">
        <v>0</v>
      </c>
      <c r="R192" s="169" t="n">
        <f aca="false">Q192*H192</f>
        <v>0</v>
      </c>
      <c r="S192" s="169" t="n">
        <v>0</v>
      </c>
      <c r="T192" s="170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1" t="s">
        <v>135</v>
      </c>
      <c r="AT192" s="171" t="s">
        <v>130</v>
      </c>
      <c r="AU192" s="171" t="s">
        <v>81</v>
      </c>
      <c r="AY192" s="3" t="s">
        <v>127</v>
      </c>
      <c r="BE192" s="172" t="n">
        <f aca="false">IF(N192="základní",J192,0)</f>
        <v>0</v>
      </c>
      <c r="BF192" s="172" t="n">
        <f aca="false">IF(N192="snížená",J192,0)</f>
        <v>0</v>
      </c>
      <c r="BG192" s="172" t="n">
        <f aca="false">IF(N192="zákl. přenesená",J192,0)</f>
        <v>0</v>
      </c>
      <c r="BH192" s="172" t="n">
        <f aca="false">IF(N192="sníž. přenesená",J192,0)</f>
        <v>0</v>
      </c>
      <c r="BI192" s="172" t="n">
        <f aca="false">IF(N192="nulová",J192,0)</f>
        <v>0</v>
      </c>
      <c r="BJ192" s="3" t="s">
        <v>79</v>
      </c>
      <c r="BK192" s="172" t="n">
        <f aca="false">ROUND(I192*H192,2)</f>
        <v>0</v>
      </c>
      <c r="BL192" s="3" t="s">
        <v>135</v>
      </c>
      <c r="BM192" s="171" t="s">
        <v>258</v>
      </c>
    </row>
    <row r="193" s="173" customFormat="true" ht="12.8" hidden="false" customHeight="false" outlineLevel="0" collapsed="false">
      <c r="B193" s="174"/>
      <c r="D193" s="175" t="s">
        <v>137</v>
      </c>
      <c r="E193" s="176"/>
      <c r="F193" s="177" t="s">
        <v>259</v>
      </c>
      <c r="H193" s="178" t="n">
        <v>4</v>
      </c>
      <c r="I193" s="179"/>
      <c r="L193" s="174"/>
      <c r="M193" s="180"/>
      <c r="N193" s="181"/>
      <c r="O193" s="181"/>
      <c r="P193" s="181"/>
      <c r="Q193" s="181"/>
      <c r="R193" s="181"/>
      <c r="S193" s="181"/>
      <c r="T193" s="182"/>
      <c r="AT193" s="176" t="s">
        <v>137</v>
      </c>
      <c r="AU193" s="176" t="s">
        <v>81</v>
      </c>
      <c r="AV193" s="173" t="s">
        <v>81</v>
      </c>
      <c r="AW193" s="173" t="s">
        <v>31</v>
      </c>
      <c r="AX193" s="173" t="s">
        <v>79</v>
      </c>
      <c r="AY193" s="176" t="s">
        <v>127</v>
      </c>
    </row>
    <row r="194" s="27" customFormat="true" ht="16.5" hidden="false" customHeight="true" outlineLevel="0" collapsed="false">
      <c r="A194" s="22"/>
      <c r="B194" s="159"/>
      <c r="C194" s="160" t="s">
        <v>260</v>
      </c>
      <c r="D194" s="160" t="s">
        <v>130</v>
      </c>
      <c r="E194" s="161" t="s">
        <v>261</v>
      </c>
      <c r="F194" s="162" t="s">
        <v>262</v>
      </c>
      <c r="G194" s="163" t="s">
        <v>219</v>
      </c>
      <c r="H194" s="164" t="n">
        <v>3</v>
      </c>
      <c r="I194" s="165"/>
      <c r="J194" s="166" t="n">
        <f aca="false">ROUND(I194*H194,2)</f>
        <v>0</v>
      </c>
      <c r="K194" s="162"/>
      <c r="L194" s="23"/>
      <c r="M194" s="167"/>
      <c r="N194" s="168" t="s">
        <v>39</v>
      </c>
      <c r="O194" s="60"/>
      <c r="P194" s="169" t="n">
        <f aca="false">O194*H194</f>
        <v>0</v>
      </c>
      <c r="Q194" s="169" t="n">
        <v>0</v>
      </c>
      <c r="R194" s="169" t="n">
        <f aca="false">Q194*H194</f>
        <v>0</v>
      </c>
      <c r="S194" s="169" t="n">
        <v>0</v>
      </c>
      <c r="T194" s="170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1" t="s">
        <v>135</v>
      </c>
      <c r="AT194" s="171" t="s">
        <v>130</v>
      </c>
      <c r="AU194" s="171" t="s">
        <v>81</v>
      </c>
      <c r="AY194" s="3" t="s">
        <v>127</v>
      </c>
      <c r="BE194" s="172" t="n">
        <f aca="false">IF(N194="základní",J194,0)</f>
        <v>0</v>
      </c>
      <c r="BF194" s="172" t="n">
        <f aca="false">IF(N194="snížená",J194,0)</f>
        <v>0</v>
      </c>
      <c r="BG194" s="172" t="n">
        <f aca="false">IF(N194="zákl. přenesená",J194,0)</f>
        <v>0</v>
      </c>
      <c r="BH194" s="172" t="n">
        <f aca="false">IF(N194="sníž. přenesená",J194,0)</f>
        <v>0</v>
      </c>
      <c r="BI194" s="172" t="n">
        <f aca="false">IF(N194="nulová",J194,0)</f>
        <v>0</v>
      </c>
      <c r="BJ194" s="3" t="s">
        <v>79</v>
      </c>
      <c r="BK194" s="172" t="n">
        <f aca="false">ROUND(I194*H194,2)</f>
        <v>0</v>
      </c>
      <c r="BL194" s="3" t="s">
        <v>135</v>
      </c>
      <c r="BM194" s="171" t="s">
        <v>263</v>
      </c>
    </row>
    <row r="195" s="173" customFormat="true" ht="12.8" hidden="false" customHeight="false" outlineLevel="0" collapsed="false">
      <c r="B195" s="174"/>
      <c r="D195" s="175" t="s">
        <v>137</v>
      </c>
      <c r="E195" s="176"/>
      <c r="F195" s="177" t="s">
        <v>196</v>
      </c>
      <c r="H195" s="178" t="n">
        <v>3</v>
      </c>
      <c r="I195" s="179"/>
      <c r="L195" s="174"/>
      <c r="M195" s="180"/>
      <c r="N195" s="181"/>
      <c r="O195" s="181"/>
      <c r="P195" s="181"/>
      <c r="Q195" s="181"/>
      <c r="R195" s="181"/>
      <c r="S195" s="181"/>
      <c r="T195" s="182"/>
      <c r="AT195" s="176" t="s">
        <v>137</v>
      </c>
      <c r="AU195" s="176" t="s">
        <v>81</v>
      </c>
      <c r="AV195" s="173" t="s">
        <v>81</v>
      </c>
      <c r="AW195" s="173" t="s">
        <v>31</v>
      </c>
      <c r="AX195" s="173" t="s">
        <v>79</v>
      </c>
      <c r="AY195" s="176" t="s">
        <v>127</v>
      </c>
    </row>
    <row r="196" s="27" customFormat="true" ht="21.75" hidden="false" customHeight="true" outlineLevel="0" collapsed="false">
      <c r="A196" s="22"/>
      <c r="B196" s="159"/>
      <c r="C196" s="160" t="s">
        <v>264</v>
      </c>
      <c r="D196" s="160" t="s">
        <v>130</v>
      </c>
      <c r="E196" s="161" t="s">
        <v>265</v>
      </c>
      <c r="F196" s="162" t="s">
        <v>266</v>
      </c>
      <c r="G196" s="163" t="s">
        <v>219</v>
      </c>
      <c r="H196" s="164" t="n">
        <v>3</v>
      </c>
      <c r="I196" s="165"/>
      <c r="J196" s="166" t="n">
        <f aca="false">ROUND(I196*H196,2)</f>
        <v>0</v>
      </c>
      <c r="K196" s="162"/>
      <c r="L196" s="23"/>
      <c r="M196" s="167"/>
      <c r="N196" s="168" t="s">
        <v>39</v>
      </c>
      <c r="O196" s="60"/>
      <c r="P196" s="169" t="n">
        <f aca="false">O196*H196</f>
        <v>0</v>
      </c>
      <c r="Q196" s="169" t="n">
        <v>0</v>
      </c>
      <c r="R196" s="169" t="n">
        <f aca="false">Q196*H196</f>
        <v>0</v>
      </c>
      <c r="S196" s="169" t="n">
        <v>0</v>
      </c>
      <c r="T196" s="170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1" t="s">
        <v>135</v>
      </c>
      <c r="AT196" s="171" t="s">
        <v>130</v>
      </c>
      <c r="AU196" s="171" t="s">
        <v>81</v>
      </c>
      <c r="AY196" s="3" t="s">
        <v>127</v>
      </c>
      <c r="BE196" s="172" t="n">
        <f aca="false">IF(N196="základní",J196,0)</f>
        <v>0</v>
      </c>
      <c r="BF196" s="172" t="n">
        <f aca="false">IF(N196="snížená",J196,0)</f>
        <v>0</v>
      </c>
      <c r="BG196" s="172" t="n">
        <f aca="false">IF(N196="zákl. přenesená",J196,0)</f>
        <v>0</v>
      </c>
      <c r="BH196" s="172" t="n">
        <f aca="false">IF(N196="sníž. přenesená",J196,0)</f>
        <v>0</v>
      </c>
      <c r="BI196" s="172" t="n">
        <f aca="false">IF(N196="nulová",J196,0)</f>
        <v>0</v>
      </c>
      <c r="BJ196" s="3" t="s">
        <v>79</v>
      </c>
      <c r="BK196" s="172" t="n">
        <f aca="false">ROUND(I196*H196,2)</f>
        <v>0</v>
      </c>
      <c r="BL196" s="3" t="s">
        <v>135</v>
      </c>
      <c r="BM196" s="171" t="s">
        <v>267</v>
      </c>
    </row>
    <row r="197" s="173" customFormat="true" ht="12.8" hidden="false" customHeight="false" outlineLevel="0" collapsed="false">
      <c r="B197" s="174"/>
      <c r="D197" s="175" t="s">
        <v>137</v>
      </c>
      <c r="E197" s="176"/>
      <c r="F197" s="177" t="s">
        <v>196</v>
      </c>
      <c r="H197" s="178" t="n">
        <v>3</v>
      </c>
      <c r="I197" s="179"/>
      <c r="L197" s="174"/>
      <c r="M197" s="180"/>
      <c r="N197" s="181"/>
      <c r="O197" s="181"/>
      <c r="P197" s="181"/>
      <c r="Q197" s="181"/>
      <c r="R197" s="181"/>
      <c r="S197" s="181"/>
      <c r="T197" s="182"/>
      <c r="AT197" s="176" t="s">
        <v>137</v>
      </c>
      <c r="AU197" s="176" t="s">
        <v>81</v>
      </c>
      <c r="AV197" s="173" t="s">
        <v>81</v>
      </c>
      <c r="AW197" s="173" t="s">
        <v>31</v>
      </c>
      <c r="AX197" s="173" t="s">
        <v>79</v>
      </c>
      <c r="AY197" s="176" t="s">
        <v>127</v>
      </c>
    </row>
    <row r="198" s="27" customFormat="true" ht="16.5" hidden="false" customHeight="true" outlineLevel="0" collapsed="false">
      <c r="A198" s="22"/>
      <c r="B198" s="159"/>
      <c r="C198" s="160" t="s">
        <v>268</v>
      </c>
      <c r="D198" s="160" t="s">
        <v>130</v>
      </c>
      <c r="E198" s="161" t="s">
        <v>269</v>
      </c>
      <c r="F198" s="162" t="s">
        <v>270</v>
      </c>
      <c r="G198" s="163" t="s">
        <v>219</v>
      </c>
      <c r="H198" s="164" t="n">
        <v>1</v>
      </c>
      <c r="I198" s="165"/>
      <c r="J198" s="166" t="n">
        <f aca="false">ROUND(I198*H198,2)</f>
        <v>0</v>
      </c>
      <c r="K198" s="162"/>
      <c r="L198" s="23"/>
      <c r="M198" s="167"/>
      <c r="N198" s="168" t="s">
        <v>39</v>
      </c>
      <c r="O198" s="60"/>
      <c r="P198" s="169" t="n">
        <f aca="false">O198*H198</f>
        <v>0</v>
      </c>
      <c r="Q198" s="169" t="n">
        <v>0</v>
      </c>
      <c r="R198" s="169" t="n">
        <f aca="false">Q198*H198</f>
        <v>0</v>
      </c>
      <c r="S198" s="169" t="n">
        <v>0</v>
      </c>
      <c r="T198" s="170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1" t="s">
        <v>135</v>
      </c>
      <c r="AT198" s="171" t="s">
        <v>130</v>
      </c>
      <c r="AU198" s="171" t="s">
        <v>81</v>
      </c>
      <c r="AY198" s="3" t="s">
        <v>127</v>
      </c>
      <c r="BE198" s="172" t="n">
        <f aca="false">IF(N198="základní",J198,0)</f>
        <v>0</v>
      </c>
      <c r="BF198" s="172" t="n">
        <f aca="false">IF(N198="snížená",J198,0)</f>
        <v>0</v>
      </c>
      <c r="BG198" s="172" t="n">
        <f aca="false">IF(N198="zákl. přenesená",J198,0)</f>
        <v>0</v>
      </c>
      <c r="BH198" s="172" t="n">
        <f aca="false">IF(N198="sníž. přenesená",J198,0)</f>
        <v>0</v>
      </c>
      <c r="BI198" s="172" t="n">
        <f aca="false">IF(N198="nulová",J198,0)</f>
        <v>0</v>
      </c>
      <c r="BJ198" s="3" t="s">
        <v>79</v>
      </c>
      <c r="BK198" s="172" t="n">
        <f aca="false">ROUND(I198*H198,2)</f>
        <v>0</v>
      </c>
      <c r="BL198" s="3" t="s">
        <v>135</v>
      </c>
      <c r="BM198" s="171" t="s">
        <v>271</v>
      </c>
    </row>
    <row r="199" s="173" customFormat="true" ht="12.8" hidden="false" customHeight="false" outlineLevel="0" collapsed="false">
      <c r="B199" s="174"/>
      <c r="D199" s="175" t="s">
        <v>137</v>
      </c>
      <c r="E199" s="176"/>
      <c r="F199" s="177" t="s">
        <v>79</v>
      </c>
      <c r="H199" s="178" t="n">
        <v>1</v>
      </c>
      <c r="I199" s="179"/>
      <c r="L199" s="174"/>
      <c r="M199" s="180"/>
      <c r="N199" s="181"/>
      <c r="O199" s="181"/>
      <c r="P199" s="181"/>
      <c r="Q199" s="181"/>
      <c r="R199" s="181"/>
      <c r="S199" s="181"/>
      <c r="T199" s="182"/>
      <c r="AT199" s="176" t="s">
        <v>137</v>
      </c>
      <c r="AU199" s="176" t="s">
        <v>81</v>
      </c>
      <c r="AV199" s="173" t="s">
        <v>81</v>
      </c>
      <c r="AW199" s="173" t="s">
        <v>31</v>
      </c>
      <c r="AX199" s="173" t="s">
        <v>79</v>
      </c>
      <c r="AY199" s="176" t="s">
        <v>127</v>
      </c>
    </row>
    <row r="200" s="27" customFormat="true" ht="24.15" hidden="false" customHeight="true" outlineLevel="0" collapsed="false">
      <c r="A200" s="22"/>
      <c r="B200" s="159"/>
      <c r="C200" s="160" t="s">
        <v>272</v>
      </c>
      <c r="D200" s="160" t="s">
        <v>130</v>
      </c>
      <c r="E200" s="161" t="s">
        <v>273</v>
      </c>
      <c r="F200" s="162" t="s">
        <v>274</v>
      </c>
      <c r="G200" s="163" t="s">
        <v>141</v>
      </c>
      <c r="H200" s="164" t="n">
        <v>35</v>
      </c>
      <c r="I200" s="165"/>
      <c r="J200" s="166" t="n">
        <f aca="false">ROUND(I200*H200,2)</f>
        <v>0</v>
      </c>
      <c r="K200" s="162" t="s">
        <v>134</v>
      </c>
      <c r="L200" s="23"/>
      <c r="M200" s="167"/>
      <c r="N200" s="168" t="s">
        <v>39</v>
      </c>
      <c r="O200" s="60"/>
      <c r="P200" s="169" t="n">
        <f aca="false">O200*H200</f>
        <v>0</v>
      </c>
      <c r="Q200" s="169" t="n">
        <v>0</v>
      </c>
      <c r="R200" s="169" t="n">
        <f aca="false">Q200*H200</f>
        <v>0</v>
      </c>
      <c r="S200" s="169" t="n">
        <v>0.002</v>
      </c>
      <c r="T200" s="170" t="n">
        <f aca="false">S200*H200</f>
        <v>0.07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1" t="s">
        <v>135</v>
      </c>
      <c r="AT200" s="171" t="s">
        <v>130</v>
      </c>
      <c r="AU200" s="171" t="s">
        <v>81</v>
      </c>
      <c r="AY200" s="3" t="s">
        <v>127</v>
      </c>
      <c r="BE200" s="172" t="n">
        <f aca="false">IF(N200="základní",J200,0)</f>
        <v>0</v>
      </c>
      <c r="BF200" s="172" t="n">
        <f aca="false">IF(N200="snížená",J200,0)</f>
        <v>0</v>
      </c>
      <c r="BG200" s="172" t="n">
        <f aca="false">IF(N200="zákl. přenesená",J200,0)</f>
        <v>0</v>
      </c>
      <c r="BH200" s="172" t="n">
        <f aca="false">IF(N200="sníž. přenesená",J200,0)</f>
        <v>0</v>
      </c>
      <c r="BI200" s="172" t="n">
        <f aca="false">IF(N200="nulová",J200,0)</f>
        <v>0</v>
      </c>
      <c r="BJ200" s="3" t="s">
        <v>79</v>
      </c>
      <c r="BK200" s="172" t="n">
        <f aca="false">ROUND(I200*H200,2)</f>
        <v>0</v>
      </c>
      <c r="BL200" s="3" t="s">
        <v>135</v>
      </c>
      <c r="BM200" s="171" t="s">
        <v>275</v>
      </c>
    </row>
    <row r="201" s="173" customFormat="true" ht="12.8" hidden="false" customHeight="false" outlineLevel="0" collapsed="false">
      <c r="B201" s="174"/>
      <c r="D201" s="175" t="s">
        <v>137</v>
      </c>
      <c r="E201" s="176"/>
      <c r="F201" s="177" t="s">
        <v>276</v>
      </c>
      <c r="H201" s="178" t="n">
        <v>35</v>
      </c>
      <c r="I201" s="179"/>
      <c r="L201" s="174"/>
      <c r="M201" s="180"/>
      <c r="N201" s="181"/>
      <c r="O201" s="181"/>
      <c r="P201" s="181"/>
      <c r="Q201" s="181"/>
      <c r="R201" s="181"/>
      <c r="S201" s="181"/>
      <c r="T201" s="182"/>
      <c r="AT201" s="176" t="s">
        <v>137</v>
      </c>
      <c r="AU201" s="176" t="s">
        <v>81</v>
      </c>
      <c r="AV201" s="173" t="s">
        <v>81</v>
      </c>
      <c r="AW201" s="173" t="s">
        <v>31</v>
      </c>
      <c r="AX201" s="173" t="s">
        <v>79</v>
      </c>
      <c r="AY201" s="176" t="s">
        <v>127</v>
      </c>
    </row>
    <row r="202" s="27" customFormat="true" ht="24.15" hidden="false" customHeight="true" outlineLevel="0" collapsed="false">
      <c r="A202" s="22"/>
      <c r="B202" s="159"/>
      <c r="C202" s="160" t="s">
        <v>277</v>
      </c>
      <c r="D202" s="160" t="s">
        <v>130</v>
      </c>
      <c r="E202" s="161" t="s">
        <v>278</v>
      </c>
      <c r="F202" s="162" t="s">
        <v>279</v>
      </c>
      <c r="G202" s="163" t="s">
        <v>141</v>
      </c>
      <c r="H202" s="164" t="n">
        <v>20</v>
      </c>
      <c r="I202" s="165"/>
      <c r="J202" s="166" t="n">
        <f aca="false">ROUND(I202*H202,2)</f>
        <v>0</v>
      </c>
      <c r="K202" s="162" t="s">
        <v>134</v>
      </c>
      <c r="L202" s="23"/>
      <c r="M202" s="167"/>
      <c r="N202" s="168" t="s">
        <v>39</v>
      </c>
      <c r="O202" s="60"/>
      <c r="P202" s="169" t="n">
        <f aca="false">O202*H202</f>
        <v>0</v>
      </c>
      <c r="Q202" s="169" t="n">
        <v>0</v>
      </c>
      <c r="R202" s="169" t="n">
        <f aca="false">Q202*H202</f>
        <v>0</v>
      </c>
      <c r="S202" s="169" t="n">
        <v>0.006</v>
      </c>
      <c r="T202" s="170" t="n">
        <f aca="false">S202*H202</f>
        <v>0.12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1" t="s">
        <v>135</v>
      </c>
      <c r="AT202" s="171" t="s">
        <v>130</v>
      </c>
      <c r="AU202" s="171" t="s">
        <v>81</v>
      </c>
      <c r="AY202" s="3" t="s">
        <v>127</v>
      </c>
      <c r="BE202" s="172" t="n">
        <f aca="false">IF(N202="základní",J202,0)</f>
        <v>0</v>
      </c>
      <c r="BF202" s="172" t="n">
        <f aca="false">IF(N202="snížená",J202,0)</f>
        <v>0</v>
      </c>
      <c r="BG202" s="172" t="n">
        <f aca="false">IF(N202="zákl. přenesená",J202,0)</f>
        <v>0</v>
      </c>
      <c r="BH202" s="172" t="n">
        <f aca="false">IF(N202="sníž. přenesená",J202,0)</f>
        <v>0</v>
      </c>
      <c r="BI202" s="172" t="n">
        <f aca="false">IF(N202="nulová",J202,0)</f>
        <v>0</v>
      </c>
      <c r="BJ202" s="3" t="s">
        <v>79</v>
      </c>
      <c r="BK202" s="172" t="n">
        <f aca="false">ROUND(I202*H202,2)</f>
        <v>0</v>
      </c>
      <c r="BL202" s="3" t="s">
        <v>135</v>
      </c>
      <c r="BM202" s="171" t="s">
        <v>280</v>
      </c>
    </row>
    <row r="203" s="27" customFormat="true" ht="24.15" hidden="false" customHeight="true" outlineLevel="0" collapsed="false">
      <c r="A203" s="22"/>
      <c r="B203" s="159"/>
      <c r="C203" s="160" t="s">
        <v>281</v>
      </c>
      <c r="D203" s="160" t="s">
        <v>130</v>
      </c>
      <c r="E203" s="161" t="s">
        <v>282</v>
      </c>
      <c r="F203" s="162" t="s">
        <v>283</v>
      </c>
      <c r="G203" s="163" t="s">
        <v>141</v>
      </c>
      <c r="H203" s="164" t="n">
        <v>6</v>
      </c>
      <c r="I203" s="165"/>
      <c r="J203" s="166" t="n">
        <f aca="false">ROUND(I203*H203,2)</f>
        <v>0</v>
      </c>
      <c r="K203" s="162" t="s">
        <v>134</v>
      </c>
      <c r="L203" s="23"/>
      <c r="M203" s="167"/>
      <c r="N203" s="168" t="s">
        <v>39</v>
      </c>
      <c r="O203" s="60"/>
      <c r="P203" s="169" t="n">
        <f aca="false">O203*H203</f>
        <v>0</v>
      </c>
      <c r="Q203" s="169" t="n">
        <v>0</v>
      </c>
      <c r="R203" s="169" t="n">
        <f aca="false">Q203*H203</f>
        <v>0</v>
      </c>
      <c r="S203" s="169" t="n">
        <v>0.04</v>
      </c>
      <c r="T203" s="170" t="n">
        <f aca="false">S203*H203</f>
        <v>0.24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1" t="s">
        <v>135</v>
      </c>
      <c r="AT203" s="171" t="s">
        <v>130</v>
      </c>
      <c r="AU203" s="171" t="s">
        <v>81</v>
      </c>
      <c r="AY203" s="3" t="s">
        <v>127</v>
      </c>
      <c r="BE203" s="172" t="n">
        <f aca="false">IF(N203="základní",J203,0)</f>
        <v>0</v>
      </c>
      <c r="BF203" s="172" t="n">
        <f aca="false">IF(N203="snížená",J203,0)</f>
        <v>0</v>
      </c>
      <c r="BG203" s="172" t="n">
        <f aca="false">IF(N203="zákl. přenesená",J203,0)</f>
        <v>0</v>
      </c>
      <c r="BH203" s="172" t="n">
        <f aca="false">IF(N203="sníž. přenesená",J203,0)</f>
        <v>0</v>
      </c>
      <c r="BI203" s="172" t="n">
        <f aca="false">IF(N203="nulová",J203,0)</f>
        <v>0</v>
      </c>
      <c r="BJ203" s="3" t="s">
        <v>79</v>
      </c>
      <c r="BK203" s="172" t="n">
        <f aca="false">ROUND(I203*H203,2)</f>
        <v>0</v>
      </c>
      <c r="BL203" s="3" t="s">
        <v>135</v>
      </c>
      <c r="BM203" s="171" t="s">
        <v>284</v>
      </c>
    </row>
    <row r="204" s="27" customFormat="true" ht="24.15" hidden="false" customHeight="true" outlineLevel="0" collapsed="false">
      <c r="A204" s="22"/>
      <c r="B204" s="159"/>
      <c r="C204" s="160" t="s">
        <v>285</v>
      </c>
      <c r="D204" s="160" t="s">
        <v>130</v>
      </c>
      <c r="E204" s="161" t="s">
        <v>286</v>
      </c>
      <c r="F204" s="162" t="s">
        <v>287</v>
      </c>
      <c r="G204" s="163" t="s">
        <v>141</v>
      </c>
      <c r="H204" s="164" t="n">
        <v>0.5</v>
      </c>
      <c r="I204" s="165"/>
      <c r="J204" s="166" t="n">
        <f aca="false">ROUND(I204*H204,2)</f>
        <v>0</v>
      </c>
      <c r="K204" s="162" t="s">
        <v>134</v>
      </c>
      <c r="L204" s="23"/>
      <c r="M204" s="167"/>
      <c r="N204" s="168" t="s">
        <v>39</v>
      </c>
      <c r="O204" s="60"/>
      <c r="P204" s="169" t="n">
        <f aca="false">O204*H204</f>
        <v>0</v>
      </c>
      <c r="Q204" s="169" t="n">
        <v>9E-005</v>
      </c>
      <c r="R204" s="169" t="n">
        <f aca="false">Q204*H204</f>
        <v>4.5E-005</v>
      </c>
      <c r="S204" s="169" t="n">
        <v>0.003</v>
      </c>
      <c r="T204" s="170" t="n">
        <f aca="false">S204*H204</f>
        <v>0.0015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1" t="s">
        <v>135</v>
      </c>
      <c r="AT204" s="171" t="s">
        <v>130</v>
      </c>
      <c r="AU204" s="171" t="s">
        <v>81</v>
      </c>
      <c r="AY204" s="3" t="s">
        <v>127</v>
      </c>
      <c r="BE204" s="172" t="n">
        <f aca="false">IF(N204="základní",J204,0)</f>
        <v>0</v>
      </c>
      <c r="BF204" s="172" t="n">
        <f aca="false">IF(N204="snížená",J204,0)</f>
        <v>0</v>
      </c>
      <c r="BG204" s="172" t="n">
        <f aca="false">IF(N204="zákl. přenesená",J204,0)</f>
        <v>0</v>
      </c>
      <c r="BH204" s="172" t="n">
        <f aca="false">IF(N204="sníž. přenesená",J204,0)</f>
        <v>0</v>
      </c>
      <c r="BI204" s="172" t="n">
        <f aca="false">IF(N204="nulová",J204,0)</f>
        <v>0</v>
      </c>
      <c r="BJ204" s="3" t="s">
        <v>79</v>
      </c>
      <c r="BK204" s="172" t="n">
        <f aca="false">ROUND(I204*H204,2)</f>
        <v>0</v>
      </c>
      <c r="BL204" s="3" t="s">
        <v>135</v>
      </c>
      <c r="BM204" s="171" t="s">
        <v>288</v>
      </c>
    </row>
    <row r="205" s="27" customFormat="true" ht="37.8" hidden="false" customHeight="true" outlineLevel="0" collapsed="false">
      <c r="A205" s="22"/>
      <c r="B205" s="159"/>
      <c r="C205" s="160" t="s">
        <v>276</v>
      </c>
      <c r="D205" s="160" t="s">
        <v>130</v>
      </c>
      <c r="E205" s="161" t="s">
        <v>289</v>
      </c>
      <c r="F205" s="162" t="s">
        <v>290</v>
      </c>
      <c r="G205" s="163" t="s">
        <v>133</v>
      </c>
      <c r="H205" s="164" t="n">
        <v>11.73</v>
      </c>
      <c r="I205" s="165"/>
      <c r="J205" s="166" t="n">
        <f aca="false">ROUND(I205*H205,2)</f>
        <v>0</v>
      </c>
      <c r="K205" s="162" t="s">
        <v>134</v>
      </c>
      <c r="L205" s="23"/>
      <c r="M205" s="167"/>
      <c r="N205" s="168" t="s">
        <v>39</v>
      </c>
      <c r="O205" s="60"/>
      <c r="P205" s="169" t="n">
        <f aca="false">O205*H205</f>
        <v>0</v>
      </c>
      <c r="Q205" s="169" t="n">
        <v>0</v>
      </c>
      <c r="R205" s="169" t="n">
        <f aca="false">Q205*H205</f>
        <v>0</v>
      </c>
      <c r="S205" s="169" t="n">
        <v>0.01</v>
      </c>
      <c r="T205" s="170" t="n">
        <f aca="false">S205*H205</f>
        <v>0.1173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1" t="s">
        <v>135</v>
      </c>
      <c r="AT205" s="171" t="s">
        <v>130</v>
      </c>
      <c r="AU205" s="171" t="s">
        <v>81</v>
      </c>
      <c r="AY205" s="3" t="s">
        <v>127</v>
      </c>
      <c r="BE205" s="172" t="n">
        <f aca="false">IF(N205="základní",J205,0)</f>
        <v>0</v>
      </c>
      <c r="BF205" s="172" t="n">
        <f aca="false">IF(N205="snížená",J205,0)</f>
        <v>0</v>
      </c>
      <c r="BG205" s="172" t="n">
        <f aca="false">IF(N205="zákl. přenesená",J205,0)</f>
        <v>0</v>
      </c>
      <c r="BH205" s="172" t="n">
        <f aca="false">IF(N205="sníž. přenesená",J205,0)</f>
        <v>0</v>
      </c>
      <c r="BI205" s="172" t="n">
        <f aca="false">IF(N205="nulová",J205,0)</f>
        <v>0</v>
      </c>
      <c r="BJ205" s="3" t="s">
        <v>79</v>
      </c>
      <c r="BK205" s="172" t="n">
        <f aca="false">ROUND(I205*H205,2)</f>
        <v>0</v>
      </c>
      <c r="BL205" s="3" t="s">
        <v>135</v>
      </c>
      <c r="BM205" s="171" t="s">
        <v>291</v>
      </c>
    </row>
    <row r="206" s="173" customFormat="true" ht="12.8" hidden="false" customHeight="false" outlineLevel="0" collapsed="false">
      <c r="B206" s="174"/>
      <c r="D206" s="175" t="s">
        <v>137</v>
      </c>
      <c r="E206" s="176"/>
      <c r="F206" s="177" t="s">
        <v>211</v>
      </c>
      <c r="H206" s="178" t="n">
        <v>11.73</v>
      </c>
      <c r="I206" s="179"/>
      <c r="L206" s="174"/>
      <c r="M206" s="180"/>
      <c r="N206" s="181"/>
      <c r="O206" s="181"/>
      <c r="P206" s="181"/>
      <c r="Q206" s="181"/>
      <c r="R206" s="181"/>
      <c r="S206" s="181"/>
      <c r="T206" s="182"/>
      <c r="AT206" s="176" t="s">
        <v>137</v>
      </c>
      <c r="AU206" s="176" t="s">
        <v>81</v>
      </c>
      <c r="AV206" s="173" t="s">
        <v>81</v>
      </c>
      <c r="AW206" s="173" t="s">
        <v>31</v>
      </c>
      <c r="AX206" s="173" t="s">
        <v>79</v>
      </c>
      <c r="AY206" s="176" t="s">
        <v>127</v>
      </c>
    </row>
    <row r="207" s="27" customFormat="true" ht="37.8" hidden="false" customHeight="true" outlineLevel="0" collapsed="false">
      <c r="A207" s="22"/>
      <c r="B207" s="159"/>
      <c r="C207" s="160" t="s">
        <v>292</v>
      </c>
      <c r="D207" s="160" t="s">
        <v>130</v>
      </c>
      <c r="E207" s="161" t="s">
        <v>293</v>
      </c>
      <c r="F207" s="162" t="s">
        <v>294</v>
      </c>
      <c r="G207" s="163" t="s">
        <v>133</v>
      </c>
      <c r="H207" s="164" t="n">
        <v>42.4</v>
      </c>
      <c r="I207" s="165"/>
      <c r="J207" s="166" t="n">
        <f aca="false">ROUND(I207*H207,2)</f>
        <v>0</v>
      </c>
      <c r="K207" s="162" t="s">
        <v>134</v>
      </c>
      <c r="L207" s="23"/>
      <c r="M207" s="167"/>
      <c r="N207" s="168" t="s">
        <v>39</v>
      </c>
      <c r="O207" s="60"/>
      <c r="P207" s="169" t="n">
        <f aca="false">O207*H207</f>
        <v>0</v>
      </c>
      <c r="Q207" s="169" t="n">
        <v>0</v>
      </c>
      <c r="R207" s="169" t="n">
        <f aca="false">Q207*H207</f>
        <v>0</v>
      </c>
      <c r="S207" s="169" t="n">
        <v>0.01</v>
      </c>
      <c r="T207" s="170" t="n">
        <f aca="false">S207*H207</f>
        <v>0.424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1" t="s">
        <v>135</v>
      </c>
      <c r="AT207" s="171" t="s">
        <v>130</v>
      </c>
      <c r="AU207" s="171" t="s">
        <v>81</v>
      </c>
      <c r="AY207" s="3" t="s">
        <v>127</v>
      </c>
      <c r="BE207" s="172" t="n">
        <f aca="false">IF(N207="základní",J207,0)</f>
        <v>0</v>
      </c>
      <c r="BF207" s="172" t="n">
        <f aca="false">IF(N207="snížená",J207,0)</f>
        <v>0</v>
      </c>
      <c r="BG207" s="172" t="n">
        <f aca="false">IF(N207="zákl. přenesená",J207,0)</f>
        <v>0</v>
      </c>
      <c r="BH207" s="172" t="n">
        <f aca="false">IF(N207="sníž. přenesená",J207,0)</f>
        <v>0</v>
      </c>
      <c r="BI207" s="172" t="n">
        <f aca="false">IF(N207="nulová",J207,0)</f>
        <v>0</v>
      </c>
      <c r="BJ207" s="3" t="s">
        <v>79</v>
      </c>
      <c r="BK207" s="172" t="n">
        <f aca="false">ROUND(I207*H207,2)</f>
        <v>0</v>
      </c>
      <c r="BL207" s="3" t="s">
        <v>135</v>
      </c>
      <c r="BM207" s="171" t="s">
        <v>295</v>
      </c>
    </row>
    <row r="208" s="173" customFormat="true" ht="12.8" hidden="false" customHeight="false" outlineLevel="0" collapsed="false">
      <c r="B208" s="174"/>
      <c r="D208" s="175" t="s">
        <v>137</v>
      </c>
      <c r="E208" s="176"/>
      <c r="F208" s="177" t="s">
        <v>296</v>
      </c>
      <c r="H208" s="178" t="n">
        <v>42.4</v>
      </c>
      <c r="I208" s="179"/>
      <c r="L208" s="174"/>
      <c r="M208" s="180"/>
      <c r="N208" s="181"/>
      <c r="O208" s="181"/>
      <c r="P208" s="181"/>
      <c r="Q208" s="181"/>
      <c r="R208" s="181"/>
      <c r="S208" s="181"/>
      <c r="T208" s="182"/>
      <c r="AT208" s="176" t="s">
        <v>137</v>
      </c>
      <c r="AU208" s="176" t="s">
        <v>81</v>
      </c>
      <c r="AV208" s="173" t="s">
        <v>81</v>
      </c>
      <c r="AW208" s="173" t="s">
        <v>31</v>
      </c>
      <c r="AX208" s="173" t="s">
        <v>79</v>
      </c>
      <c r="AY208" s="176" t="s">
        <v>127</v>
      </c>
    </row>
    <row r="209" s="27" customFormat="true" ht="37.8" hidden="false" customHeight="true" outlineLevel="0" collapsed="false">
      <c r="A209" s="22"/>
      <c r="B209" s="159"/>
      <c r="C209" s="160" t="s">
        <v>297</v>
      </c>
      <c r="D209" s="160" t="s">
        <v>130</v>
      </c>
      <c r="E209" s="161" t="s">
        <v>298</v>
      </c>
      <c r="F209" s="162" t="s">
        <v>299</v>
      </c>
      <c r="G209" s="163" t="s">
        <v>133</v>
      </c>
      <c r="H209" s="164" t="n">
        <v>40.77</v>
      </c>
      <c r="I209" s="165"/>
      <c r="J209" s="166" t="n">
        <f aca="false">ROUND(I209*H209,2)</f>
        <v>0</v>
      </c>
      <c r="K209" s="162" t="s">
        <v>134</v>
      </c>
      <c r="L209" s="23"/>
      <c r="M209" s="167"/>
      <c r="N209" s="168" t="s">
        <v>39</v>
      </c>
      <c r="O209" s="60"/>
      <c r="P209" s="169" t="n">
        <f aca="false">O209*H209</f>
        <v>0</v>
      </c>
      <c r="Q209" s="169" t="n">
        <v>0</v>
      </c>
      <c r="R209" s="169" t="n">
        <f aca="false">Q209*H209</f>
        <v>0</v>
      </c>
      <c r="S209" s="169" t="n">
        <v>0.046</v>
      </c>
      <c r="T209" s="170" t="n">
        <f aca="false">S209*H209</f>
        <v>1.87542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1" t="s">
        <v>135</v>
      </c>
      <c r="AT209" s="171" t="s">
        <v>130</v>
      </c>
      <c r="AU209" s="171" t="s">
        <v>81</v>
      </c>
      <c r="AY209" s="3" t="s">
        <v>127</v>
      </c>
      <c r="BE209" s="172" t="n">
        <f aca="false">IF(N209="základní",J209,0)</f>
        <v>0</v>
      </c>
      <c r="BF209" s="172" t="n">
        <f aca="false">IF(N209="snížená",J209,0)</f>
        <v>0</v>
      </c>
      <c r="BG209" s="172" t="n">
        <f aca="false">IF(N209="zákl. přenesená",J209,0)</f>
        <v>0</v>
      </c>
      <c r="BH209" s="172" t="n">
        <f aca="false">IF(N209="sníž. přenesená",J209,0)</f>
        <v>0</v>
      </c>
      <c r="BI209" s="172" t="n">
        <f aca="false">IF(N209="nulová",J209,0)</f>
        <v>0</v>
      </c>
      <c r="BJ209" s="3" t="s">
        <v>79</v>
      </c>
      <c r="BK209" s="172" t="n">
        <f aca="false">ROUND(I209*H209,2)</f>
        <v>0</v>
      </c>
      <c r="BL209" s="3" t="s">
        <v>135</v>
      </c>
      <c r="BM209" s="171" t="s">
        <v>300</v>
      </c>
    </row>
    <row r="210" s="173" customFormat="true" ht="12.8" hidden="false" customHeight="false" outlineLevel="0" collapsed="false">
      <c r="B210" s="174"/>
      <c r="D210" s="175" t="s">
        <v>137</v>
      </c>
      <c r="E210" s="176"/>
      <c r="F210" s="177" t="s">
        <v>301</v>
      </c>
      <c r="H210" s="178" t="n">
        <v>26.73</v>
      </c>
      <c r="I210" s="179"/>
      <c r="L210" s="174"/>
      <c r="M210" s="180"/>
      <c r="N210" s="181"/>
      <c r="O210" s="181"/>
      <c r="P210" s="181"/>
      <c r="Q210" s="181"/>
      <c r="R210" s="181"/>
      <c r="S210" s="181"/>
      <c r="T210" s="182"/>
      <c r="AT210" s="176" t="s">
        <v>137</v>
      </c>
      <c r="AU210" s="176" t="s">
        <v>81</v>
      </c>
      <c r="AV210" s="173" t="s">
        <v>81</v>
      </c>
      <c r="AW210" s="173" t="s">
        <v>31</v>
      </c>
      <c r="AX210" s="173" t="s">
        <v>74</v>
      </c>
      <c r="AY210" s="176" t="s">
        <v>127</v>
      </c>
    </row>
    <row r="211" s="173" customFormat="true" ht="12.8" hidden="false" customHeight="false" outlineLevel="0" collapsed="false">
      <c r="B211" s="174"/>
      <c r="D211" s="175" t="s">
        <v>137</v>
      </c>
      <c r="E211" s="176"/>
      <c r="F211" s="177" t="s">
        <v>302</v>
      </c>
      <c r="H211" s="178" t="n">
        <v>14.04</v>
      </c>
      <c r="I211" s="179"/>
      <c r="L211" s="174"/>
      <c r="M211" s="180"/>
      <c r="N211" s="181"/>
      <c r="O211" s="181"/>
      <c r="P211" s="181"/>
      <c r="Q211" s="181"/>
      <c r="R211" s="181"/>
      <c r="S211" s="181"/>
      <c r="T211" s="182"/>
      <c r="AT211" s="176" t="s">
        <v>137</v>
      </c>
      <c r="AU211" s="176" t="s">
        <v>81</v>
      </c>
      <c r="AV211" s="173" t="s">
        <v>81</v>
      </c>
      <c r="AW211" s="173" t="s">
        <v>31</v>
      </c>
      <c r="AX211" s="173" t="s">
        <v>74</v>
      </c>
      <c r="AY211" s="176" t="s">
        <v>127</v>
      </c>
    </row>
    <row r="212" s="183" customFormat="true" ht="12.8" hidden="false" customHeight="false" outlineLevel="0" collapsed="false">
      <c r="B212" s="184"/>
      <c r="D212" s="175" t="s">
        <v>137</v>
      </c>
      <c r="E212" s="185"/>
      <c r="F212" s="186" t="s">
        <v>151</v>
      </c>
      <c r="H212" s="187" t="n">
        <v>40.77</v>
      </c>
      <c r="I212" s="188"/>
      <c r="L212" s="184"/>
      <c r="M212" s="189"/>
      <c r="N212" s="190"/>
      <c r="O212" s="190"/>
      <c r="P212" s="190"/>
      <c r="Q212" s="190"/>
      <c r="R212" s="190"/>
      <c r="S212" s="190"/>
      <c r="T212" s="191"/>
      <c r="AT212" s="185" t="s">
        <v>137</v>
      </c>
      <c r="AU212" s="185" t="s">
        <v>81</v>
      </c>
      <c r="AV212" s="183" t="s">
        <v>135</v>
      </c>
      <c r="AW212" s="183" t="s">
        <v>31</v>
      </c>
      <c r="AX212" s="183" t="s">
        <v>79</v>
      </c>
      <c r="AY212" s="185" t="s">
        <v>127</v>
      </c>
    </row>
    <row r="213" s="27" customFormat="true" ht="24.15" hidden="false" customHeight="true" outlineLevel="0" collapsed="false">
      <c r="A213" s="22"/>
      <c r="B213" s="159"/>
      <c r="C213" s="160" t="s">
        <v>303</v>
      </c>
      <c r="D213" s="160" t="s">
        <v>130</v>
      </c>
      <c r="E213" s="161" t="s">
        <v>304</v>
      </c>
      <c r="F213" s="162" t="s">
        <v>305</v>
      </c>
      <c r="G213" s="163" t="s">
        <v>133</v>
      </c>
      <c r="H213" s="164" t="n">
        <v>40.77</v>
      </c>
      <c r="I213" s="165"/>
      <c r="J213" s="166" t="n">
        <f aca="false">ROUND(I213*H213,2)</f>
        <v>0</v>
      </c>
      <c r="K213" s="162" t="s">
        <v>134</v>
      </c>
      <c r="L213" s="23"/>
      <c r="M213" s="167"/>
      <c r="N213" s="168" t="s">
        <v>39</v>
      </c>
      <c r="O213" s="60"/>
      <c r="P213" s="169" t="n">
        <f aca="false">O213*H213</f>
        <v>0</v>
      </c>
      <c r="Q213" s="169" t="n">
        <v>0</v>
      </c>
      <c r="R213" s="169" t="n">
        <f aca="false">Q213*H213</f>
        <v>0</v>
      </c>
      <c r="S213" s="169" t="n">
        <v>0.068</v>
      </c>
      <c r="T213" s="170" t="n">
        <f aca="false">S213*H213</f>
        <v>2.77236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1" t="s">
        <v>135</v>
      </c>
      <c r="AT213" s="171" t="s">
        <v>130</v>
      </c>
      <c r="AU213" s="171" t="s">
        <v>81</v>
      </c>
      <c r="AY213" s="3" t="s">
        <v>127</v>
      </c>
      <c r="BE213" s="172" t="n">
        <f aca="false">IF(N213="základní",J213,0)</f>
        <v>0</v>
      </c>
      <c r="BF213" s="172" t="n">
        <f aca="false">IF(N213="snížená",J213,0)</f>
        <v>0</v>
      </c>
      <c r="BG213" s="172" t="n">
        <f aca="false">IF(N213="zákl. přenesená",J213,0)</f>
        <v>0</v>
      </c>
      <c r="BH213" s="172" t="n">
        <f aca="false">IF(N213="sníž. přenesená",J213,0)</f>
        <v>0</v>
      </c>
      <c r="BI213" s="172" t="n">
        <f aca="false">IF(N213="nulová",J213,0)</f>
        <v>0</v>
      </c>
      <c r="BJ213" s="3" t="s">
        <v>79</v>
      </c>
      <c r="BK213" s="172" t="n">
        <f aca="false">ROUND(I213*H213,2)</f>
        <v>0</v>
      </c>
      <c r="BL213" s="3" t="s">
        <v>135</v>
      </c>
      <c r="BM213" s="171" t="s">
        <v>306</v>
      </c>
    </row>
    <row r="214" s="145" customFormat="true" ht="22.8" hidden="false" customHeight="true" outlineLevel="0" collapsed="false">
      <c r="B214" s="146"/>
      <c r="D214" s="147" t="s">
        <v>73</v>
      </c>
      <c r="E214" s="157" t="s">
        <v>307</v>
      </c>
      <c r="F214" s="157" t="s">
        <v>308</v>
      </c>
      <c r="I214" s="149"/>
      <c r="J214" s="158" t="n">
        <f aca="false">BK214</f>
        <v>0</v>
      </c>
      <c r="L214" s="146"/>
      <c r="M214" s="151"/>
      <c r="N214" s="152"/>
      <c r="O214" s="152"/>
      <c r="P214" s="153" t="n">
        <f aca="false">SUM(P215:P219)</f>
        <v>0</v>
      </c>
      <c r="Q214" s="152"/>
      <c r="R214" s="153" t="n">
        <f aca="false">SUM(R215:R219)</f>
        <v>0</v>
      </c>
      <c r="S214" s="152"/>
      <c r="T214" s="154" t="n">
        <f aca="false">SUM(T215:T219)</f>
        <v>0</v>
      </c>
      <c r="AR214" s="147" t="s">
        <v>79</v>
      </c>
      <c r="AT214" s="155" t="s">
        <v>73</v>
      </c>
      <c r="AU214" s="155" t="s">
        <v>79</v>
      </c>
      <c r="AY214" s="147" t="s">
        <v>127</v>
      </c>
      <c r="BK214" s="156" t="n">
        <f aca="false">SUM(BK215:BK219)</f>
        <v>0</v>
      </c>
    </row>
    <row r="215" s="27" customFormat="true" ht="24.15" hidden="false" customHeight="true" outlineLevel="0" collapsed="false">
      <c r="A215" s="22"/>
      <c r="B215" s="159"/>
      <c r="C215" s="160" t="s">
        <v>309</v>
      </c>
      <c r="D215" s="160" t="s">
        <v>130</v>
      </c>
      <c r="E215" s="161" t="s">
        <v>310</v>
      </c>
      <c r="F215" s="162" t="s">
        <v>311</v>
      </c>
      <c r="G215" s="163" t="s">
        <v>312</v>
      </c>
      <c r="H215" s="164" t="n">
        <v>7.718</v>
      </c>
      <c r="I215" s="165"/>
      <c r="J215" s="166" t="n">
        <f aca="false">ROUND(I215*H215,2)</f>
        <v>0</v>
      </c>
      <c r="K215" s="162" t="s">
        <v>134</v>
      </c>
      <c r="L215" s="23"/>
      <c r="M215" s="167"/>
      <c r="N215" s="168" t="s">
        <v>39</v>
      </c>
      <c r="O215" s="60"/>
      <c r="P215" s="169" t="n">
        <f aca="false">O215*H215</f>
        <v>0</v>
      </c>
      <c r="Q215" s="169" t="n">
        <v>0</v>
      </c>
      <c r="R215" s="169" t="n">
        <f aca="false">Q215*H215</f>
        <v>0</v>
      </c>
      <c r="S215" s="169" t="n">
        <v>0</v>
      </c>
      <c r="T215" s="170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1" t="s">
        <v>135</v>
      </c>
      <c r="AT215" s="171" t="s">
        <v>130</v>
      </c>
      <c r="AU215" s="171" t="s">
        <v>81</v>
      </c>
      <c r="AY215" s="3" t="s">
        <v>127</v>
      </c>
      <c r="BE215" s="172" t="n">
        <f aca="false">IF(N215="základní",J215,0)</f>
        <v>0</v>
      </c>
      <c r="BF215" s="172" t="n">
        <f aca="false">IF(N215="snížená",J215,0)</f>
        <v>0</v>
      </c>
      <c r="BG215" s="172" t="n">
        <f aca="false">IF(N215="zákl. přenesená",J215,0)</f>
        <v>0</v>
      </c>
      <c r="BH215" s="172" t="n">
        <f aca="false">IF(N215="sníž. přenesená",J215,0)</f>
        <v>0</v>
      </c>
      <c r="BI215" s="172" t="n">
        <f aca="false">IF(N215="nulová",J215,0)</f>
        <v>0</v>
      </c>
      <c r="BJ215" s="3" t="s">
        <v>79</v>
      </c>
      <c r="BK215" s="172" t="n">
        <f aca="false">ROUND(I215*H215,2)</f>
        <v>0</v>
      </c>
      <c r="BL215" s="3" t="s">
        <v>135</v>
      </c>
      <c r="BM215" s="171" t="s">
        <v>313</v>
      </c>
    </row>
    <row r="216" s="27" customFormat="true" ht="24.15" hidden="false" customHeight="true" outlineLevel="0" collapsed="false">
      <c r="A216" s="22"/>
      <c r="B216" s="159"/>
      <c r="C216" s="160" t="s">
        <v>314</v>
      </c>
      <c r="D216" s="160" t="s">
        <v>130</v>
      </c>
      <c r="E216" s="161" t="s">
        <v>315</v>
      </c>
      <c r="F216" s="162" t="s">
        <v>316</v>
      </c>
      <c r="G216" s="163" t="s">
        <v>312</v>
      </c>
      <c r="H216" s="164" t="n">
        <v>7.718</v>
      </c>
      <c r="I216" s="165"/>
      <c r="J216" s="166" t="n">
        <f aca="false">ROUND(I216*H216,2)</f>
        <v>0</v>
      </c>
      <c r="K216" s="162" t="s">
        <v>134</v>
      </c>
      <c r="L216" s="23"/>
      <c r="M216" s="167"/>
      <c r="N216" s="168" t="s">
        <v>39</v>
      </c>
      <c r="O216" s="60"/>
      <c r="P216" s="169" t="n">
        <f aca="false">O216*H216</f>
        <v>0</v>
      </c>
      <c r="Q216" s="169" t="n">
        <v>0</v>
      </c>
      <c r="R216" s="169" t="n">
        <f aca="false">Q216*H216</f>
        <v>0</v>
      </c>
      <c r="S216" s="169" t="n">
        <v>0</v>
      </c>
      <c r="T216" s="170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1" t="s">
        <v>135</v>
      </c>
      <c r="AT216" s="171" t="s">
        <v>130</v>
      </c>
      <c r="AU216" s="171" t="s">
        <v>81</v>
      </c>
      <c r="AY216" s="3" t="s">
        <v>127</v>
      </c>
      <c r="BE216" s="172" t="n">
        <f aca="false">IF(N216="základní",J216,0)</f>
        <v>0</v>
      </c>
      <c r="BF216" s="172" t="n">
        <f aca="false">IF(N216="snížená",J216,0)</f>
        <v>0</v>
      </c>
      <c r="BG216" s="172" t="n">
        <f aca="false">IF(N216="zákl. přenesená",J216,0)</f>
        <v>0</v>
      </c>
      <c r="BH216" s="172" t="n">
        <f aca="false">IF(N216="sníž. přenesená",J216,0)</f>
        <v>0</v>
      </c>
      <c r="BI216" s="172" t="n">
        <f aca="false">IF(N216="nulová",J216,0)</f>
        <v>0</v>
      </c>
      <c r="BJ216" s="3" t="s">
        <v>79</v>
      </c>
      <c r="BK216" s="172" t="n">
        <f aca="false">ROUND(I216*H216,2)</f>
        <v>0</v>
      </c>
      <c r="BL216" s="3" t="s">
        <v>135</v>
      </c>
      <c r="BM216" s="171" t="s">
        <v>317</v>
      </c>
    </row>
    <row r="217" s="27" customFormat="true" ht="24.15" hidden="false" customHeight="true" outlineLevel="0" collapsed="false">
      <c r="A217" s="22"/>
      <c r="B217" s="159"/>
      <c r="C217" s="160" t="s">
        <v>318</v>
      </c>
      <c r="D217" s="160" t="s">
        <v>130</v>
      </c>
      <c r="E217" s="161" t="s">
        <v>319</v>
      </c>
      <c r="F217" s="162" t="s">
        <v>320</v>
      </c>
      <c r="G217" s="163" t="s">
        <v>312</v>
      </c>
      <c r="H217" s="164" t="n">
        <v>115.77</v>
      </c>
      <c r="I217" s="165"/>
      <c r="J217" s="166" t="n">
        <f aca="false">ROUND(I217*H217,2)</f>
        <v>0</v>
      </c>
      <c r="K217" s="162" t="s">
        <v>134</v>
      </c>
      <c r="L217" s="23"/>
      <c r="M217" s="167"/>
      <c r="N217" s="168" t="s">
        <v>39</v>
      </c>
      <c r="O217" s="60"/>
      <c r="P217" s="169" t="n">
        <f aca="false">O217*H217</f>
        <v>0</v>
      </c>
      <c r="Q217" s="169" t="n">
        <v>0</v>
      </c>
      <c r="R217" s="169" t="n">
        <f aca="false">Q217*H217</f>
        <v>0</v>
      </c>
      <c r="S217" s="169" t="n">
        <v>0</v>
      </c>
      <c r="T217" s="170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1" t="s">
        <v>135</v>
      </c>
      <c r="AT217" s="171" t="s">
        <v>130</v>
      </c>
      <c r="AU217" s="171" t="s">
        <v>81</v>
      </c>
      <c r="AY217" s="3" t="s">
        <v>127</v>
      </c>
      <c r="BE217" s="172" t="n">
        <f aca="false">IF(N217="základní",J217,0)</f>
        <v>0</v>
      </c>
      <c r="BF217" s="172" t="n">
        <f aca="false">IF(N217="snížená",J217,0)</f>
        <v>0</v>
      </c>
      <c r="BG217" s="172" t="n">
        <f aca="false">IF(N217="zákl. přenesená",J217,0)</f>
        <v>0</v>
      </c>
      <c r="BH217" s="172" t="n">
        <f aca="false">IF(N217="sníž. přenesená",J217,0)</f>
        <v>0</v>
      </c>
      <c r="BI217" s="172" t="n">
        <f aca="false">IF(N217="nulová",J217,0)</f>
        <v>0</v>
      </c>
      <c r="BJ217" s="3" t="s">
        <v>79</v>
      </c>
      <c r="BK217" s="172" t="n">
        <f aca="false">ROUND(I217*H217,2)</f>
        <v>0</v>
      </c>
      <c r="BL217" s="3" t="s">
        <v>135</v>
      </c>
      <c r="BM217" s="171" t="s">
        <v>321</v>
      </c>
    </row>
    <row r="218" s="173" customFormat="true" ht="12.8" hidden="false" customHeight="false" outlineLevel="0" collapsed="false">
      <c r="B218" s="174"/>
      <c r="D218" s="175" t="s">
        <v>137</v>
      </c>
      <c r="F218" s="177" t="s">
        <v>322</v>
      </c>
      <c r="H218" s="178" t="n">
        <v>115.77</v>
      </c>
      <c r="I218" s="179"/>
      <c r="L218" s="174"/>
      <c r="M218" s="180"/>
      <c r="N218" s="181"/>
      <c r="O218" s="181"/>
      <c r="P218" s="181"/>
      <c r="Q218" s="181"/>
      <c r="R218" s="181"/>
      <c r="S218" s="181"/>
      <c r="T218" s="182"/>
      <c r="AT218" s="176" t="s">
        <v>137</v>
      </c>
      <c r="AU218" s="176" t="s">
        <v>81</v>
      </c>
      <c r="AV218" s="173" t="s">
        <v>81</v>
      </c>
      <c r="AW218" s="173" t="s">
        <v>2</v>
      </c>
      <c r="AX218" s="173" t="s">
        <v>79</v>
      </c>
      <c r="AY218" s="176" t="s">
        <v>127</v>
      </c>
    </row>
    <row r="219" s="27" customFormat="true" ht="49.05" hidden="false" customHeight="true" outlineLevel="0" collapsed="false">
      <c r="A219" s="22"/>
      <c r="B219" s="159"/>
      <c r="C219" s="160" t="s">
        <v>323</v>
      </c>
      <c r="D219" s="160" t="s">
        <v>130</v>
      </c>
      <c r="E219" s="161" t="s">
        <v>324</v>
      </c>
      <c r="F219" s="162" t="s">
        <v>325</v>
      </c>
      <c r="G219" s="163" t="s">
        <v>312</v>
      </c>
      <c r="H219" s="164" t="n">
        <v>7.718</v>
      </c>
      <c r="I219" s="165"/>
      <c r="J219" s="166" t="n">
        <f aca="false">ROUND(I219*H219,2)</f>
        <v>0</v>
      </c>
      <c r="K219" s="162" t="s">
        <v>134</v>
      </c>
      <c r="L219" s="23"/>
      <c r="M219" s="167"/>
      <c r="N219" s="168" t="s">
        <v>39</v>
      </c>
      <c r="O219" s="60"/>
      <c r="P219" s="169" t="n">
        <f aca="false">O219*H219</f>
        <v>0</v>
      </c>
      <c r="Q219" s="169" t="n">
        <v>0</v>
      </c>
      <c r="R219" s="169" t="n">
        <f aca="false">Q219*H219</f>
        <v>0</v>
      </c>
      <c r="S219" s="169" t="n">
        <v>0</v>
      </c>
      <c r="T219" s="170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1" t="s">
        <v>135</v>
      </c>
      <c r="AT219" s="171" t="s">
        <v>130</v>
      </c>
      <c r="AU219" s="171" t="s">
        <v>81</v>
      </c>
      <c r="AY219" s="3" t="s">
        <v>127</v>
      </c>
      <c r="BE219" s="172" t="n">
        <f aca="false">IF(N219="základní",J219,0)</f>
        <v>0</v>
      </c>
      <c r="BF219" s="172" t="n">
        <f aca="false">IF(N219="snížená",J219,0)</f>
        <v>0</v>
      </c>
      <c r="BG219" s="172" t="n">
        <f aca="false">IF(N219="zákl. přenesená",J219,0)</f>
        <v>0</v>
      </c>
      <c r="BH219" s="172" t="n">
        <f aca="false">IF(N219="sníž. přenesená",J219,0)</f>
        <v>0</v>
      </c>
      <c r="BI219" s="172" t="n">
        <f aca="false">IF(N219="nulová",J219,0)</f>
        <v>0</v>
      </c>
      <c r="BJ219" s="3" t="s">
        <v>79</v>
      </c>
      <c r="BK219" s="172" t="n">
        <f aca="false">ROUND(I219*H219,2)</f>
        <v>0</v>
      </c>
      <c r="BL219" s="3" t="s">
        <v>135</v>
      </c>
      <c r="BM219" s="171" t="s">
        <v>326</v>
      </c>
    </row>
    <row r="220" s="145" customFormat="true" ht="22.8" hidden="false" customHeight="true" outlineLevel="0" collapsed="false">
      <c r="B220" s="146"/>
      <c r="D220" s="147" t="s">
        <v>73</v>
      </c>
      <c r="E220" s="157" t="s">
        <v>327</v>
      </c>
      <c r="F220" s="157" t="s">
        <v>328</v>
      </c>
      <c r="I220" s="149"/>
      <c r="J220" s="158" t="n">
        <f aca="false">BK220</f>
        <v>0</v>
      </c>
      <c r="L220" s="146"/>
      <c r="M220" s="151"/>
      <c r="N220" s="152"/>
      <c r="O220" s="152"/>
      <c r="P220" s="153" t="n">
        <f aca="false">P221</f>
        <v>0</v>
      </c>
      <c r="Q220" s="152"/>
      <c r="R220" s="153" t="n">
        <f aca="false">R221</f>
        <v>0</v>
      </c>
      <c r="S220" s="152"/>
      <c r="T220" s="154" t="n">
        <f aca="false">T221</f>
        <v>0</v>
      </c>
      <c r="AR220" s="147" t="s">
        <v>79</v>
      </c>
      <c r="AT220" s="155" t="s">
        <v>73</v>
      </c>
      <c r="AU220" s="155" t="s">
        <v>79</v>
      </c>
      <c r="AY220" s="147" t="s">
        <v>127</v>
      </c>
      <c r="BK220" s="156" t="n">
        <f aca="false">BK221</f>
        <v>0</v>
      </c>
    </row>
    <row r="221" s="27" customFormat="true" ht="24.15" hidden="false" customHeight="true" outlineLevel="0" collapsed="false">
      <c r="A221" s="22"/>
      <c r="B221" s="159"/>
      <c r="C221" s="160" t="s">
        <v>329</v>
      </c>
      <c r="D221" s="160" t="s">
        <v>130</v>
      </c>
      <c r="E221" s="161" t="s">
        <v>330</v>
      </c>
      <c r="F221" s="162" t="s">
        <v>331</v>
      </c>
      <c r="G221" s="163" t="s">
        <v>312</v>
      </c>
      <c r="H221" s="164" t="n">
        <v>3.706</v>
      </c>
      <c r="I221" s="165"/>
      <c r="J221" s="166" t="n">
        <f aca="false">ROUND(I221*H221,2)</f>
        <v>0</v>
      </c>
      <c r="K221" s="162" t="s">
        <v>134</v>
      </c>
      <c r="L221" s="23"/>
      <c r="M221" s="167"/>
      <c r="N221" s="168" t="s">
        <v>39</v>
      </c>
      <c r="O221" s="60"/>
      <c r="P221" s="169" t="n">
        <f aca="false">O221*H221</f>
        <v>0</v>
      </c>
      <c r="Q221" s="169" t="n">
        <v>0</v>
      </c>
      <c r="R221" s="169" t="n">
        <f aca="false">Q221*H221</f>
        <v>0</v>
      </c>
      <c r="S221" s="169" t="n">
        <v>0</v>
      </c>
      <c r="T221" s="170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1" t="s">
        <v>135</v>
      </c>
      <c r="AT221" s="171" t="s">
        <v>130</v>
      </c>
      <c r="AU221" s="171" t="s">
        <v>81</v>
      </c>
      <c r="AY221" s="3" t="s">
        <v>127</v>
      </c>
      <c r="BE221" s="172" t="n">
        <f aca="false">IF(N221="základní",J221,0)</f>
        <v>0</v>
      </c>
      <c r="BF221" s="172" t="n">
        <f aca="false">IF(N221="snížená",J221,0)</f>
        <v>0</v>
      </c>
      <c r="BG221" s="172" t="n">
        <f aca="false">IF(N221="zákl. přenesená",J221,0)</f>
        <v>0</v>
      </c>
      <c r="BH221" s="172" t="n">
        <f aca="false">IF(N221="sníž. přenesená",J221,0)</f>
        <v>0</v>
      </c>
      <c r="BI221" s="172" t="n">
        <f aca="false">IF(N221="nulová",J221,0)</f>
        <v>0</v>
      </c>
      <c r="BJ221" s="3" t="s">
        <v>79</v>
      </c>
      <c r="BK221" s="172" t="n">
        <f aca="false">ROUND(I221*H221,2)</f>
        <v>0</v>
      </c>
      <c r="BL221" s="3" t="s">
        <v>135</v>
      </c>
      <c r="BM221" s="171" t="s">
        <v>332</v>
      </c>
    </row>
    <row r="222" s="145" customFormat="true" ht="25.9" hidden="false" customHeight="true" outlineLevel="0" collapsed="false">
      <c r="B222" s="146"/>
      <c r="D222" s="147" t="s">
        <v>73</v>
      </c>
      <c r="E222" s="148" t="s">
        <v>333</v>
      </c>
      <c r="F222" s="148" t="s">
        <v>334</v>
      </c>
      <c r="I222" s="149"/>
      <c r="J222" s="150" t="n">
        <f aca="false">BK222</f>
        <v>0</v>
      </c>
      <c r="L222" s="146"/>
      <c r="M222" s="151"/>
      <c r="N222" s="152"/>
      <c r="O222" s="152"/>
      <c r="P222" s="153" t="n">
        <f aca="false">P223+P226+P230+P244+P254+P279+P285+P294+P311+P314+P333+P342</f>
        <v>0</v>
      </c>
      <c r="Q222" s="152"/>
      <c r="R222" s="153" t="n">
        <f aca="false">R223+R226+R230+R244+R254+R279+R285+R294+R311+R314+R333+R342</f>
        <v>2.6148094</v>
      </c>
      <c r="S222" s="152"/>
      <c r="T222" s="154" t="n">
        <f aca="false">T223+T226+T230+T244+T254+T279+T285+T294+T311+T314+T333+T342</f>
        <v>0.34973</v>
      </c>
      <c r="AR222" s="147" t="s">
        <v>81</v>
      </c>
      <c r="AT222" s="155" t="s">
        <v>73</v>
      </c>
      <c r="AU222" s="155" t="s">
        <v>74</v>
      </c>
      <c r="AY222" s="147" t="s">
        <v>127</v>
      </c>
      <c r="BK222" s="156" t="n">
        <f aca="false">BK223+BK226+BK230+BK244+BK254+BK279+BK285+BK294+BK311+BK314+BK333+BK342</f>
        <v>0</v>
      </c>
    </row>
    <row r="223" s="145" customFormat="true" ht="22.8" hidden="false" customHeight="true" outlineLevel="0" collapsed="false">
      <c r="B223" s="146"/>
      <c r="D223" s="147" t="s">
        <v>73</v>
      </c>
      <c r="E223" s="157" t="s">
        <v>335</v>
      </c>
      <c r="F223" s="157" t="s">
        <v>336</v>
      </c>
      <c r="I223" s="149"/>
      <c r="J223" s="158" t="n">
        <f aca="false">BK223</f>
        <v>0</v>
      </c>
      <c r="L223" s="146"/>
      <c r="M223" s="151"/>
      <c r="N223" s="152"/>
      <c r="O223" s="152"/>
      <c r="P223" s="153" t="n">
        <f aca="false">SUM(P224:P225)</f>
        <v>0</v>
      </c>
      <c r="Q223" s="152"/>
      <c r="R223" s="153" t="n">
        <f aca="false">SUM(R224:R225)</f>
        <v>0.00058</v>
      </c>
      <c r="S223" s="152"/>
      <c r="T223" s="154" t="n">
        <f aca="false">SUM(T224:T225)</f>
        <v>0.00042</v>
      </c>
      <c r="AR223" s="147" t="s">
        <v>81</v>
      </c>
      <c r="AT223" s="155" t="s">
        <v>73</v>
      </c>
      <c r="AU223" s="155" t="s">
        <v>79</v>
      </c>
      <c r="AY223" s="147" t="s">
        <v>127</v>
      </c>
      <c r="BK223" s="156" t="n">
        <f aca="false">SUM(BK224:BK225)</f>
        <v>0</v>
      </c>
    </row>
    <row r="224" s="27" customFormat="true" ht="55.5" hidden="false" customHeight="true" outlineLevel="0" collapsed="false">
      <c r="A224" s="22"/>
      <c r="B224" s="159"/>
      <c r="C224" s="160" t="s">
        <v>337</v>
      </c>
      <c r="D224" s="160" t="s">
        <v>130</v>
      </c>
      <c r="E224" s="161" t="s">
        <v>338</v>
      </c>
      <c r="F224" s="162" t="s">
        <v>339</v>
      </c>
      <c r="G224" s="163" t="s">
        <v>340</v>
      </c>
      <c r="H224" s="164" t="n">
        <v>1</v>
      </c>
      <c r="I224" s="165"/>
      <c r="J224" s="166" t="n">
        <f aca="false">ROUND(I224*H224,2)</f>
        <v>0</v>
      </c>
      <c r="K224" s="162"/>
      <c r="L224" s="23"/>
      <c r="M224" s="167"/>
      <c r="N224" s="168" t="s">
        <v>39</v>
      </c>
      <c r="O224" s="60"/>
      <c r="P224" s="169" t="n">
        <f aca="false">O224*H224</f>
        <v>0</v>
      </c>
      <c r="Q224" s="169" t="n">
        <v>0.00058</v>
      </c>
      <c r="R224" s="169" t="n">
        <f aca="false">Q224*H224</f>
        <v>0.00058</v>
      </c>
      <c r="S224" s="169" t="n">
        <v>0.00042</v>
      </c>
      <c r="T224" s="170" t="n">
        <f aca="false">S224*H224</f>
        <v>0.00042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1" t="s">
        <v>207</v>
      </c>
      <c r="AT224" s="171" t="s">
        <v>130</v>
      </c>
      <c r="AU224" s="171" t="s">
        <v>81</v>
      </c>
      <c r="AY224" s="3" t="s">
        <v>127</v>
      </c>
      <c r="BE224" s="172" t="n">
        <f aca="false">IF(N224="základní",J224,0)</f>
        <v>0</v>
      </c>
      <c r="BF224" s="172" t="n">
        <f aca="false">IF(N224="snížená",J224,0)</f>
        <v>0</v>
      </c>
      <c r="BG224" s="172" t="n">
        <f aca="false">IF(N224="zákl. přenesená",J224,0)</f>
        <v>0</v>
      </c>
      <c r="BH224" s="172" t="n">
        <f aca="false">IF(N224="sníž. přenesená",J224,0)</f>
        <v>0</v>
      </c>
      <c r="BI224" s="172" t="n">
        <f aca="false">IF(N224="nulová",J224,0)</f>
        <v>0</v>
      </c>
      <c r="BJ224" s="3" t="s">
        <v>79</v>
      </c>
      <c r="BK224" s="172" t="n">
        <f aca="false">ROUND(I224*H224,2)</f>
        <v>0</v>
      </c>
      <c r="BL224" s="3" t="s">
        <v>207</v>
      </c>
      <c r="BM224" s="171" t="s">
        <v>341</v>
      </c>
    </row>
    <row r="225" s="27" customFormat="true" ht="24.15" hidden="false" customHeight="true" outlineLevel="0" collapsed="false">
      <c r="A225" s="22"/>
      <c r="B225" s="159"/>
      <c r="C225" s="160" t="s">
        <v>342</v>
      </c>
      <c r="D225" s="160" t="s">
        <v>130</v>
      </c>
      <c r="E225" s="161" t="s">
        <v>343</v>
      </c>
      <c r="F225" s="162" t="s">
        <v>344</v>
      </c>
      <c r="G225" s="163" t="s">
        <v>345</v>
      </c>
      <c r="H225" s="192"/>
      <c r="I225" s="165"/>
      <c r="J225" s="166" t="n">
        <f aca="false">ROUND(I225*H225,2)</f>
        <v>0</v>
      </c>
      <c r="K225" s="162" t="s">
        <v>134</v>
      </c>
      <c r="L225" s="23"/>
      <c r="M225" s="167"/>
      <c r="N225" s="168" t="s">
        <v>39</v>
      </c>
      <c r="O225" s="60"/>
      <c r="P225" s="169" t="n">
        <f aca="false">O225*H225</f>
        <v>0</v>
      </c>
      <c r="Q225" s="169" t="n">
        <v>0</v>
      </c>
      <c r="R225" s="169" t="n">
        <f aca="false">Q225*H225</f>
        <v>0</v>
      </c>
      <c r="S225" s="169" t="n">
        <v>0</v>
      </c>
      <c r="T225" s="170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1" t="s">
        <v>207</v>
      </c>
      <c r="AT225" s="171" t="s">
        <v>130</v>
      </c>
      <c r="AU225" s="171" t="s">
        <v>81</v>
      </c>
      <c r="AY225" s="3" t="s">
        <v>127</v>
      </c>
      <c r="BE225" s="172" t="n">
        <f aca="false">IF(N225="základní",J225,0)</f>
        <v>0</v>
      </c>
      <c r="BF225" s="172" t="n">
        <f aca="false">IF(N225="snížená",J225,0)</f>
        <v>0</v>
      </c>
      <c r="BG225" s="172" t="n">
        <f aca="false">IF(N225="zákl. přenesená",J225,0)</f>
        <v>0</v>
      </c>
      <c r="BH225" s="172" t="n">
        <f aca="false">IF(N225="sníž. přenesená",J225,0)</f>
        <v>0</v>
      </c>
      <c r="BI225" s="172" t="n">
        <f aca="false">IF(N225="nulová",J225,0)</f>
        <v>0</v>
      </c>
      <c r="BJ225" s="3" t="s">
        <v>79</v>
      </c>
      <c r="BK225" s="172" t="n">
        <f aca="false">ROUND(I225*H225,2)</f>
        <v>0</v>
      </c>
      <c r="BL225" s="3" t="s">
        <v>207</v>
      </c>
      <c r="BM225" s="171" t="s">
        <v>346</v>
      </c>
    </row>
    <row r="226" s="145" customFormat="true" ht="22.8" hidden="false" customHeight="true" outlineLevel="0" collapsed="false">
      <c r="B226" s="146"/>
      <c r="D226" s="147" t="s">
        <v>73</v>
      </c>
      <c r="E226" s="157" t="s">
        <v>347</v>
      </c>
      <c r="F226" s="157" t="s">
        <v>348</v>
      </c>
      <c r="I226" s="149"/>
      <c r="J226" s="158" t="n">
        <f aca="false">BK226</f>
        <v>0</v>
      </c>
      <c r="L226" s="146"/>
      <c r="M226" s="151"/>
      <c r="N226" s="152"/>
      <c r="O226" s="152"/>
      <c r="P226" s="153" t="n">
        <f aca="false">SUM(P227:P229)</f>
        <v>0</v>
      </c>
      <c r="Q226" s="152"/>
      <c r="R226" s="153" t="n">
        <f aca="false">SUM(R227:R229)</f>
        <v>3E-005</v>
      </c>
      <c r="S226" s="152"/>
      <c r="T226" s="154" t="n">
        <f aca="false">SUM(T227:T229)</f>
        <v>0</v>
      </c>
      <c r="AR226" s="147" t="s">
        <v>81</v>
      </c>
      <c r="AT226" s="155" t="s">
        <v>73</v>
      </c>
      <c r="AU226" s="155" t="s">
        <v>79</v>
      </c>
      <c r="AY226" s="147" t="s">
        <v>127</v>
      </c>
      <c r="BK226" s="156" t="n">
        <f aca="false">SUM(BK227:BK229)</f>
        <v>0</v>
      </c>
    </row>
    <row r="227" s="27" customFormat="true" ht="21.75" hidden="false" customHeight="true" outlineLevel="0" collapsed="false">
      <c r="A227" s="22"/>
      <c r="B227" s="159"/>
      <c r="C227" s="160" t="s">
        <v>349</v>
      </c>
      <c r="D227" s="160" t="s">
        <v>130</v>
      </c>
      <c r="E227" s="161" t="s">
        <v>350</v>
      </c>
      <c r="F227" s="162" t="s">
        <v>351</v>
      </c>
      <c r="G227" s="163" t="s">
        <v>182</v>
      </c>
      <c r="H227" s="164" t="n">
        <v>1</v>
      </c>
      <c r="I227" s="165"/>
      <c r="J227" s="166" t="n">
        <f aca="false">ROUND(I227*H227,2)</f>
        <v>0</v>
      </c>
      <c r="K227" s="162" t="s">
        <v>134</v>
      </c>
      <c r="L227" s="23"/>
      <c r="M227" s="167"/>
      <c r="N227" s="168" t="s">
        <v>39</v>
      </c>
      <c r="O227" s="60"/>
      <c r="P227" s="169" t="n">
        <f aca="false">O227*H227</f>
        <v>0</v>
      </c>
      <c r="Q227" s="169" t="n">
        <v>1E-005</v>
      </c>
      <c r="R227" s="169" t="n">
        <f aca="false">Q227*H227</f>
        <v>1E-005</v>
      </c>
      <c r="S227" s="169" t="n">
        <v>0</v>
      </c>
      <c r="T227" s="170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1" t="s">
        <v>207</v>
      </c>
      <c r="AT227" s="171" t="s">
        <v>130</v>
      </c>
      <c r="AU227" s="171" t="s">
        <v>81</v>
      </c>
      <c r="AY227" s="3" t="s">
        <v>127</v>
      </c>
      <c r="BE227" s="172" t="n">
        <f aca="false">IF(N227="základní",J227,0)</f>
        <v>0</v>
      </c>
      <c r="BF227" s="172" t="n">
        <f aca="false">IF(N227="snížená",J227,0)</f>
        <v>0</v>
      </c>
      <c r="BG227" s="172" t="n">
        <f aca="false">IF(N227="zákl. přenesená",J227,0)</f>
        <v>0</v>
      </c>
      <c r="BH227" s="172" t="n">
        <f aca="false">IF(N227="sníž. přenesená",J227,0)</f>
        <v>0</v>
      </c>
      <c r="BI227" s="172" t="n">
        <f aca="false">IF(N227="nulová",J227,0)</f>
        <v>0</v>
      </c>
      <c r="BJ227" s="3" t="s">
        <v>79</v>
      </c>
      <c r="BK227" s="172" t="n">
        <f aca="false">ROUND(I227*H227,2)</f>
        <v>0</v>
      </c>
      <c r="BL227" s="3" t="s">
        <v>207</v>
      </c>
      <c r="BM227" s="171" t="s">
        <v>352</v>
      </c>
    </row>
    <row r="228" s="27" customFormat="true" ht="24.15" hidden="false" customHeight="true" outlineLevel="0" collapsed="false">
      <c r="A228" s="22"/>
      <c r="B228" s="159"/>
      <c r="C228" s="160" t="s">
        <v>353</v>
      </c>
      <c r="D228" s="160" t="s">
        <v>130</v>
      </c>
      <c r="E228" s="161" t="s">
        <v>354</v>
      </c>
      <c r="F228" s="162" t="s">
        <v>355</v>
      </c>
      <c r="G228" s="163" t="s">
        <v>182</v>
      </c>
      <c r="H228" s="164" t="n">
        <v>1</v>
      </c>
      <c r="I228" s="165"/>
      <c r="J228" s="166" t="n">
        <f aca="false">ROUND(I228*H228,2)</f>
        <v>0</v>
      </c>
      <c r="K228" s="162" t="s">
        <v>134</v>
      </c>
      <c r="L228" s="23"/>
      <c r="M228" s="167"/>
      <c r="N228" s="168" t="s">
        <v>39</v>
      </c>
      <c r="O228" s="60"/>
      <c r="P228" s="169" t="n">
        <f aca="false">O228*H228</f>
        <v>0</v>
      </c>
      <c r="Q228" s="169" t="n">
        <v>2E-005</v>
      </c>
      <c r="R228" s="169" t="n">
        <f aca="false">Q228*H228</f>
        <v>2E-005</v>
      </c>
      <c r="S228" s="169" t="n">
        <v>0</v>
      </c>
      <c r="T228" s="170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1" t="s">
        <v>207</v>
      </c>
      <c r="AT228" s="171" t="s">
        <v>130</v>
      </c>
      <c r="AU228" s="171" t="s">
        <v>81</v>
      </c>
      <c r="AY228" s="3" t="s">
        <v>127</v>
      </c>
      <c r="BE228" s="172" t="n">
        <f aca="false">IF(N228="základní",J228,0)</f>
        <v>0</v>
      </c>
      <c r="BF228" s="172" t="n">
        <f aca="false">IF(N228="snížená",J228,0)</f>
        <v>0</v>
      </c>
      <c r="BG228" s="172" t="n">
        <f aca="false">IF(N228="zákl. přenesená",J228,0)</f>
        <v>0</v>
      </c>
      <c r="BH228" s="172" t="n">
        <f aca="false">IF(N228="sníž. přenesená",J228,0)</f>
        <v>0</v>
      </c>
      <c r="BI228" s="172" t="n">
        <f aca="false">IF(N228="nulová",J228,0)</f>
        <v>0</v>
      </c>
      <c r="BJ228" s="3" t="s">
        <v>79</v>
      </c>
      <c r="BK228" s="172" t="n">
        <f aca="false">ROUND(I228*H228,2)</f>
        <v>0</v>
      </c>
      <c r="BL228" s="3" t="s">
        <v>207</v>
      </c>
      <c r="BM228" s="171" t="s">
        <v>356</v>
      </c>
    </row>
    <row r="229" s="27" customFormat="true" ht="24.15" hidden="false" customHeight="true" outlineLevel="0" collapsed="false">
      <c r="A229" s="22"/>
      <c r="B229" s="159"/>
      <c r="C229" s="160" t="s">
        <v>357</v>
      </c>
      <c r="D229" s="160" t="s">
        <v>130</v>
      </c>
      <c r="E229" s="161" t="s">
        <v>358</v>
      </c>
      <c r="F229" s="162" t="s">
        <v>359</v>
      </c>
      <c r="G229" s="163" t="s">
        <v>345</v>
      </c>
      <c r="H229" s="192"/>
      <c r="I229" s="165"/>
      <c r="J229" s="166" t="n">
        <f aca="false">ROUND(I229*H229,2)</f>
        <v>0</v>
      </c>
      <c r="K229" s="162" t="s">
        <v>134</v>
      </c>
      <c r="L229" s="23"/>
      <c r="M229" s="167"/>
      <c r="N229" s="168" t="s">
        <v>39</v>
      </c>
      <c r="O229" s="60"/>
      <c r="P229" s="169" t="n">
        <f aca="false">O229*H229</f>
        <v>0</v>
      </c>
      <c r="Q229" s="169" t="n">
        <v>0</v>
      </c>
      <c r="R229" s="169" t="n">
        <f aca="false">Q229*H229</f>
        <v>0</v>
      </c>
      <c r="S229" s="169" t="n">
        <v>0</v>
      </c>
      <c r="T229" s="170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1" t="s">
        <v>207</v>
      </c>
      <c r="AT229" s="171" t="s">
        <v>130</v>
      </c>
      <c r="AU229" s="171" t="s">
        <v>81</v>
      </c>
      <c r="AY229" s="3" t="s">
        <v>127</v>
      </c>
      <c r="BE229" s="172" t="n">
        <f aca="false">IF(N229="základní",J229,0)</f>
        <v>0</v>
      </c>
      <c r="BF229" s="172" t="n">
        <f aca="false">IF(N229="snížená",J229,0)</f>
        <v>0</v>
      </c>
      <c r="BG229" s="172" t="n">
        <f aca="false">IF(N229="zákl. přenesená",J229,0)</f>
        <v>0</v>
      </c>
      <c r="BH229" s="172" t="n">
        <f aca="false">IF(N229="sníž. přenesená",J229,0)</f>
        <v>0</v>
      </c>
      <c r="BI229" s="172" t="n">
        <f aca="false">IF(N229="nulová",J229,0)</f>
        <v>0</v>
      </c>
      <c r="BJ229" s="3" t="s">
        <v>79</v>
      </c>
      <c r="BK229" s="172" t="n">
        <f aca="false">ROUND(I229*H229,2)</f>
        <v>0</v>
      </c>
      <c r="BL229" s="3" t="s">
        <v>207</v>
      </c>
      <c r="BM229" s="171" t="s">
        <v>360</v>
      </c>
    </row>
    <row r="230" s="145" customFormat="true" ht="22.8" hidden="false" customHeight="true" outlineLevel="0" collapsed="false">
      <c r="B230" s="146"/>
      <c r="D230" s="147" t="s">
        <v>73</v>
      </c>
      <c r="E230" s="157" t="s">
        <v>361</v>
      </c>
      <c r="F230" s="157" t="s">
        <v>362</v>
      </c>
      <c r="I230" s="149"/>
      <c r="J230" s="158" t="n">
        <f aca="false">BK230</f>
        <v>0</v>
      </c>
      <c r="L230" s="146"/>
      <c r="M230" s="151"/>
      <c r="N230" s="152"/>
      <c r="O230" s="152"/>
      <c r="P230" s="153" t="n">
        <f aca="false">SUM(P231:P243)</f>
        <v>0</v>
      </c>
      <c r="Q230" s="152"/>
      <c r="R230" s="153" t="n">
        <f aca="false">SUM(R231:R243)</f>
        <v>0.10833</v>
      </c>
      <c r="S230" s="152"/>
      <c r="T230" s="154" t="n">
        <f aca="false">SUM(T231:T243)</f>
        <v>0.12912</v>
      </c>
      <c r="AR230" s="147" t="s">
        <v>81</v>
      </c>
      <c r="AT230" s="155" t="s">
        <v>73</v>
      </c>
      <c r="AU230" s="155" t="s">
        <v>79</v>
      </c>
      <c r="AY230" s="147" t="s">
        <v>127</v>
      </c>
      <c r="BK230" s="156" t="n">
        <f aca="false">SUM(BK231:BK243)</f>
        <v>0</v>
      </c>
    </row>
    <row r="231" s="27" customFormat="true" ht="16.5" hidden="false" customHeight="true" outlineLevel="0" collapsed="false">
      <c r="A231" s="22"/>
      <c r="B231" s="159"/>
      <c r="C231" s="160" t="s">
        <v>363</v>
      </c>
      <c r="D231" s="160" t="s">
        <v>130</v>
      </c>
      <c r="E231" s="161" t="s">
        <v>364</v>
      </c>
      <c r="F231" s="162" t="s">
        <v>365</v>
      </c>
      <c r="G231" s="163" t="s">
        <v>366</v>
      </c>
      <c r="H231" s="164" t="n">
        <v>3</v>
      </c>
      <c r="I231" s="165"/>
      <c r="J231" s="166" t="n">
        <f aca="false">ROUND(I231*H231,2)</f>
        <v>0</v>
      </c>
      <c r="K231" s="162" t="s">
        <v>134</v>
      </c>
      <c r="L231" s="23"/>
      <c r="M231" s="167"/>
      <c r="N231" s="168" t="s">
        <v>39</v>
      </c>
      <c r="O231" s="60"/>
      <c r="P231" s="169" t="n">
        <f aca="false">O231*H231</f>
        <v>0</v>
      </c>
      <c r="Q231" s="169" t="n">
        <v>0</v>
      </c>
      <c r="R231" s="169" t="n">
        <f aca="false">Q231*H231</f>
        <v>0</v>
      </c>
      <c r="S231" s="169" t="n">
        <v>0.0342</v>
      </c>
      <c r="T231" s="170" t="n">
        <f aca="false">S231*H231</f>
        <v>0.1026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1" t="s">
        <v>207</v>
      </c>
      <c r="AT231" s="171" t="s">
        <v>130</v>
      </c>
      <c r="AU231" s="171" t="s">
        <v>81</v>
      </c>
      <c r="AY231" s="3" t="s">
        <v>127</v>
      </c>
      <c r="BE231" s="172" t="n">
        <f aca="false">IF(N231="základní",J231,0)</f>
        <v>0</v>
      </c>
      <c r="BF231" s="172" t="n">
        <f aca="false">IF(N231="snížená",J231,0)</f>
        <v>0</v>
      </c>
      <c r="BG231" s="172" t="n">
        <f aca="false">IF(N231="zákl. přenesená",J231,0)</f>
        <v>0</v>
      </c>
      <c r="BH231" s="172" t="n">
        <f aca="false">IF(N231="sníž. přenesená",J231,0)</f>
        <v>0</v>
      </c>
      <c r="BI231" s="172" t="n">
        <f aca="false">IF(N231="nulová",J231,0)</f>
        <v>0</v>
      </c>
      <c r="BJ231" s="3" t="s">
        <v>79</v>
      </c>
      <c r="BK231" s="172" t="n">
        <f aca="false">ROUND(I231*H231,2)</f>
        <v>0</v>
      </c>
      <c r="BL231" s="3" t="s">
        <v>207</v>
      </c>
      <c r="BM231" s="171" t="s">
        <v>367</v>
      </c>
    </row>
    <row r="232" s="27" customFormat="true" ht="24.15" hidden="false" customHeight="true" outlineLevel="0" collapsed="false">
      <c r="A232" s="22"/>
      <c r="B232" s="159"/>
      <c r="C232" s="160" t="s">
        <v>368</v>
      </c>
      <c r="D232" s="160" t="s">
        <v>130</v>
      </c>
      <c r="E232" s="161" t="s">
        <v>369</v>
      </c>
      <c r="F232" s="162" t="s">
        <v>370</v>
      </c>
      <c r="G232" s="163" t="s">
        <v>366</v>
      </c>
      <c r="H232" s="164" t="n">
        <v>3</v>
      </c>
      <c r="I232" s="165"/>
      <c r="J232" s="166" t="n">
        <f aca="false">ROUND(I232*H232,2)</f>
        <v>0</v>
      </c>
      <c r="K232" s="162" t="s">
        <v>134</v>
      </c>
      <c r="L232" s="23"/>
      <c r="M232" s="167"/>
      <c r="N232" s="168" t="s">
        <v>39</v>
      </c>
      <c r="O232" s="60"/>
      <c r="P232" s="169" t="n">
        <f aca="false">O232*H232</f>
        <v>0</v>
      </c>
      <c r="Q232" s="169" t="n">
        <v>0.02894</v>
      </c>
      <c r="R232" s="169" t="n">
        <f aca="false">Q232*H232</f>
        <v>0.08682</v>
      </c>
      <c r="S232" s="169" t="n">
        <v>0</v>
      </c>
      <c r="T232" s="170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1" t="s">
        <v>207</v>
      </c>
      <c r="AT232" s="171" t="s">
        <v>130</v>
      </c>
      <c r="AU232" s="171" t="s">
        <v>81</v>
      </c>
      <c r="AY232" s="3" t="s">
        <v>127</v>
      </c>
      <c r="BE232" s="172" t="n">
        <f aca="false">IF(N232="základní",J232,0)</f>
        <v>0</v>
      </c>
      <c r="BF232" s="172" t="n">
        <f aca="false">IF(N232="snížená",J232,0)</f>
        <v>0</v>
      </c>
      <c r="BG232" s="172" t="n">
        <f aca="false">IF(N232="zákl. přenesená",J232,0)</f>
        <v>0</v>
      </c>
      <c r="BH232" s="172" t="n">
        <f aca="false">IF(N232="sníž. přenesená",J232,0)</f>
        <v>0</v>
      </c>
      <c r="BI232" s="172" t="n">
        <f aca="false">IF(N232="nulová",J232,0)</f>
        <v>0</v>
      </c>
      <c r="BJ232" s="3" t="s">
        <v>79</v>
      </c>
      <c r="BK232" s="172" t="n">
        <f aca="false">ROUND(I232*H232,2)</f>
        <v>0</v>
      </c>
      <c r="BL232" s="3" t="s">
        <v>207</v>
      </c>
      <c r="BM232" s="171" t="s">
        <v>371</v>
      </c>
    </row>
    <row r="233" s="27" customFormat="true" ht="16.5" hidden="false" customHeight="true" outlineLevel="0" collapsed="false">
      <c r="A233" s="22"/>
      <c r="B233" s="159"/>
      <c r="C233" s="160" t="s">
        <v>372</v>
      </c>
      <c r="D233" s="160" t="s">
        <v>130</v>
      </c>
      <c r="E233" s="161" t="s">
        <v>373</v>
      </c>
      <c r="F233" s="162" t="s">
        <v>374</v>
      </c>
      <c r="G233" s="163" t="s">
        <v>366</v>
      </c>
      <c r="H233" s="164" t="n">
        <v>1</v>
      </c>
      <c r="I233" s="165"/>
      <c r="J233" s="166" t="n">
        <f aca="false">ROUND(I233*H233,2)</f>
        <v>0</v>
      </c>
      <c r="K233" s="162" t="s">
        <v>134</v>
      </c>
      <c r="L233" s="23"/>
      <c r="M233" s="167"/>
      <c r="N233" s="168" t="s">
        <v>39</v>
      </c>
      <c r="O233" s="60"/>
      <c r="P233" s="169" t="n">
        <f aca="false">O233*H233</f>
        <v>0</v>
      </c>
      <c r="Q233" s="169" t="n">
        <v>0</v>
      </c>
      <c r="R233" s="169" t="n">
        <f aca="false">Q233*H233</f>
        <v>0</v>
      </c>
      <c r="S233" s="169" t="n">
        <v>0.01946</v>
      </c>
      <c r="T233" s="170" t="n">
        <f aca="false">S233*H233</f>
        <v>0.01946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1" t="s">
        <v>207</v>
      </c>
      <c r="AT233" s="171" t="s">
        <v>130</v>
      </c>
      <c r="AU233" s="171" t="s">
        <v>81</v>
      </c>
      <c r="AY233" s="3" t="s">
        <v>127</v>
      </c>
      <c r="BE233" s="172" t="n">
        <f aca="false">IF(N233="základní",J233,0)</f>
        <v>0</v>
      </c>
      <c r="BF233" s="172" t="n">
        <f aca="false">IF(N233="snížená",J233,0)</f>
        <v>0</v>
      </c>
      <c r="BG233" s="172" t="n">
        <f aca="false">IF(N233="zákl. přenesená",J233,0)</f>
        <v>0</v>
      </c>
      <c r="BH233" s="172" t="n">
        <f aca="false">IF(N233="sníž. přenesená",J233,0)</f>
        <v>0</v>
      </c>
      <c r="BI233" s="172" t="n">
        <f aca="false">IF(N233="nulová",J233,0)</f>
        <v>0</v>
      </c>
      <c r="BJ233" s="3" t="s">
        <v>79</v>
      </c>
      <c r="BK233" s="172" t="n">
        <f aca="false">ROUND(I233*H233,2)</f>
        <v>0</v>
      </c>
      <c r="BL233" s="3" t="s">
        <v>207</v>
      </c>
      <c r="BM233" s="171" t="s">
        <v>375</v>
      </c>
    </row>
    <row r="234" s="27" customFormat="true" ht="24.15" hidden="false" customHeight="true" outlineLevel="0" collapsed="false">
      <c r="A234" s="22"/>
      <c r="B234" s="159"/>
      <c r="C234" s="160" t="s">
        <v>376</v>
      </c>
      <c r="D234" s="160" t="s">
        <v>130</v>
      </c>
      <c r="E234" s="161" t="s">
        <v>377</v>
      </c>
      <c r="F234" s="162" t="s">
        <v>378</v>
      </c>
      <c r="G234" s="163" t="s">
        <v>366</v>
      </c>
      <c r="H234" s="164" t="n">
        <v>1</v>
      </c>
      <c r="I234" s="165"/>
      <c r="J234" s="166" t="n">
        <f aca="false">ROUND(I234*H234,2)</f>
        <v>0</v>
      </c>
      <c r="K234" s="162"/>
      <c r="L234" s="23"/>
      <c r="M234" s="167"/>
      <c r="N234" s="168" t="s">
        <v>39</v>
      </c>
      <c r="O234" s="60"/>
      <c r="P234" s="169" t="n">
        <f aca="false">O234*H234</f>
        <v>0</v>
      </c>
      <c r="Q234" s="169" t="n">
        <v>0.01971</v>
      </c>
      <c r="R234" s="169" t="n">
        <f aca="false">Q234*H234</f>
        <v>0.01971</v>
      </c>
      <c r="S234" s="169" t="n">
        <v>0</v>
      </c>
      <c r="T234" s="170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1" t="s">
        <v>207</v>
      </c>
      <c r="AT234" s="171" t="s">
        <v>130</v>
      </c>
      <c r="AU234" s="171" t="s">
        <v>81</v>
      </c>
      <c r="AY234" s="3" t="s">
        <v>127</v>
      </c>
      <c r="BE234" s="172" t="n">
        <f aca="false">IF(N234="základní",J234,0)</f>
        <v>0</v>
      </c>
      <c r="BF234" s="172" t="n">
        <f aca="false">IF(N234="snížená",J234,0)</f>
        <v>0</v>
      </c>
      <c r="BG234" s="172" t="n">
        <f aca="false">IF(N234="zákl. přenesená",J234,0)</f>
        <v>0</v>
      </c>
      <c r="BH234" s="172" t="n">
        <f aca="false">IF(N234="sníž. přenesená",J234,0)</f>
        <v>0</v>
      </c>
      <c r="BI234" s="172" t="n">
        <f aca="false">IF(N234="nulová",J234,0)</f>
        <v>0</v>
      </c>
      <c r="BJ234" s="3" t="s">
        <v>79</v>
      </c>
      <c r="BK234" s="172" t="n">
        <f aca="false">ROUND(I234*H234,2)</f>
        <v>0</v>
      </c>
      <c r="BL234" s="3" t="s">
        <v>207</v>
      </c>
      <c r="BM234" s="171" t="s">
        <v>379</v>
      </c>
    </row>
    <row r="235" s="27" customFormat="true" ht="16.5" hidden="false" customHeight="true" outlineLevel="0" collapsed="false">
      <c r="A235" s="22"/>
      <c r="B235" s="159"/>
      <c r="C235" s="160" t="s">
        <v>380</v>
      </c>
      <c r="D235" s="160" t="s">
        <v>130</v>
      </c>
      <c r="E235" s="161" t="s">
        <v>381</v>
      </c>
      <c r="F235" s="162" t="s">
        <v>382</v>
      </c>
      <c r="G235" s="163" t="s">
        <v>366</v>
      </c>
      <c r="H235" s="164" t="n">
        <v>1</v>
      </c>
      <c r="I235" s="165"/>
      <c r="J235" s="166" t="n">
        <f aca="false">ROUND(I235*H235,2)</f>
        <v>0</v>
      </c>
      <c r="K235" s="162" t="s">
        <v>134</v>
      </c>
      <c r="L235" s="23"/>
      <c r="M235" s="167"/>
      <c r="N235" s="168" t="s">
        <v>39</v>
      </c>
      <c r="O235" s="60"/>
      <c r="P235" s="169" t="n">
        <f aca="false">O235*H235</f>
        <v>0</v>
      </c>
      <c r="Q235" s="169" t="n">
        <v>0</v>
      </c>
      <c r="R235" s="169" t="n">
        <f aca="false">Q235*H235</f>
        <v>0</v>
      </c>
      <c r="S235" s="169" t="n">
        <v>0.00086</v>
      </c>
      <c r="T235" s="170" t="n">
        <f aca="false">S235*H235</f>
        <v>0.00086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1" t="s">
        <v>207</v>
      </c>
      <c r="AT235" s="171" t="s">
        <v>130</v>
      </c>
      <c r="AU235" s="171" t="s">
        <v>81</v>
      </c>
      <c r="AY235" s="3" t="s">
        <v>127</v>
      </c>
      <c r="BE235" s="172" t="n">
        <f aca="false">IF(N235="základní",J235,0)</f>
        <v>0</v>
      </c>
      <c r="BF235" s="172" t="n">
        <f aca="false">IF(N235="snížená",J235,0)</f>
        <v>0</v>
      </c>
      <c r="BG235" s="172" t="n">
        <f aca="false">IF(N235="zákl. přenesená",J235,0)</f>
        <v>0</v>
      </c>
      <c r="BH235" s="172" t="n">
        <f aca="false">IF(N235="sníž. přenesená",J235,0)</f>
        <v>0</v>
      </c>
      <c r="BI235" s="172" t="n">
        <f aca="false">IF(N235="nulová",J235,0)</f>
        <v>0</v>
      </c>
      <c r="BJ235" s="3" t="s">
        <v>79</v>
      </c>
      <c r="BK235" s="172" t="n">
        <f aca="false">ROUND(I235*H235,2)</f>
        <v>0</v>
      </c>
      <c r="BL235" s="3" t="s">
        <v>207</v>
      </c>
      <c r="BM235" s="171" t="s">
        <v>383</v>
      </c>
    </row>
    <row r="236" s="27" customFormat="true" ht="16.5" hidden="false" customHeight="true" outlineLevel="0" collapsed="false">
      <c r="A236" s="22"/>
      <c r="B236" s="159"/>
      <c r="C236" s="160" t="s">
        <v>384</v>
      </c>
      <c r="D236" s="160" t="s">
        <v>130</v>
      </c>
      <c r="E236" s="161" t="s">
        <v>385</v>
      </c>
      <c r="F236" s="162" t="s">
        <v>386</v>
      </c>
      <c r="G236" s="163" t="s">
        <v>366</v>
      </c>
      <c r="H236" s="164" t="n">
        <v>1</v>
      </c>
      <c r="I236" s="165"/>
      <c r="J236" s="166" t="n">
        <f aca="false">ROUND(I236*H236,2)</f>
        <v>0</v>
      </c>
      <c r="K236" s="162" t="s">
        <v>134</v>
      </c>
      <c r="L236" s="23"/>
      <c r="M236" s="167"/>
      <c r="N236" s="168" t="s">
        <v>39</v>
      </c>
      <c r="O236" s="60"/>
      <c r="P236" s="169" t="n">
        <f aca="false">O236*H236</f>
        <v>0</v>
      </c>
      <c r="Q236" s="169" t="n">
        <v>0.0018</v>
      </c>
      <c r="R236" s="169" t="n">
        <f aca="false">Q236*H236</f>
        <v>0.0018</v>
      </c>
      <c r="S236" s="169" t="n">
        <v>0</v>
      </c>
      <c r="T236" s="170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1" t="s">
        <v>207</v>
      </c>
      <c r="AT236" s="171" t="s">
        <v>130</v>
      </c>
      <c r="AU236" s="171" t="s">
        <v>81</v>
      </c>
      <c r="AY236" s="3" t="s">
        <v>127</v>
      </c>
      <c r="BE236" s="172" t="n">
        <f aca="false">IF(N236="základní",J236,0)</f>
        <v>0</v>
      </c>
      <c r="BF236" s="172" t="n">
        <f aca="false">IF(N236="snížená",J236,0)</f>
        <v>0</v>
      </c>
      <c r="BG236" s="172" t="n">
        <f aca="false">IF(N236="zákl. přenesená",J236,0)</f>
        <v>0</v>
      </c>
      <c r="BH236" s="172" t="n">
        <f aca="false">IF(N236="sníž. přenesená",J236,0)</f>
        <v>0</v>
      </c>
      <c r="BI236" s="172" t="n">
        <f aca="false">IF(N236="nulová",J236,0)</f>
        <v>0</v>
      </c>
      <c r="BJ236" s="3" t="s">
        <v>79</v>
      </c>
      <c r="BK236" s="172" t="n">
        <f aca="false">ROUND(I236*H236,2)</f>
        <v>0</v>
      </c>
      <c r="BL236" s="3" t="s">
        <v>207</v>
      </c>
      <c r="BM236" s="171" t="s">
        <v>387</v>
      </c>
    </row>
    <row r="237" s="27" customFormat="true" ht="16.5" hidden="false" customHeight="true" outlineLevel="0" collapsed="false">
      <c r="A237" s="22"/>
      <c r="B237" s="159"/>
      <c r="C237" s="160" t="s">
        <v>388</v>
      </c>
      <c r="D237" s="160" t="s">
        <v>130</v>
      </c>
      <c r="E237" s="161" t="s">
        <v>389</v>
      </c>
      <c r="F237" s="162" t="s">
        <v>390</v>
      </c>
      <c r="G237" s="163" t="s">
        <v>219</v>
      </c>
      <c r="H237" s="164" t="n">
        <v>5</v>
      </c>
      <c r="I237" s="165"/>
      <c r="J237" s="166" t="n">
        <f aca="false">ROUND(I237*H237,2)</f>
        <v>0</v>
      </c>
      <c r="K237" s="162"/>
      <c r="L237" s="23"/>
      <c r="M237" s="167"/>
      <c r="N237" s="168" t="s">
        <v>39</v>
      </c>
      <c r="O237" s="60"/>
      <c r="P237" s="169" t="n">
        <f aca="false">O237*H237</f>
        <v>0</v>
      </c>
      <c r="Q237" s="169" t="n">
        <v>0</v>
      </c>
      <c r="R237" s="169" t="n">
        <f aca="false">Q237*H237</f>
        <v>0</v>
      </c>
      <c r="S237" s="169" t="n">
        <v>0.00124</v>
      </c>
      <c r="T237" s="170" t="n">
        <f aca="false">S237*H237</f>
        <v>0.0062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1" t="s">
        <v>207</v>
      </c>
      <c r="AT237" s="171" t="s">
        <v>130</v>
      </c>
      <c r="AU237" s="171" t="s">
        <v>81</v>
      </c>
      <c r="AY237" s="3" t="s">
        <v>127</v>
      </c>
      <c r="BE237" s="172" t="n">
        <f aca="false">IF(N237="základní",J237,0)</f>
        <v>0</v>
      </c>
      <c r="BF237" s="172" t="n">
        <f aca="false">IF(N237="snížená",J237,0)</f>
        <v>0</v>
      </c>
      <c r="BG237" s="172" t="n">
        <f aca="false">IF(N237="zákl. přenesená",J237,0)</f>
        <v>0</v>
      </c>
      <c r="BH237" s="172" t="n">
        <f aca="false">IF(N237="sníž. přenesená",J237,0)</f>
        <v>0</v>
      </c>
      <c r="BI237" s="172" t="n">
        <f aca="false">IF(N237="nulová",J237,0)</f>
        <v>0</v>
      </c>
      <c r="BJ237" s="3" t="s">
        <v>79</v>
      </c>
      <c r="BK237" s="172" t="n">
        <f aca="false">ROUND(I237*H237,2)</f>
        <v>0</v>
      </c>
      <c r="BL237" s="3" t="s">
        <v>207</v>
      </c>
      <c r="BM237" s="171" t="s">
        <v>391</v>
      </c>
    </row>
    <row r="238" s="173" customFormat="true" ht="12.8" hidden="false" customHeight="false" outlineLevel="0" collapsed="false">
      <c r="B238" s="174"/>
      <c r="D238" s="175" t="s">
        <v>137</v>
      </c>
      <c r="E238" s="176"/>
      <c r="F238" s="177" t="s">
        <v>392</v>
      </c>
      <c r="H238" s="178" t="n">
        <v>2</v>
      </c>
      <c r="I238" s="179"/>
      <c r="L238" s="174"/>
      <c r="M238" s="180"/>
      <c r="N238" s="181"/>
      <c r="O238" s="181"/>
      <c r="P238" s="181"/>
      <c r="Q238" s="181"/>
      <c r="R238" s="181"/>
      <c r="S238" s="181"/>
      <c r="T238" s="182"/>
      <c r="AT238" s="176" t="s">
        <v>137</v>
      </c>
      <c r="AU238" s="176" t="s">
        <v>81</v>
      </c>
      <c r="AV238" s="173" t="s">
        <v>81</v>
      </c>
      <c r="AW238" s="173" t="s">
        <v>31</v>
      </c>
      <c r="AX238" s="173" t="s">
        <v>74</v>
      </c>
      <c r="AY238" s="176" t="s">
        <v>127</v>
      </c>
    </row>
    <row r="239" s="173" customFormat="true" ht="12.8" hidden="false" customHeight="false" outlineLevel="0" collapsed="false">
      <c r="B239" s="174"/>
      <c r="D239" s="175" t="s">
        <v>137</v>
      </c>
      <c r="E239" s="176"/>
      <c r="F239" s="177" t="s">
        <v>393</v>
      </c>
      <c r="H239" s="178" t="n">
        <v>1</v>
      </c>
      <c r="I239" s="179"/>
      <c r="L239" s="174"/>
      <c r="M239" s="180"/>
      <c r="N239" s="181"/>
      <c r="O239" s="181"/>
      <c r="P239" s="181"/>
      <c r="Q239" s="181"/>
      <c r="R239" s="181"/>
      <c r="S239" s="181"/>
      <c r="T239" s="182"/>
      <c r="AT239" s="176" t="s">
        <v>137</v>
      </c>
      <c r="AU239" s="176" t="s">
        <v>81</v>
      </c>
      <c r="AV239" s="173" t="s">
        <v>81</v>
      </c>
      <c r="AW239" s="173" t="s">
        <v>31</v>
      </c>
      <c r="AX239" s="173" t="s">
        <v>74</v>
      </c>
      <c r="AY239" s="176" t="s">
        <v>127</v>
      </c>
    </row>
    <row r="240" s="173" customFormat="true" ht="12.8" hidden="false" customHeight="false" outlineLevel="0" collapsed="false">
      <c r="B240" s="174"/>
      <c r="D240" s="175" t="s">
        <v>137</v>
      </c>
      <c r="E240" s="176"/>
      <c r="F240" s="177" t="s">
        <v>394</v>
      </c>
      <c r="H240" s="178" t="n">
        <v>1</v>
      </c>
      <c r="I240" s="179"/>
      <c r="L240" s="174"/>
      <c r="M240" s="180"/>
      <c r="N240" s="181"/>
      <c r="O240" s="181"/>
      <c r="P240" s="181"/>
      <c r="Q240" s="181"/>
      <c r="R240" s="181"/>
      <c r="S240" s="181"/>
      <c r="T240" s="182"/>
      <c r="AT240" s="176" t="s">
        <v>137</v>
      </c>
      <c r="AU240" s="176" t="s">
        <v>81</v>
      </c>
      <c r="AV240" s="173" t="s">
        <v>81</v>
      </c>
      <c r="AW240" s="173" t="s">
        <v>31</v>
      </c>
      <c r="AX240" s="173" t="s">
        <v>74</v>
      </c>
      <c r="AY240" s="176" t="s">
        <v>127</v>
      </c>
    </row>
    <row r="241" s="173" customFormat="true" ht="12.8" hidden="false" customHeight="false" outlineLevel="0" collapsed="false">
      <c r="B241" s="174"/>
      <c r="D241" s="175" t="s">
        <v>137</v>
      </c>
      <c r="E241" s="176"/>
      <c r="F241" s="177" t="s">
        <v>395</v>
      </c>
      <c r="H241" s="178" t="n">
        <v>1</v>
      </c>
      <c r="I241" s="179"/>
      <c r="L241" s="174"/>
      <c r="M241" s="180"/>
      <c r="N241" s="181"/>
      <c r="O241" s="181"/>
      <c r="P241" s="181"/>
      <c r="Q241" s="181"/>
      <c r="R241" s="181"/>
      <c r="S241" s="181"/>
      <c r="T241" s="182"/>
      <c r="AT241" s="176" t="s">
        <v>137</v>
      </c>
      <c r="AU241" s="176" t="s">
        <v>81</v>
      </c>
      <c r="AV241" s="173" t="s">
        <v>81</v>
      </c>
      <c r="AW241" s="173" t="s">
        <v>31</v>
      </c>
      <c r="AX241" s="173" t="s">
        <v>74</v>
      </c>
      <c r="AY241" s="176" t="s">
        <v>127</v>
      </c>
    </row>
    <row r="242" s="183" customFormat="true" ht="12.8" hidden="false" customHeight="false" outlineLevel="0" collapsed="false">
      <c r="B242" s="184"/>
      <c r="D242" s="175" t="s">
        <v>137</v>
      </c>
      <c r="E242" s="185"/>
      <c r="F242" s="186" t="s">
        <v>151</v>
      </c>
      <c r="H242" s="187" t="n">
        <v>5</v>
      </c>
      <c r="I242" s="188"/>
      <c r="L242" s="184"/>
      <c r="M242" s="189"/>
      <c r="N242" s="190"/>
      <c r="O242" s="190"/>
      <c r="P242" s="190"/>
      <c r="Q242" s="190"/>
      <c r="R242" s="190"/>
      <c r="S242" s="190"/>
      <c r="T242" s="191"/>
      <c r="AT242" s="185" t="s">
        <v>137</v>
      </c>
      <c r="AU242" s="185" t="s">
        <v>81</v>
      </c>
      <c r="AV242" s="183" t="s">
        <v>135</v>
      </c>
      <c r="AW242" s="183" t="s">
        <v>31</v>
      </c>
      <c r="AX242" s="183" t="s">
        <v>79</v>
      </c>
      <c r="AY242" s="185" t="s">
        <v>127</v>
      </c>
    </row>
    <row r="243" s="27" customFormat="true" ht="24.15" hidden="false" customHeight="true" outlineLevel="0" collapsed="false">
      <c r="A243" s="22"/>
      <c r="B243" s="159"/>
      <c r="C243" s="160" t="s">
        <v>396</v>
      </c>
      <c r="D243" s="160" t="s">
        <v>130</v>
      </c>
      <c r="E243" s="161" t="s">
        <v>397</v>
      </c>
      <c r="F243" s="162" t="s">
        <v>398</v>
      </c>
      <c r="G243" s="163" t="s">
        <v>345</v>
      </c>
      <c r="H243" s="192"/>
      <c r="I243" s="165"/>
      <c r="J243" s="166" t="n">
        <f aca="false">ROUND(I243*H243,2)</f>
        <v>0</v>
      </c>
      <c r="K243" s="162" t="s">
        <v>134</v>
      </c>
      <c r="L243" s="23"/>
      <c r="M243" s="167"/>
      <c r="N243" s="168" t="s">
        <v>39</v>
      </c>
      <c r="O243" s="60"/>
      <c r="P243" s="169" t="n">
        <f aca="false">O243*H243</f>
        <v>0</v>
      </c>
      <c r="Q243" s="169" t="n">
        <v>0</v>
      </c>
      <c r="R243" s="169" t="n">
        <f aca="false">Q243*H243</f>
        <v>0</v>
      </c>
      <c r="S243" s="169" t="n">
        <v>0</v>
      </c>
      <c r="T243" s="170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1" t="s">
        <v>207</v>
      </c>
      <c r="AT243" s="171" t="s">
        <v>130</v>
      </c>
      <c r="AU243" s="171" t="s">
        <v>81</v>
      </c>
      <c r="AY243" s="3" t="s">
        <v>127</v>
      </c>
      <c r="BE243" s="172" t="n">
        <f aca="false">IF(N243="základní",J243,0)</f>
        <v>0</v>
      </c>
      <c r="BF243" s="172" t="n">
        <f aca="false">IF(N243="snížená",J243,0)</f>
        <v>0</v>
      </c>
      <c r="BG243" s="172" t="n">
        <f aca="false">IF(N243="zákl. přenesená",J243,0)</f>
        <v>0</v>
      </c>
      <c r="BH243" s="172" t="n">
        <f aca="false">IF(N243="sníž. přenesená",J243,0)</f>
        <v>0</v>
      </c>
      <c r="BI243" s="172" t="n">
        <f aca="false">IF(N243="nulová",J243,0)</f>
        <v>0</v>
      </c>
      <c r="BJ243" s="3" t="s">
        <v>79</v>
      </c>
      <c r="BK243" s="172" t="n">
        <f aca="false">ROUND(I243*H243,2)</f>
        <v>0</v>
      </c>
      <c r="BL243" s="3" t="s">
        <v>207</v>
      </c>
      <c r="BM243" s="171" t="s">
        <v>399</v>
      </c>
    </row>
    <row r="244" s="145" customFormat="true" ht="22.8" hidden="false" customHeight="true" outlineLevel="0" collapsed="false">
      <c r="B244" s="146"/>
      <c r="D244" s="147" t="s">
        <v>73</v>
      </c>
      <c r="E244" s="157" t="s">
        <v>400</v>
      </c>
      <c r="F244" s="157" t="s">
        <v>401</v>
      </c>
      <c r="I244" s="149"/>
      <c r="J244" s="158" t="n">
        <f aca="false">BK244</f>
        <v>0</v>
      </c>
      <c r="L244" s="146"/>
      <c r="M244" s="151"/>
      <c r="N244" s="152"/>
      <c r="O244" s="152"/>
      <c r="P244" s="153" t="n">
        <f aca="false">SUM(P245:P253)</f>
        <v>0</v>
      </c>
      <c r="Q244" s="152"/>
      <c r="R244" s="153" t="n">
        <f aca="false">SUM(R245:R253)</f>
        <v>0.12714</v>
      </c>
      <c r="S244" s="152"/>
      <c r="T244" s="154" t="n">
        <f aca="false">SUM(T245:T253)</f>
        <v>0.0714</v>
      </c>
      <c r="AR244" s="147" t="s">
        <v>81</v>
      </c>
      <c r="AT244" s="155" t="s">
        <v>73</v>
      </c>
      <c r="AU244" s="155" t="s">
        <v>79</v>
      </c>
      <c r="AY244" s="147" t="s">
        <v>127</v>
      </c>
      <c r="BK244" s="156" t="n">
        <f aca="false">SUM(BK245:BK253)</f>
        <v>0</v>
      </c>
    </row>
    <row r="245" s="27" customFormat="true" ht="16.5" hidden="false" customHeight="true" outlineLevel="0" collapsed="false">
      <c r="A245" s="22"/>
      <c r="B245" s="159"/>
      <c r="C245" s="160" t="s">
        <v>402</v>
      </c>
      <c r="D245" s="160" t="s">
        <v>130</v>
      </c>
      <c r="E245" s="161" t="s">
        <v>403</v>
      </c>
      <c r="F245" s="162" t="s">
        <v>404</v>
      </c>
      <c r="G245" s="163" t="s">
        <v>219</v>
      </c>
      <c r="H245" s="164" t="n">
        <v>3</v>
      </c>
      <c r="I245" s="165"/>
      <c r="J245" s="166" t="n">
        <f aca="false">ROUND(I245*H245,2)</f>
        <v>0</v>
      </c>
      <c r="K245" s="162" t="s">
        <v>134</v>
      </c>
      <c r="L245" s="23"/>
      <c r="M245" s="167"/>
      <c r="N245" s="168" t="s">
        <v>39</v>
      </c>
      <c r="O245" s="60"/>
      <c r="P245" s="169" t="n">
        <f aca="false">O245*H245</f>
        <v>0</v>
      </c>
      <c r="Q245" s="169" t="n">
        <v>0</v>
      </c>
      <c r="R245" s="169" t="n">
        <f aca="false">Q245*H245</f>
        <v>0</v>
      </c>
      <c r="S245" s="169" t="n">
        <v>0.0238</v>
      </c>
      <c r="T245" s="170" t="n">
        <f aca="false">S245*H245</f>
        <v>0.0714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1" t="s">
        <v>207</v>
      </c>
      <c r="AT245" s="171" t="s">
        <v>130</v>
      </c>
      <c r="AU245" s="171" t="s">
        <v>81</v>
      </c>
      <c r="AY245" s="3" t="s">
        <v>127</v>
      </c>
      <c r="BE245" s="172" t="n">
        <f aca="false">IF(N245="základní",J245,0)</f>
        <v>0</v>
      </c>
      <c r="BF245" s="172" t="n">
        <f aca="false">IF(N245="snížená",J245,0)</f>
        <v>0</v>
      </c>
      <c r="BG245" s="172" t="n">
        <f aca="false">IF(N245="zákl. přenesená",J245,0)</f>
        <v>0</v>
      </c>
      <c r="BH245" s="172" t="n">
        <f aca="false">IF(N245="sníž. přenesená",J245,0)</f>
        <v>0</v>
      </c>
      <c r="BI245" s="172" t="n">
        <f aca="false">IF(N245="nulová",J245,0)</f>
        <v>0</v>
      </c>
      <c r="BJ245" s="3" t="s">
        <v>79</v>
      </c>
      <c r="BK245" s="172" t="n">
        <f aca="false">ROUND(I245*H245,2)</f>
        <v>0</v>
      </c>
      <c r="BL245" s="3" t="s">
        <v>207</v>
      </c>
      <c r="BM245" s="171" t="s">
        <v>405</v>
      </c>
    </row>
    <row r="246" s="27" customFormat="true" ht="16.5" hidden="false" customHeight="true" outlineLevel="0" collapsed="false">
      <c r="A246" s="22"/>
      <c r="B246" s="159"/>
      <c r="C246" s="160" t="s">
        <v>406</v>
      </c>
      <c r="D246" s="160" t="s">
        <v>130</v>
      </c>
      <c r="E246" s="161" t="s">
        <v>407</v>
      </c>
      <c r="F246" s="162" t="s">
        <v>408</v>
      </c>
      <c r="G246" s="163" t="s">
        <v>219</v>
      </c>
      <c r="H246" s="164" t="n">
        <v>3</v>
      </c>
      <c r="I246" s="165"/>
      <c r="J246" s="166" t="n">
        <f aca="false">ROUND(I246*H246,2)</f>
        <v>0</v>
      </c>
      <c r="K246" s="162"/>
      <c r="L246" s="23"/>
      <c r="M246" s="167"/>
      <c r="N246" s="168" t="s">
        <v>39</v>
      </c>
      <c r="O246" s="60"/>
      <c r="P246" s="169" t="n">
        <f aca="false">O246*H246</f>
        <v>0</v>
      </c>
      <c r="Q246" s="169" t="n">
        <v>0</v>
      </c>
      <c r="R246" s="169" t="n">
        <f aca="false">Q246*H246</f>
        <v>0</v>
      </c>
      <c r="S246" s="169" t="n">
        <v>0</v>
      </c>
      <c r="T246" s="170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1" t="s">
        <v>207</v>
      </c>
      <c r="AT246" s="171" t="s">
        <v>130</v>
      </c>
      <c r="AU246" s="171" t="s">
        <v>81</v>
      </c>
      <c r="AY246" s="3" t="s">
        <v>127</v>
      </c>
      <c r="BE246" s="172" t="n">
        <f aca="false">IF(N246="základní",J246,0)</f>
        <v>0</v>
      </c>
      <c r="BF246" s="172" t="n">
        <f aca="false">IF(N246="snížená",J246,0)</f>
        <v>0</v>
      </c>
      <c r="BG246" s="172" t="n">
        <f aca="false">IF(N246="zákl. přenesená",J246,0)</f>
        <v>0</v>
      </c>
      <c r="BH246" s="172" t="n">
        <f aca="false">IF(N246="sníž. přenesená",J246,0)</f>
        <v>0</v>
      </c>
      <c r="BI246" s="172" t="n">
        <f aca="false">IF(N246="nulová",J246,0)</f>
        <v>0</v>
      </c>
      <c r="BJ246" s="3" t="s">
        <v>79</v>
      </c>
      <c r="BK246" s="172" t="n">
        <f aca="false">ROUND(I246*H246,2)</f>
        <v>0</v>
      </c>
      <c r="BL246" s="3" t="s">
        <v>207</v>
      </c>
      <c r="BM246" s="171" t="s">
        <v>409</v>
      </c>
    </row>
    <row r="247" s="27" customFormat="true" ht="24.15" hidden="false" customHeight="true" outlineLevel="0" collapsed="false">
      <c r="A247" s="22"/>
      <c r="B247" s="159"/>
      <c r="C247" s="160" t="s">
        <v>410</v>
      </c>
      <c r="D247" s="160" t="s">
        <v>130</v>
      </c>
      <c r="E247" s="161" t="s">
        <v>411</v>
      </c>
      <c r="F247" s="162" t="s">
        <v>412</v>
      </c>
      <c r="G247" s="163" t="s">
        <v>219</v>
      </c>
      <c r="H247" s="164" t="n">
        <v>3</v>
      </c>
      <c r="I247" s="165"/>
      <c r="J247" s="166" t="n">
        <f aca="false">ROUND(I247*H247,2)</f>
        <v>0</v>
      </c>
      <c r="K247" s="162"/>
      <c r="L247" s="23"/>
      <c r="M247" s="167"/>
      <c r="N247" s="168" t="s">
        <v>39</v>
      </c>
      <c r="O247" s="60"/>
      <c r="P247" s="169" t="n">
        <f aca="false">O247*H247</f>
        <v>0</v>
      </c>
      <c r="Q247" s="169" t="n">
        <v>0.04238</v>
      </c>
      <c r="R247" s="169" t="n">
        <f aca="false">Q247*H247</f>
        <v>0.12714</v>
      </c>
      <c r="S247" s="169" t="n">
        <v>0</v>
      </c>
      <c r="T247" s="170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1" t="s">
        <v>207</v>
      </c>
      <c r="AT247" s="171" t="s">
        <v>130</v>
      </c>
      <c r="AU247" s="171" t="s">
        <v>81</v>
      </c>
      <c r="AY247" s="3" t="s">
        <v>127</v>
      </c>
      <c r="BE247" s="172" t="n">
        <f aca="false">IF(N247="základní",J247,0)</f>
        <v>0</v>
      </c>
      <c r="BF247" s="172" t="n">
        <f aca="false">IF(N247="snížená",J247,0)</f>
        <v>0</v>
      </c>
      <c r="BG247" s="172" t="n">
        <f aca="false">IF(N247="zákl. přenesená",J247,0)</f>
        <v>0</v>
      </c>
      <c r="BH247" s="172" t="n">
        <f aca="false">IF(N247="sníž. přenesená",J247,0)</f>
        <v>0</v>
      </c>
      <c r="BI247" s="172" t="n">
        <f aca="false">IF(N247="nulová",J247,0)</f>
        <v>0</v>
      </c>
      <c r="BJ247" s="3" t="s">
        <v>79</v>
      </c>
      <c r="BK247" s="172" t="n">
        <f aca="false">ROUND(I247*H247,2)</f>
        <v>0</v>
      </c>
      <c r="BL247" s="3" t="s">
        <v>207</v>
      </c>
      <c r="BM247" s="171" t="s">
        <v>413</v>
      </c>
    </row>
    <row r="248" s="173" customFormat="true" ht="12.8" hidden="false" customHeight="false" outlineLevel="0" collapsed="false">
      <c r="B248" s="174"/>
      <c r="D248" s="175" t="s">
        <v>137</v>
      </c>
      <c r="E248" s="176"/>
      <c r="F248" s="177" t="s">
        <v>128</v>
      </c>
      <c r="H248" s="178" t="n">
        <v>3</v>
      </c>
      <c r="I248" s="179"/>
      <c r="L248" s="174"/>
      <c r="M248" s="180"/>
      <c r="N248" s="181"/>
      <c r="O248" s="181"/>
      <c r="P248" s="181"/>
      <c r="Q248" s="181"/>
      <c r="R248" s="181"/>
      <c r="S248" s="181"/>
      <c r="T248" s="182"/>
      <c r="AT248" s="176" t="s">
        <v>137</v>
      </c>
      <c r="AU248" s="176" t="s">
        <v>81</v>
      </c>
      <c r="AV248" s="173" t="s">
        <v>81</v>
      </c>
      <c r="AW248" s="173" t="s">
        <v>31</v>
      </c>
      <c r="AX248" s="173" t="s">
        <v>79</v>
      </c>
      <c r="AY248" s="176" t="s">
        <v>127</v>
      </c>
    </row>
    <row r="249" s="27" customFormat="true" ht="16.5" hidden="false" customHeight="true" outlineLevel="0" collapsed="false">
      <c r="A249" s="22"/>
      <c r="B249" s="159"/>
      <c r="C249" s="160" t="s">
        <v>414</v>
      </c>
      <c r="D249" s="160" t="s">
        <v>130</v>
      </c>
      <c r="E249" s="161" t="s">
        <v>415</v>
      </c>
      <c r="F249" s="162" t="s">
        <v>416</v>
      </c>
      <c r="G249" s="163" t="s">
        <v>219</v>
      </c>
      <c r="H249" s="164" t="n">
        <v>3</v>
      </c>
      <c r="I249" s="165"/>
      <c r="J249" s="166" t="n">
        <f aca="false">ROUND(I249*H249,2)</f>
        <v>0</v>
      </c>
      <c r="K249" s="162" t="s">
        <v>134</v>
      </c>
      <c r="L249" s="23"/>
      <c r="M249" s="167"/>
      <c r="N249" s="168" t="s">
        <v>39</v>
      </c>
      <c r="O249" s="60"/>
      <c r="P249" s="169" t="n">
        <f aca="false">O249*H249</f>
        <v>0</v>
      </c>
      <c r="Q249" s="169" t="n">
        <v>0</v>
      </c>
      <c r="R249" s="169" t="n">
        <f aca="false">Q249*H249</f>
        <v>0</v>
      </c>
      <c r="S249" s="169" t="n">
        <v>0</v>
      </c>
      <c r="T249" s="170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1" t="s">
        <v>207</v>
      </c>
      <c r="AT249" s="171" t="s">
        <v>130</v>
      </c>
      <c r="AU249" s="171" t="s">
        <v>81</v>
      </c>
      <c r="AY249" s="3" t="s">
        <v>127</v>
      </c>
      <c r="BE249" s="172" t="n">
        <f aca="false">IF(N249="základní",J249,0)</f>
        <v>0</v>
      </c>
      <c r="BF249" s="172" t="n">
        <f aca="false">IF(N249="snížená",J249,0)</f>
        <v>0</v>
      </c>
      <c r="BG249" s="172" t="n">
        <f aca="false">IF(N249="zákl. přenesená",J249,0)</f>
        <v>0</v>
      </c>
      <c r="BH249" s="172" t="n">
        <f aca="false">IF(N249="sníž. přenesená",J249,0)</f>
        <v>0</v>
      </c>
      <c r="BI249" s="172" t="n">
        <f aca="false">IF(N249="nulová",J249,0)</f>
        <v>0</v>
      </c>
      <c r="BJ249" s="3" t="s">
        <v>79</v>
      </c>
      <c r="BK249" s="172" t="n">
        <f aca="false">ROUND(I249*H249,2)</f>
        <v>0</v>
      </c>
      <c r="BL249" s="3" t="s">
        <v>207</v>
      </c>
      <c r="BM249" s="171" t="s">
        <v>417</v>
      </c>
    </row>
    <row r="250" s="27" customFormat="true" ht="16.5" hidden="false" customHeight="true" outlineLevel="0" collapsed="false">
      <c r="A250" s="22"/>
      <c r="B250" s="159"/>
      <c r="C250" s="160" t="s">
        <v>418</v>
      </c>
      <c r="D250" s="160" t="s">
        <v>130</v>
      </c>
      <c r="E250" s="161" t="s">
        <v>419</v>
      </c>
      <c r="F250" s="162" t="s">
        <v>420</v>
      </c>
      <c r="G250" s="163" t="s">
        <v>133</v>
      </c>
      <c r="H250" s="164" t="n">
        <v>90</v>
      </c>
      <c r="I250" s="165"/>
      <c r="J250" s="166" t="n">
        <f aca="false">ROUND(I250*H250,2)</f>
        <v>0</v>
      </c>
      <c r="K250" s="162" t="s">
        <v>134</v>
      </c>
      <c r="L250" s="23"/>
      <c r="M250" s="167"/>
      <c r="N250" s="168" t="s">
        <v>39</v>
      </c>
      <c r="O250" s="60"/>
      <c r="P250" s="169" t="n">
        <f aca="false">O250*H250</f>
        <v>0</v>
      </c>
      <c r="Q250" s="169" t="n">
        <v>0</v>
      </c>
      <c r="R250" s="169" t="n">
        <f aca="false">Q250*H250</f>
        <v>0</v>
      </c>
      <c r="S250" s="169" t="n">
        <v>0</v>
      </c>
      <c r="T250" s="170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1" t="s">
        <v>207</v>
      </c>
      <c r="AT250" s="171" t="s">
        <v>130</v>
      </c>
      <c r="AU250" s="171" t="s">
        <v>81</v>
      </c>
      <c r="AY250" s="3" t="s">
        <v>127</v>
      </c>
      <c r="BE250" s="172" t="n">
        <f aca="false">IF(N250="základní",J250,0)</f>
        <v>0</v>
      </c>
      <c r="BF250" s="172" t="n">
        <f aca="false">IF(N250="snížená",J250,0)</f>
        <v>0</v>
      </c>
      <c r="BG250" s="172" t="n">
        <f aca="false">IF(N250="zákl. přenesená",J250,0)</f>
        <v>0</v>
      </c>
      <c r="BH250" s="172" t="n">
        <f aca="false">IF(N250="sníž. přenesená",J250,0)</f>
        <v>0</v>
      </c>
      <c r="BI250" s="172" t="n">
        <f aca="false">IF(N250="nulová",J250,0)</f>
        <v>0</v>
      </c>
      <c r="BJ250" s="3" t="s">
        <v>79</v>
      </c>
      <c r="BK250" s="172" t="n">
        <f aca="false">ROUND(I250*H250,2)</f>
        <v>0</v>
      </c>
      <c r="BL250" s="3" t="s">
        <v>207</v>
      </c>
      <c r="BM250" s="171" t="s">
        <v>421</v>
      </c>
    </row>
    <row r="251" s="27" customFormat="true" ht="16.5" hidden="false" customHeight="true" outlineLevel="0" collapsed="false">
      <c r="A251" s="22"/>
      <c r="B251" s="159"/>
      <c r="C251" s="160" t="s">
        <v>422</v>
      </c>
      <c r="D251" s="160" t="s">
        <v>130</v>
      </c>
      <c r="E251" s="161" t="s">
        <v>423</v>
      </c>
      <c r="F251" s="162" t="s">
        <v>424</v>
      </c>
      <c r="G251" s="163" t="s">
        <v>133</v>
      </c>
      <c r="H251" s="164" t="n">
        <v>60</v>
      </c>
      <c r="I251" s="165"/>
      <c r="J251" s="166" t="n">
        <f aca="false">ROUND(I251*H251,2)</f>
        <v>0</v>
      </c>
      <c r="K251" s="162" t="s">
        <v>134</v>
      </c>
      <c r="L251" s="23"/>
      <c r="M251" s="167"/>
      <c r="N251" s="168" t="s">
        <v>39</v>
      </c>
      <c r="O251" s="60"/>
      <c r="P251" s="169" t="n">
        <f aca="false">O251*H251</f>
        <v>0</v>
      </c>
      <c r="Q251" s="169" t="n">
        <v>0</v>
      </c>
      <c r="R251" s="169" t="n">
        <f aca="false">Q251*H251</f>
        <v>0</v>
      </c>
      <c r="S251" s="169" t="n">
        <v>0</v>
      </c>
      <c r="T251" s="170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1" t="s">
        <v>207</v>
      </c>
      <c r="AT251" s="171" t="s">
        <v>130</v>
      </c>
      <c r="AU251" s="171" t="s">
        <v>81</v>
      </c>
      <c r="AY251" s="3" t="s">
        <v>127</v>
      </c>
      <c r="BE251" s="172" t="n">
        <f aca="false">IF(N251="základní",J251,0)</f>
        <v>0</v>
      </c>
      <c r="BF251" s="172" t="n">
        <f aca="false">IF(N251="snížená",J251,0)</f>
        <v>0</v>
      </c>
      <c r="BG251" s="172" t="n">
        <f aca="false">IF(N251="zákl. přenesená",J251,0)</f>
        <v>0</v>
      </c>
      <c r="BH251" s="172" t="n">
        <f aca="false">IF(N251="sníž. přenesená",J251,0)</f>
        <v>0</v>
      </c>
      <c r="BI251" s="172" t="n">
        <f aca="false">IF(N251="nulová",J251,0)</f>
        <v>0</v>
      </c>
      <c r="BJ251" s="3" t="s">
        <v>79</v>
      </c>
      <c r="BK251" s="172" t="n">
        <f aca="false">ROUND(I251*H251,2)</f>
        <v>0</v>
      </c>
      <c r="BL251" s="3" t="s">
        <v>207</v>
      </c>
      <c r="BM251" s="171" t="s">
        <v>425</v>
      </c>
    </row>
    <row r="252" s="27" customFormat="true" ht="33" hidden="false" customHeight="true" outlineLevel="0" collapsed="false">
      <c r="A252" s="22"/>
      <c r="B252" s="159"/>
      <c r="C252" s="160" t="s">
        <v>426</v>
      </c>
      <c r="D252" s="160" t="s">
        <v>130</v>
      </c>
      <c r="E252" s="161" t="s">
        <v>427</v>
      </c>
      <c r="F252" s="162" t="s">
        <v>428</v>
      </c>
      <c r="G252" s="163" t="s">
        <v>312</v>
      </c>
      <c r="H252" s="164" t="n">
        <v>0.12</v>
      </c>
      <c r="I252" s="165"/>
      <c r="J252" s="166" t="n">
        <f aca="false">ROUND(I252*H252,2)</f>
        <v>0</v>
      </c>
      <c r="K252" s="162"/>
      <c r="L252" s="23"/>
      <c r="M252" s="167"/>
      <c r="N252" s="168" t="s">
        <v>39</v>
      </c>
      <c r="O252" s="60"/>
      <c r="P252" s="169" t="n">
        <f aca="false">O252*H252</f>
        <v>0</v>
      </c>
      <c r="Q252" s="169" t="n">
        <v>0</v>
      </c>
      <c r="R252" s="169" t="n">
        <f aca="false">Q252*H252</f>
        <v>0</v>
      </c>
      <c r="S252" s="169" t="n">
        <v>0</v>
      </c>
      <c r="T252" s="170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1" t="s">
        <v>207</v>
      </c>
      <c r="AT252" s="171" t="s">
        <v>130</v>
      </c>
      <c r="AU252" s="171" t="s">
        <v>81</v>
      </c>
      <c r="AY252" s="3" t="s">
        <v>127</v>
      </c>
      <c r="BE252" s="172" t="n">
        <f aca="false">IF(N252="základní",J252,0)</f>
        <v>0</v>
      </c>
      <c r="BF252" s="172" t="n">
        <f aca="false">IF(N252="snížená",J252,0)</f>
        <v>0</v>
      </c>
      <c r="BG252" s="172" t="n">
        <f aca="false">IF(N252="zákl. přenesená",J252,0)</f>
        <v>0</v>
      </c>
      <c r="BH252" s="172" t="n">
        <f aca="false">IF(N252="sníž. přenesená",J252,0)</f>
        <v>0</v>
      </c>
      <c r="BI252" s="172" t="n">
        <f aca="false">IF(N252="nulová",J252,0)</f>
        <v>0</v>
      </c>
      <c r="BJ252" s="3" t="s">
        <v>79</v>
      </c>
      <c r="BK252" s="172" t="n">
        <f aca="false">ROUND(I252*H252,2)</f>
        <v>0</v>
      </c>
      <c r="BL252" s="3" t="s">
        <v>207</v>
      </c>
      <c r="BM252" s="171" t="s">
        <v>429</v>
      </c>
    </row>
    <row r="253" s="27" customFormat="true" ht="24.15" hidden="false" customHeight="true" outlineLevel="0" collapsed="false">
      <c r="A253" s="22"/>
      <c r="B253" s="159"/>
      <c r="C253" s="160" t="s">
        <v>430</v>
      </c>
      <c r="D253" s="160" t="s">
        <v>130</v>
      </c>
      <c r="E253" s="161" t="s">
        <v>431</v>
      </c>
      <c r="F253" s="162" t="s">
        <v>432</v>
      </c>
      <c r="G253" s="163" t="s">
        <v>345</v>
      </c>
      <c r="H253" s="192"/>
      <c r="I253" s="165"/>
      <c r="J253" s="166" t="n">
        <f aca="false">ROUND(I253*H253,2)</f>
        <v>0</v>
      </c>
      <c r="K253" s="162" t="s">
        <v>134</v>
      </c>
      <c r="L253" s="23"/>
      <c r="M253" s="167"/>
      <c r="N253" s="168" t="s">
        <v>39</v>
      </c>
      <c r="O253" s="60"/>
      <c r="P253" s="169" t="n">
        <f aca="false">O253*H253</f>
        <v>0</v>
      </c>
      <c r="Q253" s="169" t="n">
        <v>0</v>
      </c>
      <c r="R253" s="169" t="n">
        <f aca="false">Q253*H253</f>
        <v>0</v>
      </c>
      <c r="S253" s="169" t="n">
        <v>0</v>
      </c>
      <c r="T253" s="170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1" t="s">
        <v>207</v>
      </c>
      <c r="AT253" s="171" t="s">
        <v>130</v>
      </c>
      <c r="AU253" s="171" t="s">
        <v>81</v>
      </c>
      <c r="AY253" s="3" t="s">
        <v>127</v>
      </c>
      <c r="BE253" s="172" t="n">
        <f aca="false">IF(N253="základní",J253,0)</f>
        <v>0</v>
      </c>
      <c r="BF253" s="172" t="n">
        <f aca="false">IF(N253="snížená",J253,0)</f>
        <v>0</v>
      </c>
      <c r="BG253" s="172" t="n">
        <f aca="false">IF(N253="zákl. přenesená",J253,0)</f>
        <v>0</v>
      </c>
      <c r="BH253" s="172" t="n">
        <f aca="false">IF(N253="sníž. přenesená",J253,0)</f>
        <v>0</v>
      </c>
      <c r="BI253" s="172" t="n">
        <f aca="false">IF(N253="nulová",J253,0)</f>
        <v>0</v>
      </c>
      <c r="BJ253" s="3" t="s">
        <v>79</v>
      </c>
      <c r="BK253" s="172" t="n">
        <f aca="false">ROUND(I253*H253,2)</f>
        <v>0</v>
      </c>
      <c r="BL253" s="3" t="s">
        <v>207</v>
      </c>
      <c r="BM253" s="171" t="s">
        <v>433</v>
      </c>
    </row>
    <row r="254" s="145" customFormat="true" ht="22.8" hidden="false" customHeight="true" outlineLevel="0" collapsed="false">
      <c r="B254" s="146"/>
      <c r="D254" s="147" t="s">
        <v>73</v>
      </c>
      <c r="E254" s="157" t="s">
        <v>434</v>
      </c>
      <c r="F254" s="157" t="s">
        <v>435</v>
      </c>
      <c r="I254" s="149"/>
      <c r="J254" s="158" t="n">
        <f aca="false">BK254</f>
        <v>0</v>
      </c>
      <c r="L254" s="146"/>
      <c r="M254" s="151"/>
      <c r="N254" s="152"/>
      <c r="O254" s="152"/>
      <c r="P254" s="153" t="n">
        <f aca="false">SUM(P255:P278)</f>
        <v>0</v>
      </c>
      <c r="Q254" s="152"/>
      <c r="R254" s="153" t="n">
        <f aca="false">SUM(R255:R278)</f>
        <v>0.03108</v>
      </c>
      <c r="S254" s="152"/>
      <c r="T254" s="154" t="n">
        <f aca="false">SUM(T255:T278)</f>
        <v>0.0032</v>
      </c>
      <c r="AR254" s="147" t="s">
        <v>81</v>
      </c>
      <c r="AT254" s="155" t="s">
        <v>73</v>
      </c>
      <c r="AU254" s="155" t="s">
        <v>79</v>
      </c>
      <c r="AY254" s="147" t="s">
        <v>127</v>
      </c>
      <c r="BK254" s="156" t="n">
        <f aca="false">SUM(BK255:BK278)</f>
        <v>0</v>
      </c>
    </row>
    <row r="255" s="27" customFormat="true" ht="16.5" hidden="false" customHeight="true" outlineLevel="0" collapsed="false">
      <c r="A255" s="22"/>
      <c r="B255" s="159"/>
      <c r="C255" s="160" t="s">
        <v>436</v>
      </c>
      <c r="D255" s="160" t="s">
        <v>130</v>
      </c>
      <c r="E255" s="161" t="s">
        <v>437</v>
      </c>
      <c r="F255" s="162" t="s">
        <v>438</v>
      </c>
      <c r="G255" s="163" t="s">
        <v>219</v>
      </c>
      <c r="H255" s="164" t="n">
        <v>10</v>
      </c>
      <c r="I255" s="165"/>
      <c r="J255" s="166" t="n">
        <f aca="false">ROUND(I255*H255,2)</f>
        <v>0</v>
      </c>
      <c r="K255" s="162" t="s">
        <v>134</v>
      </c>
      <c r="L255" s="23"/>
      <c r="M255" s="167"/>
      <c r="N255" s="168" t="s">
        <v>39</v>
      </c>
      <c r="O255" s="60"/>
      <c r="P255" s="169" t="n">
        <f aca="false">O255*H255</f>
        <v>0</v>
      </c>
      <c r="Q255" s="169" t="n">
        <v>0</v>
      </c>
      <c r="R255" s="169" t="n">
        <f aca="false">Q255*H255</f>
        <v>0</v>
      </c>
      <c r="S255" s="169" t="n">
        <v>0</v>
      </c>
      <c r="T255" s="170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1" t="s">
        <v>207</v>
      </c>
      <c r="AT255" s="171" t="s">
        <v>130</v>
      </c>
      <c r="AU255" s="171" t="s">
        <v>81</v>
      </c>
      <c r="AY255" s="3" t="s">
        <v>127</v>
      </c>
      <c r="BE255" s="172" t="n">
        <f aca="false">IF(N255="základní",J255,0)</f>
        <v>0</v>
      </c>
      <c r="BF255" s="172" t="n">
        <f aca="false">IF(N255="snížená",J255,0)</f>
        <v>0</v>
      </c>
      <c r="BG255" s="172" t="n">
        <f aca="false">IF(N255="zákl. přenesená",J255,0)</f>
        <v>0</v>
      </c>
      <c r="BH255" s="172" t="n">
        <f aca="false">IF(N255="sníž. přenesená",J255,0)</f>
        <v>0</v>
      </c>
      <c r="BI255" s="172" t="n">
        <f aca="false">IF(N255="nulová",J255,0)</f>
        <v>0</v>
      </c>
      <c r="BJ255" s="3" t="s">
        <v>79</v>
      </c>
      <c r="BK255" s="172" t="n">
        <f aca="false">ROUND(I255*H255,2)</f>
        <v>0</v>
      </c>
      <c r="BL255" s="3" t="s">
        <v>207</v>
      </c>
      <c r="BM255" s="171" t="s">
        <v>439</v>
      </c>
    </row>
    <row r="256" s="27" customFormat="true" ht="21.75" hidden="false" customHeight="true" outlineLevel="0" collapsed="false">
      <c r="A256" s="22"/>
      <c r="B256" s="159"/>
      <c r="C256" s="193" t="s">
        <v>440</v>
      </c>
      <c r="D256" s="193" t="s">
        <v>441</v>
      </c>
      <c r="E256" s="194" t="s">
        <v>442</v>
      </c>
      <c r="F256" s="195" t="s">
        <v>443</v>
      </c>
      <c r="G256" s="196" t="s">
        <v>219</v>
      </c>
      <c r="H256" s="197" t="n">
        <v>10</v>
      </c>
      <c r="I256" s="198"/>
      <c r="J256" s="199" t="n">
        <f aca="false">ROUND(I256*H256,2)</f>
        <v>0</v>
      </c>
      <c r="K256" s="195" t="s">
        <v>134</v>
      </c>
      <c r="L256" s="200"/>
      <c r="M256" s="201"/>
      <c r="N256" s="202" t="s">
        <v>39</v>
      </c>
      <c r="O256" s="60"/>
      <c r="P256" s="169" t="n">
        <f aca="false">O256*H256</f>
        <v>0</v>
      </c>
      <c r="Q256" s="169" t="n">
        <v>4E-005</v>
      </c>
      <c r="R256" s="169" t="n">
        <f aca="false">Q256*H256</f>
        <v>0.0004</v>
      </c>
      <c r="S256" s="169" t="n">
        <v>0</v>
      </c>
      <c r="T256" s="170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1" t="s">
        <v>277</v>
      </c>
      <c r="AT256" s="171" t="s">
        <v>441</v>
      </c>
      <c r="AU256" s="171" t="s">
        <v>81</v>
      </c>
      <c r="AY256" s="3" t="s">
        <v>127</v>
      </c>
      <c r="BE256" s="172" t="n">
        <f aca="false">IF(N256="základní",J256,0)</f>
        <v>0</v>
      </c>
      <c r="BF256" s="172" t="n">
        <f aca="false">IF(N256="snížená",J256,0)</f>
        <v>0</v>
      </c>
      <c r="BG256" s="172" t="n">
        <f aca="false">IF(N256="zákl. přenesená",J256,0)</f>
        <v>0</v>
      </c>
      <c r="BH256" s="172" t="n">
        <f aca="false">IF(N256="sníž. přenesená",J256,0)</f>
        <v>0</v>
      </c>
      <c r="BI256" s="172" t="n">
        <f aca="false">IF(N256="nulová",J256,0)</f>
        <v>0</v>
      </c>
      <c r="BJ256" s="3" t="s">
        <v>79</v>
      </c>
      <c r="BK256" s="172" t="n">
        <f aca="false">ROUND(I256*H256,2)</f>
        <v>0</v>
      </c>
      <c r="BL256" s="3" t="s">
        <v>207</v>
      </c>
      <c r="BM256" s="171" t="s">
        <v>444</v>
      </c>
    </row>
    <row r="257" s="27" customFormat="true" ht="24.15" hidden="false" customHeight="true" outlineLevel="0" collapsed="false">
      <c r="A257" s="22"/>
      <c r="B257" s="159"/>
      <c r="C257" s="160" t="s">
        <v>445</v>
      </c>
      <c r="D257" s="160" t="s">
        <v>130</v>
      </c>
      <c r="E257" s="161" t="s">
        <v>446</v>
      </c>
      <c r="F257" s="162" t="s">
        <v>447</v>
      </c>
      <c r="G257" s="163" t="s">
        <v>141</v>
      </c>
      <c r="H257" s="164" t="n">
        <v>210</v>
      </c>
      <c r="I257" s="165"/>
      <c r="J257" s="166" t="n">
        <f aca="false">ROUND(I257*H257,2)</f>
        <v>0</v>
      </c>
      <c r="K257" s="162" t="s">
        <v>134</v>
      </c>
      <c r="L257" s="23"/>
      <c r="M257" s="167"/>
      <c r="N257" s="168" t="s">
        <v>39</v>
      </c>
      <c r="O257" s="60"/>
      <c r="P257" s="169" t="n">
        <f aca="false">O257*H257</f>
        <v>0</v>
      </c>
      <c r="Q257" s="169" t="n">
        <v>0</v>
      </c>
      <c r="R257" s="169" t="n">
        <f aca="false">Q257*H257</f>
        <v>0</v>
      </c>
      <c r="S257" s="169" t="n">
        <v>0</v>
      </c>
      <c r="T257" s="170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1" t="s">
        <v>207</v>
      </c>
      <c r="AT257" s="171" t="s">
        <v>130</v>
      </c>
      <c r="AU257" s="171" t="s">
        <v>81</v>
      </c>
      <c r="AY257" s="3" t="s">
        <v>127</v>
      </c>
      <c r="BE257" s="172" t="n">
        <f aca="false">IF(N257="základní",J257,0)</f>
        <v>0</v>
      </c>
      <c r="BF257" s="172" t="n">
        <f aca="false">IF(N257="snížená",J257,0)</f>
        <v>0</v>
      </c>
      <c r="BG257" s="172" t="n">
        <f aca="false">IF(N257="zákl. přenesená",J257,0)</f>
        <v>0</v>
      </c>
      <c r="BH257" s="172" t="n">
        <f aca="false">IF(N257="sníž. přenesená",J257,0)</f>
        <v>0</v>
      </c>
      <c r="BI257" s="172" t="n">
        <f aca="false">IF(N257="nulová",J257,0)</f>
        <v>0</v>
      </c>
      <c r="BJ257" s="3" t="s">
        <v>79</v>
      </c>
      <c r="BK257" s="172" t="n">
        <f aca="false">ROUND(I257*H257,2)</f>
        <v>0</v>
      </c>
      <c r="BL257" s="3" t="s">
        <v>207</v>
      </c>
      <c r="BM257" s="171" t="s">
        <v>448</v>
      </c>
    </row>
    <row r="258" s="27" customFormat="true" ht="24.15" hidden="false" customHeight="true" outlineLevel="0" collapsed="false">
      <c r="A258" s="22"/>
      <c r="B258" s="159"/>
      <c r="C258" s="193" t="s">
        <v>449</v>
      </c>
      <c r="D258" s="193" t="s">
        <v>441</v>
      </c>
      <c r="E258" s="194" t="s">
        <v>450</v>
      </c>
      <c r="F258" s="195" t="s">
        <v>451</v>
      </c>
      <c r="G258" s="196" t="s">
        <v>141</v>
      </c>
      <c r="H258" s="197" t="n">
        <v>110</v>
      </c>
      <c r="I258" s="198"/>
      <c r="J258" s="199" t="n">
        <f aca="false">ROUND(I258*H258,2)</f>
        <v>0</v>
      </c>
      <c r="K258" s="195" t="s">
        <v>134</v>
      </c>
      <c r="L258" s="200"/>
      <c r="M258" s="201"/>
      <c r="N258" s="202" t="s">
        <v>39</v>
      </c>
      <c r="O258" s="60"/>
      <c r="P258" s="169" t="n">
        <f aca="false">O258*H258</f>
        <v>0</v>
      </c>
      <c r="Q258" s="169" t="n">
        <v>0.00012</v>
      </c>
      <c r="R258" s="169" t="n">
        <f aca="false">Q258*H258</f>
        <v>0.0132</v>
      </c>
      <c r="S258" s="169" t="n">
        <v>0</v>
      </c>
      <c r="T258" s="170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1" t="s">
        <v>277</v>
      </c>
      <c r="AT258" s="171" t="s">
        <v>441</v>
      </c>
      <c r="AU258" s="171" t="s">
        <v>81</v>
      </c>
      <c r="AY258" s="3" t="s">
        <v>127</v>
      </c>
      <c r="BE258" s="172" t="n">
        <f aca="false">IF(N258="základní",J258,0)</f>
        <v>0</v>
      </c>
      <c r="BF258" s="172" t="n">
        <f aca="false">IF(N258="snížená",J258,0)</f>
        <v>0</v>
      </c>
      <c r="BG258" s="172" t="n">
        <f aca="false">IF(N258="zákl. přenesená",J258,0)</f>
        <v>0</v>
      </c>
      <c r="BH258" s="172" t="n">
        <f aca="false">IF(N258="sníž. přenesená",J258,0)</f>
        <v>0</v>
      </c>
      <c r="BI258" s="172" t="n">
        <f aca="false">IF(N258="nulová",J258,0)</f>
        <v>0</v>
      </c>
      <c r="BJ258" s="3" t="s">
        <v>79</v>
      </c>
      <c r="BK258" s="172" t="n">
        <f aca="false">ROUND(I258*H258,2)</f>
        <v>0</v>
      </c>
      <c r="BL258" s="3" t="s">
        <v>207</v>
      </c>
      <c r="BM258" s="171" t="s">
        <v>452</v>
      </c>
    </row>
    <row r="259" s="173" customFormat="true" ht="12.8" hidden="false" customHeight="false" outlineLevel="0" collapsed="false">
      <c r="B259" s="174"/>
      <c r="D259" s="175" t="s">
        <v>137</v>
      </c>
      <c r="F259" s="177" t="s">
        <v>453</v>
      </c>
      <c r="H259" s="178" t="n">
        <v>110</v>
      </c>
      <c r="I259" s="179"/>
      <c r="L259" s="174"/>
      <c r="M259" s="180"/>
      <c r="N259" s="181"/>
      <c r="O259" s="181"/>
      <c r="P259" s="181"/>
      <c r="Q259" s="181"/>
      <c r="R259" s="181"/>
      <c r="S259" s="181"/>
      <c r="T259" s="182"/>
      <c r="AT259" s="176" t="s">
        <v>137</v>
      </c>
      <c r="AU259" s="176" t="s">
        <v>81</v>
      </c>
      <c r="AV259" s="173" t="s">
        <v>81</v>
      </c>
      <c r="AW259" s="173" t="s">
        <v>2</v>
      </c>
      <c r="AX259" s="173" t="s">
        <v>79</v>
      </c>
      <c r="AY259" s="176" t="s">
        <v>127</v>
      </c>
    </row>
    <row r="260" s="27" customFormat="true" ht="24.15" hidden="false" customHeight="true" outlineLevel="0" collapsed="false">
      <c r="A260" s="22"/>
      <c r="B260" s="159"/>
      <c r="C260" s="193" t="s">
        <v>454</v>
      </c>
      <c r="D260" s="193" t="s">
        <v>441</v>
      </c>
      <c r="E260" s="194" t="s">
        <v>455</v>
      </c>
      <c r="F260" s="195" t="s">
        <v>456</v>
      </c>
      <c r="G260" s="196" t="s">
        <v>141</v>
      </c>
      <c r="H260" s="197" t="n">
        <v>99.9999999999999</v>
      </c>
      <c r="I260" s="198"/>
      <c r="J260" s="199" t="n">
        <f aca="false">ROUND(I260*H260,2)</f>
        <v>0</v>
      </c>
      <c r="K260" s="195" t="s">
        <v>134</v>
      </c>
      <c r="L260" s="200"/>
      <c r="M260" s="201"/>
      <c r="N260" s="202" t="s">
        <v>39</v>
      </c>
      <c r="O260" s="60"/>
      <c r="P260" s="169" t="n">
        <f aca="false">O260*H260</f>
        <v>0</v>
      </c>
      <c r="Q260" s="169" t="n">
        <v>0.00017</v>
      </c>
      <c r="R260" s="169" t="n">
        <f aca="false">Q260*H260</f>
        <v>0.017</v>
      </c>
      <c r="S260" s="169" t="n">
        <v>0</v>
      </c>
      <c r="T260" s="170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1" t="s">
        <v>277</v>
      </c>
      <c r="AT260" s="171" t="s">
        <v>441</v>
      </c>
      <c r="AU260" s="171" t="s">
        <v>81</v>
      </c>
      <c r="AY260" s="3" t="s">
        <v>127</v>
      </c>
      <c r="BE260" s="172" t="n">
        <f aca="false">IF(N260="základní",J260,0)</f>
        <v>0</v>
      </c>
      <c r="BF260" s="172" t="n">
        <f aca="false">IF(N260="snížená",J260,0)</f>
        <v>0</v>
      </c>
      <c r="BG260" s="172" t="n">
        <f aca="false">IF(N260="zákl. přenesená",J260,0)</f>
        <v>0</v>
      </c>
      <c r="BH260" s="172" t="n">
        <f aca="false">IF(N260="sníž. přenesená",J260,0)</f>
        <v>0</v>
      </c>
      <c r="BI260" s="172" t="n">
        <f aca="false">IF(N260="nulová",J260,0)</f>
        <v>0</v>
      </c>
      <c r="BJ260" s="3" t="s">
        <v>79</v>
      </c>
      <c r="BK260" s="172" t="n">
        <f aca="false">ROUND(I260*H260,2)</f>
        <v>0</v>
      </c>
      <c r="BL260" s="3" t="s">
        <v>207</v>
      </c>
      <c r="BM260" s="171" t="s">
        <v>457</v>
      </c>
    </row>
    <row r="261" s="173" customFormat="true" ht="12.8" hidden="false" customHeight="false" outlineLevel="0" collapsed="false">
      <c r="B261" s="174"/>
      <c r="D261" s="175" t="s">
        <v>137</v>
      </c>
      <c r="F261" s="177" t="s">
        <v>458</v>
      </c>
      <c r="H261" s="178" t="n">
        <v>99.9999999999999</v>
      </c>
      <c r="I261" s="179"/>
      <c r="L261" s="174"/>
      <c r="M261" s="180"/>
      <c r="N261" s="181"/>
      <c r="O261" s="181"/>
      <c r="P261" s="181"/>
      <c r="Q261" s="181"/>
      <c r="R261" s="181"/>
      <c r="S261" s="181"/>
      <c r="T261" s="182"/>
      <c r="AT261" s="176" t="s">
        <v>137</v>
      </c>
      <c r="AU261" s="176" t="s">
        <v>81</v>
      </c>
      <c r="AV261" s="173" t="s">
        <v>81</v>
      </c>
      <c r="AW261" s="173" t="s">
        <v>2</v>
      </c>
      <c r="AX261" s="173" t="s">
        <v>79</v>
      </c>
      <c r="AY261" s="176" t="s">
        <v>127</v>
      </c>
    </row>
    <row r="262" s="27" customFormat="true" ht="24.15" hidden="false" customHeight="true" outlineLevel="0" collapsed="false">
      <c r="A262" s="22"/>
      <c r="B262" s="159"/>
      <c r="C262" s="160" t="s">
        <v>459</v>
      </c>
      <c r="D262" s="160" t="s">
        <v>130</v>
      </c>
      <c r="E262" s="161" t="s">
        <v>460</v>
      </c>
      <c r="F262" s="162" t="s">
        <v>461</v>
      </c>
      <c r="G262" s="163" t="s">
        <v>219</v>
      </c>
      <c r="H262" s="164" t="n">
        <v>50</v>
      </c>
      <c r="I262" s="165"/>
      <c r="J262" s="166" t="n">
        <f aca="false">ROUND(I262*H262,2)</f>
        <v>0</v>
      </c>
      <c r="K262" s="162" t="s">
        <v>134</v>
      </c>
      <c r="L262" s="23"/>
      <c r="M262" s="167"/>
      <c r="N262" s="168" t="s">
        <v>39</v>
      </c>
      <c r="O262" s="60"/>
      <c r="P262" s="169" t="n">
        <f aca="false">O262*H262</f>
        <v>0</v>
      </c>
      <c r="Q262" s="169" t="n">
        <v>0</v>
      </c>
      <c r="R262" s="169" t="n">
        <f aca="false">Q262*H262</f>
        <v>0</v>
      </c>
      <c r="S262" s="169" t="n">
        <v>0</v>
      </c>
      <c r="T262" s="170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1" t="s">
        <v>207</v>
      </c>
      <c r="AT262" s="171" t="s">
        <v>130</v>
      </c>
      <c r="AU262" s="171" t="s">
        <v>81</v>
      </c>
      <c r="AY262" s="3" t="s">
        <v>127</v>
      </c>
      <c r="BE262" s="172" t="n">
        <f aca="false">IF(N262="základní",J262,0)</f>
        <v>0</v>
      </c>
      <c r="BF262" s="172" t="n">
        <f aca="false">IF(N262="snížená",J262,0)</f>
        <v>0</v>
      </c>
      <c r="BG262" s="172" t="n">
        <f aca="false">IF(N262="zákl. přenesená",J262,0)</f>
        <v>0</v>
      </c>
      <c r="BH262" s="172" t="n">
        <f aca="false">IF(N262="sníž. přenesená",J262,0)</f>
        <v>0</v>
      </c>
      <c r="BI262" s="172" t="n">
        <f aca="false">IF(N262="nulová",J262,0)</f>
        <v>0</v>
      </c>
      <c r="BJ262" s="3" t="s">
        <v>79</v>
      </c>
      <c r="BK262" s="172" t="n">
        <f aca="false">ROUND(I262*H262,2)</f>
        <v>0</v>
      </c>
      <c r="BL262" s="3" t="s">
        <v>207</v>
      </c>
      <c r="BM262" s="171" t="s">
        <v>462</v>
      </c>
    </row>
    <row r="263" s="27" customFormat="true" ht="24.15" hidden="false" customHeight="true" outlineLevel="0" collapsed="false">
      <c r="A263" s="22"/>
      <c r="B263" s="159"/>
      <c r="C263" s="160" t="s">
        <v>463</v>
      </c>
      <c r="D263" s="160" t="s">
        <v>130</v>
      </c>
      <c r="E263" s="161" t="s">
        <v>464</v>
      </c>
      <c r="F263" s="162" t="s">
        <v>465</v>
      </c>
      <c r="G263" s="163" t="s">
        <v>219</v>
      </c>
      <c r="H263" s="164" t="n">
        <v>4</v>
      </c>
      <c r="I263" s="165"/>
      <c r="J263" s="166" t="n">
        <f aca="false">ROUND(I263*H263,2)</f>
        <v>0</v>
      </c>
      <c r="K263" s="162" t="s">
        <v>134</v>
      </c>
      <c r="L263" s="23"/>
      <c r="M263" s="167"/>
      <c r="N263" s="168" t="s">
        <v>39</v>
      </c>
      <c r="O263" s="60"/>
      <c r="P263" s="169" t="n">
        <f aca="false">O263*H263</f>
        <v>0</v>
      </c>
      <c r="Q263" s="169" t="n">
        <v>0</v>
      </c>
      <c r="R263" s="169" t="n">
        <f aca="false">Q263*H263</f>
        <v>0</v>
      </c>
      <c r="S263" s="169" t="n">
        <v>0</v>
      </c>
      <c r="T263" s="170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1" t="s">
        <v>207</v>
      </c>
      <c r="AT263" s="171" t="s">
        <v>130</v>
      </c>
      <c r="AU263" s="171" t="s">
        <v>81</v>
      </c>
      <c r="AY263" s="3" t="s">
        <v>127</v>
      </c>
      <c r="BE263" s="172" t="n">
        <f aca="false">IF(N263="základní",J263,0)</f>
        <v>0</v>
      </c>
      <c r="BF263" s="172" t="n">
        <f aca="false">IF(N263="snížená",J263,0)</f>
        <v>0</v>
      </c>
      <c r="BG263" s="172" t="n">
        <f aca="false">IF(N263="zákl. přenesená",J263,0)</f>
        <v>0</v>
      </c>
      <c r="BH263" s="172" t="n">
        <f aca="false">IF(N263="sníž. přenesená",J263,0)</f>
        <v>0</v>
      </c>
      <c r="BI263" s="172" t="n">
        <f aca="false">IF(N263="nulová",J263,0)</f>
        <v>0</v>
      </c>
      <c r="BJ263" s="3" t="s">
        <v>79</v>
      </c>
      <c r="BK263" s="172" t="n">
        <f aca="false">ROUND(I263*H263,2)</f>
        <v>0</v>
      </c>
      <c r="BL263" s="3" t="s">
        <v>207</v>
      </c>
      <c r="BM263" s="171" t="s">
        <v>466</v>
      </c>
    </row>
    <row r="264" s="173" customFormat="true" ht="12.8" hidden="false" customHeight="false" outlineLevel="0" collapsed="false">
      <c r="B264" s="174"/>
      <c r="D264" s="175" t="s">
        <v>137</v>
      </c>
      <c r="E264" s="176"/>
      <c r="F264" s="177" t="s">
        <v>135</v>
      </c>
      <c r="H264" s="178" t="n">
        <v>4</v>
      </c>
      <c r="I264" s="179"/>
      <c r="L264" s="174"/>
      <c r="M264" s="180"/>
      <c r="N264" s="181"/>
      <c r="O264" s="181"/>
      <c r="P264" s="181"/>
      <c r="Q264" s="181"/>
      <c r="R264" s="181"/>
      <c r="S264" s="181"/>
      <c r="T264" s="182"/>
      <c r="AT264" s="176" t="s">
        <v>137</v>
      </c>
      <c r="AU264" s="176" t="s">
        <v>81</v>
      </c>
      <c r="AV264" s="173" t="s">
        <v>81</v>
      </c>
      <c r="AW264" s="173" t="s">
        <v>31</v>
      </c>
      <c r="AX264" s="173" t="s">
        <v>79</v>
      </c>
      <c r="AY264" s="176" t="s">
        <v>127</v>
      </c>
    </row>
    <row r="265" s="27" customFormat="true" ht="16.5" hidden="false" customHeight="true" outlineLevel="0" collapsed="false">
      <c r="A265" s="22"/>
      <c r="B265" s="159"/>
      <c r="C265" s="193" t="s">
        <v>467</v>
      </c>
      <c r="D265" s="193" t="s">
        <v>441</v>
      </c>
      <c r="E265" s="194" t="s">
        <v>468</v>
      </c>
      <c r="F265" s="195" t="s">
        <v>469</v>
      </c>
      <c r="G265" s="196" t="s">
        <v>219</v>
      </c>
      <c r="H265" s="197" t="n">
        <v>4</v>
      </c>
      <c r="I265" s="198"/>
      <c r="J265" s="199" t="n">
        <f aca="false">ROUND(I265*H265,2)</f>
        <v>0</v>
      </c>
      <c r="K265" s="195" t="s">
        <v>134</v>
      </c>
      <c r="L265" s="200"/>
      <c r="M265" s="201"/>
      <c r="N265" s="202" t="s">
        <v>39</v>
      </c>
      <c r="O265" s="60"/>
      <c r="P265" s="169" t="n">
        <f aca="false">O265*H265</f>
        <v>0</v>
      </c>
      <c r="Q265" s="169" t="n">
        <v>9E-005</v>
      </c>
      <c r="R265" s="169" t="n">
        <f aca="false">Q265*H265</f>
        <v>0.00036</v>
      </c>
      <c r="S265" s="169" t="n">
        <v>0</v>
      </c>
      <c r="T265" s="170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1" t="s">
        <v>277</v>
      </c>
      <c r="AT265" s="171" t="s">
        <v>441</v>
      </c>
      <c r="AU265" s="171" t="s">
        <v>81</v>
      </c>
      <c r="AY265" s="3" t="s">
        <v>127</v>
      </c>
      <c r="BE265" s="172" t="n">
        <f aca="false">IF(N265="základní",J265,0)</f>
        <v>0</v>
      </c>
      <c r="BF265" s="172" t="n">
        <f aca="false">IF(N265="snížená",J265,0)</f>
        <v>0</v>
      </c>
      <c r="BG265" s="172" t="n">
        <f aca="false">IF(N265="zákl. přenesená",J265,0)</f>
        <v>0</v>
      </c>
      <c r="BH265" s="172" t="n">
        <f aca="false">IF(N265="sníž. přenesená",J265,0)</f>
        <v>0</v>
      </c>
      <c r="BI265" s="172" t="n">
        <f aca="false">IF(N265="nulová",J265,0)</f>
        <v>0</v>
      </c>
      <c r="BJ265" s="3" t="s">
        <v>79</v>
      </c>
      <c r="BK265" s="172" t="n">
        <f aca="false">ROUND(I265*H265,2)</f>
        <v>0</v>
      </c>
      <c r="BL265" s="3" t="s">
        <v>207</v>
      </c>
      <c r="BM265" s="171" t="s">
        <v>470</v>
      </c>
    </row>
    <row r="266" s="27" customFormat="true" ht="24.15" hidden="false" customHeight="true" outlineLevel="0" collapsed="false">
      <c r="A266" s="22"/>
      <c r="B266" s="159"/>
      <c r="C266" s="160" t="s">
        <v>471</v>
      </c>
      <c r="D266" s="160" t="s">
        <v>130</v>
      </c>
      <c r="E266" s="161" t="s">
        <v>472</v>
      </c>
      <c r="F266" s="162" t="s">
        <v>473</v>
      </c>
      <c r="G266" s="163" t="s">
        <v>219</v>
      </c>
      <c r="H266" s="164" t="n">
        <v>2</v>
      </c>
      <c r="I266" s="165"/>
      <c r="J266" s="166" t="n">
        <f aca="false">ROUND(I266*H266,2)</f>
        <v>0</v>
      </c>
      <c r="K266" s="162" t="s">
        <v>134</v>
      </c>
      <c r="L266" s="23"/>
      <c r="M266" s="167"/>
      <c r="N266" s="168" t="s">
        <v>39</v>
      </c>
      <c r="O266" s="60"/>
      <c r="P266" s="169" t="n">
        <f aca="false">O266*H266</f>
        <v>0</v>
      </c>
      <c r="Q266" s="169" t="n">
        <v>0</v>
      </c>
      <c r="R266" s="169" t="n">
        <f aca="false">Q266*H266</f>
        <v>0</v>
      </c>
      <c r="S266" s="169" t="n">
        <v>0</v>
      </c>
      <c r="T266" s="170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1" t="s">
        <v>207</v>
      </c>
      <c r="AT266" s="171" t="s">
        <v>130</v>
      </c>
      <c r="AU266" s="171" t="s">
        <v>81</v>
      </c>
      <c r="AY266" s="3" t="s">
        <v>127</v>
      </c>
      <c r="BE266" s="172" t="n">
        <f aca="false">IF(N266="základní",J266,0)</f>
        <v>0</v>
      </c>
      <c r="BF266" s="172" t="n">
        <f aca="false">IF(N266="snížená",J266,0)</f>
        <v>0</v>
      </c>
      <c r="BG266" s="172" t="n">
        <f aca="false">IF(N266="zákl. přenesená",J266,0)</f>
        <v>0</v>
      </c>
      <c r="BH266" s="172" t="n">
        <f aca="false">IF(N266="sníž. přenesená",J266,0)</f>
        <v>0</v>
      </c>
      <c r="BI266" s="172" t="n">
        <f aca="false">IF(N266="nulová",J266,0)</f>
        <v>0</v>
      </c>
      <c r="BJ266" s="3" t="s">
        <v>79</v>
      </c>
      <c r="BK266" s="172" t="n">
        <f aca="false">ROUND(I266*H266,2)</f>
        <v>0</v>
      </c>
      <c r="BL266" s="3" t="s">
        <v>207</v>
      </c>
      <c r="BM266" s="171" t="s">
        <v>474</v>
      </c>
    </row>
    <row r="267" s="27" customFormat="true" ht="24.15" hidden="false" customHeight="true" outlineLevel="0" collapsed="false">
      <c r="A267" s="22"/>
      <c r="B267" s="159"/>
      <c r="C267" s="193" t="s">
        <v>475</v>
      </c>
      <c r="D267" s="193" t="s">
        <v>441</v>
      </c>
      <c r="E267" s="194" t="s">
        <v>476</v>
      </c>
      <c r="F267" s="195" t="s">
        <v>477</v>
      </c>
      <c r="G267" s="196" t="s">
        <v>219</v>
      </c>
      <c r="H267" s="197" t="n">
        <v>2</v>
      </c>
      <c r="I267" s="198"/>
      <c r="J267" s="199" t="n">
        <f aca="false">ROUND(I267*H267,2)</f>
        <v>0</v>
      </c>
      <c r="K267" s="195" t="s">
        <v>134</v>
      </c>
      <c r="L267" s="200"/>
      <c r="M267" s="201"/>
      <c r="N267" s="202" t="s">
        <v>39</v>
      </c>
      <c r="O267" s="60"/>
      <c r="P267" s="169" t="n">
        <f aca="false">O267*H267</f>
        <v>0</v>
      </c>
      <c r="Q267" s="169" t="n">
        <v>6E-005</v>
      </c>
      <c r="R267" s="169" t="n">
        <f aca="false">Q267*H267</f>
        <v>0.00012</v>
      </c>
      <c r="S267" s="169" t="n">
        <v>0</v>
      </c>
      <c r="T267" s="170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1" t="s">
        <v>277</v>
      </c>
      <c r="AT267" s="171" t="s">
        <v>441</v>
      </c>
      <c r="AU267" s="171" t="s">
        <v>81</v>
      </c>
      <c r="AY267" s="3" t="s">
        <v>127</v>
      </c>
      <c r="BE267" s="172" t="n">
        <f aca="false">IF(N267="základní",J267,0)</f>
        <v>0</v>
      </c>
      <c r="BF267" s="172" t="n">
        <f aca="false">IF(N267="snížená",J267,0)</f>
        <v>0</v>
      </c>
      <c r="BG267" s="172" t="n">
        <f aca="false">IF(N267="zákl. přenesená",J267,0)</f>
        <v>0</v>
      </c>
      <c r="BH267" s="172" t="n">
        <f aca="false">IF(N267="sníž. přenesená",J267,0)</f>
        <v>0</v>
      </c>
      <c r="BI267" s="172" t="n">
        <f aca="false">IF(N267="nulová",J267,0)</f>
        <v>0</v>
      </c>
      <c r="BJ267" s="3" t="s">
        <v>79</v>
      </c>
      <c r="BK267" s="172" t="n">
        <f aca="false">ROUND(I267*H267,2)</f>
        <v>0</v>
      </c>
      <c r="BL267" s="3" t="s">
        <v>207</v>
      </c>
      <c r="BM267" s="171" t="s">
        <v>478</v>
      </c>
    </row>
    <row r="268" s="27" customFormat="true" ht="16.5" hidden="false" customHeight="true" outlineLevel="0" collapsed="false">
      <c r="A268" s="22"/>
      <c r="B268" s="159"/>
      <c r="C268" s="160" t="s">
        <v>479</v>
      </c>
      <c r="D268" s="160" t="s">
        <v>130</v>
      </c>
      <c r="E268" s="161" t="s">
        <v>480</v>
      </c>
      <c r="F268" s="162" t="s">
        <v>481</v>
      </c>
      <c r="G268" s="163" t="s">
        <v>219</v>
      </c>
      <c r="H268" s="164" t="n">
        <v>5</v>
      </c>
      <c r="I268" s="165"/>
      <c r="J268" s="166" t="n">
        <f aca="false">ROUND(I268*H268,2)</f>
        <v>0</v>
      </c>
      <c r="K268" s="162" t="s">
        <v>482</v>
      </c>
      <c r="L268" s="23"/>
      <c r="M268" s="167"/>
      <c r="N268" s="168" t="s">
        <v>39</v>
      </c>
      <c r="O268" s="60"/>
      <c r="P268" s="169" t="n">
        <f aca="false">O268*H268</f>
        <v>0</v>
      </c>
      <c r="Q268" s="169" t="n">
        <v>0</v>
      </c>
      <c r="R268" s="169" t="n">
        <f aca="false">Q268*H268</f>
        <v>0</v>
      </c>
      <c r="S268" s="169" t="n">
        <v>0</v>
      </c>
      <c r="T268" s="170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1" t="s">
        <v>207</v>
      </c>
      <c r="AT268" s="171" t="s">
        <v>130</v>
      </c>
      <c r="AU268" s="171" t="s">
        <v>81</v>
      </c>
      <c r="AY268" s="3" t="s">
        <v>127</v>
      </c>
      <c r="BE268" s="172" t="n">
        <f aca="false">IF(N268="základní",J268,0)</f>
        <v>0</v>
      </c>
      <c r="BF268" s="172" t="n">
        <f aca="false">IF(N268="snížená",J268,0)</f>
        <v>0</v>
      </c>
      <c r="BG268" s="172" t="n">
        <f aca="false">IF(N268="zákl. přenesená",J268,0)</f>
        <v>0</v>
      </c>
      <c r="BH268" s="172" t="n">
        <f aca="false">IF(N268="sníž. přenesená",J268,0)</f>
        <v>0</v>
      </c>
      <c r="BI268" s="172" t="n">
        <f aca="false">IF(N268="nulová",J268,0)</f>
        <v>0</v>
      </c>
      <c r="BJ268" s="3" t="s">
        <v>79</v>
      </c>
      <c r="BK268" s="172" t="n">
        <f aca="false">ROUND(I268*H268,2)</f>
        <v>0</v>
      </c>
      <c r="BL268" s="3" t="s">
        <v>207</v>
      </c>
      <c r="BM268" s="171" t="s">
        <v>483</v>
      </c>
    </row>
    <row r="269" s="27" customFormat="true" ht="16.5" hidden="false" customHeight="true" outlineLevel="0" collapsed="false">
      <c r="A269" s="22"/>
      <c r="B269" s="159"/>
      <c r="C269" s="160" t="s">
        <v>484</v>
      </c>
      <c r="D269" s="160" t="s">
        <v>130</v>
      </c>
      <c r="E269" s="161" t="s">
        <v>485</v>
      </c>
      <c r="F269" s="162" t="s">
        <v>486</v>
      </c>
      <c r="G269" s="163" t="s">
        <v>219</v>
      </c>
      <c r="H269" s="164" t="n">
        <v>4</v>
      </c>
      <c r="I269" s="165"/>
      <c r="J269" s="166" t="n">
        <f aca="false">ROUND(I269*H269,2)</f>
        <v>0</v>
      </c>
      <c r="K269" s="162" t="s">
        <v>482</v>
      </c>
      <c r="L269" s="23"/>
      <c r="M269" s="167"/>
      <c r="N269" s="168" t="s">
        <v>39</v>
      </c>
      <c r="O269" s="60"/>
      <c r="P269" s="169" t="n">
        <f aca="false">O269*H269</f>
        <v>0</v>
      </c>
      <c r="Q269" s="169" t="n">
        <v>0</v>
      </c>
      <c r="R269" s="169" t="n">
        <f aca="false">Q269*H269</f>
        <v>0</v>
      </c>
      <c r="S269" s="169" t="n">
        <v>0.0008</v>
      </c>
      <c r="T269" s="170" t="n">
        <f aca="false">S269*H269</f>
        <v>0.0032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1" t="s">
        <v>207</v>
      </c>
      <c r="AT269" s="171" t="s">
        <v>130</v>
      </c>
      <c r="AU269" s="171" t="s">
        <v>81</v>
      </c>
      <c r="AY269" s="3" t="s">
        <v>127</v>
      </c>
      <c r="BE269" s="172" t="n">
        <f aca="false">IF(N269="základní",J269,0)</f>
        <v>0</v>
      </c>
      <c r="BF269" s="172" t="n">
        <f aca="false">IF(N269="snížená",J269,0)</f>
        <v>0</v>
      </c>
      <c r="BG269" s="172" t="n">
        <f aca="false">IF(N269="zákl. přenesená",J269,0)</f>
        <v>0</v>
      </c>
      <c r="BH269" s="172" t="n">
        <f aca="false">IF(N269="sníž. přenesená",J269,0)</f>
        <v>0</v>
      </c>
      <c r="BI269" s="172" t="n">
        <f aca="false">IF(N269="nulová",J269,0)</f>
        <v>0</v>
      </c>
      <c r="BJ269" s="3" t="s">
        <v>79</v>
      </c>
      <c r="BK269" s="172" t="n">
        <f aca="false">ROUND(I269*H269,2)</f>
        <v>0</v>
      </c>
      <c r="BL269" s="3" t="s">
        <v>207</v>
      </c>
      <c r="BM269" s="171" t="s">
        <v>487</v>
      </c>
    </row>
    <row r="270" s="27" customFormat="true" ht="24.15" hidden="false" customHeight="true" outlineLevel="0" collapsed="false">
      <c r="A270" s="22"/>
      <c r="B270" s="159"/>
      <c r="C270" s="160" t="s">
        <v>488</v>
      </c>
      <c r="D270" s="160" t="s">
        <v>130</v>
      </c>
      <c r="E270" s="161" t="s">
        <v>489</v>
      </c>
      <c r="F270" s="162" t="s">
        <v>490</v>
      </c>
      <c r="G270" s="163" t="s">
        <v>219</v>
      </c>
      <c r="H270" s="164" t="n">
        <v>1</v>
      </c>
      <c r="I270" s="165"/>
      <c r="J270" s="166" t="n">
        <f aca="false">ROUND(I270*H270,2)</f>
        <v>0</v>
      </c>
      <c r="K270" s="162" t="s">
        <v>134</v>
      </c>
      <c r="L270" s="23"/>
      <c r="M270" s="167"/>
      <c r="N270" s="168" t="s">
        <v>39</v>
      </c>
      <c r="O270" s="60"/>
      <c r="P270" s="169" t="n">
        <f aca="false">O270*H270</f>
        <v>0</v>
      </c>
      <c r="Q270" s="169" t="n">
        <v>0</v>
      </c>
      <c r="R270" s="169" t="n">
        <f aca="false">Q270*H270</f>
        <v>0</v>
      </c>
      <c r="S270" s="169" t="n">
        <v>0</v>
      </c>
      <c r="T270" s="170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1" t="s">
        <v>207</v>
      </c>
      <c r="AT270" s="171" t="s">
        <v>130</v>
      </c>
      <c r="AU270" s="171" t="s">
        <v>81</v>
      </c>
      <c r="AY270" s="3" t="s">
        <v>127</v>
      </c>
      <c r="BE270" s="172" t="n">
        <f aca="false">IF(N270="základní",J270,0)</f>
        <v>0</v>
      </c>
      <c r="BF270" s="172" t="n">
        <f aca="false">IF(N270="snížená",J270,0)</f>
        <v>0</v>
      </c>
      <c r="BG270" s="172" t="n">
        <f aca="false">IF(N270="zákl. přenesená",J270,0)</f>
        <v>0</v>
      </c>
      <c r="BH270" s="172" t="n">
        <f aca="false">IF(N270="sníž. přenesená",J270,0)</f>
        <v>0</v>
      </c>
      <c r="BI270" s="172" t="n">
        <f aca="false">IF(N270="nulová",J270,0)</f>
        <v>0</v>
      </c>
      <c r="BJ270" s="3" t="s">
        <v>79</v>
      </c>
      <c r="BK270" s="172" t="n">
        <f aca="false">ROUND(I270*H270,2)</f>
        <v>0</v>
      </c>
      <c r="BL270" s="3" t="s">
        <v>207</v>
      </c>
      <c r="BM270" s="171" t="s">
        <v>491</v>
      </c>
    </row>
    <row r="271" s="27" customFormat="true" ht="21.75" hidden="false" customHeight="true" outlineLevel="0" collapsed="false">
      <c r="A271" s="22"/>
      <c r="B271" s="159"/>
      <c r="C271" s="160" t="s">
        <v>492</v>
      </c>
      <c r="D271" s="160" t="s">
        <v>130</v>
      </c>
      <c r="E271" s="161" t="s">
        <v>493</v>
      </c>
      <c r="F271" s="162" t="s">
        <v>494</v>
      </c>
      <c r="G271" s="163" t="s">
        <v>219</v>
      </c>
      <c r="H271" s="164" t="n">
        <v>1</v>
      </c>
      <c r="I271" s="165"/>
      <c r="J271" s="166" t="n">
        <f aca="false">ROUND(I271*H271,2)</f>
        <v>0</v>
      </c>
      <c r="K271" s="162" t="s">
        <v>134</v>
      </c>
      <c r="L271" s="23"/>
      <c r="M271" s="167"/>
      <c r="N271" s="168" t="s">
        <v>39</v>
      </c>
      <c r="O271" s="60"/>
      <c r="P271" s="169" t="n">
        <f aca="false">O271*H271</f>
        <v>0</v>
      </c>
      <c r="Q271" s="169" t="n">
        <v>0</v>
      </c>
      <c r="R271" s="169" t="n">
        <f aca="false">Q271*H271</f>
        <v>0</v>
      </c>
      <c r="S271" s="169" t="n">
        <v>0</v>
      </c>
      <c r="T271" s="170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1" t="s">
        <v>207</v>
      </c>
      <c r="AT271" s="171" t="s">
        <v>130</v>
      </c>
      <c r="AU271" s="171" t="s">
        <v>81</v>
      </c>
      <c r="AY271" s="3" t="s">
        <v>127</v>
      </c>
      <c r="BE271" s="172" t="n">
        <f aca="false">IF(N271="základní",J271,0)</f>
        <v>0</v>
      </c>
      <c r="BF271" s="172" t="n">
        <f aca="false">IF(N271="snížená",J271,0)</f>
        <v>0</v>
      </c>
      <c r="BG271" s="172" t="n">
        <f aca="false">IF(N271="zákl. přenesená",J271,0)</f>
        <v>0</v>
      </c>
      <c r="BH271" s="172" t="n">
        <f aca="false">IF(N271="sníž. přenesená",J271,0)</f>
        <v>0</v>
      </c>
      <c r="BI271" s="172" t="n">
        <f aca="false">IF(N271="nulová",J271,0)</f>
        <v>0</v>
      </c>
      <c r="BJ271" s="3" t="s">
        <v>79</v>
      </c>
      <c r="BK271" s="172" t="n">
        <f aca="false">ROUND(I271*H271,2)</f>
        <v>0</v>
      </c>
      <c r="BL271" s="3" t="s">
        <v>207</v>
      </c>
      <c r="BM271" s="171" t="s">
        <v>495</v>
      </c>
    </row>
    <row r="272" s="27" customFormat="true" ht="24.15" hidden="false" customHeight="true" outlineLevel="0" collapsed="false">
      <c r="A272" s="22"/>
      <c r="B272" s="159"/>
      <c r="C272" s="160" t="s">
        <v>496</v>
      </c>
      <c r="D272" s="160" t="s">
        <v>130</v>
      </c>
      <c r="E272" s="161" t="s">
        <v>497</v>
      </c>
      <c r="F272" s="162" t="s">
        <v>498</v>
      </c>
      <c r="G272" s="163" t="s">
        <v>219</v>
      </c>
      <c r="H272" s="164" t="n">
        <v>4</v>
      </c>
      <c r="I272" s="165"/>
      <c r="J272" s="166" t="n">
        <f aca="false">ROUND(I272*H272,2)</f>
        <v>0</v>
      </c>
      <c r="K272" s="162"/>
      <c r="L272" s="23"/>
      <c r="M272" s="167"/>
      <c r="N272" s="168" t="s">
        <v>39</v>
      </c>
      <c r="O272" s="60"/>
      <c r="P272" s="169" t="n">
        <f aca="false">O272*H272</f>
        <v>0</v>
      </c>
      <c r="Q272" s="169" t="n">
        <v>0</v>
      </c>
      <c r="R272" s="169" t="n">
        <f aca="false">Q272*H272</f>
        <v>0</v>
      </c>
      <c r="S272" s="169" t="n">
        <v>0</v>
      </c>
      <c r="T272" s="170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1" t="s">
        <v>207</v>
      </c>
      <c r="AT272" s="171" t="s">
        <v>130</v>
      </c>
      <c r="AU272" s="171" t="s">
        <v>81</v>
      </c>
      <c r="AY272" s="3" t="s">
        <v>127</v>
      </c>
      <c r="BE272" s="172" t="n">
        <f aca="false">IF(N272="základní",J272,0)</f>
        <v>0</v>
      </c>
      <c r="BF272" s="172" t="n">
        <f aca="false">IF(N272="snížená",J272,0)</f>
        <v>0</v>
      </c>
      <c r="BG272" s="172" t="n">
        <f aca="false">IF(N272="zákl. přenesená",J272,0)</f>
        <v>0</v>
      </c>
      <c r="BH272" s="172" t="n">
        <f aca="false">IF(N272="sníž. přenesená",J272,0)</f>
        <v>0</v>
      </c>
      <c r="BI272" s="172" t="n">
        <f aca="false">IF(N272="nulová",J272,0)</f>
        <v>0</v>
      </c>
      <c r="BJ272" s="3" t="s">
        <v>79</v>
      </c>
      <c r="BK272" s="172" t="n">
        <f aca="false">ROUND(I272*H272,2)</f>
        <v>0</v>
      </c>
      <c r="BL272" s="3" t="s">
        <v>207</v>
      </c>
      <c r="BM272" s="171" t="s">
        <v>499</v>
      </c>
    </row>
    <row r="273" s="27" customFormat="true" ht="37.8" hidden="false" customHeight="true" outlineLevel="0" collapsed="false">
      <c r="A273" s="22"/>
      <c r="B273" s="159"/>
      <c r="C273" s="160" t="s">
        <v>500</v>
      </c>
      <c r="D273" s="160" t="s">
        <v>130</v>
      </c>
      <c r="E273" s="161" t="s">
        <v>501</v>
      </c>
      <c r="F273" s="162" t="s">
        <v>502</v>
      </c>
      <c r="G273" s="163" t="s">
        <v>219</v>
      </c>
      <c r="H273" s="164" t="n">
        <v>1</v>
      </c>
      <c r="I273" s="165"/>
      <c r="J273" s="166" t="n">
        <f aca="false">ROUND(I273*H273,2)</f>
        <v>0</v>
      </c>
      <c r="K273" s="162"/>
      <c r="L273" s="23"/>
      <c r="M273" s="167"/>
      <c r="N273" s="168" t="s">
        <v>39</v>
      </c>
      <c r="O273" s="60"/>
      <c r="P273" s="169" t="n">
        <f aca="false">O273*H273</f>
        <v>0</v>
      </c>
      <c r="Q273" s="169" t="n">
        <v>0</v>
      </c>
      <c r="R273" s="169" t="n">
        <f aca="false">Q273*H273</f>
        <v>0</v>
      </c>
      <c r="S273" s="169" t="n">
        <v>0</v>
      </c>
      <c r="T273" s="170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1" t="s">
        <v>207</v>
      </c>
      <c r="AT273" s="171" t="s">
        <v>130</v>
      </c>
      <c r="AU273" s="171" t="s">
        <v>81</v>
      </c>
      <c r="AY273" s="3" t="s">
        <v>127</v>
      </c>
      <c r="BE273" s="172" t="n">
        <f aca="false">IF(N273="základní",J273,0)</f>
        <v>0</v>
      </c>
      <c r="BF273" s="172" t="n">
        <f aca="false">IF(N273="snížená",J273,0)</f>
        <v>0</v>
      </c>
      <c r="BG273" s="172" t="n">
        <f aca="false">IF(N273="zákl. přenesená",J273,0)</f>
        <v>0</v>
      </c>
      <c r="BH273" s="172" t="n">
        <f aca="false">IF(N273="sníž. přenesená",J273,0)</f>
        <v>0</v>
      </c>
      <c r="BI273" s="172" t="n">
        <f aca="false">IF(N273="nulová",J273,0)</f>
        <v>0</v>
      </c>
      <c r="BJ273" s="3" t="s">
        <v>79</v>
      </c>
      <c r="BK273" s="172" t="n">
        <f aca="false">ROUND(I273*H273,2)</f>
        <v>0</v>
      </c>
      <c r="BL273" s="3" t="s">
        <v>207</v>
      </c>
      <c r="BM273" s="171" t="s">
        <v>503</v>
      </c>
    </row>
    <row r="274" s="27" customFormat="true" ht="16.5" hidden="false" customHeight="true" outlineLevel="0" collapsed="false">
      <c r="A274" s="22"/>
      <c r="B274" s="159"/>
      <c r="C274" s="160" t="s">
        <v>504</v>
      </c>
      <c r="D274" s="160" t="s">
        <v>130</v>
      </c>
      <c r="E274" s="161" t="s">
        <v>505</v>
      </c>
      <c r="F274" s="162" t="s">
        <v>506</v>
      </c>
      <c r="G274" s="163" t="s">
        <v>200</v>
      </c>
      <c r="H274" s="164" t="n">
        <v>8</v>
      </c>
      <c r="I274" s="165"/>
      <c r="J274" s="166" t="n">
        <f aca="false">ROUND(I274*H274,2)</f>
        <v>0</v>
      </c>
      <c r="K274" s="162"/>
      <c r="L274" s="23"/>
      <c r="M274" s="167"/>
      <c r="N274" s="168" t="s">
        <v>39</v>
      </c>
      <c r="O274" s="60"/>
      <c r="P274" s="169" t="n">
        <f aca="false">O274*H274</f>
        <v>0</v>
      </c>
      <c r="Q274" s="169" t="n">
        <v>0</v>
      </c>
      <c r="R274" s="169" t="n">
        <f aca="false">Q274*H274</f>
        <v>0</v>
      </c>
      <c r="S274" s="169" t="n">
        <v>0</v>
      </c>
      <c r="T274" s="170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1" t="s">
        <v>207</v>
      </c>
      <c r="AT274" s="171" t="s">
        <v>130</v>
      </c>
      <c r="AU274" s="171" t="s">
        <v>81</v>
      </c>
      <c r="AY274" s="3" t="s">
        <v>127</v>
      </c>
      <c r="BE274" s="172" t="n">
        <f aca="false">IF(N274="základní",J274,0)</f>
        <v>0</v>
      </c>
      <c r="BF274" s="172" t="n">
        <f aca="false">IF(N274="snížená",J274,0)</f>
        <v>0</v>
      </c>
      <c r="BG274" s="172" t="n">
        <f aca="false">IF(N274="zákl. přenesená",J274,0)</f>
        <v>0</v>
      </c>
      <c r="BH274" s="172" t="n">
        <f aca="false">IF(N274="sníž. přenesená",J274,0)</f>
        <v>0</v>
      </c>
      <c r="BI274" s="172" t="n">
        <f aca="false">IF(N274="nulová",J274,0)</f>
        <v>0</v>
      </c>
      <c r="BJ274" s="3" t="s">
        <v>79</v>
      </c>
      <c r="BK274" s="172" t="n">
        <f aca="false">ROUND(I274*H274,2)</f>
        <v>0</v>
      </c>
      <c r="BL274" s="3" t="s">
        <v>207</v>
      </c>
      <c r="BM274" s="171" t="s">
        <v>507</v>
      </c>
    </row>
    <row r="275" s="27" customFormat="true" ht="16.5" hidden="false" customHeight="true" outlineLevel="0" collapsed="false">
      <c r="A275" s="22"/>
      <c r="B275" s="159"/>
      <c r="C275" s="160" t="s">
        <v>508</v>
      </c>
      <c r="D275" s="160" t="s">
        <v>130</v>
      </c>
      <c r="E275" s="161" t="s">
        <v>509</v>
      </c>
      <c r="F275" s="162" t="s">
        <v>510</v>
      </c>
      <c r="G275" s="163" t="s">
        <v>219</v>
      </c>
      <c r="H275" s="164" t="n">
        <v>1</v>
      </c>
      <c r="I275" s="165"/>
      <c r="J275" s="166" t="n">
        <f aca="false">ROUND(I275*H275,2)</f>
        <v>0</v>
      </c>
      <c r="K275" s="162"/>
      <c r="L275" s="23"/>
      <c r="M275" s="167"/>
      <c r="N275" s="168" t="s">
        <v>39</v>
      </c>
      <c r="O275" s="60"/>
      <c r="P275" s="169" t="n">
        <f aca="false">O275*H275</f>
        <v>0</v>
      </c>
      <c r="Q275" s="169" t="n">
        <v>0</v>
      </c>
      <c r="R275" s="169" t="n">
        <f aca="false">Q275*H275</f>
        <v>0</v>
      </c>
      <c r="S275" s="169" t="n">
        <v>0</v>
      </c>
      <c r="T275" s="170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1" t="s">
        <v>207</v>
      </c>
      <c r="AT275" s="171" t="s">
        <v>130</v>
      </c>
      <c r="AU275" s="171" t="s">
        <v>81</v>
      </c>
      <c r="AY275" s="3" t="s">
        <v>127</v>
      </c>
      <c r="BE275" s="172" t="n">
        <f aca="false">IF(N275="základní",J275,0)</f>
        <v>0</v>
      </c>
      <c r="BF275" s="172" t="n">
        <f aca="false">IF(N275="snížená",J275,0)</f>
        <v>0</v>
      </c>
      <c r="BG275" s="172" t="n">
        <f aca="false">IF(N275="zákl. přenesená",J275,0)</f>
        <v>0</v>
      </c>
      <c r="BH275" s="172" t="n">
        <f aca="false">IF(N275="sníž. přenesená",J275,0)</f>
        <v>0</v>
      </c>
      <c r="BI275" s="172" t="n">
        <f aca="false">IF(N275="nulová",J275,0)</f>
        <v>0</v>
      </c>
      <c r="BJ275" s="3" t="s">
        <v>79</v>
      </c>
      <c r="BK275" s="172" t="n">
        <f aca="false">ROUND(I275*H275,2)</f>
        <v>0</v>
      </c>
      <c r="BL275" s="3" t="s">
        <v>207</v>
      </c>
      <c r="BM275" s="171" t="s">
        <v>511</v>
      </c>
    </row>
    <row r="276" s="27" customFormat="true" ht="16.5" hidden="false" customHeight="true" outlineLevel="0" collapsed="false">
      <c r="A276" s="22"/>
      <c r="B276" s="159"/>
      <c r="C276" s="160" t="s">
        <v>512</v>
      </c>
      <c r="D276" s="160" t="s">
        <v>130</v>
      </c>
      <c r="E276" s="161" t="s">
        <v>513</v>
      </c>
      <c r="F276" s="162" t="s">
        <v>514</v>
      </c>
      <c r="G276" s="163" t="s">
        <v>219</v>
      </c>
      <c r="H276" s="164" t="n">
        <v>1</v>
      </c>
      <c r="I276" s="165"/>
      <c r="J276" s="166" t="n">
        <f aca="false">ROUND(I276*H276,2)</f>
        <v>0</v>
      </c>
      <c r="K276" s="162"/>
      <c r="L276" s="23"/>
      <c r="M276" s="167"/>
      <c r="N276" s="168" t="s">
        <v>39</v>
      </c>
      <c r="O276" s="60"/>
      <c r="P276" s="169" t="n">
        <f aca="false">O276*H276</f>
        <v>0</v>
      </c>
      <c r="Q276" s="169" t="n">
        <v>0</v>
      </c>
      <c r="R276" s="169" t="n">
        <f aca="false">Q276*H276</f>
        <v>0</v>
      </c>
      <c r="S276" s="169" t="n">
        <v>0</v>
      </c>
      <c r="T276" s="170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1" t="s">
        <v>207</v>
      </c>
      <c r="AT276" s="171" t="s">
        <v>130</v>
      </c>
      <c r="AU276" s="171" t="s">
        <v>81</v>
      </c>
      <c r="AY276" s="3" t="s">
        <v>127</v>
      </c>
      <c r="BE276" s="172" t="n">
        <f aca="false">IF(N276="základní",J276,0)</f>
        <v>0</v>
      </c>
      <c r="BF276" s="172" t="n">
        <f aca="false">IF(N276="snížená",J276,0)</f>
        <v>0</v>
      </c>
      <c r="BG276" s="172" t="n">
        <f aca="false">IF(N276="zákl. přenesená",J276,0)</f>
        <v>0</v>
      </c>
      <c r="BH276" s="172" t="n">
        <f aca="false">IF(N276="sníž. přenesená",J276,0)</f>
        <v>0</v>
      </c>
      <c r="BI276" s="172" t="n">
        <f aca="false">IF(N276="nulová",J276,0)</f>
        <v>0</v>
      </c>
      <c r="BJ276" s="3" t="s">
        <v>79</v>
      </c>
      <c r="BK276" s="172" t="n">
        <f aca="false">ROUND(I276*H276,2)</f>
        <v>0</v>
      </c>
      <c r="BL276" s="3" t="s">
        <v>207</v>
      </c>
      <c r="BM276" s="171" t="s">
        <v>515</v>
      </c>
    </row>
    <row r="277" s="173" customFormat="true" ht="12.8" hidden="false" customHeight="false" outlineLevel="0" collapsed="false">
      <c r="B277" s="174"/>
      <c r="D277" s="175" t="s">
        <v>137</v>
      </c>
      <c r="E277" s="176"/>
      <c r="F277" s="177" t="s">
        <v>79</v>
      </c>
      <c r="H277" s="178" t="n">
        <v>1</v>
      </c>
      <c r="I277" s="179"/>
      <c r="L277" s="174"/>
      <c r="M277" s="180"/>
      <c r="N277" s="181"/>
      <c r="O277" s="181"/>
      <c r="P277" s="181"/>
      <c r="Q277" s="181"/>
      <c r="R277" s="181"/>
      <c r="S277" s="181"/>
      <c r="T277" s="182"/>
      <c r="AT277" s="176" t="s">
        <v>137</v>
      </c>
      <c r="AU277" s="176" t="s">
        <v>81</v>
      </c>
      <c r="AV277" s="173" t="s">
        <v>81</v>
      </c>
      <c r="AW277" s="173" t="s">
        <v>31</v>
      </c>
      <c r="AX277" s="173" t="s">
        <v>79</v>
      </c>
      <c r="AY277" s="176" t="s">
        <v>127</v>
      </c>
    </row>
    <row r="278" s="27" customFormat="true" ht="24.15" hidden="false" customHeight="true" outlineLevel="0" collapsed="false">
      <c r="A278" s="22"/>
      <c r="B278" s="159"/>
      <c r="C278" s="160" t="s">
        <v>516</v>
      </c>
      <c r="D278" s="160" t="s">
        <v>130</v>
      </c>
      <c r="E278" s="161" t="s">
        <v>517</v>
      </c>
      <c r="F278" s="162" t="s">
        <v>518</v>
      </c>
      <c r="G278" s="163" t="s">
        <v>345</v>
      </c>
      <c r="H278" s="192"/>
      <c r="I278" s="165"/>
      <c r="J278" s="166" t="n">
        <f aca="false">ROUND(I278*H278,2)</f>
        <v>0</v>
      </c>
      <c r="K278" s="162" t="s">
        <v>134</v>
      </c>
      <c r="L278" s="23"/>
      <c r="M278" s="167"/>
      <c r="N278" s="168" t="s">
        <v>39</v>
      </c>
      <c r="O278" s="60"/>
      <c r="P278" s="169" t="n">
        <f aca="false">O278*H278</f>
        <v>0</v>
      </c>
      <c r="Q278" s="169" t="n">
        <v>0</v>
      </c>
      <c r="R278" s="169" t="n">
        <f aca="false">Q278*H278</f>
        <v>0</v>
      </c>
      <c r="S278" s="169" t="n">
        <v>0</v>
      </c>
      <c r="T278" s="170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1" t="s">
        <v>207</v>
      </c>
      <c r="AT278" s="171" t="s">
        <v>130</v>
      </c>
      <c r="AU278" s="171" t="s">
        <v>81</v>
      </c>
      <c r="AY278" s="3" t="s">
        <v>127</v>
      </c>
      <c r="BE278" s="172" t="n">
        <f aca="false">IF(N278="základní",J278,0)</f>
        <v>0</v>
      </c>
      <c r="BF278" s="172" t="n">
        <f aca="false">IF(N278="snížená",J278,0)</f>
        <v>0</v>
      </c>
      <c r="BG278" s="172" t="n">
        <f aca="false">IF(N278="zákl. přenesená",J278,0)</f>
        <v>0</v>
      </c>
      <c r="BH278" s="172" t="n">
        <f aca="false">IF(N278="sníž. přenesená",J278,0)</f>
        <v>0</v>
      </c>
      <c r="BI278" s="172" t="n">
        <f aca="false">IF(N278="nulová",J278,0)</f>
        <v>0</v>
      </c>
      <c r="BJ278" s="3" t="s">
        <v>79</v>
      </c>
      <c r="BK278" s="172" t="n">
        <f aca="false">ROUND(I278*H278,2)</f>
        <v>0</v>
      </c>
      <c r="BL278" s="3" t="s">
        <v>207</v>
      </c>
      <c r="BM278" s="171" t="s">
        <v>519</v>
      </c>
    </row>
    <row r="279" s="145" customFormat="true" ht="22.8" hidden="false" customHeight="true" outlineLevel="0" collapsed="false">
      <c r="B279" s="146"/>
      <c r="D279" s="147" t="s">
        <v>73</v>
      </c>
      <c r="E279" s="157" t="s">
        <v>520</v>
      </c>
      <c r="F279" s="157" t="s">
        <v>521</v>
      </c>
      <c r="I279" s="149"/>
      <c r="J279" s="158" t="n">
        <f aca="false">BK279</f>
        <v>0</v>
      </c>
      <c r="L279" s="146"/>
      <c r="M279" s="151"/>
      <c r="N279" s="152"/>
      <c r="O279" s="152"/>
      <c r="P279" s="153" t="n">
        <f aca="false">SUM(P280:P284)</f>
        <v>0</v>
      </c>
      <c r="Q279" s="152"/>
      <c r="R279" s="153" t="n">
        <f aca="false">SUM(R280:R284)</f>
        <v>0.088608</v>
      </c>
      <c r="S279" s="152"/>
      <c r="T279" s="154" t="n">
        <f aca="false">SUM(T280:T284)</f>
        <v>0</v>
      </c>
      <c r="AR279" s="147" t="s">
        <v>81</v>
      </c>
      <c r="AT279" s="155" t="s">
        <v>73</v>
      </c>
      <c r="AU279" s="155" t="s">
        <v>79</v>
      </c>
      <c r="AY279" s="147" t="s">
        <v>127</v>
      </c>
      <c r="BK279" s="156" t="n">
        <f aca="false">SUM(BK280:BK284)</f>
        <v>0</v>
      </c>
    </row>
    <row r="280" s="27" customFormat="true" ht="21.75" hidden="false" customHeight="true" outlineLevel="0" collapsed="false">
      <c r="A280" s="22"/>
      <c r="B280" s="159"/>
      <c r="C280" s="160" t="s">
        <v>522</v>
      </c>
      <c r="D280" s="160" t="s">
        <v>130</v>
      </c>
      <c r="E280" s="161" t="s">
        <v>523</v>
      </c>
      <c r="F280" s="162" t="s">
        <v>524</v>
      </c>
      <c r="G280" s="163" t="s">
        <v>141</v>
      </c>
      <c r="H280" s="164" t="n">
        <v>3.8</v>
      </c>
      <c r="I280" s="165"/>
      <c r="J280" s="166" t="n">
        <f aca="false">ROUND(I280*H280,2)</f>
        <v>0</v>
      </c>
      <c r="K280" s="162"/>
      <c r="L280" s="23"/>
      <c r="M280" s="167"/>
      <c r="N280" s="168" t="s">
        <v>39</v>
      </c>
      <c r="O280" s="60"/>
      <c r="P280" s="169" t="n">
        <f aca="false">O280*H280</f>
        <v>0</v>
      </c>
      <c r="Q280" s="169" t="n">
        <v>0.01846</v>
      </c>
      <c r="R280" s="169" t="n">
        <f aca="false">Q280*H280</f>
        <v>0.070148</v>
      </c>
      <c r="S280" s="169" t="n">
        <v>0</v>
      </c>
      <c r="T280" s="170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1" t="s">
        <v>207</v>
      </c>
      <c r="AT280" s="171" t="s">
        <v>130</v>
      </c>
      <c r="AU280" s="171" t="s">
        <v>81</v>
      </c>
      <c r="AY280" s="3" t="s">
        <v>127</v>
      </c>
      <c r="BE280" s="172" t="n">
        <f aca="false">IF(N280="základní",J280,0)</f>
        <v>0</v>
      </c>
      <c r="BF280" s="172" t="n">
        <f aca="false">IF(N280="snížená",J280,0)</f>
        <v>0</v>
      </c>
      <c r="BG280" s="172" t="n">
        <f aca="false">IF(N280="zákl. přenesená",J280,0)</f>
        <v>0</v>
      </c>
      <c r="BH280" s="172" t="n">
        <f aca="false">IF(N280="sníž. přenesená",J280,0)</f>
        <v>0</v>
      </c>
      <c r="BI280" s="172" t="n">
        <f aca="false">IF(N280="nulová",J280,0)</f>
        <v>0</v>
      </c>
      <c r="BJ280" s="3" t="s">
        <v>79</v>
      </c>
      <c r="BK280" s="172" t="n">
        <f aca="false">ROUND(I280*H280,2)</f>
        <v>0</v>
      </c>
      <c r="BL280" s="3" t="s">
        <v>207</v>
      </c>
      <c r="BM280" s="171" t="s">
        <v>525</v>
      </c>
    </row>
    <row r="281" s="173" customFormat="true" ht="12.8" hidden="false" customHeight="false" outlineLevel="0" collapsed="false">
      <c r="B281" s="174"/>
      <c r="D281" s="175" t="s">
        <v>137</v>
      </c>
      <c r="E281" s="176"/>
      <c r="F281" s="177" t="s">
        <v>526</v>
      </c>
      <c r="H281" s="178" t="n">
        <v>3.8</v>
      </c>
      <c r="I281" s="179"/>
      <c r="L281" s="174"/>
      <c r="M281" s="180"/>
      <c r="N281" s="181"/>
      <c r="O281" s="181"/>
      <c r="P281" s="181"/>
      <c r="Q281" s="181"/>
      <c r="R281" s="181"/>
      <c r="S281" s="181"/>
      <c r="T281" s="182"/>
      <c r="AT281" s="176" t="s">
        <v>137</v>
      </c>
      <c r="AU281" s="176" t="s">
        <v>81</v>
      </c>
      <c r="AV281" s="173" t="s">
        <v>81</v>
      </c>
      <c r="AW281" s="173" t="s">
        <v>31</v>
      </c>
      <c r="AX281" s="173" t="s">
        <v>79</v>
      </c>
      <c r="AY281" s="176" t="s">
        <v>127</v>
      </c>
    </row>
    <row r="282" s="27" customFormat="true" ht="16.5" hidden="false" customHeight="true" outlineLevel="0" collapsed="false">
      <c r="A282" s="22"/>
      <c r="B282" s="159"/>
      <c r="C282" s="160" t="s">
        <v>527</v>
      </c>
      <c r="D282" s="160" t="s">
        <v>130</v>
      </c>
      <c r="E282" s="161" t="s">
        <v>528</v>
      </c>
      <c r="F282" s="162" t="s">
        <v>529</v>
      </c>
      <c r="G282" s="163" t="s">
        <v>219</v>
      </c>
      <c r="H282" s="164" t="n">
        <v>1</v>
      </c>
      <c r="I282" s="165"/>
      <c r="J282" s="166" t="n">
        <f aca="false">ROUND(I282*H282,2)</f>
        <v>0</v>
      </c>
      <c r="K282" s="162"/>
      <c r="L282" s="23"/>
      <c r="M282" s="167"/>
      <c r="N282" s="168" t="s">
        <v>39</v>
      </c>
      <c r="O282" s="60"/>
      <c r="P282" s="169" t="n">
        <f aca="false">O282*H282</f>
        <v>0</v>
      </c>
      <c r="Q282" s="169" t="n">
        <v>0.01846</v>
      </c>
      <c r="R282" s="169" t="n">
        <f aca="false">Q282*H282</f>
        <v>0.01846</v>
      </c>
      <c r="S282" s="169" t="n">
        <v>0</v>
      </c>
      <c r="T282" s="170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1" t="s">
        <v>207</v>
      </c>
      <c r="AT282" s="171" t="s">
        <v>130</v>
      </c>
      <c r="AU282" s="171" t="s">
        <v>81</v>
      </c>
      <c r="AY282" s="3" t="s">
        <v>127</v>
      </c>
      <c r="BE282" s="172" t="n">
        <f aca="false">IF(N282="základní",J282,0)</f>
        <v>0</v>
      </c>
      <c r="BF282" s="172" t="n">
        <f aca="false">IF(N282="snížená",J282,0)</f>
        <v>0</v>
      </c>
      <c r="BG282" s="172" t="n">
        <f aca="false">IF(N282="zákl. přenesená",J282,0)</f>
        <v>0</v>
      </c>
      <c r="BH282" s="172" t="n">
        <f aca="false">IF(N282="sníž. přenesená",J282,0)</f>
        <v>0</v>
      </c>
      <c r="BI282" s="172" t="n">
        <f aca="false">IF(N282="nulová",J282,0)</f>
        <v>0</v>
      </c>
      <c r="BJ282" s="3" t="s">
        <v>79</v>
      </c>
      <c r="BK282" s="172" t="n">
        <f aca="false">ROUND(I282*H282,2)</f>
        <v>0</v>
      </c>
      <c r="BL282" s="3" t="s">
        <v>207</v>
      </c>
      <c r="BM282" s="171" t="s">
        <v>530</v>
      </c>
    </row>
    <row r="283" s="173" customFormat="true" ht="12.8" hidden="false" customHeight="false" outlineLevel="0" collapsed="false">
      <c r="B283" s="174"/>
      <c r="D283" s="175" t="s">
        <v>137</v>
      </c>
      <c r="E283" s="176"/>
      <c r="F283" s="177" t="s">
        <v>79</v>
      </c>
      <c r="H283" s="178" t="n">
        <v>1</v>
      </c>
      <c r="I283" s="179"/>
      <c r="L283" s="174"/>
      <c r="M283" s="180"/>
      <c r="N283" s="181"/>
      <c r="O283" s="181"/>
      <c r="P283" s="181"/>
      <c r="Q283" s="181"/>
      <c r="R283" s="181"/>
      <c r="S283" s="181"/>
      <c r="T283" s="182"/>
      <c r="AT283" s="176" t="s">
        <v>137</v>
      </c>
      <c r="AU283" s="176" t="s">
        <v>81</v>
      </c>
      <c r="AV283" s="173" t="s">
        <v>81</v>
      </c>
      <c r="AW283" s="173" t="s">
        <v>31</v>
      </c>
      <c r="AX283" s="173" t="s">
        <v>79</v>
      </c>
      <c r="AY283" s="176" t="s">
        <v>127</v>
      </c>
    </row>
    <row r="284" s="27" customFormat="true" ht="24.15" hidden="false" customHeight="true" outlineLevel="0" collapsed="false">
      <c r="A284" s="22"/>
      <c r="B284" s="159"/>
      <c r="C284" s="160" t="s">
        <v>531</v>
      </c>
      <c r="D284" s="160" t="s">
        <v>130</v>
      </c>
      <c r="E284" s="161" t="s">
        <v>532</v>
      </c>
      <c r="F284" s="162" t="s">
        <v>533</v>
      </c>
      <c r="G284" s="163" t="s">
        <v>345</v>
      </c>
      <c r="H284" s="192"/>
      <c r="I284" s="165"/>
      <c r="J284" s="166" t="n">
        <f aca="false">ROUND(I284*H284,2)</f>
        <v>0</v>
      </c>
      <c r="K284" s="162" t="s">
        <v>134</v>
      </c>
      <c r="L284" s="23"/>
      <c r="M284" s="167"/>
      <c r="N284" s="168" t="s">
        <v>39</v>
      </c>
      <c r="O284" s="60"/>
      <c r="P284" s="169" t="n">
        <f aca="false">O284*H284</f>
        <v>0</v>
      </c>
      <c r="Q284" s="169" t="n">
        <v>0</v>
      </c>
      <c r="R284" s="169" t="n">
        <f aca="false">Q284*H284</f>
        <v>0</v>
      </c>
      <c r="S284" s="169" t="n">
        <v>0</v>
      </c>
      <c r="T284" s="170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1" t="s">
        <v>207</v>
      </c>
      <c r="AT284" s="171" t="s">
        <v>130</v>
      </c>
      <c r="AU284" s="171" t="s">
        <v>81</v>
      </c>
      <c r="AY284" s="3" t="s">
        <v>127</v>
      </c>
      <c r="BE284" s="172" t="n">
        <f aca="false">IF(N284="základní",J284,0)</f>
        <v>0</v>
      </c>
      <c r="BF284" s="172" t="n">
        <f aca="false">IF(N284="snížená",J284,0)</f>
        <v>0</v>
      </c>
      <c r="BG284" s="172" t="n">
        <f aca="false">IF(N284="zákl. přenesená",J284,0)</f>
        <v>0</v>
      </c>
      <c r="BH284" s="172" t="n">
        <f aca="false">IF(N284="sníž. přenesená",J284,0)</f>
        <v>0</v>
      </c>
      <c r="BI284" s="172" t="n">
        <f aca="false">IF(N284="nulová",J284,0)</f>
        <v>0</v>
      </c>
      <c r="BJ284" s="3" t="s">
        <v>79</v>
      </c>
      <c r="BK284" s="172" t="n">
        <f aca="false">ROUND(I284*H284,2)</f>
        <v>0</v>
      </c>
      <c r="BL284" s="3" t="s">
        <v>207</v>
      </c>
      <c r="BM284" s="171" t="s">
        <v>534</v>
      </c>
    </row>
    <row r="285" s="145" customFormat="true" ht="22.8" hidden="false" customHeight="true" outlineLevel="0" collapsed="false">
      <c r="B285" s="146"/>
      <c r="D285" s="147" t="s">
        <v>73</v>
      </c>
      <c r="E285" s="157" t="s">
        <v>535</v>
      </c>
      <c r="F285" s="157" t="s">
        <v>536</v>
      </c>
      <c r="I285" s="149"/>
      <c r="J285" s="158" t="n">
        <f aca="false">BK285</f>
        <v>0</v>
      </c>
      <c r="L285" s="146"/>
      <c r="M285" s="151"/>
      <c r="N285" s="152"/>
      <c r="O285" s="152"/>
      <c r="P285" s="153" t="n">
        <f aca="false">SUM(P286:P293)</f>
        <v>0</v>
      </c>
      <c r="Q285" s="152"/>
      <c r="R285" s="153" t="n">
        <f aca="false">SUM(R286:R293)</f>
        <v>0.0414</v>
      </c>
      <c r="S285" s="152"/>
      <c r="T285" s="154" t="n">
        <f aca="false">SUM(T286:T293)</f>
        <v>0.1104</v>
      </c>
      <c r="AR285" s="147" t="s">
        <v>81</v>
      </c>
      <c r="AT285" s="155" t="s">
        <v>73</v>
      </c>
      <c r="AU285" s="155" t="s">
        <v>79</v>
      </c>
      <c r="AY285" s="147" t="s">
        <v>127</v>
      </c>
      <c r="BK285" s="156" t="n">
        <f aca="false">SUM(BK286:BK293)</f>
        <v>0</v>
      </c>
    </row>
    <row r="286" s="27" customFormat="true" ht="24.15" hidden="false" customHeight="true" outlineLevel="0" collapsed="false">
      <c r="A286" s="22"/>
      <c r="B286" s="159"/>
      <c r="C286" s="160" t="s">
        <v>537</v>
      </c>
      <c r="D286" s="160" t="s">
        <v>130</v>
      </c>
      <c r="E286" s="161" t="s">
        <v>538</v>
      </c>
      <c r="F286" s="162" t="s">
        <v>539</v>
      </c>
      <c r="G286" s="163" t="s">
        <v>219</v>
      </c>
      <c r="H286" s="164" t="n">
        <v>3</v>
      </c>
      <c r="I286" s="165"/>
      <c r="J286" s="166" t="n">
        <f aca="false">ROUND(I286*H286,2)</f>
        <v>0</v>
      </c>
      <c r="K286" s="162" t="s">
        <v>134</v>
      </c>
      <c r="L286" s="23"/>
      <c r="M286" s="167"/>
      <c r="N286" s="168" t="s">
        <v>39</v>
      </c>
      <c r="O286" s="60"/>
      <c r="P286" s="169" t="n">
        <f aca="false">O286*H286</f>
        <v>0</v>
      </c>
      <c r="Q286" s="169" t="n">
        <v>0</v>
      </c>
      <c r="R286" s="169" t="n">
        <f aca="false">Q286*H286</f>
        <v>0</v>
      </c>
      <c r="S286" s="169" t="n">
        <v>0</v>
      </c>
      <c r="T286" s="170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1" t="s">
        <v>207</v>
      </c>
      <c r="AT286" s="171" t="s">
        <v>130</v>
      </c>
      <c r="AU286" s="171" t="s">
        <v>81</v>
      </c>
      <c r="AY286" s="3" t="s">
        <v>127</v>
      </c>
      <c r="BE286" s="172" t="n">
        <f aca="false">IF(N286="základní",J286,0)</f>
        <v>0</v>
      </c>
      <c r="BF286" s="172" t="n">
        <f aca="false">IF(N286="snížená",J286,0)</f>
        <v>0</v>
      </c>
      <c r="BG286" s="172" t="n">
        <f aca="false">IF(N286="zákl. přenesená",J286,0)</f>
        <v>0</v>
      </c>
      <c r="BH286" s="172" t="n">
        <f aca="false">IF(N286="sníž. přenesená",J286,0)</f>
        <v>0</v>
      </c>
      <c r="BI286" s="172" t="n">
        <f aca="false">IF(N286="nulová",J286,0)</f>
        <v>0</v>
      </c>
      <c r="BJ286" s="3" t="s">
        <v>79</v>
      </c>
      <c r="BK286" s="172" t="n">
        <f aca="false">ROUND(I286*H286,2)</f>
        <v>0</v>
      </c>
      <c r="BL286" s="3" t="s">
        <v>207</v>
      </c>
      <c r="BM286" s="171" t="s">
        <v>540</v>
      </c>
    </row>
    <row r="287" s="173" customFormat="true" ht="12.8" hidden="false" customHeight="false" outlineLevel="0" collapsed="false">
      <c r="B287" s="174"/>
      <c r="D287" s="175" t="s">
        <v>137</v>
      </c>
      <c r="E287" s="176"/>
      <c r="F287" s="177" t="s">
        <v>128</v>
      </c>
      <c r="H287" s="178" t="n">
        <v>3</v>
      </c>
      <c r="I287" s="179"/>
      <c r="L287" s="174"/>
      <c r="M287" s="180"/>
      <c r="N287" s="181"/>
      <c r="O287" s="181"/>
      <c r="P287" s="181"/>
      <c r="Q287" s="181"/>
      <c r="R287" s="181"/>
      <c r="S287" s="181"/>
      <c r="T287" s="182"/>
      <c r="AT287" s="176" t="s">
        <v>137</v>
      </c>
      <c r="AU287" s="176" t="s">
        <v>81</v>
      </c>
      <c r="AV287" s="173" t="s">
        <v>81</v>
      </c>
      <c r="AW287" s="173" t="s">
        <v>31</v>
      </c>
      <c r="AX287" s="173" t="s">
        <v>79</v>
      </c>
      <c r="AY287" s="176" t="s">
        <v>127</v>
      </c>
    </row>
    <row r="288" s="27" customFormat="true" ht="33" hidden="false" customHeight="true" outlineLevel="0" collapsed="false">
      <c r="A288" s="22"/>
      <c r="B288" s="159"/>
      <c r="C288" s="193" t="s">
        <v>541</v>
      </c>
      <c r="D288" s="193" t="s">
        <v>441</v>
      </c>
      <c r="E288" s="194" t="s">
        <v>542</v>
      </c>
      <c r="F288" s="195" t="s">
        <v>543</v>
      </c>
      <c r="G288" s="196" t="s">
        <v>219</v>
      </c>
      <c r="H288" s="197" t="n">
        <v>3</v>
      </c>
      <c r="I288" s="198"/>
      <c r="J288" s="199" t="n">
        <f aca="false">ROUND(I288*H288,2)</f>
        <v>0</v>
      </c>
      <c r="K288" s="195" t="s">
        <v>134</v>
      </c>
      <c r="L288" s="200"/>
      <c r="M288" s="201"/>
      <c r="N288" s="202" t="s">
        <v>39</v>
      </c>
      <c r="O288" s="60"/>
      <c r="P288" s="169" t="n">
        <f aca="false">O288*H288</f>
        <v>0</v>
      </c>
      <c r="Q288" s="169" t="n">
        <v>0.0138</v>
      </c>
      <c r="R288" s="169" t="n">
        <f aca="false">Q288*H288</f>
        <v>0.0414</v>
      </c>
      <c r="S288" s="169" t="n">
        <v>0</v>
      </c>
      <c r="T288" s="170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1" t="s">
        <v>277</v>
      </c>
      <c r="AT288" s="171" t="s">
        <v>441</v>
      </c>
      <c r="AU288" s="171" t="s">
        <v>81</v>
      </c>
      <c r="AY288" s="3" t="s">
        <v>127</v>
      </c>
      <c r="BE288" s="172" t="n">
        <f aca="false">IF(N288="základní",J288,0)</f>
        <v>0</v>
      </c>
      <c r="BF288" s="172" t="n">
        <f aca="false">IF(N288="snížená",J288,0)</f>
        <v>0</v>
      </c>
      <c r="BG288" s="172" t="n">
        <f aca="false">IF(N288="zákl. přenesená",J288,0)</f>
        <v>0</v>
      </c>
      <c r="BH288" s="172" t="n">
        <f aca="false">IF(N288="sníž. přenesená",J288,0)</f>
        <v>0</v>
      </c>
      <c r="BI288" s="172" t="n">
        <f aca="false">IF(N288="nulová",J288,0)</f>
        <v>0</v>
      </c>
      <c r="BJ288" s="3" t="s">
        <v>79</v>
      </c>
      <c r="BK288" s="172" t="n">
        <f aca="false">ROUND(I288*H288,2)</f>
        <v>0</v>
      </c>
      <c r="BL288" s="3" t="s">
        <v>207</v>
      </c>
      <c r="BM288" s="171" t="s">
        <v>544</v>
      </c>
    </row>
    <row r="289" s="27" customFormat="true" ht="24.15" hidden="false" customHeight="true" outlineLevel="0" collapsed="false">
      <c r="A289" s="22"/>
      <c r="B289" s="159"/>
      <c r="C289" s="160" t="s">
        <v>545</v>
      </c>
      <c r="D289" s="160" t="s">
        <v>130</v>
      </c>
      <c r="E289" s="161" t="s">
        <v>546</v>
      </c>
      <c r="F289" s="162" t="s">
        <v>547</v>
      </c>
      <c r="G289" s="163" t="s">
        <v>219</v>
      </c>
      <c r="H289" s="164" t="n">
        <v>1</v>
      </c>
      <c r="I289" s="165"/>
      <c r="J289" s="166" t="n">
        <f aca="false">ROUND(I289*H289,2)</f>
        <v>0</v>
      </c>
      <c r="K289" s="162" t="s">
        <v>134</v>
      </c>
      <c r="L289" s="23"/>
      <c r="M289" s="167"/>
      <c r="N289" s="168" t="s">
        <v>39</v>
      </c>
      <c r="O289" s="60"/>
      <c r="P289" s="169" t="n">
        <f aca="false">O289*H289</f>
        <v>0</v>
      </c>
      <c r="Q289" s="169" t="n">
        <v>0</v>
      </c>
      <c r="R289" s="169" t="n">
        <f aca="false">Q289*H289</f>
        <v>0</v>
      </c>
      <c r="S289" s="169" t="n">
        <v>0.1104</v>
      </c>
      <c r="T289" s="170" t="n">
        <f aca="false">S289*H289</f>
        <v>0.1104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1" t="s">
        <v>207</v>
      </c>
      <c r="AT289" s="171" t="s">
        <v>130</v>
      </c>
      <c r="AU289" s="171" t="s">
        <v>81</v>
      </c>
      <c r="AY289" s="3" t="s">
        <v>127</v>
      </c>
      <c r="BE289" s="172" t="n">
        <f aca="false">IF(N289="základní",J289,0)</f>
        <v>0</v>
      </c>
      <c r="BF289" s="172" t="n">
        <f aca="false">IF(N289="snížená",J289,0)</f>
        <v>0</v>
      </c>
      <c r="BG289" s="172" t="n">
        <f aca="false">IF(N289="zákl. přenesená",J289,0)</f>
        <v>0</v>
      </c>
      <c r="BH289" s="172" t="n">
        <f aca="false">IF(N289="sníž. přenesená",J289,0)</f>
        <v>0</v>
      </c>
      <c r="BI289" s="172" t="n">
        <f aca="false">IF(N289="nulová",J289,0)</f>
        <v>0</v>
      </c>
      <c r="BJ289" s="3" t="s">
        <v>79</v>
      </c>
      <c r="BK289" s="172" t="n">
        <f aca="false">ROUND(I289*H289,2)</f>
        <v>0</v>
      </c>
      <c r="BL289" s="3" t="s">
        <v>207</v>
      </c>
      <c r="BM289" s="171" t="s">
        <v>548</v>
      </c>
    </row>
    <row r="290" s="27" customFormat="true" ht="16.5" hidden="false" customHeight="true" outlineLevel="0" collapsed="false">
      <c r="A290" s="22"/>
      <c r="B290" s="159"/>
      <c r="C290" s="160" t="s">
        <v>549</v>
      </c>
      <c r="D290" s="160" t="s">
        <v>130</v>
      </c>
      <c r="E290" s="161" t="s">
        <v>550</v>
      </c>
      <c r="F290" s="162" t="s">
        <v>551</v>
      </c>
      <c r="G290" s="163" t="s">
        <v>219</v>
      </c>
      <c r="H290" s="164" t="n">
        <v>1</v>
      </c>
      <c r="I290" s="165"/>
      <c r="J290" s="166" t="n">
        <f aca="false">ROUND(I290*H290,2)</f>
        <v>0</v>
      </c>
      <c r="K290" s="162"/>
      <c r="L290" s="23"/>
      <c r="M290" s="167"/>
      <c r="N290" s="168" t="s">
        <v>39</v>
      </c>
      <c r="O290" s="60"/>
      <c r="P290" s="169" t="n">
        <f aca="false">O290*H290</f>
        <v>0</v>
      </c>
      <c r="Q290" s="169" t="n">
        <v>0</v>
      </c>
      <c r="R290" s="169" t="n">
        <f aca="false">Q290*H290</f>
        <v>0</v>
      </c>
      <c r="S290" s="169" t="n">
        <v>0</v>
      </c>
      <c r="T290" s="170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1" t="s">
        <v>207</v>
      </c>
      <c r="AT290" s="171" t="s">
        <v>130</v>
      </c>
      <c r="AU290" s="171" t="s">
        <v>81</v>
      </c>
      <c r="AY290" s="3" t="s">
        <v>127</v>
      </c>
      <c r="BE290" s="172" t="n">
        <f aca="false">IF(N290="základní",J290,0)</f>
        <v>0</v>
      </c>
      <c r="BF290" s="172" t="n">
        <f aca="false">IF(N290="snížená",J290,0)</f>
        <v>0</v>
      </c>
      <c r="BG290" s="172" t="n">
        <f aca="false">IF(N290="zákl. přenesená",J290,0)</f>
        <v>0</v>
      </c>
      <c r="BH290" s="172" t="n">
        <f aca="false">IF(N290="sníž. přenesená",J290,0)</f>
        <v>0</v>
      </c>
      <c r="BI290" s="172" t="n">
        <f aca="false">IF(N290="nulová",J290,0)</f>
        <v>0</v>
      </c>
      <c r="BJ290" s="3" t="s">
        <v>79</v>
      </c>
      <c r="BK290" s="172" t="n">
        <f aca="false">ROUND(I290*H290,2)</f>
        <v>0</v>
      </c>
      <c r="BL290" s="3" t="s">
        <v>207</v>
      </c>
      <c r="BM290" s="171" t="s">
        <v>552</v>
      </c>
    </row>
    <row r="291" s="27" customFormat="true" ht="16.5" hidden="false" customHeight="true" outlineLevel="0" collapsed="false">
      <c r="A291" s="22"/>
      <c r="B291" s="159"/>
      <c r="C291" s="160" t="s">
        <v>553</v>
      </c>
      <c r="D291" s="160" t="s">
        <v>130</v>
      </c>
      <c r="E291" s="161" t="s">
        <v>554</v>
      </c>
      <c r="F291" s="162" t="s">
        <v>555</v>
      </c>
      <c r="G291" s="163" t="s">
        <v>219</v>
      </c>
      <c r="H291" s="164" t="n">
        <v>1</v>
      </c>
      <c r="I291" s="165"/>
      <c r="J291" s="166" t="n">
        <f aca="false">ROUND(I291*H291,2)</f>
        <v>0</v>
      </c>
      <c r="K291" s="162"/>
      <c r="L291" s="23"/>
      <c r="M291" s="167"/>
      <c r="N291" s="168" t="s">
        <v>39</v>
      </c>
      <c r="O291" s="60"/>
      <c r="P291" s="169" t="n">
        <f aca="false">O291*H291</f>
        <v>0</v>
      </c>
      <c r="Q291" s="169" t="n">
        <v>0</v>
      </c>
      <c r="R291" s="169" t="n">
        <f aca="false">Q291*H291</f>
        <v>0</v>
      </c>
      <c r="S291" s="169" t="n">
        <v>0</v>
      </c>
      <c r="T291" s="170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1" t="s">
        <v>207</v>
      </c>
      <c r="AT291" s="171" t="s">
        <v>130</v>
      </c>
      <c r="AU291" s="171" t="s">
        <v>81</v>
      </c>
      <c r="AY291" s="3" t="s">
        <v>127</v>
      </c>
      <c r="BE291" s="172" t="n">
        <f aca="false">IF(N291="základní",J291,0)</f>
        <v>0</v>
      </c>
      <c r="BF291" s="172" t="n">
        <f aca="false">IF(N291="snížená",J291,0)</f>
        <v>0</v>
      </c>
      <c r="BG291" s="172" t="n">
        <f aca="false">IF(N291="zákl. přenesená",J291,0)</f>
        <v>0</v>
      </c>
      <c r="BH291" s="172" t="n">
        <f aca="false">IF(N291="sníž. přenesená",J291,0)</f>
        <v>0</v>
      </c>
      <c r="BI291" s="172" t="n">
        <f aca="false">IF(N291="nulová",J291,0)</f>
        <v>0</v>
      </c>
      <c r="BJ291" s="3" t="s">
        <v>79</v>
      </c>
      <c r="BK291" s="172" t="n">
        <f aca="false">ROUND(I291*H291,2)</f>
        <v>0</v>
      </c>
      <c r="BL291" s="3" t="s">
        <v>207</v>
      </c>
      <c r="BM291" s="171" t="s">
        <v>556</v>
      </c>
    </row>
    <row r="292" s="27" customFormat="true" ht="24.15" hidden="false" customHeight="true" outlineLevel="0" collapsed="false">
      <c r="A292" s="22"/>
      <c r="B292" s="159"/>
      <c r="C292" s="160" t="s">
        <v>557</v>
      </c>
      <c r="D292" s="160" t="s">
        <v>130</v>
      </c>
      <c r="E292" s="161" t="s">
        <v>558</v>
      </c>
      <c r="F292" s="162" t="s">
        <v>559</v>
      </c>
      <c r="G292" s="163" t="s">
        <v>219</v>
      </c>
      <c r="H292" s="164" t="n">
        <v>3</v>
      </c>
      <c r="I292" s="165"/>
      <c r="J292" s="166" t="n">
        <f aca="false">ROUND(I292*H292,2)</f>
        <v>0</v>
      </c>
      <c r="K292" s="162"/>
      <c r="L292" s="23"/>
      <c r="M292" s="167"/>
      <c r="N292" s="168" t="s">
        <v>39</v>
      </c>
      <c r="O292" s="60"/>
      <c r="P292" s="169" t="n">
        <f aca="false">O292*H292</f>
        <v>0</v>
      </c>
      <c r="Q292" s="169" t="n">
        <v>0</v>
      </c>
      <c r="R292" s="169" t="n">
        <f aca="false">Q292*H292</f>
        <v>0</v>
      </c>
      <c r="S292" s="169" t="n">
        <v>0</v>
      </c>
      <c r="T292" s="170" t="n">
        <f aca="false">S292*H292</f>
        <v>0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71" t="s">
        <v>207</v>
      </c>
      <c r="AT292" s="171" t="s">
        <v>130</v>
      </c>
      <c r="AU292" s="171" t="s">
        <v>81</v>
      </c>
      <c r="AY292" s="3" t="s">
        <v>127</v>
      </c>
      <c r="BE292" s="172" t="n">
        <f aca="false">IF(N292="základní",J292,0)</f>
        <v>0</v>
      </c>
      <c r="BF292" s="172" t="n">
        <f aca="false">IF(N292="snížená",J292,0)</f>
        <v>0</v>
      </c>
      <c r="BG292" s="172" t="n">
        <f aca="false">IF(N292="zákl. přenesená",J292,0)</f>
        <v>0</v>
      </c>
      <c r="BH292" s="172" t="n">
        <f aca="false">IF(N292="sníž. přenesená",J292,0)</f>
        <v>0</v>
      </c>
      <c r="BI292" s="172" t="n">
        <f aca="false">IF(N292="nulová",J292,0)</f>
        <v>0</v>
      </c>
      <c r="BJ292" s="3" t="s">
        <v>79</v>
      </c>
      <c r="BK292" s="172" t="n">
        <f aca="false">ROUND(I292*H292,2)</f>
        <v>0</v>
      </c>
      <c r="BL292" s="3" t="s">
        <v>207</v>
      </c>
      <c r="BM292" s="171" t="s">
        <v>560</v>
      </c>
    </row>
    <row r="293" s="27" customFormat="true" ht="24.15" hidden="false" customHeight="true" outlineLevel="0" collapsed="false">
      <c r="A293" s="22"/>
      <c r="B293" s="159"/>
      <c r="C293" s="160" t="s">
        <v>561</v>
      </c>
      <c r="D293" s="160" t="s">
        <v>130</v>
      </c>
      <c r="E293" s="161" t="s">
        <v>562</v>
      </c>
      <c r="F293" s="162" t="s">
        <v>563</v>
      </c>
      <c r="G293" s="163" t="s">
        <v>345</v>
      </c>
      <c r="H293" s="192"/>
      <c r="I293" s="165"/>
      <c r="J293" s="166" t="n">
        <f aca="false">ROUND(I293*H293,2)</f>
        <v>0</v>
      </c>
      <c r="K293" s="162" t="s">
        <v>134</v>
      </c>
      <c r="L293" s="23"/>
      <c r="M293" s="167"/>
      <c r="N293" s="168" t="s">
        <v>39</v>
      </c>
      <c r="O293" s="60"/>
      <c r="P293" s="169" t="n">
        <f aca="false">O293*H293</f>
        <v>0</v>
      </c>
      <c r="Q293" s="169" t="n">
        <v>0</v>
      </c>
      <c r="R293" s="169" t="n">
        <f aca="false">Q293*H293</f>
        <v>0</v>
      </c>
      <c r="S293" s="169" t="n">
        <v>0</v>
      </c>
      <c r="T293" s="170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1" t="s">
        <v>207</v>
      </c>
      <c r="AT293" s="171" t="s">
        <v>130</v>
      </c>
      <c r="AU293" s="171" t="s">
        <v>81</v>
      </c>
      <c r="AY293" s="3" t="s">
        <v>127</v>
      </c>
      <c r="BE293" s="172" t="n">
        <f aca="false">IF(N293="základní",J293,0)</f>
        <v>0</v>
      </c>
      <c r="BF293" s="172" t="n">
        <f aca="false">IF(N293="snížená",J293,0)</f>
        <v>0</v>
      </c>
      <c r="BG293" s="172" t="n">
        <f aca="false">IF(N293="zákl. přenesená",J293,0)</f>
        <v>0</v>
      </c>
      <c r="BH293" s="172" t="n">
        <f aca="false">IF(N293="sníž. přenesená",J293,0)</f>
        <v>0</v>
      </c>
      <c r="BI293" s="172" t="n">
        <f aca="false">IF(N293="nulová",J293,0)</f>
        <v>0</v>
      </c>
      <c r="BJ293" s="3" t="s">
        <v>79</v>
      </c>
      <c r="BK293" s="172" t="n">
        <f aca="false">ROUND(I293*H293,2)</f>
        <v>0</v>
      </c>
      <c r="BL293" s="3" t="s">
        <v>207</v>
      </c>
      <c r="BM293" s="171" t="s">
        <v>564</v>
      </c>
    </row>
    <row r="294" s="145" customFormat="true" ht="22.8" hidden="false" customHeight="true" outlineLevel="0" collapsed="false">
      <c r="B294" s="146"/>
      <c r="D294" s="147" t="s">
        <v>73</v>
      </c>
      <c r="E294" s="157" t="s">
        <v>565</v>
      </c>
      <c r="F294" s="157" t="s">
        <v>566</v>
      </c>
      <c r="I294" s="149"/>
      <c r="J294" s="158" t="n">
        <f aca="false">BK294</f>
        <v>0</v>
      </c>
      <c r="L294" s="146"/>
      <c r="M294" s="151"/>
      <c r="N294" s="152"/>
      <c r="O294" s="152"/>
      <c r="P294" s="153" t="n">
        <f aca="false">SUM(P295:P310)</f>
        <v>0</v>
      </c>
      <c r="Q294" s="152"/>
      <c r="R294" s="153" t="n">
        <f aca="false">SUM(R295:R310)</f>
        <v>0.5668953</v>
      </c>
      <c r="S294" s="152"/>
      <c r="T294" s="154" t="n">
        <f aca="false">SUM(T295:T310)</f>
        <v>0</v>
      </c>
      <c r="AR294" s="147" t="s">
        <v>81</v>
      </c>
      <c r="AT294" s="155" t="s">
        <v>73</v>
      </c>
      <c r="AU294" s="155" t="s">
        <v>79</v>
      </c>
      <c r="AY294" s="147" t="s">
        <v>127</v>
      </c>
      <c r="BK294" s="156" t="n">
        <f aca="false">SUM(BK295:BK310)</f>
        <v>0</v>
      </c>
    </row>
    <row r="295" s="27" customFormat="true" ht="16.5" hidden="false" customHeight="true" outlineLevel="0" collapsed="false">
      <c r="A295" s="22"/>
      <c r="B295" s="159"/>
      <c r="C295" s="160" t="s">
        <v>567</v>
      </c>
      <c r="D295" s="160" t="s">
        <v>130</v>
      </c>
      <c r="E295" s="161" t="s">
        <v>568</v>
      </c>
      <c r="F295" s="162" t="s">
        <v>569</v>
      </c>
      <c r="G295" s="163" t="s">
        <v>133</v>
      </c>
      <c r="H295" s="164" t="n">
        <v>11.93</v>
      </c>
      <c r="I295" s="165"/>
      <c r="J295" s="166" t="n">
        <f aca="false">ROUND(I295*H295,2)</f>
        <v>0</v>
      </c>
      <c r="K295" s="162" t="s">
        <v>134</v>
      </c>
      <c r="L295" s="23"/>
      <c r="M295" s="167"/>
      <c r="N295" s="168" t="s">
        <v>39</v>
      </c>
      <c r="O295" s="60"/>
      <c r="P295" s="169" t="n">
        <f aca="false">O295*H295</f>
        <v>0</v>
      </c>
      <c r="Q295" s="169" t="n">
        <v>0.0003</v>
      </c>
      <c r="R295" s="169" t="n">
        <f aca="false">Q295*H295</f>
        <v>0.003579</v>
      </c>
      <c r="S295" s="169" t="n">
        <v>0</v>
      </c>
      <c r="T295" s="170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1" t="s">
        <v>207</v>
      </c>
      <c r="AT295" s="171" t="s">
        <v>130</v>
      </c>
      <c r="AU295" s="171" t="s">
        <v>81</v>
      </c>
      <c r="AY295" s="3" t="s">
        <v>127</v>
      </c>
      <c r="BE295" s="172" t="n">
        <f aca="false">IF(N295="základní",J295,0)</f>
        <v>0</v>
      </c>
      <c r="BF295" s="172" t="n">
        <f aca="false">IF(N295="snížená",J295,0)</f>
        <v>0</v>
      </c>
      <c r="BG295" s="172" t="n">
        <f aca="false">IF(N295="zákl. přenesená",J295,0)</f>
        <v>0</v>
      </c>
      <c r="BH295" s="172" t="n">
        <f aca="false">IF(N295="sníž. přenesená",J295,0)</f>
        <v>0</v>
      </c>
      <c r="BI295" s="172" t="n">
        <f aca="false">IF(N295="nulová",J295,0)</f>
        <v>0</v>
      </c>
      <c r="BJ295" s="3" t="s">
        <v>79</v>
      </c>
      <c r="BK295" s="172" t="n">
        <f aca="false">ROUND(I295*H295,2)</f>
        <v>0</v>
      </c>
      <c r="BL295" s="3" t="s">
        <v>207</v>
      </c>
      <c r="BM295" s="171" t="s">
        <v>570</v>
      </c>
    </row>
    <row r="296" s="173" customFormat="true" ht="12.8" hidden="false" customHeight="false" outlineLevel="0" collapsed="false">
      <c r="B296" s="174"/>
      <c r="D296" s="175" t="s">
        <v>137</v>
      </c>
      <c r="E296" s="176"/>
      <c r="F296" s="177" t="s">
        <v>571</v>
      </c>
      <c r="H296" s="178" t="n">
        <v>6.15</v>
      </c>
      <c r="I296" s="179"/>
      <c r="L296" s="174"/>
      <c r="M296" s="180"/>
      <c r="N296" s="181"/>
      <c r="O296" s="181"/>
      <c r="P296" s="181"/>
      <c r="Q296" s="181"/>
      <c r="R296" s="181"/>
      <c r="S296" s="181"/>
      <c r="T296" s="182"/>
      <c r="AT296" s="176" t="s">
        <v>137</v>
      </c>
      <c r="AU296" s="176" t="s">
        <v>81</v>
      </c>
      <c r="AV296" s="173" t="s">
        <v>81</v>
      </c>
      <c r="AW296" s="173" t="s">
        <v>31</v>
      </c>
      <c r="AX296" s="173" t="s">
        <v>74</v>
      </c>
      <c r="AY296" s="176" t="s">
        <v>127</v>
      </c>
    </row>
    <row r="297" s="173" customFormat="true" ht="12.8" hidden="false" customHeight="false" outlineLevel="0" collapsed="false">
      <c r="B297" s="174"/>
      <c r="D297" s="175" t="s">
        <v>137</v>
      </c>
      <c r="E297" s="176"/>
      <c r="F297" s="177" t="s">
        <v>150</v>
      </c>
      <c r="H297" s="178" t="n">
        <v>5.78</v>
      </c>
      <c r="I297" s="179"/>
      <c r="L297" s="174"/>
      <c r="M297" s="180"/>
      <c r="N297" s="181"/>
      <c r="O297" s="181"/>
      <c r="P297" s="181"/>
      <c r="Q297" s="181"/>
      <c r="R297" s="181"/>
      <c r="S297" s="181"/>
      <c r="T297" s="182"/>
      <c r="AT297" s="176" t="s">
        <v>137</v>
      </c>
      <c r="AU297" s="176" t="s">
        <v>81</v>
      </c>
      <c r="AV297" s="173" t="s">
        <v>81</v>
      </c>
      <c r="AW297" s="173" t="s">
        <v>31</v>
      </c>
      <c r="AX297" s="173" t="s">
        <v>74</v>
      </c>
      <c r="AY297" s="176" t="s">
        <v>127</v>
      </c>
    </row>
    <row r="298" s="183" customFormat="true" ht="12.8" hidden="false" customHeight="false" outlineLevel="0" collapsed="false">
      <c r="B298" s="184"/>
      <c r="D298" s="175" t="s">
        <v>137</v>
      </c>
      <c r="E298" s="185"/>
      <c r="F298" s="186" t="s">
        <v>151</v>
      </c>
      <c r="H298" s="187" t="n">
        <v>11.93</v>
      </c>
      <c r="I298" s="188"/>
      <c r="L298" s="184"/>
      <c r="M298" s="189"/>
      <c r="N298" s="190"/>
      <c r="O298" s="190"/>
      <c r="P298" s="190"/>
      <c r="Q298" s="190"/>
      <c r="R298" s="190"/>
      <c r="S298" s="190"/>
      <c r="T298" s="191"/>
      <c r="AT298" s="185" t="s">
        <v>137</v>
      </c>
      <c r="AU298" s="185" t="s">
        <v>81</v>
      </c>
      <c r="AV298" s="183" t="s">
        <v>135</v>
      </c>
      <c r="AW298" s="183" t="s">
        <v>31</v>
      </c>
      <c r="AX298" s="183" t="s">
        <v>79</v>
      </c>
      <c r="AY298" s="185" t="s">
        <v>127</v>
      </c>
    </row>
    <row r="299" s="27" customFormat="true" ht="24.15" hidden="false" customHeight="true" outlineLevel="0" collapsed="false">
      <c r="A299" s="22"/>
      <c r="B299" s="159"/>
      <c r="C299" s="160" t="s">
        <v>572</v>
      </c>
      <c r="D299" s="160" t="s">
        <v>130</v>
      </c>
      <c r="E299" s="161" t="s">
        <v>573</v>
      </c>
      <c r="F299" s="162" t="s">
        <v>574</v>
      </c>
      <c r="G299" s="163" t="s">
        <v>133</v>
      </c>
      <c r="H299" s="164" t="n">
        <v>11.93</v>
      </c>
      <c r="I299" s="165"/>
      <c r="J299" s="166" t="n">
        <f aca="false">ROUND(I299*H299,2)</f>
        <v>0</v>
      </c>
      <c r="K299" s="162" t="s">
        <v>134</v>
      </c>
      <c r="L299" s="23"/>
      <c r="M299" s="167"/>
      <c r="N299" s="168" t="s">
        <v>39</v>
      </c>
      <c r="O299" s="60"/>
      <c r="P299" s="169" t="n">
        <f aca="false">O299*H299</f>
        <v>0</v>
      </c>
      <c r="Q299" s="169" t="n">
        <v>0</v>
      </c>
      <c r="R299" s="169" t="n">
        <f aca="false">Q299*H299</f>
        <v>0</v>
      </c>
      <c r="S299" s="169" t="n">
        <v>0</v>
      </c>
      <c r="T299" s="170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1" t="s">
        <v>207</v>
      </c>
      <c r="AT299" s="171" t="s">
        <v>130</v>
      </c>
      <c r="AU299" s="171" t="s">
        <v>81</v>
      </c>
      <c r="AY299" s="3" t="s">
        <v>127</v>
      </c>
      <c r="BE299" s="172" t="n">
        <f aca="false">IF(N299="základní",J299,0)</f>
        <v>0</v>
      </c>
      <c r="BF299" s="172" t="n">
        <f aca="false">IF(N299="snížená",J299,0)</f>
        <v>0</v>
      </c>
      <c r="BG299" s="172" t="n">
        <f aca="false">IF(N299="zákl. přenesená",J299,0)</f>
        <v>0</v>
      </c>
      <c r="BH299" s="172" t="n">
        <f aca="false">IF(N299="sníž. přenesená",J299,0)</f>
        <v>0</v>
      </c>
      <c r="BI299" s="172" t="n">
        <f aca="false">IF(N299="nulová",J299,0)</f>
        <v>0</v>
      </c>
      <c r="BJ299" s="3" t="s">
        <v>79</v>
      </c>
      <c r="BK299" s="172" t="n">
        <f aca="false">ROUND(I299*H299,2)</f>
        <v>0</v>
      </c>
      <c r="BL299" s="3" t="s">
        <v>207</v>
      </c>
      <c r="BM299" s="171" t="s">
        <v>575</v>
      </c>
    </row>
    <row r="300" s="27" customFormat="true" ht="24.15" hidden="false" customHeight="true" outlineLevel="0" collapsed="false">
      <c r="A300" s="22"/>
      <c r="B300" s="159"/>
      <c r="C300" s="160" t="s">
        <v>576</v>
      </c>
      <c r="D300" s="160" t="s">
        <v>130</v>
      </c>
      <c r="E300" s="161" t="s">
        <v>577</v>
      </c>
      <c r="F300" s="162" t="s">
        <v>578</v>
      </c>
      <c r="G300" s="163" t="s">
        <v>133</v>
      </c>
      <c r="H300" s="164" t="n">
        <v>11.93</v>
      </c>
      <c r="I300" s="165"/>
      <c r="J300" s="166" t="n">
        <f aca="false">ROUND(I300*H300,2)</f>
        <v>0</v>
      </c>
      <c r="K300" s="162" t="s">
        <v>134</v>
      </c>
      <c r="L300" s="23"/>
      <c r="M300" s="167"/>
      <c r="N300" s="168" t="s">
        <v>39</v>
      </c>
      <c r="O300" s="60"/>
      <c r="P300" s="169" t="n">
        <f aca="false">O300*H300</f>
        <v>0</v>
      </c>
      <c r="Q300" s="169" t="n">
        <v>0.00758</v>
      </c>
      <c r="R300" s="169" t="n">
        <f aca="false">Q300*H300</f>
        <v>0.0904294</v>
      </c>
      <c r="S300" s="169" t="n">
        <v>0</v>
      </c>
      <c r="T300" s="170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1" t="s">
        <v>207</v>
      </c>
      <c r="AT300" s="171" t="s">
        <v>130</v>
      </c>
      <c r="AU300" s="171" t="s">
        <v>81</v>
      </c>
      <c r="AY300" s="3" t="s">
        <v>127</v>
      </c>
      <c r="BE300" s="172" t="n">
        <f aca="false">IF(N300="základní",J300,0)</f>
        <v>0</v>
      </c>
      <c r="BF300" s="172" t="n">
        <f aca="false">IF(N300="snížená",J300,0)</f>
        <v>0</v>
      </c>
      <c r="BG300" s="172" t="n">
        <f aca="false">IF(N300="zákl. přenesená",J300,0)</f>
        <v>0</v>
      </c>
      <c r="BH300" s="172" t="n">
        <f aca="false">IF(N300="sníž. přenesená",J300,0)</f>
        <v>0</v>
      </c>
      <c r="BI300" s="172" t="n">
        <f aca="false">IF(N300="nulová",J300,0)</f>
        <v>0</v>
      </c>
      <c r="BJ300" s="3" t="s">
        <v>79</v>
      </c>
      <c r="BK300" s="172" t="n">
        <f aca="false">ROUND(I300*H300,2)</f>
        <v>0</v>
      </c>
      <c r="BL300" s="3" t="s">
        <v>207</v>
      </c>
      <c r="BM300" s="171" t="s">
        <v>579</v>
      </c>
    </row>
    <row r="301" s="27" customFormat="true" ht="33" hidden="false" customHeight="true" outlineLevel="0" collapsed="false">
      <c r="A301" s="22"/>
      <c r="B301" s="159"/>
      <c r="C301" s="160" t="s">
        <v>580</v>
      </c>
      <c r="D301" s="160" t="s">
        <v>130</v>
      </c>
      <c r="E301" s="161" t="s">
        <v>581</v>
      </c>
      <c r="F301" s="162" t="s">
        <v>582</v>
      </c>
      <c r="G301" s="163" t="s">
        <v>133</v>
      </c>
      <c r="H301" s="164" t="n">
        <v>11.93</v>
      </c>
      <c r="I301" s="165"/>
      <c r="J301" s="166" t="n">
        <f aca="false">ROUND(I301*H301,2)</f>
        <v>0</v>
      </c>
      <c r="K301" s="162" t="s">
        <v>134</v>
      </c>
      <c r="L301" s="23"/>
      <c r="M301" s="167"/>
      <c r="N301" s="168" t="s">
        <v>39</v>
      </c>
      <c r="O301" s="60"/>
      <c r="P301" s="169" t="n">
        <f aca="false">O301*H301</f>
        <v>0</v>
      </c>
      <c r="Q301" s="169" t="n">
        <v>0.00903</v>
      </c>
      <c r="R301" s="169" t="n">
        <f aca="false">Q301*H301</f>
        <v>0.1077279</v>
      </c>
      <c r="S301" s="169" t="n">
        <v>0</v>
      </c>
      <c r="T301" s="170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1" t="s">
        <v>207</v>
      </c>
      <c r="AT301" s="171" t="s">
        <v>130</v>
      </c>
      <c r="AU301" s="171" t="s">
        <v>81</v>
      </c>
      <c r="AY301" s="3" t="s">
        <v>127</v>
      </c>
      <c r="BE301" s="172" t="n">
        <f aca="false">IF(N301="základní",J301,0)</f>
        <v>0</v>
      </c>
      <c r="BF301" s="172" t="n">
        <f aca="false">IF(N301="snížená",J301,0)</f>
        <v>0</v>
      </c>
      <c r="BG301" s="172" t="n">
        <f aca="false">IF(N301="zákl. přenesená",J301,0)</f>
        <v>0</v>
      </c>
      <c r="BH301" s="172" t="n">
        <f aca="false">IF(N301="sníž. přenesená",J301,0)</f>
        <v>0</v>
      </c>
      <c r="BI301" s="172" t="n">
        <f aca="false">IF(N301="nulová",J301,0)</f>
        <v>0</v>
      </c>
      <c r="BJ301" s="3" t="s">
        <v>79</v>
      </c>
      <c r="BK301" s="172" t="n">
        <f aca="false">ROUND(I301*H301,2)</f>
        <v>0</v>
      </c>
      <c r="BL301" s="3" t="s">
        <v>207</v>
      </c>
      <c r="BM301" s="171" t="s">
        <v>583</v>
      </c>
    </row>
    <row r="302" s="27" customFormat="true" ht="24.15" hidden="false" customHeight="true" outlineLevel="0" collapsed="false">
      <c r="A302" s="22"/>
      <c r="B302" s="159"/>
      <c r="C302" s="193" t="s">
        <v>584</v>
      </c>
      <c r="D302" s="193" t="s">
        <v>441</v>
      </c>
      <c r="E302" s="194" t="s">
        <v>585</v>
      </c>
      <c r="F302" s="195" t="s">
        <v>586</v>
      </c>
      <c r="G302" s="196" t="s">
        <v>133</v>
      </c>
      <c r="H302" s="197" t="n">
        <v>13.72</v>
      </c>
      <c r="I302" s="198"/>
      <c r="J302" s="199" t="n">
        <f aca="false">ROUND(I302*H302,2)</f>
        <v>0</v>
      </c>
      <c r="K302" s="195" t="s">
        <v>134</v>
      </c>
      <c r="L302" s="200"/>
      <c r="M302" s="201"/>
      <c r="N302" s="202" t="s">
        <v>39</v>
      </c>
      <c r="O302" s="60"/>
      <c r="P302" s="169" t="n">
        <f aca="false">O302*H302</f>
        <v>0</v>
      </c>
      <c r="Q302" s="169" t="n">
        <v>0.022</v>
      </c>
      <c r="R302" s="169" t="n">
        <f aca="false">Q302*H302</f>
        <v>0.30184</v>
      </c>
      <c r="S302" s="169" t="n">
        <v>0</v>
      </c>
      <c r="T302" s="170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71" t="s">
        <v>277</v>
      </c>
      <c r="AT302" s="171" t="s">
        <v>441</v>
      </c>
      <c r="AU302" s="171" t="s">
        <v>81</v>
      </c>
      <c r="AY302" s="3" t="s">
        <v>127</v>
      </c>
      <c r="BE302" s="172" t="n">
        <f aca="false">IF(N302="základní",J302,0)</f>
        <v>0</v>
      </c>
      <c r="BF302" s="172" t="n">
        <f aca="false">IF(N302="snížená",J302,0)</f>
        <v>0</v>
      </c>
      <c r="BG302" s="172" t="n">
        <f aca="false">IF(N302="zákl. přenesená",J302,0)</f>
        <v>0</v>
      </c>
      <c r="BH302" s="172" t="n">
        <f aca="false">IF(N302="sníž. přenesená",J302,0)</f>
        <v>0</v>
      </c>
      <c r="BI302" s="172" t="n">
        <f aca="false">IF(N302="nulová",J302,0)</f>
        <v>0</v>
      </c>
      <c r="BJ302" s="3" t="s">
        <v>79</v>
      </c>
      <c r="BK302" s="172" t="n">
        <f aca="false">ROUND(I302*H302,2)</f>
        <v>0</v>
      </c>
      <c r="BL302" s="3" t="s">
        <v>207</v>
      </c>
      <c r="BM302" s="171" t="s">
        <v>587</v>
      </c>
    </row>
    <row r="303" s="173" customFormat="true" ht="12.8" hidden="false" customHeight="false" outlineLevel="0" collapsed="false">
      <c r="B303" s="174"/>
      <c r="D303" s="175" t="s">
        <v>137</v>
      </c>
      <c r="F303" s="177" t="s">
        <v>588</v>
      </c>
      <c r="H303" s="178" t="n">
        <v>13.72</v>
      </c>
      <c r="I303" s="179"/>
      <c r="L303" s="174"/>
      <c r="M303" s="180"/>
      <c r="N303" s="181"/>
      <c r="O303" s="181"/>
      <c r="P303" s="181"/>
      <c r="Q303" s="181"/>
      <c r="R303" s="181"/>
      <c r="S303" s="181"/>
      <c r="T303" s="182"/>
      <c r="AT303" s="176" t="s">
        <v>137</v>
      </c>
      <c r="AU303" s="176" t="s">
        <v>81</v>
      </c>
      <c r="AV303" s="173" t="s">
        <v>81</v>
      </c>
      <c r="AW303" s="173" t="s">
        <v>2</v>
      </c>
      <c r="AX303" s="173" t="s">
        <v>79</v>
      </c>
      <c r="AY303" s="176" t="s">
        <v>127</v>
      </c>
    </row>
    <row r="304" s="27" customFormat="true" ht="33" hidden="false" customHeight="true" outlineLevel="0" collapsed="false">
      <c r="A304" s="22"/>
      <c r="B304" s="159"/>
      <c r="C304" s="160" t="s">
        <v>589</v>
      </c>
      <c r="D304" s="160" t="s">
        <v>130</v>
      </c>
      <c r="E304" s="161" t="s">
        <v>590</v>
      </c>
      <c r="F304" s="162" t="s">
        <v>591</v>
      </c>
      <c r="G304" s="163" t="s">
        <v>133</v>
      </c>
      <c r="H304" s="164" t="n">
        <v>11.93</v>
      </c>
      <c r="I304" s="165"/>
      <c r="J304" s="166" t="n">
        <f aca="false">ROUND(I304*H304,2)</f>
        <v>0</v>
      </c>
      <c r="K304" s="162" t="s">
        <v>134</v>
      </c>
      <c r="L304" s="23"/>
      <c r="M304" s="167"/>
      <c r="N304" s="168" t="s">
        <v>39</v>
      </c>
      <c r="O304" s="60"/>
      <c r="P304" s="169" t="n">
        <f aca="false">O304*H304</f>
        <v>0</v>
      </c>
      <c r="Q304" s="169" t="n">
        <v>0</v>
      </c>
      <c r="R304" s="169" t="n">
        <f aca="false">Q304*H304</f>
        <v>0</v>
      </c>
      <c r="S304" s="169" t="n">
        <v>0</v>
      </c>
      <c r="T304" s="170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1" t="s">
        <v>207</v>
      </c>
      <c r="AT304" s="171" t="s">
        <v>130</v>
      </c>
      <c r="AU304" s="171" t="s">
        <v>81</v>
      </c>
      <c r="AY304" s="3" t="s">
        <v>127</v>
      </c>
      <c r="BE304" s="172" t="n">
        <f aca="false">IF(N304="základní",J304,0)</f>
        <v>0</v>
      </c>
      <c r="BF304" s="172" t="n">
        <f aca="false">IF(N304="snížená",J304,0)</f>
        <v>0</v>
      </c>
      <c r="BG304" s="172" t="n">
        <f aca="false">IF(N304="zákl. přenesená",J304,0)</f>
        <v>0</v>
      </c>
      <c r="BH304" s="172" t="n">
        <f aca="false">IF(N304="sníž. přenesená",J304,0)</f>
        <v>0</v>
      </c>
      <c r="BI304" s="172" t="n">
        <f aca="false">IF(N304="nulová",J304,0)</f>
        <v>0</v>
      </c>
      <c r="BJ304" s="3" t="s">
        <v>79</v>
      </c>
      <c r="BK304" s="172" t="n">
        <f aca="false">ROUND(I304*H304,2)</f>
        <v>0</v>
      </c>
      <c r="BL304" s="3" t="s">
        <v>207</v>
      </c>
      <c r="BM304" s="171" t="s">
        <v>592</v>
      </c>
    </row>
    <row r="305" s="27" customFormat="true" ht="24.15" hidden="false" customHeight="true" outlineLevel="0" collapsed="false">
      <c r="A305" s="22"/>
      <c r="B305" s="159"/>
      <c r="C305" s="160" t="s">
        <v>593</v>
      </c>
      <c r="D305" s="160" t="s">
        <v>130</v>
      </c>
      <c r="E305" s="161" t="s">
        <v>594</v>
      </c>
      <c r="F305" s="162" t="s">
        <v>595</v>
      </c>
      <c r="G305" s="163" t="s">
        <v>133</v>
      </c>
      <c r="H305" s="164" t="n">
        <v>14.63</v>
      </c>
      <c r="I305" s="165"/>
      <c r="J305" s="166" t="n">
        <f aca="false">ROUND(I305*H305,2)</f>
        <v>0</v>
      </c>
      <c r="K305" s="162" t="s">
        <v>134</v>
      </c>
      <c r="L305" s="23"/>
      <c r="M305" s="167"/>
      <c r="N305" s="168" t="s">
        <v>39</v>
      </c>
      <c r="O305" s="60"/>
      <c r="P305" s="169" t="n">
        <f aca="false">O305*H305</f>
        <v>0</v>
      </c>
      <c r="Q305" s="169" t="n">
        <v>0.0015</v>
      </c>
      <c r="R305" s="169" t="n">
        <f aca="false">Q305*H305</f>
        <v>0.021945</v>
      </c>
      <c r="S305" s="169" t="n">
        <v>0</v>
      </c>
      <c r="T305" s="170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71" t="s">
        <v>207</v>
      </c>
      <c r="AT305" s="171" t="s">
        <v>130</v>
      </c>
      <c r="AU305" s="171" t="s">
        <v>81</v>
      </c>
      <c r="AY305" s="3" t="s">
        <v>127</v>
      </c>
      <c r="BE305" s="172" t="n">
        <f aca="false">IF(N305="základní",J305,0)</f>
        <v>0</v>
      </c>
      <c r="BF305" s="172" t="n">
        <f aca="false">IF(N305="snížená",J305,0)</f>
        <v>0</v>
      </c>
      <c r="BG305" s="172" t="n">
        <f aca="false">IF(N305="zákl. přenesená",J305,0)</f>
        <v>0</v>
      </c>
      <c r="BH305" s="172" t="n">
        <f aca="false">IF(N305="sníž. přenesená",J305,0)</f>
        <v>0</v>
      </c>
      <c r="BI305" s="172" t="n">
        <f aca="false">IF(N305="nulová",J305,0)</f>
        <v>0</v>
      </c>
      <c r="BJ305" s="3" t="s">
        <v>79</v>
      </c>
      <c r="BK305" s="172" t="n">
        <f aca="false">ROUND(I305*H305,2)</f>
        <v>0</v>
      </c>
      <c r="BL305" s="3" t="s">
        <v>207</v>
      </c>
      <c r="BM305" s="171" t="s">
        <v>596</v>
      </c>
    </row>
    <row r="306" s="173" customFormat="true" ht="12.8" hidden="false" customHeight="false" outlineLevel="0" collapsed="false">
      <c r="B306" s="174"/>
      <c r="D306" s="175" t="s">
        <v>137</v>
      </c>
      <c r="E306" s="176"/>
      <c r="F306" s="177" t="s">
        <v>597</v>
      </c>
      <c r="H306" s="178" t="n">
        <v>14.63</v>
      </c>
      <c r="I306" s="179"/>
      <c r="L306" s="174"/>
      <c r="M306" s="180"/>
      <c r="N306" s="181"/>
      <c r="O306" s="181"/>
      <c r="P306" s="181"/>
      <c r="Q306" s="181"/>
      <c r="R306" s="181"/>
      <c r="S306" s="181"/>
      <c r="T306" s="182"/>
      <c r="AT306" s="176" t="s">
        <v>137</v>
      </c>
      <c r="AU306" s="176" t="s">
        <v>81</v>
      </c>
      <c r="AV306" s="173" t="s">
        <v>81</v>
      </c>
      <c r="AW306" s="173" t="s">
        <v>31</v>
      </c>
      <c r="AX306" s="173" t="s">
        <v>79</v>
      </c>
      <c r="AY306" s="176" t="s">
        <v>127</v>
      </c>
    </row>
    <row r="307" s="27" customFormat="true" ht="16.5" hidden="false" customHeight="true" outlineLevel="0" collapsed="false">
      <c r="A307" s="22"/>
      <c r="B307" s="159"/>
      <c r="C307" s="160" t="s">
        <v>598</v>
      </c>
      <c r="D307" s="160" t="s">
        <v>130</v>
      </c>
      <c r="E307" s="161" t="s">
        <v>599</v>
      </c>
      <c r="F307" s="162" t="s">
        <v>600</v>
      </c>
      <c r="G307" s="163" t="s">
        <v>141</v>
      </c>
      <c r="H307" s="164" t="n">
        <v>27.4</v>
      </c>
      <c r="I307" s="165"/>
      <c r="J307" s="166" t="n">
        <f aca="false">ROUND(I307*H307,2)</f>
        <v>0</v>
      </c>
      <c r="K307" s="162" t="s">
        <v>134</v>
      </c>
      <c r="L307" s="23"/>
      <c r="M307" s="167"/>
      <c r="N307" s="168" t="s">
        <v>39</v>
      </c>
      <c r="O307" s="60"/>
      <c r="P307" s="169" t="n">
        <f aca="false">O307*H307</f>
        <v>0</v>
      </c>
      <c r="Q307" s="169" t="n">
        <v>9E-005</v>
      </c>
      <c r="R307" s="169" t="n">
        <f aca="false">Q307*H307</f>
        <v>0.002466</v>
      </c>
      <c r="S307" s="169" t="n">
        <v>0</v>
      </c>
      <c r="T307" s="170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1" t="s">
        <v>207</v>
      </c>
      <c r="AT307" s="171" t="s">
        <v>130</v>
      </c>
      <c r="AU307" s="171" t="s">
        <v>81</v>
      </c>
      <c r="AY307" s="3" t="s">
        <v>127</v>
      </c>
      <c r="BE307" s="172" t="n">
        <f aca="false">IF(N307="základní",J307,0)</f>
        <v>0</v>
      </c>
      <c r="BF307" s="172" t="n">
        <f aca="false">IF(N307="snížená",J307,0)</f>
        <v>0</v>
      </c>
      <c r="BG307" s="172" t="n">
        <f aca="false">IF(N307="zákl. přenesená",J307,0)</f>
        <v>0</v>
      </c>
      <c r="BH307" s="172" t="n">
        <f aca="false">IF(N307="sníž. přenesená",J307,0)</f>
        <v>0</v>
      </c>
      <c r="BI307" s="172" t="n">
        <f aca="false">IF(N307="nulová",J307,0)</f>
        <v>0</v>
      </c>
      <c r="BJ307" s="3" t="s">
        <v>79</v>
      </c>
      <c r="BK307" s="172" t="n">
        <f aca="false">ROUND(I307*H307,2)</f>
        <v>0</v>
      </c>
      <c r="BL307" s="3" t="s">
        <v>207</v>
      </c>
      <c r="BM307" s="171" t="s">
        <v>601</v>
      </c>
    </row>
    <row r="308" s="27" customFormat="true" ht="16.5" hidden="false" customHeight="true" outlineLevel="0" collapsed="false">
      <c r="A308" s="22"/>
      <c r="B308" s="159"/>
      <c r="C308" s="160" t="s">
        <v>602</v>
      </c>
      <c r="D308" s="160" t="s">
        <v>130</v>
      </c>
      <c r="E308" s="161" t="s">
        <v>603</v>
      </c>
      <c r="F308" s="162" t="s">
        <v>604</v>
      </c>
      <c r="G308" s="163" t="s">
        <v>141</v>
      </c>
      <c r="H308" s="164" t="n">
        <v>27.4</v>
      </c>
      <c r="I308" s="165"/>
      <c r="J308" s="166" t="n">
        <f aca="false">ROUND(I308*H308,2)</f>
        <v>0</v>
      </c>
      <c r="K308" s="162" t="s">
        <v>134</v>
      </c>
      <c r="L308" s="23"/>
      <c r="M308" s="167"/>
      <c r="N308" s="168" t="s">
        <v>39</v>
      </c>
      <c r="O308" s="60"/>
      <c r="P308" s="169" t="n">
        <f aca="false">O308*H308</f>
        <v>0</v>
      </c>
      <c r="Q308" s="169" t="n">
        <v>0.00142</v>
      </c>
      <c r="R308" s="169" t="n">
        <f aca="false">Q308*H308</f>
        <v>0.038908</v>
      </c>
      <c r="S308" s="169" t="n">
        <v>0</v>
      </c>
      <c r="T308" s="170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1" t="s">
        <v>207</v>
      </c>
      <c r="AT308" s="171" t="s">
        <v>130</v>
      </c>
      <c r="AU308" s="171" t="s">
        <v>81</v>
      </c>
      <c r="AY308" s="3" t="s">
        <v>127</v>
      </c>
      <c r="BE308" s="172" t="n">
        <f aca="false">IF(N308="základní",J308,0)</f>
        <v>0</v>
      </c>
      <c r="BF308" s="172" t="n">
        <f aca="false">IF(N308="snížená",J308,0)</f>
        <v>0</v>
      </c>
      <c r="BG308" s="172" t="n">
        <f aca="false">IF(N308="zákl. přenesená",J308,0)</f>
        <v>0</v>
      </c>
      <c r="BH308" s="172" t="n">
        <f aca="false">IF(N308="sníž. přenesená",J308,0)</f>
        <v>0</v>
      </c>
      <c r="BI308" s="172" t="n">
        <f aca="false">IF(N308="nulová",J308,0)</f>
        <v>0</v>
      </c>
      <c r="BJ308" s="3" t="s">
        <v>79</v>
      </c>
      <c r="BK308" s="172" t="n">
        <f aca="false">ROUND(I308*H308,2)</f>
        <v>0</v>
      </c>
      <c r="BL308" s="3" t="s">
        <v>207</v>
      </c>
      <c r="BM308" s="171" t="s">
        <v>605</v>
      </c>
    </row>
    <row r="309" s="173" customFormat="true" ht="12.8" hidden="false" customHeight="false" outlineLevel="0" collapsed="false">
      <c r="B309" s="174"/>
      <c r="D309" s="175" t="s">
        <v>137</v>
      </c>
      <c r="E309" s="176"/>
      <c r="F309" s="177" t="s">
        <v>606</v>
      </c>
      <c r="H309" s="178" t="n">
        <v>27.4</v>
      </c>
      <c r="I309" s="179"/>
      <c r="L309" s="174"/>
      <c r="M309" s="180"/>
      <c r="N309" s="181"/>
      <c r="O309" s="181"/>
      <c r="P309" s="181"/>
      <c r="Q309" s="181"/>
      <c r="R309" s="181"/>
      <c r="S309" s="181"/>
      <c r="T309" s="182"/>
      <c r="AT309" s="176" t="s">
        <v>137</v>
      </c>
      <c r="AU309" s="176" t="s">
        <v>81</v>
      </c>
      <c r="AV309" s="173" t="s">
        <v>81</v>
      </c>
      <c r="AW309" s="173" t="s">
        <v>31</v>
      </c>
      <c r="AX309" s="173" t="s">
        <v>79</v>
      </c>
      <c r="AY309" s="176" t="s">
        <v>127</v>
      </c>
    </row>
    <row r="310" s="27" customFormat="true" ht="24.15" hidden="false" customHeight="true" outlineLevel="0" collapsed="false">
      <c r="A310" s="22"/>
      <c r="B310" s="159"/>
      <c r="C310" s="160" t="s">
        <v>607</v>
      </c>
      <c r="D310" s="160" t="s">
        <v>130</v>
      </c>
      <c r="E310" s="161" t="s">
        <v>608</v>
      </c>
      <c r="F310" s="162" t="s">
        <v>609</v>
      </c>
      <c r="G310" s="163" t="s">
        <v>345</v>
      </c>
      <c r="H310" s="192"/>
      <c r="I310" s="165"/>
      <c r="J310" s="166" t="n">
        <f aca="false">ROUND(I310*H310,2)</f>
        <v>0</v>
      </c>
      <c r="K310" s="162" t="s">
        <v>134</v>
      </c>
      <c r="L310" s="23"/>
      <c r="M310" s="167"/>
      <c r="N310" s="168" t="s">
        <v>39</v>
      </c>
      <c r="O310" s="60"/>
      <c r="P310" s="169" t="n">
        <f aca="false">O310*H310</f>
        <v>0</v>
      </c>
      <c r="Q310" s="169" t="n">
        <v>0</v>
      </c>
      <c r="R310" s="169" t="n">
        <f aca="false">Q310*H310</f>
        <v>0</v>
      </c>
      <c r="S310" s="169" t="n">
        <v>0</v>
      </c>
      <c r="T310" s="170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1" t="s">
        <v>207</v>
      </c>
      <c r="AT310" s="171" t="s">
        <v>130</v>
      </c>
      <c r="AU310" s="171" t="s">
        <v>81</v>
      </c>
      <c r="AY310" s="3" t="s">
        <v>127</v>
      </c>
      <c r="BE310" s="172" t="n">
        <f aca="false">IF(N310="základní",J310,0)</f>
        <v>0</v>
      </c>
      <c r="BF310" s="172" t="n">
        <f aca="false">IF(N310="snížená",J310,0)</f>
        <v>0</v>
      </c>
      <c r="BG310" s="172" t="n">
        <f aca="false">IF(N310="zákl. přenesená",J310,0)</f>
        <v>0</v>
      </c>
      <c r="BH310" s="172" t="n">
        <f aca="false">IF(N310="sníž. přenesená",J310,0)</f>
        <v>0</v>
      </c>
      <c r="BI310" s="172" t="n">
        <f aca="false">IF(N310="nulová",J310,0)</f>
        <v>0</v>
      </c>
      <c r="BJ310" s="3" t="s">
        <v>79</v>
      </c>
      <c r="BK310" s="172" t="n">
        <f aca="false">ROUND(I310*H310,2)</f>
        <v>0</v>
      </c>
      <c r="BL310" s="3" t="s">
        <v>207</v>
      </c>
      <c r="BM310" s="171" t="s">
        <v>610</v>
      </c>
    </row>
    <row r="311" s="145" customFormat="true" ht="22.8" hidden="false" customHeight="true" outlineLevel="0" collapsed="false">
      <c r="B311" s="146"/>
      <c r="D311" s="147" t="s">
        <v>73</v>
      </c>
      <c r="E311" s="157" t="s">
        <v>611</v>
      </c>
      <c r="F311" s="157" t="s">
        <v>612</v>
      </c>
      <c r="I311" s="149"/>
      <c r="J311" s="158" t="n">
        <f aca="false">BK311</f>
        <v>0</v>
      </c>
      <c r="L311" s="146"/>
      <c r="M311" s="151"/>
      <c r="N311" s="152"/>
      <c r="O311" s="152"/>
      <c r="P311" s="153" t="n">
        <f aca="false">SUM(P312:P313)</f>
        <v>0</v>
      </c>
      <c r="Q311" s="152"/>
      <c r="R311" s="153" t="n">
        <f aca="false">SUM(R312:R313)</f>
        <v>0</v>
      </c>
      <c r="S311" s="152"/>
      <c r="T311" s="154" t="n">
        <f aca="false">SUM(T312:T313)</f>
        <v>0.03519</v>
      </c>
      <c r="AR311" s="147" t="s">
        <v>81</v>
      </c>
      <c r="AT311" s="155" t="s">
        <v>73</v>
      </c>
      <c r="AU311" s="155" t="s">
        <v>79</v>
      </c>
      <c r="AY311" s="147" t="s">
        <v>127</v>
      </c>
      <c r="BK311" s="156" t="n">
        <f aca="false">SUM(BK312:BK313)</f>
        <v>0</v>
      </c>
    </row>
    <row r="312" s="27" customFormat="true" ht="21.75" hidden="false" customHeight="true" outlineLevel="0" collapsed="false">
      <c r="A312" s="22"/>
      <c r="B312" s="159"/>
      <c r="C312" s="160" t="s">
        <v>613</v>
      </c>
      <c r="D312" s="160" t="s">
        <v>130</v>
      </c>
      <c r="E312" s="161" t="s">
        <v>614</v>
      </c>
      <c r="F312" s="162" t="s">
        <v>615</v>
      </c>
      <c r="G312" s="163" t="s">
        <v>133</v>
      </c>
      <c r="H312" s="164" t="n">
        <v>11.73</v>
      </c>
      <c r="I312" s="165"/>
      <c r="J312" s="166" t="n">
        <f aca="false">ROUND(I312*H312,2)</f>
        <v>0</v>
      </c>
      <c r="K312" s="162" t="s">
        <v>134</v>
      </c>
      <c r="L312" s="23"/>
      <c r="M312" s="167"/>
      <c r="N312" s="168" t="s">
        <v>39</v>
      </c>
      <c r="O312" s="60"/>
      <c r="P312" s="169" t="n">
        <f aca="false">O312*H312</f>
        <v>0</v>
      </c>
      <c r="Q312" s="169" t="n">
        <v>0</v>
      </c>
      <c r="R312" s="169" t="n">
        <f aca="false">Q312*H312</f>
        <v>0</v>
      </c>
      <c r="S312" s="169" t="n">
        <v>0.003</v>
      </c>
      <c r="T312" s="170" t="n">
        <f aca="false">S312*H312</f>
        <v>0.03519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1" t="s">
        <v>207</v>
      </c>
      <c r="AT312" s="171" t="s">
        <v>130</v>
      </c>
      <c r="AU312" s="171" t="s">
        <v>81</v>
      </c>
      <c r="AY312" s="3" t="s">
        <v>127</v>
      </c>
      <c r="BE312" s="172" t="n">
        <f aca="false">IF(N312="základní",J312,0)</f>
        <v>0</v>
      </c>
      <c r="BF312" s="172" t="n">
        <f aca="false">IF(N312="snížená",J312,0)</f>
        <v>0</v>
      </c>
      <c r="BG312" s="172" t="n">
        <f aca="false">IF(N312="zákl. přenesená",J312,0)</f>
        <v>0</v>
      </c>
      <c r="BH312" s="172" t="n">
        <f aca="false">IF(N312="sníž. přenesená",J312,0)</f>
        <v>0</v>
      </c>
      <c r="BI312" s="172" t="n">
        <f aca="false">IF(N312="nulová",J312,0)</f>
        <v>0</v>
      </c>
      <c r="BJ312" s="3" t="s">
        <v>79</v>
      </c>
      <c r="BK312" s="172" t="n">
        <f aca="false">ROUND(I312*H312,2)</f>
        <v>0</v>
      </c>
      <c r="BL312" s="3" t="s">
        <v>207</v>
      </c>
      <c r="BM312" s="171" t="s">
        <v>616</v>
      </c>
    </row>
    <row r="313" s="173" customFormat="true" ht="12.8" hidden="false" customHeight="false" outlineLevel="0" collapsed="false">
      <c r="B313" s="174"/>
      <c r="D313" s="175" t="s">
        <v>137</v>
      </c>
      <c r="E313" s="176"/>
      <c r="F313" s="177" t="s">
        <v>211</v>
      </c>
      <c r="H313" s="178" t="n">
        <v>11.73</v>
      </c>
      <c r="I313" s="179"/>
      <c r="L313" s="174"/>
      <c r="M313" s="180"/>
      <c r="N313" s="181"/>
      <c r="O313" s="181"/>
      <c r="P313" s="181"/>
      <c r="Q313" s="181"/>
      <c r="R313" s="181"/>
      <c r="S313" s="181"/>
      <c r="T313" s="182"/>
      <c r="AT313" s="176" t="s">
        <v>137</v>
      </c>
      <c r="AU313" s="176" t="s">
        <v>81</v>
      </c>
      <c r="AV313" s="173" t="s">
        <v>81</v>
      </c>
      <c r="AW313" s="173" t="s">
        <v>31</v>
      </c>
      <c r="AX313" s="173" t="s">
        <v>79</v>
      </c>
      <c r="AY313" s="176" t="s">
        <v>127</v>
      </c>
    </row>
    <row r="314" s="145" customFormat="true" ht="22.8" hidden="false" customHeight="true" outlineLevel="0" collapsed="false">
      <c r="B314" s="146"/>
      <c r="D314" s="147" t="s">
        <v>73</v>
      </c>
      <c r="E314" s="157" t="s">
        <v>617</v>
      </c>
      <c r="F314" s="157" t="s">
        <v>618</v>
      </c>
      <c r="I314" s="149"/>
      <c r="J314" s="158" t="n">
        <f aca="false">BK314</f>
        <v>0</v>
      </c>
      <c r="L314" s="146"/>
      <c r="M314" s="151"/>
      <c r="N314" s="152"/>
      <c r="O314" s="152"/>
      <c r="P314" s="153" t="n">
        <f aca="false">SUM(P315:P332)</f>
        <v>0</v>
      </c>
      <c r="Q314" s="152"/>
      <c r="R314" s="153" t="n">
        <f aca="false">SUM(R315:R332)</f>
        <v>1.6112731</v>
      </c>
      <c r="S314" s="152"/>
      <c r="T314" s="154" t="n">
        <f aca="false">SUM(T315:T332)</f>
        <v>0</v>
      </c>
      <c r="AR314" s="147" t="s">
        <v>81</v>
      </c>
      <c r="AT314" s="155" t="s">
        <v>73</v>
      </c>
      <c r="AU314" s="155" t="s">
        <v>79</v>
      </c>
      <c r="AY314" s="147" t="s">
        <v>127</v>
      </c>
      <c r="BK314" s="156" t="n">
        <f aca="false">SUM(BK315:BK332)</f>
        <v>0</v>
      </c>
    </row>
    <row r="315" s="27" customFormat="true" ht="16.5" hidden="false" customHeight="true" outlineLevel="0" collapsed="false">
      <c r="A315" s="22"/>
      <c r="B315" s="159"/>
      <c r="C315" s="160" t="s">
        <v>619</v>
      </c>
      <c r="D315" s="160" t="s">
        <v>130</v>
      </c>
      <c r="E315" s="161" t="s">
        <v>620</v>
      </c>
      <c r="F315" s="162" t="s">
        <v>621</v>
      </c>
      <c r="G315" s="163" t="s">
        <v>133</v>
      </c>
      <c r="H315" s="164" t="n">
        <v>51.14</v>
      </c>
      <c r="I315" s="165"/>
      <c r="J315" s="166" t="n">
        <f aca="false">ROUND(I315*H315,2)</f>
        <v>0</v>
      </c>
      <c r="K315" s="162" t="s">
        <v>134</v>
      </c>
      <c r="L315" s="23"/>
      <c r="M315" s="167"/>
      <c r="N315" s="168" t="s">
        <v>39</v>
      </c>
      <c r="O315" s="60"/>
      <c r="P315" s="169" t="n">
        <f aca="false">O315*H315</f>
        <v>0</v>
      </c>
      <c r="Q315" s="169" t="n">
        <v>0.0003</v>
      </c>
      <c r="R315" s="169" t="n">
        <f aca="false">Q315*H315</f>
        <v>0.015342</v>
      </c>
      <c r="S315" s="169" t="n">
        <v>0</v>
      </c>
      <c r="T315" s="170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1" t="s">
        <v>207</v>
      </c>
      <c r="AT315" s="171" t="s">
        <v>130</v>
      </c>
      <c r="AU315" s="171" t="s">
        <v>81</v>
      </c>
      <c r="AY315" s="3" t="s">
        <v>127</v>
      </c>
      <c r="BE315" s="172" t="n">
        <f aca="false">IF(N315="základní",J315,0)</f>
        <v>0</v>
      </c>
      <c r="BF315" s="172" t="n">
        <f aca="false">IF(N315="snížená",J315,0)</f>
        <v>0</v>
      </c>
      <c r="BG315" s="172" t="n">
        <f aca="false">IF(N315="zákl. přenesená",J315,0)</f>
        <v>0</v>
      </c>
      <c r="BH315" s="172" t="n">
        <f aca="false">IF(N315="sníž. přenesená",J315,0)</f>
        <v>0</v>
      </c>
      <c r="BI315" s="172" t="n">
        <f aca="false">IF(N315="nulová",J315,0)</f>
        <v>0</v>
      </c>
      <c r="BJ315" s="3" t="s">
        <v>79</v>
      </c>
      <c r="BK315" s="172" t="n">
        <f aca="false">ROUND(I315*H315,2)</f>
        <v>0</v>
      </c>
      <c r="BL315" s="3" t="s">
        <v>207</v>
      </c>
      <c r="BM315" s="171" t="s">
        <v>622</v>
      </c>
    </row>
    <row r="316" s="173" customFormat="true" ht="12.8" hidden="false" customHeight="false" outlineLevel="0" collapsed="false">
      <c r="B316" s="174"/>
      <c r="D316" s="175" t="s">
        <v>137</v>
      </c>
      <c r="E316" s="176"/>
      <c r="F316" s="177" t="s">
        <v>623</v>
      </c>
      <c r="H316" s="178" t="n">
        <v>10.56</v>
      </c>
      <c r="I316" s="179"/>
      <c r="L316" s="174"/>
      <c r="M316" s="180"/>
      <c r="N316" s="181"/>
      <c r="O316" s="181"/>
      <c r="P316" s="181"/>
      <c r="Q316" s="181"/>
      <c r="R316" s="181"/>
      <c r="S316" s="181"/>
      <c r="T316" s="182"/>
      <c r="AT316" s="176" t="s">
        <v>137</v>
      </c>
      <c r="AU316" s="176" t="s">
        <v>81</v>
      </c>
      <c r="AV316" s="173" t="s">
        <v>81</v>
      </c>
      <c r="AW316" s="173" t="s">
        <v>31</v>
      </c>
      <c r="AX316" s="173" t="s">
        <v>74</v>
      </c>
      <c r="AY316" s="176" t="s">
        <v>127</v>
      </c>
    </row>
    <row r="317" s="173" customFormat="true" ht="12.8" hidden="false" customHeight="false" outlineLevel="0" collapsed="false">
      <c r="B317" s="174"/>
      <c r="D317" s="175" t="s">
        <v>137</v>
      </c>
      <c r="E317" s="176"/>
      <c r="F317" s="177" t="s">
        <v>624</v>
      </c>
      <c r="H317" s="178" t="n">
        <v>10.14</v>
      </c>
      <c r="I317" s="179"/>
      <c r="L317" s="174"/>
      <c r="M317" s="180"/>
      <c r="N317" s="181"/>
      <c r="O317" s="181"/>
      <c r="P317" s="181"/>
      <c r="Q317" s="181"/>
      <c r="R317" s="181"/>
      <c r="S317" s="181"/>
      <c r="T317" s="182"/>
      <c r="AT317" s="176" t="s">
        <v>137</v>
      </c>
      <c r="AU317" s="176" t="s">
        <v>81</v>
      </c>
      <c r="AV317" s="173" t="s">
        <v>81</v>
      </c>
      <c r="AW317" s="173" t="s">
        <v>31</v>
      </c>
      <c r="AX317" s="173" t="s">
        <v>74</v>
      </c>
      <c r="AY317" s="176" t="s">
        <v>127</v>
      </c>
    </row>
    <row r="318" s="173" customFormat="true" ht="12.8" hidden="false" customHeight="false" outlineLevel="0" collapsed="false">
      <c r="B318" s="174"/>
      <c r="D318" s="175" t="s">
        <v>137</v>
      </c>
      <c r="E318" s="176"/>
      <c r="F318" s="177" t="s">
        <v>625</v>
      </c>
      <c r="H318" s="178" t="n">
        <v>11.82</v>
      </c>
      <c r="I318" s="179"/>
      <c r="L318" s="174"/>
      <c r="M318" s="180"/>
      <c r="N318" s="181"/>
      <c r="O318" s="181"/>
      <c r="P318" s="181"/>
      <c r="Q318" s="181"/>
      <c r="R318" s="181"/>
      <c r="S318" s="181"/>
      <c r="T318" s="182"/>
      <c r="AT318" s="176" t="s">
        <v>137</v>
      </c>
      <c r="AU318" s="176" t="s">
        <v>81</v>
      </c>
      <c r="AV318" s="173" t="s">
        <v>81</v>
      </c>
      <c r="AW318" s="173" t="s">
        <v>31</v>
      </c>
      <c r="AX318" s="173" t="s">
        <v>74</v>
      </c>
      <c r="AY318" s="176" t="s">
        <v>127</v>
      </c>
    </row>
    <row r="319" s="173" customFormat="true" ht="12.8" hidden="false" customHeight="false" outlineLevel="0" collapsed="false">
      <c r="B319" s="174"/>
      <c r="D319" s="175" t="s">
        <v>137</v>
      </c>
      <c r="E319" s="176"/>
      <c r="F319" s="177" t="s">
        <v>626</v>
      </c>
      <c r="H319" s="178" t="n">
        <v>18.62</v>
      </c>
      <c r="I319" s="179"/>
      <c r="L319" s="174"/>
      <c r="M319" s="180"/>
      <c r="N319" s="181"/>
      <c r="O319" s="181"/>
      <c r="P319" s="181"/>
      <c r="Q319" s="181"/>
      <c r="R319" s="181"/>
      <c r="S319" s="181"/>
      <c r="T319" s="182"/>
      <c r="AT319" s="176" t="s">
        <v>137</v>
      </c>
      <c r="AU319" s="176" t="s">
        <v>81</v>
      </c>
      <c r="AV319" s="173" t="s">
        <v>81</v>
      </c>
      <c r="AW319" s="173" t="s">
        <v>31</v>
      </c>
      <c r="AX319" s="173" t="s">
        <v>74</v>
      </c>
      <c r="AY319" s="176" t="s">
        <v>127</v>
      </c>
    </row>
    <row r="320" s="183" customFormat="true" ht="12.8" hidden="false" customHeight="false" outlineLevel="0" collapsed="false">
      <c r="B320" s="184"/>
      <c r="D320" s="175" t="s">
        <v>137</v>
      </c>
      <c r="E320" s="185"/>
      <c r="F320" s="186" t="s">
        <v>151</v>
      </c>
      <c r="H320" s="187" t="n">
        <v>51.14</v>
      </c>
      <c r="I320" s="188"/>
      <c r="L320" s="184"/>
      <c r="M320" s="189"/>
      <c r="N320" s="190"/>
      <c r="O320" s="190"/>
      <c r="P320" s="190"/>
      <c r="Q320" s="190"/>
      <c r="R320" s="190"/>
      <c r="S320" s="190"/>
      <c r="T320" s="191"/>
      <c r="AT320" s="185" t="s">
        <v>137</v>
      </c>
      <c r="AU320" s="185" t="s">
        <v>81</v>
      </c>
      <c r="AV320" s="183" t="s">
        <v>135</v>
      </c>
      <c r="AW320" s="183" t="s">
        <v>31</v>
      </c>
      <c r="AX320" s="183" t="s">
        <v>79</v>
      </c>
      <c r="AY320" s="185" t="s">
        <v>127</v>
      </c>
    </row>
    <row r="321" s="27" customFormat="true" ht="24.15" hidden="false" customHeight="true" outlineLevel="0" collapsed="false">
      <c r="A321" s="22"/>
      <c r="B321" s="159"/>
      <c r="C321" s="160" t="s">
        <v>627</v>
      </c>
      <c r="D321" s="160" t="s">
        <v>130</v>
      </c>
      <c r="E321" s="161" t="s">
        <v>628</v>
      </c>
      <c r="F321" s="162" t="s">
        <v>629</v>
      </c>
      <c r="G321" s="163" t="s">
        <v>133</v>
      </c>
      <c r="H321" s="164" t="n">
        <v>1.125</v>
      </c>
      <c r="I321" s="165"/>
      <c r="J321" s="166" t="n">
        <f aca="false">ROUND(I321*H321,2)</f>
        <v>0</v>
      </c>
      <c r="K321" s="162" t="s">
        <v>134</v>
      </c>
      <c r="L321" s="23"/>
      <c r="M321" s="167"/>
      <c r="N321" s="168" t="s">
        <v>39</v>
      </c>
      <c r="O321" s="60"/>
      <c r="P321" s="169" t="n">
        <f aca="false">O321*H321</f>
        <v>0</v>
      </c>
      <c r="Q321" s="169" t="n">
        <v>0.0015</v>
      </c>
      <c r="R321" s="169" t="n">
        <f aca="false">Q321*H321</f>
        <v>0.0016875</v>
      </c>
      <c r="S321" s="169" t="n">
        <v>0</v>
      </c>
      <c r="T321" s="170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1" t="s">
        <v>207</v>
      </c>
      <c r="AT321" s="171" t="s">
        <v>130</v>
      </c>
      <c r="AU321" s="171" t="s">
        <v>81</v>
      </c>
      <c r="AY321" s="3" t="s">
        <v>127</v>
      </c>
      <c r="BE321" s="172" t="n">
        <f aca="false">IF(N321="základní",J321,0)</f>
        <v>0</v>
      </c>
      <c r="BF321" s="172" t="n">
        <f aca="false">IF(N321="snížená",J321,0)</f>
        <v>0</v>
      </c>
      <c r="BG321" s="172" t="n">
        <f aca="false">IF(N321="zákl. přenesená",J321,0)</f>
        <v>0</v>
      </c>
      <c r="BH321" s="172" t="n">
        <f aca="false">IF(N321="sníž. přenesená",J321,0)</f>
        <v>0</v>
      </c>
      <c r="BI321" s="172" t="n">
        <f aca="false">IF(N321="nulová",J321,0)</f>
        <v>0</v>
      </c>
      <c r="BJ321" s="3" t="s">
        <v>79</v>
      </c>
      <c r="BK321" s="172" t="n">
        <f aca="false">ROUND(I321*H321,2)</f>
        <v>0</v>
      </c>
      <c r="BL321" s="3" t="s">
        <v>207</v>
      </c>
      <c r="BM321" s="171" t="s">
        <v>630</v>
      </c>
    </row>
    <row r="322" s="173" customFormat="true" ht="12.8" hidden="false" customHeight="false" outlineLevel="0" collapsed="false">
      <c r="B322" s="174"/>
      <c r="D322" s="175" t="s">
        <v>137</v>
      </c>
      <c r="E322" s="176"/>
      <c r="F322" s="177" t="s">
        <v>631</v>
      </c>
      <c r="H322" s="178" t="n">
        <v>1.125</v>
      </c>
      <c r="I322" s="179"/>
      <c r="L322" s="174"/>
      <c r="M322" s="180"/>
      <c r="N322" s="181"/>
      <c r="O322" s="181"/>
      <c r="P322" s="181"/>
      <c r="Q322" s="181"/>
      <c r="R322" s="181"/>
      <c r="S322" s="181"/>
      <c r="T322" s="182"/>
      <c r="AT322" s="176" t="s">
        <v>137</v>
      </c>
      <c r="AU322" s="176" t="s">
        <v>81</v>
      </c>
      <c r="AV322" s="173" t="s">
        <v>81</v>
      </c>
      <c r="AW322" s="173" t="s">
        <v>31</v>
      </c>
      <c r="AX322" s="173" t="s">
        <v>79</v>
      </c>
      <c r="AY322" s="176" t="s">
        <v>127</v>
      </c>
    </row>
    <row r="323" s="27" customFormat="true" ht="33" hidden="false" customHeight="true" outlineLevel="0" collapsed="false">
      <c r="A323" s="22"/>
      <c r="B323" s="159"/>
      <c r="C323" s="160" t="s">
        <v>632</v>
      </c>
      <c r="D323" s="160" t="s">
        <v>130</v>
      </c>
      <c r="E323" s="161" t="s">
        <v>633</v>
      </c>
      <c r="F323" s="162" t="s">
        <v>634</v>
      </c>
      <c r="G323" s="163" t="s">
        <v>133</v>
      </c>
      <c r="H323" s="164" t="n">
        <v>51.14</v>
      </c>
      <c r="I323" s="165"/>
      <c r="J323" s="166" t="n">
        <f aca="false">ROUND(I323*H323,2)</f>
        <v>0</v>
      </c>
      <c r="K323" s="162" t="s">
        <v>134</v>
      </c>
      <c r="L323" s="23"/>
      <c r="M323" s="167"/>
      <c r="N323" s="168" t="s">
        <v>39</v>
      </c>
      <c r="O323" s="60"/>
      <c r="P323" s="169" t="n">
        <f aca="false">O323*H323</f>
        <v>0</v>
      </c>
      <c r="Q323" s="169" t="n">
        <v>0.00909</v>
      </c>
      <c r="R323" s="169" t="n">
        <f aca="false">Q323*H323</f>
        <v>0.4648626</v>
      </c>
      <c r="S323" s="169" t="n">
        <v>0</v>
      </c>
      <c r="T323" s="170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1" t="s">
        <v>207</v>
      </c>
      <c r="AT323" s="171" t="s">
        <v>130</v>
      </c>
      <c r="AU323" s="171" t="s">
        <v>81</v>
      </c>
      <c r="AY323" s="3" t="s">
        <v>127</v>
      </c>
      <c r="BE323" s="172" t="n">
        <f aca="false">IF(N323="základní",J323,0)</f>
        <v>0</v>
      </c>
      <c r="BF323" s="172" t="n">
        <f aca="false">IF(N323="snížená",J323,0)</f>
        <v>0</v>
      </c>
      <c r="BG323" s="172" t="n">
        <f aca="false">IF(N323="zákl. přenesená",J323,0)</f>
        <v>0</v>
      </c>
      <c r="BH323" s="172" t="n">
        <f aca="false">IF(N323="sníž. přenesená",J323,0)</f>
        <v>0</v>
      </c>
      <c r="BI323" s="172" t="n">
        <f aca="false">IF(N323="nulová",J323,0)</f>
        <v>0</v>
      </c>
      <c r="BJ323" s="3" t="s">
        <v>79</v>
      </c>
      <c r="BK323" s="172" t="n">
        <f aca="false">ROUND(I323*H323,2)</f>
        <v>0</v>
      </c>
      <c r="BL323" s="3" t="s">
        <v>207</v>
      </c>
      <c r="BM323" s="171" t="s">
        <v>635</v>
      </c>
    </row>
    <row r="324" s="173" customFormat="true" ht="12.8" hidden="false" customHeight="false" outlineLevel="0" collapsed="false">
      <c r="B324" s="174"/>
      <c r="D324" s="175" t="s">
        <v>137</v>
      </c>
      <c r="E324" s="176"/>
      <c r="F324" s="177" t="s">
        <v>636</v>
      </c>
      <c r="H324" s="178" t="n">
        <v>51.14</v>
      </c>
      <c r="I324" s="179"/>
      <c r="L324" s="174"/>
      <c r="M324" s="180"/>
      <c r="N324" s="181"/>
      <c r="O324" s="181"/>
      <c r="P324" s="181"/>
      <c r="Q324" s="181"/>
      <c r="R324" s="181"/>
      <c r="S324" s="181"/>
      <c r="T324" s="182"/>
      <c r="AT324" s="176" t="s">
        <v>137</v>
      </c>
      <c r="AU324" s="176" t="s">
        <v>81</v>
      </c>
      <c r="AV324" s="173" t="s">
        <v>81</v>
      </c>
      <c r="AW324" s="173" t="s">
        <v>31</v>
      </c>
      <c r="AX324" s="173" t="s">
        <v>79</v>
      </c>
      <c r="AY324" s="176" t="s">
        <v>127</v>
      </c>
    </row>
    <row r="325" s="27" customFormat="true" ht="24.15" hidden="false" customHeight="true" outlineLevel="0" collapsed="false">
      <c r="A325" s="22"/>
      <c r="B325" s="159"/>
      <c r="C325" s="193" t="s">
        <v>637</v>
      </c>
      <c r="D325" s="193" t="s">
        <v>441</v>
      </c>
      <c r="E325" s="194" t="s">
        <v>638</v>
      </c>
      <c r="F325" s="195" t="s">
        <v>639</v>
      </c>
      <c r="G325" s="196" t="s">
        <v>133</v>
      </c>
      <c r="H325" s="197" t="n">
        <v>58.811</v>
      </c>
      <c r="I325" s="198"/>
      <c r="J325" s="199" t="n">
        <f aca="false">ROUND(I325*H325,2)</f>
        <v>0</v>
      </c>
      <c r="K325" s="195" t="s">
        <v>134</v>
      </c>
      <c r="L325" s="200"/>
      <c r="M325" s="201"/>
      <c r="N325" s="202" t="s">
        <v>39</v>
      </c>
      <c r="O325" s="60"/>
      <c r="P325" s="169" t="n">
        <f aca="false">O325*H325</f>
        <v>0</v>
      </c>
      <c r="Q325" s="169" t="n">
        <v>0.019</v>
      </c>
      <c r="R325" s="169" t="n">
        <f aca="false">Q325*H325</f>
        <v>1.117409</v>
      </c>
      <c r="S325" s="169" t="n">
        <v>0</v>
      </c>
      <c r="T325" s="170" t="n">
        <f aca="false">S325*H325</f>
        <v>0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171" t="s">
        <v>277</v>
      </c>
      <c r="AT325" s="171" t="s">
        <v>441</v>
      </c>
      <c r="AU325" s="171" t="s">
        <v>81</v>
      </c>
      <c r="AY325" s="3" t="s">
        <v>127</v>
      </c>
      <c r="BE325" s="172" t="n">
        <f aca="false">IF(N325="základní",J325,0)</f>
        <v>0</v>
      </c>
      <c r="BF325" s="172" t="n">
        <f aca="false">IF(N325="snížená",J325,0)</f>
        <v>0</v>
      </c>
      <c r="BG325" s="172" t="n">
        <f aca="false">IF(N325="zákl. přenesená",J325,0)</f>
        <v>0</v>
      </c>
      <c r="BH325" s="172" t="n">
        <f aca="false">IF(N325="sníž. přenesená",J325,0)</f>
        <v>0</v>
      </c>
      <c r="BI325" s="172" t="n">
        <f aca="false">IF(N325="nulová",J325,0)</f>
        <v>0</v>
      </c>
      <c r="BJ325" s="3" t="s">
        <v>79</v>
      </c>
      <c r="BK325" s="172" t="n">
        <f aca="false">ROUND(I325*H325,2)</f>
        <v>0</v>
      </c>
      <c r="BL325" s="3" t="s">
        <v>207</v>
      </c>
      <c r="BM325" s="171" t="s">
        <v>640</v>
      </c>
    </row>
    <row r="326" s="173" customFormat="true" ht="12.8" hidden="false" customHeight="false" outlineLevel="0" collapsed="false">
      <c r="B326" s="174"/>
      <c r="D326" s="175" t="s">
        <v>137</v>
      </c>
      <c r="F326" s="177" t="s">
        <v>641</v>
      </c>
      <c r="H326" s="178" t="n">
        <v>58.811</v>
      </c>
      <c r="I326" s="179"/>
      <c r="L326" s="174"/>
      <c r="M326" s="180"/>
      <c r="N326" s="181"/>
      <c r="O326" s="181"/>
      <c r="P326" s="181"/>
      <c r="Q326" s="181"/>
      <c r="R326" s="181"/>
      <c r="S326" s="181"/>
      <c r="T326" s="182"/>
      <c r="AT326" s="176" t="s">
        <v>137</v>
      </c>
      <c r="AU326" s="176" t="s">
        <v>81</v>
      </c>
      <c r="AV326" s="173" t="s">
        <v>81</v>
      </c>
      <c r="AW326" s="173" t="s">
        <v>2</v>
      </c>
      <c r="AX326" s="173" t="s">
        <v>79</v>
      </c>
      <c r="AY326" s="176" t="s">
        <v>127</v>
      </c>
    </row>
    <row r="327" s="27" customFormat="true" ht="33" hidden="false" customHeight="true" outlineLevel="0" collapsed="false">
      <c r="A327" s="22"/>
      <c r="B327" s="159"/>
      <c r="C327" s="160" t="s">
        <v>642</v>
      </c>
      <c r="D327" s="160" t="s">
        <v>130</v>
      </c>
      <c r="E327" s="161" t="s">
        <v>643</v>
      </c>
      <c r="F327" s="162" t="s">
        <v>644</v>
      </c>
      <c r="G327" s="163" t="s">
        <v>133</v>
      </c>
      <c r="H327" s="164" t="n">
        <v>51.14</v>
      </c>
      <c r="I327" s="165"/>
      <c r="J327" s="166" t="n">
        <f aca="false">ROUND(I327*H327,2)</f>
        <v>0</v>
      </c>
      <c r="K327" s="162" t="s">
        <v>134</v>
      </c>
      <c r="L327" s="23"/>
      <c r="M327" s="167"/>
      <c r="N327" s="168" t="s">
        <v>39</v>
      </c>
      <c r="O327" s="60"/>
      <c r="P327" s="169" t="n">
        <f aca="false">O327*H327</f>
        <v>0</v>
      </c>
      <c r="Q327" s="169" t="n">
        <v>0</v>
      </c>
      <c r="R327" s="169" t="n">
        <f aca="false">Q327*H327</f>
        <v>0</v>
      </c>
      <c r="S327" s="169" t="n">
        <v>0</v>
      </c>
      <c r="T327" s="170" t="n">
        <f aca="false">S327*H327</f>
        <v>0</v>
      </c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R327" s="171" t="s">
        <v>207</v>
      </c>
      <c r="AT327" s="171" t="s">
        <v>130</v>
      </c>
      <c r="AU327" s="171" t="s">
        <v>81</v>
      </c>
      <c r="AY327" s="3" t="s">
        <v>127</v>
      </c>
      <c r="BE327" s="172" t="n">
        <f aca="false">IF(N327="základní",J327,0)</f>
        <v>0</v>
      </c>
      <c r="BF327" s="172" t="n">
        <f aca="false">IF(N327="snížená",J327,0)</f>
        <v>0</v>
      </c>
      <c r="BG327" s="172" t="n">
        <f aca="false">IF(N327="zákl. přenesená",J327,0)</f>
        <v>0</v>
      </c>
      <c r="BH327" s="172" t="n">
        <f aca="false">IF(N327="sníž. přenesená",J327,0)</f>
        <v>0</v>
      </c>
      <c r="BI327" s="172" t="n">
        <f aca="false">IF(N327="nulová",J327,0)</f>
        <v>0</v>
      </c>
      <c r="BJ327" s="3" t="s">
        <v>79</v>
      </c>
      <c r="BK327" s="172" t="n">
        <f aca="false">ROUND(I327*H327,2)</f>
        <v>0</v>
      </c>
      <c r="BL327" s="3" t="s">
        <v>207</v>
      </c>
      <c r="BM327" s="171" t="s">
        <v>645</v>
      </c>
    </row>
    <row r="328" s="27" customFormat="true" ht="24.15" hidden="false" customHeight="true" outlineLevel="0" collapsed="false">
      <c r="A328" s="22"/>
      <c r="B328" s="159"/>
      <c r="C328" s="160" t="s">
        <v>646</v>
      </c>
      <c r="D328" s="160" t="s">
        <v>130</v>
      </c>
      <c r="E328" s="161" t="s">
        <v>647</v>
      </c>
      <c r="F328" s="162" t="s">
        <v>648</v>
      </c>
      <c r="G328" s="163" t="s">
        <v>141</v>
      </c>
      <c r="H328" s="164" t="n">
        <v>35.2</v>
      </c>
      <c r="I328" s="165"/>
      <c r="J328" s="166" t="n">
        <f aca="false">ROUND(I328*H328,2)</f>
        <v>0</v>
      </c>
      <c r="K328" s="162" t="s">
        <v>134</v>
      </c>
      <c r="L328" s="23"/>
      <c r="M328" s="167"/>
      <c r="N328" s="168" t="s">
        <v>39</v>
      </c>
      <c r="O328" s="60"/>
      <c r="P328" s="169" t="n">
        <f aca="false">O328*H328</f>
        <v>0</v>
      </c>
      <c r="Q328" s="169" t="n">
        <v>0.0002</v>
      </c>
      <c r="R328" s="169" t="n">
        <f aca="false">Q328*H328</f>
        <v>0.00704</v>
      </c>
      <c r="S328" s="169" t="n">
        <v>0</v>
      </c>
      <c r="T328" s="170" t="n">
        <f aca="false">S328*H328</f>
        <v>0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71" t="s">
        <v>207</v>
      </c>
      <c r="AT328" s="171" t="s">
        <v>130</v>
      </c>
      <c r="AU328" s="171" t="s">
        <v>81</v>
      </c>
      <c r="AY328" s="3" t="s">
        <v>127</v>
      </c>
      <c r="BE328" s="172" t="n">
        <f aca="false">IF(N328="základní",J328,0)</f>
        <v>0</v>
      </c>
      <c r="BF328" s="172" t="n">
        <f aca="false">IF(N328="snížená",J328,0)</f>
        <v>0</v>
      </c>
      <c r="BG328" s="172" t="n">
        <f aca="false">IF(N328="zákl. přenesená",J328,0)</f>
        <v>0</v>
      </c>
      <c r="BH328" s="172" t="n">
        <f aca="false">IF(N328="sníž. přenesená",J328,0)</f>
        <v>0</v>
      </c>
      <c r="BI328" s="172" t="n">
        <f aca="false">IF(N328="nulová",J328,0)</f>
        <v>0</v>
      </c>
      <c r="BJ328" s="3" t="s">
        <v>79</v>
      </c>
      <c r="BK328" s="172" t="n">
        <f aca="false">ROUND(I328*H328,2)</f>
        <v>0</v>
      </c>
      <c r="BL328" s="3" t="s">
        <v>207</v>
      </c>
      <c r="BM328" s="171" t="s">
        <v>649</v>
      </c>
    </row>
    <row r="329" s="173" customFormat="true" ht="12.8" hidden="false" customHeight="false" outlineLevel="0" collapsed="false">
      <c r="B329" s="174"/>
      <c r="D329" s="175" t="s">
        <v>137</v>
      </c>
      <c r="E329" s="176"/>
      <c r="F329" s="177" t="s">
        <v>650</v>
      </c>
      <c r="H329" s="178" t="n">
        <v>35.2</v>
      </c>
      <c r="I329" s="179"/>
      <c r="L329" s="174"/>
      <c r="M329" s="180"/>
      <c r="N329" s="181"/>
      <c r="O329" s="181"/>
      <c r="P329" s="181"/>
      <c r="Q329" s="181"/>
      <c r="R329" s="181"/>
      <c r="S329" s="181"/>
      <c r="T329" s="182"/>
      <c r="AT329" s="176" t="s">
        <v>137</v>
      </c>
      <c r="AU329" s="176" t="s">
        <v>81</v>
      </c>
      <c r="AV329" s="173" t="s">
        <v>81</v>
      </c>
      <c r="AW329" s="173" t="s">
        <v>31</v>
      </c>
      <c r="AX329" s="173" t="s">
        <v>79</v>
      </c>
      <c r="AY329" s="176" t="s">
        <v>127</v>
      </c>
    </row>
    <row r="330" s="27" customFormat="true" ht="24.15" hidden="false" customHeight="true" outlineLevel="0" collapsed="false">
      <c r="A330" s="22"/>
      <c r="B330" s="159"/>
      <c r="C330" s="160" t="s">
        <v>651</v>
      </c>
      <c r="D330" s="160" t="s">
        <v>130</v>
      </c>
      <c r="E330" s="161" t="s">
        <v>652</v>
      </c>
      <c r="F330" s="162" t="s">
        <v>653</v>
      </c>
      <c r="G330" s="163" t="s">
        <v>141</v>
      </c>
      <c r="H330" s="164" t="n">
        <v>27.4</v>
      </c>
      <c r="I330" s="165"/>
      <c r="J330" s="166" t="n">
        <f aca="false">ROUND(I330*H330,2)</f>
        <v>0</v>
      </c>
      <c r="K330" s="162" t="s">
        <v>134</v>
      </c>
      <c r="L330" s="23"/>
      <c r="M330" s="167"/>
      <c r="N330" s="168" t="s">
        <v>39</v>
      </c>
      <c r="O330" s="60"/>
      <c r="P330" s="169" t="n">
        <f aca="false">O330*H330</f>
        <v>0</v>
      </c>
      <c r="Q330" s="169" t="n">
        <v>0.00018</v>
      </c>
      <c r="R330" s="169" t="n">
        <f aca="false">Q330*H330</f>
        <v>0.004932</v>
      </c>
      <c r="S330" s="169" t="n">
        <v>0</v>
      </c>
      <c r="T330" s="170" t="n">
        <f aca="false">S330*H330</f>
        <v>0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171" t="s">
        <v>207</v>
      </c>
      <c r="AT330" s="171" t="s">
        <v>130</v>
      </c>
      <c r="AU330" s="171" t="s">
        <v>81</v>
      </c>
      <c r="AY330" s="3" t="s">
        <v>127</v>
      </c>
      <c r="BE330" s="172" t="n">
        <f aca="false">IF(N330="základní",J330,0)</f>
        <v>0</v>
      </c>
      <c r="BF330" s="172" t="n">
        <f aca="false">IF(N330="snížená",J330,0)</f>
        <v>0</v>
      </c>
      <c r="BG330" s="172" t="n">
        <f aca="false">IF(N330="zákl. přenesená",J330,0)</f>
        <v>0</v>
      </c>
      <c r="BH330" s="172" t="n">
        <f aca="false">IF(N330="sníž. přenesená",J330,0)</f>
        <v>0</v>
      </c>
      <c r="BI330" s="172" t="n">
        <f aca="false">IF(N330="nulová",J330,0)</f>
        <v>0</v>
      </c>
      <c r="BJ330" s="3" t="s">
        <v>79</v>
      </c>
      <c r="BK330" s="172" t="n">
        <f aca="false">ROUND(I330*H330,2)</f>
        <v>0</v>
      </c>
      <c r="BL330" s="3" t="s">
        <v>207</v>
      </c>
      <c r="BM330" s="171" t="s">
        <v>654</v>
      </c>
    </row>
    <row r="331" s="173" customFormat="true" ht="12.8" hidden="false" customHeight="false" outlineLevel="0" collapsed="false">
      <c r="B331" s="174"/>
      <c r="D331" s="175" t="s">
        <v>137</v>
      </c>
      <c r="E331" s="176"/>
      <c r="F331" s="177" t="s">
        <v>606</v>
      </c>
      <c r="H331" s="178" t="n">
        <v>27.4</v>
      </c>
      <c r="I331" s="179"/>
      <c r="L331" s="174"/>
      <c r="M331" s="180"/>
      <c r="N331" s="181"/>
      <c r="O331" s="181"/>
      <c r="P331" s="181"/>
      <c r="Q331" s="181"/>
      <c r="R331" s="181"/>
      <c r="S331" s="181"/>
      <c r="T331" s="182"/>
      <c r="AT331" s="176" t="s">
        <v>137</v>
      </c>
      <c r="AU331" s="176" t="s">
        <v>81</v>
      </c>
      <c r="AV331" s="173" t="s">
        <v>81</v>
      </c>
      <c r="AW331" s="173" t="s">
        <v>31</v>
      </c>
      <c r="AX331" s="173" t="s">
        <v>79</v>
      </c>
      <c r="AY331" s="176" t="s">
        <v>127</v>
      </c>
    </row>
    <row r="332" s="27" customFormat="true" ht="24.15" hidden="false" customHeight="true" outlineLevel="0" collapsed="false">
      <c r="A332" s="22"/>
      <c r="B332" s="159"/>
      <c r="C332" s="160" t="s">
        <v>655</v>
      </c>
      <c r="D332" s="160" t="s">
        <v>130</v>
      </c>
      <c r="E332" s="161" t="s">
        <v>656</v>
      </c>
      <c r="F332" s="162" t="s">
        <v>657</v>
      </c>
      <c r="G332" s="163" t="s">
        <v>345</v>
      </c>
      <c r="H332" s="192"/>
      <c r="I332" s="165"/>
      <c r="J332" s="166" t="n">
        <f aca="false">ROUND(I332*H332,2)</f>
        <v>0</v>
      </c>
      <c r="K332" s="162" t="s">
        <v>134</v>
      </c>
      <c r="L332" s="23"/>
      <c r="M332" s="167"/>
      <c r="N332" s="168" t="s">
        <v>39</v>
      </c>
      <c r="O332" s="60"/>
      <c r="P332" s="169" t="n">
        <f aca="false">O332*H332</f>
        <v>0</v>
      </c>
      <c r="Q332" s="169" t="n">
        <v>0</v>
      </c>
      <c r="R332" s="169" t="n">
        <f aca="false">Q332*H332</f>
        <v>0</v>
      </c>
      <c r="S332" s="169" t="n">
        <v>0</v>
      </c>
      <c r="T332" s="170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1" t="s">
        <v>207</v>
      </c>
      <c r="AT332" s="171" t="s">
        <v>130</v>
      </c>
      <c r="AU332" s="171" t="s">
        <v>81</v>
      </c>
      <c r="AY332" s="3" t="s">
        <v>127</v>
      </c>
      <c r="BE332" s="172" t="n">
        <f aca="false">IF(N332="základní",J332,0)</f>
        <v>0</v>
      </c>
      <c r="BF332" s="172" t="n">
        <f aca="false">IF(N332="snížená",J332,0)</f>
        <v>0</v>
      </c>
      <c r="BG332" s="172" t="n">
        <f aca="false">IF(N332="zákl. přenesená",J332,0)</f>
        <v>0</v>
      </c>
      <c r="BH332" s="172" t="n">
        <f aca="false">IF(N332="sníž. přenesená",J332,0)</f>
        <v>0</v>
      </c>
      <c r="BI332" s="172" t="n">
        <f aca="false">IF(N332="nulová",J332,0)</f>
        <v>0</v>
      </c>
      <c r="BJ332" s="3" t="s">
        <v>79</v>
      </c>
      <c r="BK332" s="172" t="n">
        <f aca="false">ROUND(I332*H332,2)</f>
        <v>0</v>
      </c>
      <c r="BL332" s="3" t="s">
        <v>207</v>
      </c>
      <c r="BM332" s="171" t="s">
        <v>658</v>
      </c>
    </row>
    <row r="333" s="145" customFormat="true" ht="22.8" hidden="false" customHeight="true" outlineLevel="0" collapsed="false">
      <c r="B333" s="146"/>
      <c r="D333" s="147" t="s">
        <v>73</v>
      </c>
      <c r="E333" s="157" t="s">
        <v>659</v>
      </c>
      <c r="F333" s="157" t="s">
        <v>660</v>
      </c>
      <c r="I333" s="149"/>
      <c r="J333" s="158" t="n">
        <f aca="false">BK333</f>
        <v>0</v>
      </c>
      <c r="L333" s="146"/>
      <c r="M333" s="151"/>
      <c r="N333" s="152"/>
      <c r="O333" s="152"/>
      <c r="P333" s="153" t="n">
        <f aca="false">SUM(P334:P341)</f>
        <v>0</v>
      </c>
      <c r="Q333" s="152"/>
      <c r="R333" s="153" t="n">
        <f aca="false">SUM(R334:R341)</f>
        <v>0.002318</v>
      </c>
      <c r="S333" s="152"/>
      <c r="T333" s="154" t="n">
        <f aca="false">SUM(T334:T341)</f>
        <v>0</v>
      </c>
      <c r="AR333" s="147" t="s">
        <v>81</v>
      </c>
      <c r="AT333" s="155" t="s">
        <v>73</v>
      </c>
      <c r="AU333" s="155" t="s">
        <v>79</v>
      </c>
      <c r="AY333" s="147" t="s">
        <v>127</v>
      </c>
      <c r="BK333" s="156" t="n">
        <f aca="false">SUM(BK334:BK341)</f>
        <v>0</v>
      </c>
    </row>
    <row r="334" s="27" customFormat="true" ht="24.15" hidden="false" customHeight="true" outlineLevel="0" collapsed="false">
      <c r="A334" s="22"/>
      <c r="B334" s="159"/>
      <c r="C334" s="160" t="s">
        <v>661</v>
      </c>
      <c r="D334" s="160" t="s">
        <v>130</v>
      </c>
      <c r="E334" s="161" t="s">
        <v>662</v>
      </c>
      <c r="F334" s="162" t="s">
        <v>663</v>
      </c>
      <c r="G334" s="163" t="s">
        <v>133</v>
      </c>
      <c r="H334" s="164" t="n">
        <v>1.2</v>
      </c>
      <c r="I334" s="165"/>
      <c r="J334" s="166" t="n">
        <f aca="false">ROUND(I334*H334,2)</f>
        <v>0</v>
      </c>
      <c r="K334" s="162" t="s">
        <v>134</v>
      </c>
      <c r="L334" s="23"/>
      <c r="M334" s="167"/>
      <c r="N334" s="168" t="s">
        <v>39</v>
      </c>
      <c r="O334" s="60"/>
      <c r="P334" s="169" t="n">
        <f aca="false">O334*H334</f>
        <v>0</v>
      </c>
      <c r="Q334" s="169" t="n">
        <v>6E-005</v>
      </c>
      <c r="R334" s="169" t="n">
        <f aca="false">Q334*H334</f>
        <v>7.2E-005</v>
      </c>
      <c r="S334" s="169" t="n">
        <v>0</v>
      </c>
      <c r="T334" s="170" t="n">
        <f aca="false">S334*H334</f>
        <v>0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71" t="s">
        <v>207</v>
      </c>
      <c r="AT334" s="171" t="s">
        <v>130</v>
      </c>
      <c r="AU334" s="171" t="s">
        <v>81</v>
      </c>
      <c r="AY334" s="3" t="s">
        <v>127</v>
      </c>
      <c r="BE334" s="172" t="n">
        <f aca="false">IF(N334="základní",J334,0)</f>
        <v>0</v>
      </c>
      <c r="BF334" s="172" t="n">
        <f aca="false">IF(N334="snížená",J334,0)</f>
        <v>0</v>
      </c>
      <c r="BG334" s="172" t="n">
        <f aca="false">IF(N334="zákl. přenesená",J334,0)</f>
        <v>0</v>
      </c>
      <c r="BH334" s="172" t="n">
        <f aca="false">IF(N334="sníž. přenesená",J334,0)</f>
        <v>0</v>
      </c>
      <c r="BI334" s="172" t="n">
        <f aca="false">IF(N334="nulová",J334,0)</f>
        <v>0</v>
      </c>
      <c r="BJ334" s="3" t="s">
        <v>79</v>
      </c>
      <c r="BK334" s="172" t="n">
        <f aca="false">ROUND(I334*H334,2)</f>
        <v>0</v>
      </c>
      <c r="BL334" s="3" t="s">
        <v>207</v>
      </c>
      <c r="BM334" s="171" t="s">
        <v>664</v>
      </c>
    </row>
    <row r="335" s="173" customFormat="true" ht="12.8" hidden="false" customHeight="false" outlineLevel="0" collapsed="false">
      <c r="B335" s="174"/>
      <c r="D335" s="175" t="s">
        <v>137</v>
      </c>
      <c r="E335" s="176"/>
      <c r="F335" s="177" t="s">
        <v>665</v>
      </c>
      <c r="H335" s="178" t="n">
        <v>1.2</v>
      </c>
      <c r="I335" s="179"/>
      <c r="L335" s="174"/>
      <c r="M335" s="180"/>
      <c r="N335" s="181"/>
      <c r="O335" s="181"/>
      <c r="P335" s="181"/>
      <c r="Q335" s="181"/>
      <c r="R335" s="181"/>
      <c r="S335" s="181"/>
      <c r="T335" s="182"/>
      <c r="AT335" s="176" t="s">
        <v>137</v>
      </c>
      <c r="AU335" s="176" t="s">
        <v>81</v>
      </c>
      <c r="AV335" s="173" t="s">
        <v>81</v>
      </c>
      <c r="AW335" s="173" t="s">
        <v>31</v>
      </c>
      <c r="AX335" s="173" t="s">
        <v>79</v>
      </c>
      <c r="AY335" s="176" t="s">
        <v>127</v>
      </c>
    </row>
    <row r="336" s="27" customFormat="true" ht="24.15" hidden="false" customHeight="true" outlineLevel="0" collapsed="false">
      <c r="A336" s="22"/>
      <c r="B336" s="159"/>
      <c r="C336" s="160" t="s">
        <v>666</v>
      </c>
      <c r="D336" s="160" t="s">
        <v>130</v>
      </c>
      <c r="E336" s="161" t="s">
        <v>667</v>
      </c>
      <c r="F336" s="162" t="s">
        <v>668</v>
      </c>
      <c r="G336" s="163" t="s">
        <v>133</v>
      </c>
      <c r="H336" s="164" t="n">
        <v>4.6</v>
      </c>
      <c r="I336" s="165"/>
      <c r="J336" s="166" t="n">
        <f aca="false">ROUND(I336*H336,2)</f>
        <v>0</v>
      </c>
      <c r="K336" s="162" t="s">
        <v>134</v>
      </c>
      <c r="L336" s="23"/>
      <c r="M336" s="167"/>
      <c r="N336" s="168" t="s">
        <v>39</v>
      </c>
      <c r="O336" s="60"/>
      <c r="P336" s="169" t="n">
        <f aca="false">O336*H336</f>
        <v>0</v>
      </c>
      <c r="Q336" s="169" t="n">
        <v>0.00017</v>
      </c>
      <c r="R336" s="169" t="n">
        <f aca="false">Q336*H336</f>
        <v>0.000782</v>
      </c>
      <c r="S336" s="169" t="n">
        <v>0</v>
      </c>
      <c r="T336" s="170" t="n">
        <f aca="false">S336*H336</f>
        <v>0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71" t="s">
        <v>207</v>
      </c>
      <c r="AT336" s="171" t="s">
        <v>130</v>
      </c>
      <c r="AU336" s="171" t="s">
        <v>81</v>
      </c>
      <c r="AY336" s="3" t="s">
        <v>127</v>
      </c>
      <c r="BE336" s="172" t="n">
        <f aca="false">IF(N336="základní",J336,0)</f>
        <v>0</v>
      </c>
      <c r="BF336" s="172" t="n">
        <f aca="false">IF(N336="snížená",J336,0)</f>
        <v>0</v>
      </c>
      <c r="BG336" s="172" t="n">
        <f aca="false">IF(N336="zákl. přenesená",J336,0)</f>
        <v>0</v>
      </c>
      <c r="BH336" s="172" t="n">
        <f aca="false">IF(N336="sníž. přenesená",J336,0)</f>
        <v>0</v>
      </c>
      <c r="BI336" s="172" t="n">
        <f aca="false">IF(N336="nulová",J336,0)</f>
        <v>0</v>
      </c>
      <c r="BJ336" s="3" t="s">
        <v>79</v>
      </c>
      <c r="BK336" s="172" t="n">
        <f aca="false">ROUND(I336*H336,2)</f>
        <v>0</v>
      </c>
      <c r="BL336" s="3" t="s">
        <v>207</v>
      </c>
      <c r="BM336" s="171" t="s">
        <v>669</v>
      </c>
    </row>
    <row r="337" s="173" customFormat="true" ht="12.8" hidden="false" customHeight="false" outlineLevel="0" collapsed="false">
      <c r="B337" s="174"/>
      <c r="D337" s="175" t="s">
        <v>137</v>
      </c>
      <c r="E337" s="176"/>
      <c r="F337" s="177" t="s">
        <v>670</v>
      </c>
      <c r="H337" s="178" t="n">
        <v>4.6</v>
      </c>
      <c r="I337" s="179"/>
      <c r="L337" s="174"/>
      <c r="M337" s="180"/>
      <c r="N337" s="181"/>
      <c r="O337" s="181"/>
      <c r="P337" s="181"/>
      <c r="Q337" s="181"/>
      <c r="R337" s="181"/>
      <c r="S337" s="181"/>
      <c r="T337" s="182"/>
      <c r="AT337" s="176" t="s">
        <v>137</v>
      </c>
      <c r="AU337" s="176" t="s">
        <v>81</v>
      </c>
      <c r="AV337" s="173" t="s">
        <v>81</v>
      </c>
      <c r="AW337" s="173" t="s">
        <v>31</v>
      </c>
      <c r="AX337" s="173" t="s">
        <v>79</v>
      </c>
      <c r="AY337" s="176" t="s">
        <v>127</v>
      </c>
    </row>
    <row r="338" s="27" customFormat="true" ht="24.15" hidden="false" customHeight="true" outlineLevel="0" collapsed="false">
      <c r="A338" s="22"/>
      <c r="B338" s="159"/>
      <c r="C338" s="160" t="s">
        <v>671</v>
      </c>
      <c r="D338" s="160" t="s">
        <v>130</v>
      </c>
      <c r="E338" s="161" t="s">
        <v>672</v>
      </c>
      <c r="F338" s="162" t="s">
        <v>673</v>
      </c>
      <c r="G338" s="163" t="s">
        <v>133</v>
      </c>
      <c r="H338" s="164" t="n">
        <v>4.6</v>
      </c>
      <c r="I338" s="165"/>
      <c r="J338" s="166" t="n">
        <f aca="false">ROUND(I338*H338,2)</f>
        <v>0</v>
      </c>
      <c r="K338" s="162" t="s">
        <v>134</v>
      </c>
      <c r="L338" s="23"/>
      <c r="M338" s="167"/>
      <c r="N338" s="168" t="s">
        <v>39</v>
      </c>
      <c r="O338" s="60"/>
      <c r="P338" s="169" t="n">
        <f aca="false">O338*H338</f>
        <v>0</v>
      </c>
      <c r="Q338" s="169" t="n">
        <v>0.00012</v>
      </c>
      <c r="R338" s="169" t="n">
        <f aca="false">Q338*H338</f>
        <v>0.000552</v>
      </c>
      <c r="S338" s="169" t="n">
        <v>0</v>
      </c>
      <c r="T338" s="170" t="n">
        <f aca="false">S338*H338</f>
        <v>0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71" t="s">
        <v>207</v>
      </c>
      <c r="AT338" s="171" t="s">
        <v>130</v>
      </c>
      <c r="AU338" s="171" t="s">
        <v>81</v>
      </c>
      <c r="AY338" s="3" t="s">
        <v>127</v>
      </c>
      <c r="BE338" s="172" t="n">
        <f aca="false">IF(N338="základní",J338,0)</f>
        <v>0</v>
      </c>
      <c r="BF338" s="172" t="n">
        <f aca="false">IF(N338="snížená",J338,0)</f>
        <v>0</v>
      </c>
      <c r="BG338" s="172" t="n">
        <f aca="false">IF(N338="zákl. přenesená",J338,0)</f>
        <v>0</v>
      </c>
      <c r="BH338" s="172" t="n">
        <f aca="false">IF(N338="sníž. přenesená",J338,0)</f>
        <v>0</v>
      </c>
      <c r="BI338" s="172" t="n">
        <f aca="false">IF(N338="nulová",J338,0)</f>
        <v>0</v>
      </c>
      <c r="BJ338" s="3" t="s">
        <v>79</v>
      </c>
      <c r="BK338" s="172" t="n">
        <f aca="false">ROUND(I338*H338,2)</f>
        <v>0</v>
      </c>
      <c r="BL338" s="3" t="s">
        <v>207</v>
      </c>
      <c r="BM338" s="171" t="s">
        <v>674</v>
      </c>
    </row>
    <row r="339" s="173" customFormat="true" ht="12.8" hidden="false" customHeight="false" outlineLevel="0" collapsed="false">
      <c r="B339" s="174"/>
      <c r="D339" s="175" t="s">
        <v>137</v>
      </c>
      <c r="E339" s="176"/>
      <c r="F339" s="177" t="s">
        <v>675</v>
      </c>
      <c r="H339" s="178" t="n">
        <v>4.6</v>
      </c>
      <c r="I339" s="179"/>
      <c r="L339" s="174"/>
      <c r="M339" s="180"/>
      <c r="N339" s="181"/>
      <c r="O339" s="181"/>
      <c r="P339" s="181"/>
      <c r="Q339" s="181"/>
      <c r="R339" s="181"/>
      <c r="S339" s="181"/>
      <c r="T339" s="182"/>
      <c r="AT339" s="176" t="s">
        <v>137</v>
      </c>
      <c r="AU339" s="176" t="s">
        <v>81</v>
      </c>
      <c r="AV339" s="173" t="s">
        <v>81</v>
      </c>
      <c r="AW339" s="173" t="s">
        <v>31</v>
      </c>
      <c r="AX339" s="173" t="s">
        <v>79</v>
      </c>
      <c r="AY339" s="176" t="s">
        <v>127</v>
      </c>
    </row>
    <row r="340" s="27" customFormat="true" ht="24.15" hidden="false" customHeight="true" outlineLevel="0" collapsed="false">
      <c r="A340" s="22"/>
      <c r="B340" s="159"/>
      <c r="C340" s="160" t="s">
        <v>676</v>
      </c>
      <c r="D340" s="160" t="s">
        <v>130</v>
      </c>
      <c r="E340" s="161" t="s">
        <v>677</v>
      </c>
      <c r="F340" s="162" t="s">
        <v>678</v>
      </c>
      <c r="G340" s="163" t="s">
        <v>133</v>
      </c>
      <c r="H340" s="164" t="n">
        <v>4.6</v>
      </c>
      <c r="I340" s="165"/>
      <c r="J340" s="166" t="n">
        <f aca="false">ROUND(I340*H340,2)</f>
        <v>0</v>
      </c>
      <c r="K340" s="162" t="s">
        <v>134</v>
      </c>
      <c r="L340" s="23"/>
      <c r="M340" s="167"/>
      <c r="N340" s="168" t="s">
        <v>39</v>
      </c>
      <c r="O340" s="60"/>
      <c r="P340" s="169" t="n">
        <f aca="false">O340*H340</f>
        <v>0</v>
      </c>
      <c r="Q340" s="169" t="n">
        <v>0.00012</v>
      </c>
      <c r="R340" s="169" t="n">
        <f aca="false">Q340*H340</f>
        <v>0.000552</v>
      </c>
      <c r="S340" s="169" t="n">
        <v>0</v>
      </c>
      <c r="T340" s="170" t="n">
        <f aca="false">S340*H340</f>
        <v>0</v>
      </c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R340" s="171" t="s">
        <v>207</v>
      </c>
      <c r="AT340" s="171" t="s">
        <v>130</v>
      </c>
      <c r="AU340" s="171" t="s">
        <v>81</v>
      </c>
      <c r="AY340" s="3" t="s">
        <v>127</v>
      </c>
      <c r="BE340" s="172" t="n">
        <f aca="false">IF(N340="základní",J340,0)</f>
        <v>0</v>
      </c>
      <c r="BF340" s="172" t="n">
        <f aca="false">IF(N340="snížená",J340,0)</f>
        <v>0</v>
      </c>
      <c r="BG340" s="172" t="n">
        <f aca="false">IF(N340="zákl. přenesená",J340,0)</f>
        <v>0</v>
      </c>
      <c r="BH340" s="172" t="n">
        <f aca="false">IF(N340="sníž. přenesená",J340,0)</f>
        <v>0</v>
      </c>
      <c r="BI340" s="172" t="n">
        <f aca="false">IF(N340="nulová",J340,0)</f>
        <v>0</v>
      </c>
      <c r="BJ340" s="3" t="s">
        <v>79</v>
      </c>
      <c r="BK340" s="172" t="n">
        <f aca="false">ROUND(I340*H340,2)</f>
        <v>0</v>
      </c>
      <c r="BL340" s="3" t="s">
        <v>207</v>
      </c>
      <c r="BM340" s="171" t="s">
        <v>679</v>
      </c>
    </row>
    <row r="341" s="27" customFormat="true" ht="16.5" hidden="false" customHeight="true" outlineLevel="0" collapsed="false">
      <c r="A341" s="22"/>
      <c r="B341" s="159"/>
      <c r="C341" s="160" t="s">
        <v>680</v>
      </c>
      <c r="D341" s="160" t="s">
        <v>130</v>
      </c>
      <c r="E341" s="161" t="s">
        <v>681</v>
      </c>
      <c r="F341" s="162" t="s">
        <v>682</v>
      </c>
      <c r="G341" s="163" t="s">
        <v>182</v>
      </c>
      <c r="H341" s="164" t="n">
        <v>3</v>
      </c>
      <c r="I341" s="165"/>
      <c r="J341" s="166" t="n">
        <f aca="false">ROUND(I341*H341,2)</f>
        <v>0</v>
      </c>
      <c r="K341" s="162"/>
      <c r="L341" s="23"/>
      <c r="M341" s="167"/>
      <c r="N341" s="168" t="s">
        <v>39</v>
      </c>
      <c r="O341" s="60"/>
      <c r="P341" s="169" t="n">
        <f aca="false">O341*H341</f>
        <v>0</v>
      </c>
      <c r="Q341" s="169" t="n">
        <v>0.00012</v>
      </c>
      <c r="R341" s="169" t="n">
        <f aca="false">Q341*H341</f>
        <v>0.00036</v>
      </c>
      <c r="S341" s="169" t="n">
        <v>0</v>
      </c>
      <c r="T341" s="170" t="n">
        <f aca="false">S341*H341</f>
        <v>0</v>
      </c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R341" s="171" t="s">
        <v>207</v>
      </c>
      <c r="AT341" s="171" t="s">
        <v>130</v>
      </c>
      <c r="AU341" s="171" t="s">
        <v>81</v>
      </c>
      <c r="AY341" s="3" t="s">
        <v>127</v>
      </c>
      <c r="BE341" s="172" t="n">
        <f aca="false">IF(N341="základní",J341,0)</f>
        <v>0</v>
      </c>
      <c r="BF341" s="172" t="n">
        <f aca="false">IF(N341="snížená",J341,0)</f>
        <v>0</v>
      </c>
      <c r="BG341" s="172" t="n">
        <f aca="false">IF(N341="zákl. přenesená",J341,0)</f>
        <v>0</v>
      </c>
      <c r="BH341" s="172" t="n">
        <f aca="false">IF(N341="sníž. přenesená",J341,0)</f>
        <v>0</v>
      </c>
      <c r="BI341" s="172" t="n">
        <f aca="false">IF(N341="nulová",J341,0)</f>
        <v>0</v>
      </c>
      <c r="BJ341" s="3" t="s">
        <v>79</v>
      </c>
      <c r="BK341" s="172" t="n">
        <f aca="false">ROUND(I341*H341,2)</f>
        <v>0</v>
      </c>
      <c r="BL341" s="3" t="s">
        <v>207</v>
      </c>
      <c r="BM341" s="171" t="s">
        <v>683</v>
      </c>
    </row>
    <row r="342" s="145" customFormat="true" ht="22.8" hidden="false" customHeight="true" outlineLevel="0" collapsed="false">
      <c r="B342" s="146"/>
      <c r="D342" s="147" t="s">
        <v>73</v>
      </c>
      <c r="E342" s="157" t="s">
        <v>684</v>
      </c>
      <c r="F342" s="157" t="s">
        <v>685</v>
      </c>
      <c r="I342" s="149"/>
      <c r="J342" s="158" t="n">
        <f aca="false">BK342</f>
        <v>0</v>
      </c>
      <c r="L342" s="146"/>
      <c r="M342" s="151"/>
      <c r="N342" s="152"/>
      <c r="O342" s="152"/>
      <c r="P342" s="153" t="n">
        <f aca="false">SUM(P343:P350)</f>
        <v>0</v>
      </c>
      <c r="Q342" s="152"/>
      <c r="R342" s="153" t="n">
        <f aca="false">SUM(R343:R350)</f>
        <v>0.037155</v>
      </c>
      <c r="S342" s="152"/>
      <c r="T342" s="154" t="n">
        <f aca="false">SUM(T343:T350)</f>
        <v>0</v>
      </c>
      <c r="AR342" s="147" t="s">
        <v>81</v>
      </c>
      <c r="AT342" s="155" t="s">
        <v>73</v>
      </c>
      <c r="AU342" s="155" t="s">
        <v>79</v>
      </c>
      <c r="AY342" s="147" t="s">
        <v>127</v>
      </c>
      <c r="BK342" s="156" t="n">
        <f aca="false">SUM(BK343:BK350)</f>
        <v>0</v>
      </c>
    </row>
    <row r="343" s="27" customFormat="true" ht="33" hidden="false" customHeight="true" outlineLevel="0" collapsed="false">
      <c r="A343" s="22"/>
      <c r="B343" s="159"/>
      <c r="C343" s="160" t="s">
        <v>686</v>
      </c>
      <c r="D343" s="160" t="s">
        <v>130</v>
      </c>
      <c r="E343" s="161" t="s">
        <v>687</v>
      </c>
      <c r="F343" s="162" t="s">
        <v>688</v>
      </c>
      <c r="G343" s="163" t="s">
        <v>133</v>
      </c>
      <c r="H343" s="164" t="n">
        <v>74.31</v>
      </c>
      <c r="I343" s="165"/>
      <c r="J343" s="166" t="n">
        <f aca="false">ROUND(I343*H343,2)</f>
        <v>0</v>
      </c>
      <c r="K343" s="162" t="s">
        <v>134</v>
      </c>
      <c r="L343" s="23"/>
      <c r="M343" s="167"/>
      <c r="N343" s="168" t="s">
        <v>39</v>
      </c>
      <c r="O343" s="60"/>
      <c r="P343" s="169" t="n">
        <f aca="false">O343*H343</f>
        <v>0</v>
      </c>
      <c r="Q343" s="169" t="n">
        <v>0.00021</v>
      </c>
      <c r="R343" s="169" t="n">
        <f aca="false">Q343*H343</f>
        <v>0.0156051</v>
      </c>
      <c r="S343" s="169" t="n">
        <v>0</v>
      </c>
      <c r="T343" s="170" t="n">
        <f aca="false">S343*H343</f>
        <v>0</v>
      </c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R343" s="171" t="s">
        <v>207</v>
      </c>
      <c r="AT343" s="171" t="s">
        <v>130</v>
      </c>
      <c r="AU343" s="171" t="s">
        <v>81</v>
      </c>
      <c r="AY343" s="3" t="s">
        <v>127</v>
      </c>
      <c r="BE343" s="172" t="n">
        <f aca="false">IF(N343="základní",J343,0)</f>
        <v>0</v>
      </c>
      <c r="BF343" s="172" t="n">
        <f aca="false">IF(N343="snížená",J343,0)</f>
        <v>0</v>
      </c>
      <c r="BG343" s="172" t="n">
        <f aca="false">IF(N343="zákl. přenesená",J343,0)</f>
        <v>0</v>
      </c>
      <c r="BH343" s="172" t="n">
        <f aca="false">IF(N343="sníž. přenesená",J343,0)</f>
        <v>0</v>
      </c>
      <c r="BI343" s="172" t="n">
        <f aca="false">IF(N343="nulová",J343,0)</f>
        <v>0</v>
      </c>
      <c r="BJ343" s="3" t="s">
        <v>79</v>
      </c>
      <c r="BK343" s="172" t="n">
        <f aca="false">ROUND(I343*H343,2)</f>
        <v>0</v>
      </c>
      <c r="BL343" s="3" t="s">
        <v>207</v>
      </c>
      <c r="BM343" s="171" t="s">
        <v>689</v>
      </c>
    </row>
    <row r="344" s="173" customFormat="true" ht="12.8" hidden="false" customHeight="false" outlineLevel="0" collapsed="false">
      <c r="B344" s="174"/>
      <c r="D344" s="175" t="s">
        <v>137</v>
      </c>
      <c r="E344" s="176"/>
      <c r="F344" s="177" t="s">
        <v>690</v>
      </c>
      <c r="H344" s="178" t="n">
        <v>11.73</v>
      </c>
      <c r="I344" s="179"/>
      <c r="L344" s="174"/>
      <c r="M344" s="180"/>
      <c r="N344" s="181"/>
      <c r="O344" s="181"/>
      <c r="P344" s="181"/>
      <c r="Q344" s="181"/>
      <c r="R344" s="181"/>
      <c r="S344" s="181"/>
      <c r="T344" s="182"/>
      <c r="AT344" s="176" t="s">
        <v>137</v>
      </c>
      <c r="AU344" s="176" t="s">
        <v>81</v>
      </c>
      <c r="AV344" s="173" t="s">
        <v>81</v>
      </c>
      <c r="AW344" s="173" t="s">
        <v>31</v>
      </c>
      <c r="AX344" s="173" t="s">
        <v>74</v>
      </c>
      <c r="AY344" s="176" t="s">
        <v>127</v>
      </c>
    </row>
    <row r="345" s="173" customFormat="true" ht="12.8" hidden="false" customHeight="false" outlineLevel="0" collapsed="false">
      <c r="B345" s="174"/>
      <c r="D345" s="175" t="s">
        <v>137</v>
      </c>
      <c r="E345" s="176"/>
      <c r="F345" s="177" t="s">
        <v>691</v>
      </c>
      <c r="H345" s="178" t="n">
        <v>13.52</v>
      </c>
      <c r="I345" s="179"/>
      <c r="L345" s="174"/>
      <c r="M345" s="180"/>
      <c r="N345" s="181"/>
      <c r="O345" s="181"/>
      <c r="P345" s="181"/>
      <c r="Q345" s="181"/>
      <c r="R345" s="181"/>
      <c r="S345" s="181"/>
      <c r="T345" s="182"/>
      <c r="AT345" s="176" t="s">
        <v>137</v>
      </c>
      <c r="AU345" s="176" t="s">
        <v>81</v>
      </c>
      <c r="AV345" s="173" t="s">
        <v>81</v>
      </c>
      <c r="AW345" s="173" t="s">
        <v>31</v>
      </c>
      <c r="AX345" s="173" t="s">
        <v>74</v>
      </c>
      <c r="AY345" s="176" t="s">
        <v>127</v>
      </c>
    </row>
    <row r="346" s="173" customFormat="true" ht="12.8" hidden="false" customHeight="false" outlineLevel="0" collapsed="false">
      <c r="B346" s="174"/>
      <c r="D346" s="175" t="s">
        <v>137</v>
      </c>
      <c r="E346" s="176"/>
      <c r="F346" s="177" t="s">
        <v>692</v>
      </c>
      <c r="H346" s="178" t="n">
        <v>13.18</v>
      </c>
      <c r="I346" s="179"/>
      <c r="L346" s="174"/>
      <c r="M346" s="180"/>
      <c r="N346" s="181"/>
      <c r="O346" s="181"/>
      <c r="P346" s="181"/>
      <c r="Q346" s="181"/>
      <c r="R346" s="181"/>
      <c r="S346" s="181"/>
      <c r="T346" s="182"/>
      <c r="AT346" s="176" t="s">
        <v>137</v>
      </c>
      <c r="AU346" s="176" t="s">
        <v>81</v>
      </c>
      <c r="AV346" s="173" t="s">
        <v>81</v>
      </c>
      <c r="AW346" s="173" t="s">
        <v>31</v>
      </c>
      <c r="AX346" s="173" t="s">
        <v>74</v>
      </c>
      <c r="AY346" s="176" t="s">
        <v>127</v>
      </c>
    </row>
    <row r="347" s="173" customFormat="true" ht="12.8" hidden="false" customHeight="false" outlineLevel="0" collapsed="false">
      <c r="B347" s="174"/>
      <c r="D347" s="175" t="s">
        <v>137</v>
      </c>
      <c r="E347" s="176"/>
      <c r="F347" s="177" t="s">
        <v>693</v>
      </c>
      <c r="H347" s="178" t="n">
        <v>14.54</v>
      </c>
      <c r="I347" s="179"/>
      <c r="L347" s="174"/>
      <c r="M347" s="180"/>
      <c r="N347" s="181"/>
      <c r="O347" s="181"/>
      <c r="P347" s="181"/>
      <c r="Q347" s="181"/>
      <c r="R347" s="181"/>
      <c r="S347" s="181"/>
      <c r="T347" s="182"/>
      <c r="AT347" s="176" t="s">
        <v>137</v>
      </c>
      <c r="AU347" s="176" t="s">
        <v>81</v>
      </c>
      <c r="AV347" s="173" t="s">
        <v>81</v>
      </c>
      <c r="AW347" s="173" t="s">
        <v>31</v>
      </c>
      <c r="AX347" s="173" t="s">
        <v>74</v>
      </c>
      <c r="AY347" s="176" t="s">
        <v>127</v>
      </c>
    </row>
    <row r="348" s="173" customFormat="true" ht="12.8" hidden="false" customHeight="false" outlineLevel="0" collapsed="false">
      <c r="B348" s="174"/>
      <c r="D348" s="175" t="s">
        <v>137</v>
      </c>
      <c r="E348" s="176"/>
      <c r="F348" s="177" t="s">
        <v>694</v>
      </c>
      <c r="H348" s="178" t="n">
        <v>21.34</v>
      </c>
      <c r="I348" s="179"/>
      <c r="L348" s="174"/>
      <c r="M348" s="180"/>
      <c r="N348" s="181"/>
      <c r="O348" s="181"/>
      <c r="P348" s="181"/>
      <c r="Q348" s="181"/>
      <c r="R348" s="181"/>
      <c r="S348" s="181"/>
      <c r="T348" s="182"/>
      <c r="AT348" s="176" t="s">
        <v>137</v>
      </c>
      <c r="AU348" s="176" t="s">
        <v>81</v>
      </c>
      <c r="AV348" s="173" t="s">
        <v>81</v>
      </c>
      <c r="AW348" s="173" t="s">
        <v>31</v>
      </c>
      <c r="AX348" s="173" t="s">
        <v>74</v>
      </c>
      <c r="AY348" s="176" t="s">
        <v>127</v>
      </c>
    </row>
    <row r="349" s="183" customFormat="true" ht="12.8" hidden="false" customHeight="false" outlineLevel="0" collapsed="false">
      <c r="B349" s="184"/>
      <c r="D349" s="175" t="s">
        <v>137</v>
      </c>
      <c r="E349" s="185"/>
      <c r="F349" s="186" t="s">
        <v>151</v>
      </c>
      <c r="H349" s="187" t="n">
        <v>74.31</v>
      </c>
      <c r="I349" s="188"/>
      <c r="L349" s="184"/>
      <c r="M349" s="189"/>
      <c r="N349" s="190"/>
      <c r="O349" s="190"/>
      <c r="P349" s="190"/>
      <c r="Q349" s="190"/>
      <c r="R349" s="190"/>
      <c r="S349" s="190"/>
      <c r="T349" s="191"/>
      <c r="AT349" s="185" t="s">
        <v>137</v>
      </c>
      <c r="AU349" s="185" t="s">
        <v>81</v>
      </c>
      <c r="AV349" s="183" t="s">
        <v>135</v>
      </c>
      <c r="AW349" s="183" t="s">
        <v>31</v>
      </c>
      <c r="AX349" s="183" t="s">
        <v>79</v>
      </c>
      <c r="AY349" s="185" t="s">
        <v>127</v>
      </c>
    </row>
    <row r="350" s="27" customFormat="true" ht="33" hidden="false" customHeight="true" outlineLevel="0" collapsed="false">
      <c r="A350" s="22"/>
      <c r="B350" s="159"/>
      <c r="C350" s="160" t="s">
        <v>695</v>
      </c>
      <c r="D350" s="160" t="s">
        <v>130</v>
      </c>
      <c r="E350" s="161" t="s">
        <v>696</v>
      </c>
      <c r="F350" s="162" t="s">
        <v>697</v>
      </c>
      <c r="G350" s="163" t="s">
        <v>133</v>
      </c>
      <c r="H350" s="164" t="n">
        <v>74.31</v>
      </c>
      <c r="I350" s="165"/>
      <c r="J350" s="166" t="n">
        <f aca="false">ROUND(I350*H350,2)</f>
        <v>0</v>
      </c>
      <c r="K350" s="162" t="s">
        <v>134</v>
      </c>
      <c r="L350" s="23"/>
      <c r="M350" s="167"/>
      <c r="N350" s="168" t="s">
        <v>39</v>
      </c>
      <c r="O350" s="60"/>
      <c r="P350" s="169" t="n">
        <f aca="false">O350*H350</f>
        <v>0</v>
      </c>
      <c r="Q350" s="169" t="n">
        <v>0.00029</v>
      </c>
      <c r="R350" s="169" t="n">
        <f aca="false">Q350*H350</f>
        <v>0.0215499</v>
      </c>
      <c r="S350" s="169" t="n">
        <v>0</v>
      </c>
      <c r="T350" s="170" t="n">
        <f aca="false">S350*H350</f>
        <v>0</v>
      </c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R350" s="171" t="s">
        <v>207</v>
      </c>
      <c r="AT350" s="171" t="s">
        <v>130</v>
      </c>
      <c r="AU350" s="171" t="s">
        <v>81</v>
      </c>
      <c r="AY350" s="3" t="s">
        <v>127</v>
      </c>
      <c r="BE350" s="172" t="n">
        <f aca="false">IF(N350="základní",J350,0)</f>
        <v>0</v>
      </c>
      <c r="BF350" s="172" t="n">
        <f aca="false">IF(N350="snížená",J350,0)</f>
        <v>0</v>
      </c>
      <c r="BG350" s="172" t="n">
        <f aca="false">IF(N350="zákl. přenesená",J350,0)</f>
        <v>0</v>
      </c>
      <c r="BH350" s="172" t="n">
        <f aca="false">IF(N350="sníž. přenesená",J350,0)</f>
        <v>0</v>
      </c>
      <c r="BI350" s="172" t="n">
        <f aca="false">IF(N350="nulová",J350,0)</f>
        <v>0</v>
      </c>
      <c r="BJ350" s="3" t="s">
        <v>79</v>
      </c>
      <c r="BK350" s="172" t="n">
        <f aca="false">ROUND(I350*H350,2)</f>
        <v>0</v>
      </c>
      <c r="BL350" s="3" t="s">
        <v>207</v>
      </c>
      <c r="BM350" s="171" t="s">
        <v>698</v>
      </c>
    </row>
    <row r="351" s="145" customFormat="true" ht="25.9" hidden="false" customHeight="true" outlineLevel="0" collapsed="false">
      <c r="B351" s="146"/>
      <c r="D351" s="147" t="s">
        <v>73</v>
      </c>
      <c r="E351" s="148" t="s">
        <v>699</v>
      </c>
      <c r="F351" s="148" t="s">
        <v>700</v>
      </c>
      <c r="I351" s="149"/>
      <c r="J351" s="150" t="n">
        <f aca="false">BK351</f>
        <v>0</v>
      </c>
      <c r="L351" s="146"/>
      <c r="M351" s="151"/>
      <c r="N351" s="152"/>
      <c r="O351" s="152"/>
      <c r="P351" s="153" t="n">
        <f aca="false">SUM(P352:P353)</f>
        <v>0</v>
      </c>
      <c r="Q351" s="152"/>
      <c r="R351" s="153" t="n">
        <f aca="false">SUM(R352:R353)</f>
        <v>0</v>
      </c>
      <c r="S351" s="152"/>
      <c r="T351" s="154" t="n">
        <f aca="false">SUM(T352:T353)</f>
        <v>0</v>
      </c>
      <c r="AR351" s="147" t="s">
        <v>135</v>
      </c>
      <c r="AT351" s="155" t="s">
        <v>73</v>
      </c>
      <c r="AU351" s="155" t="s">
        <v>74</v>
      </c>
      <c r="AY351" s="147" t="s">
        <v>127</v>
      </c>
      <c r="BK351" s="156" t="n">
        <f aca="false">SUM(BK352:BK353)</f>
        <v>0</v>
      </c>
    </row>
    <row r="352" s="27" customFormat="true" ht="16.5" hidden="false" customHeight="true" outlineLevel="0" collapsed="false">
      <c r="A352" s="22"/>
      <c r="B352" s="159"/>
      <c r="C352" s="160" t="s">
        <v>701</v>
      </c>
      <c r="D352" s="160" t="s">
        <v>130</v>
      </c>
      <c r="E352" s="161" t="s">
        <v>702</v>
      </c>
      <c r="F352" s="162" t="s">
        <v>703</v>
      </c>
      <c r="G352" s="163" t="s">
        <v>200</v>
      </c>
      <c r="H352" s="164" t="n">
        <v>9</v>
      </c>
      <c r="I352" s="165"/>
      <c r="J352" s="166" t="n">
        <f aca="false">ROUND(I352*H352,2)</f>
        <v>0</v>
      </c>
      <c r="K352" s="162" t="s">
        <v>134</v>
      </c>
      <c r="L352" s="23"/>
      <c r="M352" s="167"/>
      <c r="N352" s="168" t="s">
        <v>39</v>
      </c>
      <c r="O352" s="60"/>
      <c r="P352" s="169" t="n">
        <f aca="false">O352*H352</f>
        <v>0</v>
      </c>
      <c r="Q352" s="169" t="n">
        <v>0</v>
      </c>
      <c r="R352" s="169" t="n">
        <f aca="false">Q352*H352</f>
        <v>0</v>
      </c>
      <c r="S352" s="169" t="n">
        <v>0</v>
      </c>
      <c r="T352" s="170" t="n">
        <f aca="false">S352*H352</f>
        <v>0</v>
      </c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R352" s="171" t="s">
        <v>704</v>
      </c>
      <c r="AT352" s="171" t="s">
        <v>130</v>
      </c>
      <c r="AU352" s="171" t="s">
        <v>79</v>
      </c>
      <c r="AY352" s="3" t="s">
        <v>127</v>
      </c>
      <c r="BE352" s="172" t="n">
        <f aca="false">IF(N352="základní",J352,0)</f>
        <v>0</v>
      </c>
      <c r="BF352" s="172" t="n">
        <f aca="false">IF(N352="snížená",J352,0)</f>
        <v>0</v>
      </c>
      <c r="BG352" s="172" t="n">
        <f aca="false">IF(N352="zákl. přenesená",J352,0)</f>
        <v>0</v>
      </c>
      <c r="BH352" s="172" t="n">
        <f aca="false">IF(N352="sníž. přenesená",J352,0)</f>
        <v>0</v>
      </c>
      <c r="BI352" s="172" t="n">
        <f aca="false">IF(N352="nulová",J352,0)</f>
        <v>0</v>
      </c>
      <c r="BJ352" s="3" t="s">
        <v>79</v>
      </c>
      <c r="BK352" s="172" t="n">
        <f aca="false">ROUND(I352*H352,2)</f>
        <v>0</v>
      </c>
      <c r="BL352" s="3" t="s">
        <v>704</v>
      </c>
      <c r="BM352" s="171" t="s">
        <v>705</v>
      </c>
    </row>
    <row r="353" s="27" customFormat="true" ht="16.5" hidden="false" customHeight="true" outlineLevel="0" collapsed="false">
      <c r="A353" s="22"/>
      <c r="B353" s="159"/>
      <c r="C353" s="160" t="s">
        <v>706</v>
      </c>
      <c r="D353" s="160" t="s">
        <v>130</v>
      </c>
      <c r="E353" s="161" t="s">
        <v>707</v>
      </c>
      <c r="F353" s="162" t="s">
        <v>708</v>
      </c>
      <c r="G353" s="163" t="s">
        <v>200</v>
      </c>
      <c r="H353" s="164" t="n">
        <v>8</v>
      </c>
      <c r="I353" s="165"/>
      <c r="J353" s="166" t="n">
        <f aca="false">ROUND(I353*H353,2)</f>
        <v>0</v>
      </c>
      <c r="K353" s="162" t="s">
        <v>134</v>
      </c>
      <c r="L353" s="23"/>
      <c r="M353" s="167"/>
      <c r="N353" s="168" t="s">
        <v>39</v>
      </c>
      <c r="O353" s="60"/>
      <c r="P353" s="169" t="n">
        <f aca="false">O353*H353</f>
        <v>0</v>
      </c>
      <c r="Q353" s="169" t="n">
        <v>0</v>
      </c>
      <c r="R353" s="169" t="n">
        <f aca="false">Q353*H353</f>
        <v>0</v>
      </c>
      <c r="S353" s="169" t="n">
        <v>0</v>
      </c>
      <c r="T353" s="170" t="n">
        <f aca="false">S353*H353</f>
        <v>0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171" t="s">
        <v>704</v>
      </c>
      <c r="AT353" s="171" t="s">
        <v>130</v>
      </c>
      <c r="AU353" s="171" t="s">
        <v>79</v>
      </c>
      <c r="AY353" s="3" t="s">
        <v>127</v>
      </c>
      <c r="BE353" s="172" t="n">
        <f aca="false">IF(N353="základní",J353,0)</f>
        <v>0</v>
      </c>
      <c r="BF353" s="172" t="n">
        <f aca="false">IF(N353="snížená",J353,0)</f>
        <v>0</v>
      </c>
      <c r="BG353" s="172" t="n">
        <f aca="false">IF(N353="zákl. přenesená",J353,0)</f>
        <v>0</v>
      </c>
      <c r="BH353" s="172" t="n">
        <f aca="false">IF(N353="sníž. přenesená",J353,0)</f>
        <v>0</v>
      </c>
      <c r="BI353" s="172" t="n">
        <f aca="false">IF(N353="nulová",J353,0)</f>
        <v>0</v>
      </c>
      <c r="BJ353" s="3" t="s">
        <v>79</v>
      </c>
      <c r="BK353" s="172" t="n">
        <f aca="false">ROUND(I353*H353,2)</f>
        <v>0</v>
      </c>
      <c r="BL353" s="3" t="s">
        <v>704</v>
      </c>
      <c r="BM353" s="171" t="s">
        <v>709</v>
      </c>
    </row>
    <row r="354" s="145" customFormat="true" ht="25.9" hidden="false" customHeight="true" outlineLevel="0" collapsed="false">
      <c r="B354" s="146"/>
      <c r="D354" s="147" t="s">
        <v>73</v>
      </c>
      <c r="E354" s="148" t="s">
        <v>710</v>
      </c>
      <c r="F354" s="148" t="s">
        <v>711</v>
      </c>
      <c r="I354" s="149"/>
      <c r="J354" s="150" t="n">
        <f aca="false">BK354</f>
        <v>0</v>
      </c>
      <c r="L354" s="146"/>
      <c r="M354" s="151"/>
      <c r="N354" s="152"/>
      <c r="O354" s="152"/>
      <c r="P354" s="153" t="n">
        <f aca="false">P355+P357+P359</f>
        <v>0</v>
      </c>
      <c r="Q354" s="152"/>
      <c r="R354" s="153" t="n">
        <f aca="false">R355+R357+R359</f>
        <v>0</v>
      </c>
      <c r="S354" s="152"/>
      <c r="T354" s="154" t="n">
        <f aca="false">T355+T357+T359</f>
        <v>0</v>
      </c>
      <c r="AR354" s="147" t="s">
        <v>156</v>
      </c>
      <c r="AT354" s="155" t="s">
        <v>73</v>
      </c>
      <c r="AU354" s="155" t="s">
        <v>74</v>
      </c>
      <c r="AY354" s="147" t="s">
        <v>127</v>
      </c>
      <c r="BK354" s="156" t="n">
        <f aca="false">BK355+BK357+BK359</f>
        <v>0</v>
      </c>
    </row>
    <row r="355" s="145" customFormat="true" ht="22.8" hidden="false" customHeight="true" outlineLevel="0" collapsed="false">
      <c r="B355" s="146"/>
      <c r="D355" s="147" t="s">
        <v>73</v>
      </c>
      <c r="E355" s="157" t="s">
        <v>712</v>
      </c>
      <c r="F355" s="157" t="s">
        <v>713</v>
      </c>
      <c r="I355" s="149"/>
      <c r="J355" s="158" t="n">
        <f aca="false">BK355</f>
        <v>0</v>
      </c>
      <c r="L355" s="146"/>
      <c r="M355" s="151"/>
      <c r="N355" s="152"/>
      <c r="O355" s="152"/>
      <c r="P355" s="153" t="n">
        <f aca="false">P356</f>
        <v>0</v>
      </c>
      <c r="Q355" s="152"/>
      <c r="R355" s="153" t="n">
        <f aca="false">R356</f>
        <v>0</v>
      </c>
      <c r="S355" s="152"/>
      <c r="T355" s="154" t="n">
        <f aca="false">T356</f>
        <v>0</v>
      </c>
      <c r="AR355" s="147" t="s">
        <v>156</v>
      </c>
      <c r="AT355" s="155" t="s">
        <v>73</v>
      </c>
      <c r="AU355" s="155" t="s">
        <v>79</v>
      </c>
      <c r="AY355" s="147" t="s">
        <v>127</v>
      </c>
      <c r="BK355" s="156" t="n">
        <f aca="false">BK356</f>
        <v>0</v>
      </c>
    </row>
    <row r="356" s="27" customFormat="true" ht="16.5" hidden="false" customHeight="true" outlineLevel="0" collapsed="false">
      <c r="A356" s="22"/>
      <c r="B356" s="159"/>
      <c r="C356" s="160" t="s">
        <v>714</v>
      </c>
      <c r="D356" s="160" t="s">
        <v>130</v>
      </c>
      <c r="E356" s="161" t="s">
        <v>715</v>
      </c>
      <c r="F356" s="162" t="s">
        <v>716</v>
      </c>
      <c r="G356" s="163" t="s">
        <v>182</v>
      </c>
      <c r="H356" s="164" t="n">
        <v>1</v>
      </c>
      <c r="I356" s="165"/>
      <c r="J356" s="166" t="n">
        <f aca="false">ROUND(I356*H356,2)</f>
        <v>0</v>
      </c>
      <c r="K356" s="162" t="s">
        <v>134</v>
      </c>
      <c r="L356" s="23"/>
      <c r="M356" s="167"/>
      <c r="N356" s="168" t="s">
        <v>39</v>
      </c>
      <c r="O356" s="60"/>
      <c r="P356" s="169" t="n">
        <f aca="false">O356*H356</f>
        <v>0</v>
      </c>
      <c r="Q356" s="169" t="n">
        <v>0</v>
      </c>
      <c r="R356" s="169" t="n">
        <f aca="false">Q356*H356</f>
        <v>0</v>
      </c>
      <c r="S356" s="169" t="n">
        <v>0</v>
      </c>
      <c r="T356" s="170" t="n">
        <f aca="false">S356*H356</f>
        <v>0</v>
      </c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R356" s="171" t="s">
        <v>717</v>
      </c>
      <c r="AT356" s="171" t="s">
        <v>130</v>
      </c>
      <c r="AU356" s="171" t="s">
        <v>81</v>
      </c>
      <c r="AY356" s="3" t="s">
        <v>127</v>
      </c>
      <c r="BE356" s="172" t="n">
        <f aca="false">IF(N356="základní",J356,0)</f>
        <v>0</v>
      </c>
      <c r="BF356" s="172" t="n">
        <f aca="false">IF(N356="snížená",J356,0)</f>
        <v>0</v>
      </c>
      <c r="BG356" s="172" t="n">
        <f aca="false">IF(N356="zákl. přenesená",J356,0)</f>
        <v>0</v>
      </c>
      <c r="BH356" s="172" t="n">
        <f aca="false">IF(N356="sníž. přenesená",J356,0)</f>
        <v>0</v>
      </c>
      <c r="BI356" s="172" t="n">
        <f aca="false">IF(N356="nulová",J356,0)</f>
        <v>0</v>
      </c>
      <c r="BJ356" s="3" t="s">
        <v>79</v>
      </c>
      <c r="BK356" s="172" t="n">
        <f aca="false">ROUND(I356*H356,2)</f>
        <v>0</v>
      </c>
      <c r="BL356" s="3" t="s">
        <v>717</v>
      </c>
      <c r="BM356" s="171" t="s">
        <v>718</v>
      </c>
    </row>
    <row r="357" s="145" customFormat="true" ht="22.8" hidden="false" customHeight="true" outlineLevel="0" collapsed="false">
      <c r="B357" s="146"/>
      <c r="D357" s="147" t="s">
        <v>73</v>
      </c>
      <c r="E357" s="157" t="s">
        <v>719</v>
      </c>
      <c r="F357" s="157" t="s">
        <v>720</v>
      </c>
      <c r="I357" s="149"/>
      <c r="J357" s="158" t="n">
        <f aca="false">BK357</f>
        <v>0</v>
      </c>
      <c r="L357" s="146"/>
      <c r="M357" s="151"/>
      <c r="N357" s="152"/>
      <c r="O357" s="152"/>
      <c r="P357" s="153" t="n">
        <f aca="false">P358</f>
        <v>0</v>
      </c>
      <c r="Q357" s="152"/>
      <c r="R357" s="153" t="n">
        <f aca="false">R358</f>
        <v>0</v>
      </c>
      <c r="S357" s="152"/>
      <c r="T357" s="154" t="n">
        <f aca="false">T358</f>
        <v>0</v>
      </c>
      <c r="AR357" s="147" t="s">
        <v>156</v>
      </c>
      <c r="AT357" s="155" t="s">
        <v>73</v>
      </c>
      <c r="AU357" s="155" t="s">
        <v>79</v>
      </c>
      <c r="AY357" s="147" t="s">
        <v>127</v>
      </c>
      <c r="BK357" s="156" t="n">
        <f aca="false">BK358</f>
        <v>0</v>
      </c>
    </row>
    <row r="358" s="27" customFormat="true" ht="16.5" hidden="false" customHeight="true" outlineLevel="0" collapsed="false">
      <c r="A358" s="22"/>
      <c r="B358" s="159"/>
      <c r="C358" s="160" t="s">
        <v>721</v>
      </c>
      <c r="D358" s="160" t="s">
        <v>130</v>
      </c>
      <c r="E358" s="161" t="s">
        <v>722</v>
      </c>
      <c r="F358" s="162" t="s">
        <v>723</v>
      </c>
      <c r="G358" s="163" t="s">
        <v>182</v>
      </c>
      <c r="H358" s="164" t="n">
        <v>1</v>
      </c>
      <c r="I358" s="165"/>
      <c r="J358" s="166" t="n">
        <f aca="false">ROUND(I358*H358,2)</f>
        <v>0</v>
      </c>
      <c r="K358" s="162" t="s">
        <v>134</v>
      </c>
      <c r="L358" s="23"/>
      <c r="M358" s="167"/>
      <c r="N358" s="168" t="s">
        <v>39</v>
      </c>
      <c r="O358" s="60"/>
      <c r="P358" s="169" t="n">
        <f aca="false">O358*H358</f>
        <v>0</v>
      </c>
      <c r="Q358" s="169" t="n">
        <v>0</v>
      </c>
      <c r="R358" s="169" t="n">
        <f aca="false">Q358*H358</f>
        <v>0</v>
      </c>
      <c r="S358" s="169" t="n">
        <v>0</v>
      </c>
      <c r="T358" s="170" t="n">
        <f aca="false">S358*H358</f>
        <v>0</v>
      </c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R358" s="171" t="s">
        <v>717</v>
      </c>
      <c r="AT358" s="171" t="s">
        <v>130</v>
      </c>
      <c r="AU358" s="171" t="s">
        <v>81</v>
      </c>
      <c r="AY358" s="3" t="s">
        <v>127</v>
      </c>
      <c r="BE358" s="172" t="n">
        <f aca="false">IF(N358="základní",J358,0)</f>
        <v>0</v>
      </c>
      <c r="BF358" s="172" t="n">
        <f aca="false">IF(N358="snížená",J358,0)</f>
        <v>0</v>
      </c>
      <c r="BG358" s="172" t="n">
        <f aca="false">IF(N358="zákl. přenesená",J358,0)</f>
        <v>0</v>
      </c>
      <c r="BH358" s="172" t="n">
        <f aca="false">IF(N358="sníž. přenesená",J358,0)</f>
        <v>0</v>
      </c>
      <c r="BI358" s="172" t="n">
        <f aca="false">IF(N358="nulová",J358,0)</f>
        <v>0</v>
      </c>
      <c r="BJ358" s="3" t="s">
        <v>79</v>
      </c>
      <c r="BK358" s="172" t="n">
        <f aca="false">ROUND(I358*H358,2)</f>
        <v>0</v>
      </c>
      <c r="BL358" s="3" t="s">
        <v>717</v>
      </c>
      <c r="BM358" s="171" t="s">
        <v>724</v>
      </c>
    </row>
    <row r="359" s="145" customFormat="true" ht="22.8" hidden="false" customHeight="true" outlineLevel="0" collapsed="false">
      <c r="B359" s="146"/>
      <c r="D359" s="147" t="s">
        <v>73</v>
      </c>
      <c r="E359" s="157" t="s">
        <v>725</v>
      </c>
      <c r="F359" s="157" t="s">
        <v>726</v>
      </c>
      <c r="I359" s="149"/>
      <c r="J359" s="158" t="n">
        <f aca="false">BK359</f>
        <v>0</v>
      </c>
      <c r="L359" s="146"/>
      <c r="M359" s="151"/>
      <c r="N359" s="152"/>
      <c r="O359" s="152"/>
      <c r="P359" s="153" t="n">
        <f aca="false">P360</f>
        <v>0</v>
      </c>
      <c r="Q359" s="152"/>
      <c r="R359" s="153" t="n">
        <f aca="false">R360</f>
        <v>0</v>
      </c>
      <c r="S359" s="152"/>
      <c r="T359" s="154" t="n">
        <f aca="false">T360</f>
        <v>0</v>
      </c>
      <c r="AR359" s="147" t="s">
        <v>156</v>
      </c>
      <c r="AT359" s="155" t="s">
        <v>73</v>
      </c>
      <c r="AU359" s="155" t="s">
        <v>79</v>
      </c>
      <c r="AY359" s="147" t="s">
        <v>127</v>
      </c>
      <c r="BK359" s="156" t="n">
        <f aca="false">BK360</f>
        <v>0</v>
      </c>
    </row>
    <row r="360" s="27" customFormat="true" ht="16.5" hidden="false" customHeight="true" outlineLevel="0" collapsed="false">
      <c r="A360" s="22"/>
      <c r="B360" s="159"/>
      <c r="C360" s="160" t="s">
        <v>727</v>
      </c>
      <c r="D360" s="160" t="s">
        <v>130</v>
      </c>
      <c r="E360" s="161" t="s">
        <v>728</v>
      </c>
      <c r="F360" s="162" t="s">
        <v>729</v>
      </c>
      <c r="G360" s="163" t="s">
        <v>182</v>
      </c>
      <c r="H360" s="164" t="n">
        <v>1</v>
      </c>
      <c r="I360" s="165"/>
      <c r="J360" s="166" t="n">
        <f aca="false">ROUND(I360*H360,2)</f>
        <v>0</v>
      </c>
      <c r="K360" s="162" t="s">
        <v>134</v>
      </c>
      <c r="L360" s="23"/>
      <c r="M360" s="203"/>
      <c r="N360" s="204" t="s">
        <v>39</v>
      </c>
      <c r="O360" s="205"/>
      <c r="P360" s="206" t="n">
        <f aca="false">O360*H360</f>
        <v>0</v>
      </c>
      <c r="Q360" s="206" t="n">
        <v>0</v>
      </c>
      <c r="R360" s="206" t="n">
        <f aca="false">Q360*H360</f>
        <v>0</v>
      </c>
      <c r="S360" s="206" t="n">
        <v>0</v>
      </c>
      <c r="T360" s="207" t="n">
        <f aca="false">S360*H360</f>
        <v>0</v>
      </c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R360" s="171" t="s">
        <v>717</v>
      </c>
      <c r="AT360" s="171" t="s">
        <v>130</v>
      </c>
      <c r="AU360" s="171" t="s">
        <v>81</v>
      </c>
      <c r="AY360" s="3" t="s">
        <v>127</v>
      </c>
      <c r="BE360" s="172" t="n">
        <f aca="false">IF(N360="základní",J360,0)</f>
        <v>0</v>
      </c>
      <c r="BF360" s="172" t="n">
        <f aca="false">IF(N360="snížená",J360,0)</f>
        <v>0</v>
      </c>
      <c r="BG360" s="172" t="n">
        <f aca="false">IF(N360="zákl. přenesená",J360,0)</f>
        <v>0</v>
      </c>
      <c r="BH360" s="172" t="n">
        <f aca="false">IF(N360="sníž. přenesená",J360,0)</f>
        <v>0</v>
      </c>
      <c r="BI360" s="172" t="n">
        <f aca="false">IF(N360="nulová",J360,0)</f>
        <v>0</v>
      </c>
      <c r="BJ360" s="3" t="s">
        <v>79</v>
      </c>
      <c r="BK360" s="172" t="n">
        <f aca="false">ROUND(I360*H360,2)</f>
        <v>0</v>
      </c>
      <c r="BL360" s="3" t="s">
        <v>717</v>
      </c>
      <c r="BM360" s="171" t="s">
        <v>730</v>
      </c>
    </row>
    <row r="361" s="27" customFormat="true" ht="6.95" hidden="false" customHeight="true" outlineLevel="0" collapsed="false">
      <c r="A361" s="22"/>
      <c r="B361" s="44"/>
      <c r="C361" s="45"/>
      <c r="D361" s="45"/>
      <c r="E361" s="45"/>
      <c r="F361" s="45"/>
      <c r="G361" s="45"/>
      <c r="H361" s="45"/>
      <c r="I361" s="45"/>
      <c r="J361" s="45"/>
      <c r="K361" s="45"/>
      <c r="L361" s="23"/>
      <c r="M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</row>
  </sheetData>
  <autoFilter ref="C135:K360"/>
  <mergeCells count="6">
    <mergeCell ref="L2:V2"/>
    <mergeCell ref="E7:H7"/>
    <mergeCell ref="E16:H16"/>
    <mergeCell ref="E25:H25"/>
    <mergeCell ref="E85:H85"/>
    <mergeCell ref="E128:H128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LibreOffice/24.8.5.2$Windows_X86_64 LibreOffice_project/fddf2685c70b461e7832239a0162a77216259f22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2025-03-04T11:11:37Z</dcterms:created>
  <dc:creator>DESKTOP-VKVVR07\Eva</dc:creator>
  <dc:description/>
  <dc:language>cs-CZ</dc:language>
  <cp:lastModifiedBy/>
  <cp:lastPrinted>2025-03-04T12:14:45Z</cp:lastPrinted>
  <dcterms:modified xsi:type="dcterms:W3CDTF">2025-03-04T12:15:16Z</dcterms:modified>
  <cp:revision>1</cp:revision>
  <dc:subject/>
  <dc:title/>
</cp:coreProperties>
</file>