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LipovaWC219 - Oprava soci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'LipovaWC219 - Oprava soci...'!$C$135:$K$356</definedName>
    <definedName name="_xlnm.Print_Area" localSheetId="1">'LipovaWC219 - Oprava soci...'!$C$4:$J$76,'LipovaWC219 - Oprava soci...'!$C$82:$J$119,'LipovaWC219 - Oprava soci...'!$C$125:$J$356</definedName>
    <definedName name="_xlnm.Print_Titles" localSheetId="1">'LipovaWC219 - Oprava soci...'!$135:$135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56"/>
  <c r="BH356"/>
  <c r="BG356"/>
  <c r="BF356"/>
  <c r="T356"/>
  <c r="T355"/>
  <c r="R356"/>
  <c r="R355"/>
  <c r="P356"/>
  <c r="P355"/>
  <c r="BI354"/>
  <c r="BH354"/>
  <c r="BG354"/>
  <c r="BF354"/>
  <c r="T354"/>
  <c r="T353"/>
  <c r="R354"/>
  <c r="R353"/>
  <c r="P354"/>
  <c r="P353"/>
  <c r="BI352"/>
  <c r="BH352"/>
  <c r="BG352"/>
  <c r="BF352"/>
  <c r="T352"/>
  <c r="T351"/>
  <c r="T350"/>
  <c r="R352"/>
  <c r="R351"/>
  <c r="R350"/>
  <c r="P352"/>
  <c r="P351"/>
  <c r="P350"/>
  <c r="BI349"/>
  <c r="BH349"/>
  <c r="BG349"/>
  <c r="BF349"/>
  <c r="T349"/>
  <c r="R349"/>
  <c r="P349"/>
  <c r="BI348"/>
  <c r="BH348"/>
  <c r="BG348"/>
  <c r="BF348"/>
  <c r="T348"/>
  <c r="R348"/>
  <c r="P348"/>
  <c r="BI346"/>
  <c r="BH346"/>
  <c r="BG346"/>
  <c r="BF346"/>
  <c r="T346"/>
  <c r="R346"/>
  <c r="P346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1"/>
  <c r="BH311"/>
  <c r="BG311"/>
  <c r="BF311"/>
  <c r="T311"/>
  <c r="R311"/>
  <c r="P311"/>
  <c r="BI308"/>
  <c r="BH308"/>
  <c r="BG308"/>
  <c r="BF308"/>
  <c r="T308"/>
  <c r="T307"/>
  <c r="R308"/>
  <c r="R307"/>
  <c r="P308"/>
  <c r="P307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5"/>
  <c r="BH215"/>
  <c r="BG215"/>
  <c r="BF215"/>
  <c r="T215"/>
  <c r="T214"/>
  <c r="R215"/>
  <c r="R214"/>
  <c r="P215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39"/>
  <c r="BH139"/>
  <c r="BG139"/>
  <c r="BF139"/>
  <c r="T139"/>
  <c r="R139"/>
  <c r="P139"/>
  <c r="J133"/>
  <c r="J132"/>
  <c r="F132"/>
  <c r="F130"/>
  <c r="E128"/>
  <c r="J90"/>
  <c r="J89"/>
  <c r="F89"/>
  <c r="F87"/>
  <c r="E85"/>
  <c r="J16"/>
  <c r="E16"/>
  <c r="F90"/>
  <c r="J15"/>
  <c r="J10"/>
  <c r="J130"/>
  <c i="1" r="L90"/>
  <c r="AM90"/>
  <c r="AM89"/>
  <c r="L89"/>
  <c r="AM87"/>
  <c r="L87"/>
  <c r="L85"/>
  <c r="L84"/>
  <c i="2" r="J275"/>
  <c r="J319"/>
  <c r="J229"/>
  <c r="J209"/>
  <c r="J321"/>
  <c r="BK281"/>
  <c r="BK153"/>
  <c r="BK267"/>
  <c r="J174"/>
  <c r="BK139"/>
  <c r="BK339"/>
  <c r="BK156"/>
  <c r="J352"/>
  <c r="BK319"/>
  <c r="BK279"/>
  <c r="BK349"/>
  <c r="BK152"/>
  <c r="BK192"/>
  <c r="BK336"/>
  <c r="J283"/>
  <c r="J263"/>
  <c r="J255"/>
  <c r="BK249"/>
  <c r="BK226"/>
  <c r="BK308"/>
  <c r="J240"/>
  <c r="BK207"/>
  <c r="BK273"/>
  <c r="J194"/>
  <c r="BK252"/>
  <c r="J199"/>
  <c r="BK306"/>
  <c r="J298"/>
  <c r="BK147"/>
  <c r="J164"/>
  <c r="BK242"/>
  <c r="J147"/>
  <c r="BK228"/>
  <c r="J188"/>
  <c r="BK172"/>
  <c r="BK334"/>
  <c r="J323"/>
  <c r="J287"/>
  <c r="J226"/>
  <c r="BK303"/>
  <c r="J277"/>
  <c r="BK260"/>
  <c r="BK254"/>
  <c r="J231"/>
  <c r="BK143"/>
  <c r="BK222"/>
  <c r="BK174"/>
  <c r="J230"/>
  <c r="J311"/>
  <c r="BK221"/>
  <c r="J346"/>
  <c r="BK164"/>
  <c r="J144"/>
  <c r="J326"/>
  <c r="J348"/>
  <c r="BK301"/>
  <c r="BK295"/>
  <c r="BK283"/>
  <c r="J273"/>
  <c r="BK198"/>
  <c r="J330"/>
  <c r="J288"/>
  <c r="BK262"/>
  <c r="J257"/>
  <c r="BK250"/>
  <c r="BK247"/>
  <c r="BK225"/>
  <c r="J152"/>
  <c r="BK243"/>
  <c r="BK203"/>
  <c r="J170"/>
  <c r="J271"/>
  <c r="J143"/>
  <c r="J246"/>
  <c r="J228"/>
  <c r="BK190"/>
  <c r="J297"/>
  <c r="J190"/>
  <c r="BK170"/>
  <c r="J163"/>
  <c r="BK240"/>
  <c r="J242"/>
  <c r="BK219"/>
  <c r="J186"/>
  <c r="BK158"/>
  <c r="BK168"/>
  <c r="J337"/>
  <c r="J334"/>
  <c r="BK297"/>
  <c r="J272"/>
  <c r="BK346"/>
  <c r="J286"/>
  <c r="J262"/>
  <c r="J253"/>
  <c r="J232"/>
  <c r="BK289"/>
  <c r="J218"/>
  <c r="J156"/>
  <c r="BK157"/>
  <c r="BK337"/>
  <c r="BK163"/>
  <c r="J349"/>
  <c r="BK304"/>
  <c r="BK330"/>
  <c r="BK298"/>
  <c r="BK286"/>
  <c r="BK275"/>
  <c r="BK356"/>
  <c r="J301"/>
  <c r="BK287"/>
  <c r="BK265"/>
  <c r="J260"/>
  <c r="BK253"/>
  <c r="J248"/>
  <c r="J223"/>
  <c r="J304"/>
  <c r="J234"/>
  <c r="J192"/>
  <c r="BK272"/>
  <c r="BK148"/>
  <c r="J267"/>
  <c r="J222"/>
  <c r="BK211"/>
  <c r="BK209"/>
  <c r="J179"/>
  <c r="J300"/>
  <c r="BK248"/>
  <c r="J177"/>
  <c r="BK232"/>
  <c r="J196"/>
  <c r="BK194"/>
  <c r="BK326"/>
  <c r="BK321"/>
  <c r="J328"/>
  <c r="J289"/>
  <c r="J269"/>
  <c r="BK317"/>
  <c r="J266"/>
  <c r="J259"/>
  <c r="BK201"/>
  <c r="BK166"/>
  <c r="BK354"/>
  <c r="BK311"/>
  <c r="J281"/>
  <c r="BK348"/>
  <c r="J296"/>
  <c r="BK266"/>
  <c r="J221"/>
  <c r="J139"/>
  <c r="BK288"/>
  <c r="BK213"/>
  <c r="BK269"/>
  <c r="BK244"/>
  <c r="BK196"/>
  <c r="J295"/>
  <c r="BK146"/>
  <c r="BK271"/>
  <c r="J148"/>
  <c r="J211"/>
  <c r="BK179"/>
  <c r="J336"/>
  <c r="J303"/>
  <c r="BK285"/>
  <c r="J233"/>
  <c r="BK352"/>
  <c r="BK323"/>
  <c r="J285"/>
  <c r="J264"/>
  <c r="BK259"/>
  <c r="J250"/>
  <c r="J160"/>
  <c r="J279"/>
  <c r="BK223"/>
  <c r="BK188"/>
  <c r="J203"/>
  <c r="J249"/>
  <c r="BK215"/>
  <c r="J166"/>
  <c r="J184"/>
  <c r="BK186"/>
  <c r="BK182"/>
  <c r="J197"/>
  <c r="BK144"/>
  <c r="BK218"/>
  <c r="BK231"/>
  <c r="BK324"/>
  <c r="J356"/>
  <c r="J317"/>
  <c r="J291"/>
  <c r="J268"/>
  <c r="J308"/>
  <c r="J265"/>
  <c r="BK255"/>
  <c r="J244"/>
  <c r="J306"/>
  <c r="BK199"/>
  <c r="J324"/>
  <c r="J176"/>
  <c r="J247"/>
  <c r="J213"/>
  <c r="BK197"/>
  <c r="J157"/>
  <c r="BK268"/>
  <c r="BK234"/>
  <c i="1" r="AS94"/>
  <c i="2" r="BK332"/>
  <c r="BK264"/>
  <c r="BK257"/>
  <c r="J252"/>
  <c r="BK229"/>
  <c r="J153"/>
  <c r="J215"/>
  <c r="J155"/>
  <c r="J270"/>
  <c r="BK270"/>
  <c r="BK230"/>
  <c r="J219"/>
  <c r="J182"/>
  <c r="BK210"/>
  <c r="BK184"/>
  <c r="BK160"/>
  <c r="BK233"/>
  <c r="BK177"/>
  <c r="J207"/>
  <c r="BK176"/>
  <c r="J332"/>
  <c r="J354"/>
  <c r="J339"/>
  <c r="BK296"/>
  <c r="BK277"/>
  <c r="J168"/>
  <c r="BK300"/>
  <c r="BK263"/>
  <c r="J254"/>
  <c r="BK246"/>
  <c r="BK155"/>
  <c r="J225"/>
  <c r="BK328"/>
  <c r="J201"/>
  <c r="J243"/>
  <c r="J210"/>
  <c r="BK291"/>
  <c r="J172"/>
  <c r="J158"/>
  <c r="J146"/>
  <c r="J198"/>
  <c l="1" r="P138"/>
  <c r="R162"/>
  <c r="P217"/>
  <c r="P224"/>
  <c r="P241"/>
  <c r="P251"/>
  <c r="R138"/>
  <c r="R137"/>
  <c r="BK208"/>
  <c r="J208"/>
  <c r="J98"/>
  <c r="BK220"/>
  <c r="J220"/>
  <c r="J102"/>
  <c r="R251"/>
  <c r="BK162"/>
  <c r="J162"/>
  <c r="J97"/>
  <c r="R208"/>
  <c r="R220"/>
  <c r="R227"/>
  <c r="R241"/>
  <c r="BK276"/>
  <c r="J276"/>
  <c r="J107"/>
  <c r="P282"/>
  <c r="P290"/>
  <c r="P310"/>
  <c r="T329"/>
  <c r="BK347"/>
  <c r="J347"/>
  <c r="J114"/>
  <c r="BK138"/>
  <c r="J138"/>
  <c r="J96"/>
  <c r="T138"/>
  <c r="P208"/>
  <c r="BK217"/>
  <c r="J217"/>
  <c r="J101"/>
  <c r="T217"/>
  <c r="T220"/>
  <c r="T224"/>
  <c r="P227"/>
  <c r="BK241"/>
  <c r="J241"/>
  <c r="J105"/>
  <c r="T241"/>
  <c r="P276"/>
  <c r="BK282"/>
  <c r="J282"/>
  <c r="J108"/>
  <c r="T282"/>
  <c r="T290"/>
  <c r="T310"/>
  <c r="P329"/>
  <c r="P338"/>
  <c r="T347"/>
  <c r="T162"/>
  <c r="BK227"/>
  <c r="J227"/>
  <c r="J104"/>
  <c r="BK251"/>
  <c r="J251"/>
  <c r="J106"/>
  <c r="T276"/>
  <c r="R290"/>
  <c r="R310"/>
  <c r="R329"/>
  <c r="R338"/>
  <c r="P347"/>
  <c r="P162"/>
  <c r="T208"/>
  <c r="R217"/>
  <c r="P220"/>
  <c r="BK224"/>
  <c r="J224"/>
  <c r="J103"/>
  <c r="R224"/>
  <c r="T227"/>
  <c r="T251"/>
  <c r="R276"/>
  <c r="R282"/>
  <c r="BK290"/>
  <c r="J290"/>
  <c r="J109"/>
  <c r="BK310"/>
  <c r="J310"/>
  <c r="J111"/>
  <c r="BK329"/>
  <c r="J329"/>
  <c r="J112"/>
  <c r="BK338"/>
  <c r="J338"/>
  <c r="J113"/>
  <c r="T338"/>
  <c r="R347"/>
  <c r="BK214"/>
  <c r="J214"/>
  <c r="J99"/>
  <c r="BK351"/>
  <c r="J351"/>
  <c r="J116"/>
  <c r="BK307"/>
  <c r="J307"/>
  <c r="J110"/>
  <c r="BK353"/>
  <c r="J353"/>
  <c r="J117"/>
  <c r="BK355"/>
  <c r="J355"/>
  <c r="J118"/>
  <c r="BE158"/>
  <c r="BE184"/>
  <c r="BE188"/>
  <c r="J87"/>
  <c r="F133"/>
  <c r="BE197"/>
  <c r="BE163"/>
  <c r="BE172"/>
  <c r="BE199"/>
  <c r="BE223"/>
  <c r="BE164"/>
  <c r="BE168"/>
  <c r="BE179"/>
  <c r="BE203"/>
  <c r="BE225"/>
  <c r="BE230"/>
  <c r="BE270"/>
  <c r="BE139"/>
  <c r="BE143"/>
  <c r="BE144"/>
  <c r="BE146"/>
  <c r="BE147"/>
  <c r="BE186"/>
  <c r="BE176"/>
  <c r="BE311"/>
  <c r="BE198"/>
  <c r="BE269"/>
  <c r="BE272"/>
  <c r="BE275"/>
  <c r="BE192"/>
  <c r="BE194"/>
  <c r="BE213"/>
  <c r="BE215"/>
  <c r="BE226"/>
  <c r="BE231"/>
  <c r="BE246"/>
  <c r="BE249"/>
  <c r="BE250"/>
  <c r="BE279"/>
  <c r="BE281"/>
  <c r="BE283"/>
  <c r="BE287"/>
  <c r="BE303"/>
  <c r="BE152"/>
  <c r="BE170"/>
  <c r="BE182"/>
  <c r="BE190"/>
  <c r="BE196"/>
  <c r="BE207"/>
  <c r="BE219"/>
  <c r="BE233"/>
  <c r="BE234"/>
  <c r="BE289"/>
  <c r="BE300"/>
  <c r="BE306"/>
  <c r="BE308"/>
  <c r="BE330"/>
  <c r="BE349"/>
  <c r="BE157"/>
  <c r="BE166"/>
  <c r="BE177"/>
  <c r="BE201"/>
  <c r="BE209"/>
  <c r="BE211"/>
  <c r="BE221"/>
  <c r="BE229"/>
  <c r="BE267"/>
  <c r="BE268"/>
  <c r="BE285"/>
  <c r="BE301"/>
  <c r="BE317"/>
  <c r="BE323"/>
  <c r="BE148"/>
  <c r="BE156"/>
  <c r="BE218"/>
  <c r="BE222"/>
  <c r="BE228"/>
  <c r="BE242"/>
  <c r="BE243"/>
  <c r="BE244"/>
  <c r="BE247"/>
  <c r="BE248"/>
  <c r="BE252"/>
  <c r="BE253"/>
  <c r="BE254"/>
  <c r="BE255"/>
  <c r="BE257"/>
  <c r="BE259"/>
  <c r="BE260"/>
  <c r="BE262"/>
  <c r="BE263"/>
  <c r="BE264"/>
  <c r="BE265"/>
  <c r="BE266"/>
  <c r="BE271"/>
  <c r="BE273"/>
  <c r="BE286"/>
  <c r="BE288"/>
  <c r="BE291"/>
  <c r="BE295"/>
  <c r="BE296"/>
  <c r="BE298"/>
  <c r="BE321"/>
  <c r="BE324"/>
  <c r="BE337"/>
  <c r="BE339"/>
  <c r="BE155"/>
  <c r="BE160"/>
  <c r="BE210"/>
  <c r="BE232"/>
  <c r="BE240"/>
  <c r="BE277"/>
  <c r="BE297"/>
  <c r="BE304"/>
  <c r="BE326"/>
  <c r="BE332"/>
  <c r="BE319"/>
  <c r="BE336"/>
  <c r="BE153"/>
  <c r="BE174"/>
  <c r="BE328"/>
  <c r="BE334"/>
  <c r="BE346"/>
  <c r="BE348"/>
  <c r="BE352"/>
  <c r="BE354"/>
  <c r="BE356"/>
  <c r="F35"/>
  <c i="1" r="BD95"/>
  <c r="BD94"/>
  <c r="W33"/>
  <c i="2" r="F32"/>
  <c i="1" r="BA95"/>
  <c r="BA94"/>
  <c r="W30"/>
  <c i="2" r="J32"/>
  <c i="1" r="AW95"/>
  <c i="2" r="F33"/>
  <c i="1" r="BB95"/>
  <c r="BB94"/>
  <c r="AX94"/>
  <c i="2" r="F34"/>
  <c i="1" r="BC95"/>
  <c r="BC94"/>
  <c r="AY94"/>
  <c i="2" l="1" r="R216"/>
  <c r="T137"/>
  <c r="T136"/>
  <c r="T216"/>
  <c r="R136"/>
  <c r="P216"/>
  <c r="P137"/>
  <c r="BK137"/>
  <c r="J137"/>
  <c r="J95"/>
  <c r="BK216"/>
  <c r="J216"/>
  <c r="J100"/>
  <c r="BK350"/>
  <c r="J350"/>
  <c r="J115"/>
  <c r="J31"/>
  <c i="1" r="AV95"/>
  <c r="AT95"/>
  <c r="W32"/>
  <c i="2" r="F31"/>
  <c i="1" r="AZ95"/>
  <c r="AZ94"/>
  <c r="AV94"/>
  <c r="AK29"/>
  <c r="AW94"/>
  <c r="AK30"/>
  <c r="W31"/>
  <c i="2" l="1" r="P136"/>
  <c i="1" r="AU95"/>
  <c i="2" r="BK136"/>
  <c r="J136"/>
  <c r="J94"/>
  <c i="1" r="AU94"/>
  <c r="W29"/>
  <c r="AT94"/>
  <c i="2" l="1" r="J28"/>
  <c i="1" r="AG95"/>
  <c r="AG94"/>
  <c r="AK26"/>
  <c r="AK35"/>
  <c i="2" l="1" r="J37"/>
  <c i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<sst xmlns="http://schemas.openxmlformats.org/spreadsheetml/2006/main">
  <si>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</si>
  <si>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</si>
  <si>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</si>
  <si>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</si>
  <si>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</si>
  <si>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{cc104c1b-3cef-4ad3-a43c-d910202d72fa}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</si>
  <si>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</si>
  <si>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</si>
  <si>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</si>
  <si>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</si>
  <si>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</si>
  <si>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</si>
  <si>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</si>
  <si>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</si>
  <si>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LipovaWC219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</si>
  <si>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</si>
  <si>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</si>
  <si>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sociálního zařízení m.č.1.19 ve 2.NP</t>
  </si>
  <si>
    <t>KSO:</t>
  </si>
  <si>
    <t>CC-CZ:</t>
  </si>
  <si>
    <t>Místo:</t>
  </si>
  <si>
    <t>Lipová 18, Brno</t>
  </si>
  <si>
    <t>Datum:</t>
  </si>
  <si>
    <t>1. 3. 2025</t>
  </si>
  <si>
    <t>Zadavatel:</t>
  </si>
  <si>
    <t>IČ:</t>
  </si>
  <si>
    <t>MmBrna, OSM, Husova 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</si>
  <si>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</si>
  <si>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</si>
  <si>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</si>
  <si>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</si>
  <si>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</si>
  <si>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</si>
  <si>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</si>
  <si>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</si>
  <si>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</si>
  <si>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</si>
  <si>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</si>
  <si>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</si>
  <si>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</si>
  <si>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</si>
  <si>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</si>
  <si>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</si>
  <si>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</si>
  <si>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</si>
  <si>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</si>
  <si>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</si>
  <si>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</si>
  <si>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</si>
  <si>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</si>
  <si>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</si>
  <si>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</si>
  <si>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</si>
  <si>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</si>
  <si>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</si>
  <si>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</si>
  <si>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</si>
  <si>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</si>
  <si>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</si>
  <si>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</si>
  <si>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</si>
  <si>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</si>
  <si>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</si>
  <si>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</si>
  <si>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</si>
  <si>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</si>
  <si>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</si>
  <si>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</si>
  <si>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</si>
  <si>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</si>
  <si>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</si>
  <si>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</si>
  <si>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</si>
  <si>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</si>
  <si>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</si>
  <si>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</si>
  <si>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</si>
  <si>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</si>
  <si>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</si>
  <si>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</si>
  <si>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</si>
  <si>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</si>
  <si>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</si>
  <si>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</si>
  <si>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</si>
  <si>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</si>
  <si>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</si>
  <si>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</si>
  <si>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</si>
  <si>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</si>
  <si>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</si>
  <si>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</si>
  <si>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</si>
  <si>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</si>
  <si>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</si>
  <si>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</si>
  <si>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</si>
  <si>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</si>
  <si>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</si>
  <si>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</si>
  <si>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</si>
  <si>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</si>
  <si>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</si>
  <si>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</si>
  <si>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</si>
  <si>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</si>
  <si>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</si>
  <si>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</si>
  <si>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</si>
  <si>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</si>
  <si>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</si>
  <si>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</si>
  <si>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</si>
  <si>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</si>
  <si>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</si>
  <si>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</si>
  <si>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</si>
  <si>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</si>
  <si>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</si>
  <si>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</si>
  <si>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</si>
  <si>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</si>
  <si>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</si>
  <si>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</si>
  <si>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</si>
  <si>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</si>
  <si>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</si>
  <si>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</si>
  <si>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</si>
  <si>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</si>
  <si>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</si>
  <si>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</si>
  <si>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611325422</t>
  </si>
  <si>
    <t>Oprava vnitřní vápenocementové štukové omítky tl jádrové omítky do 20 mm a tl štuku do 3 mm stropů v rozsahu plochy přes 10 do 30 %</t>
  </si>
  <si>
    <t>m2</t>
  </si>
  <si>
    <t>4</t>
  </si>
  <si>
    <t>1144137942</t>
  </si>
  <si>
    <t>VV</t>
  </si>
  <si>
    <t>1,1*1,7+1,0*1,7+1,4*1,7</t>
  </si>
  <si>
    <t>3,4*1,7</t>
  </si>
  <si>
    <t>Součet</t>
  </si>
  <si>
    <t>612131121</t>
  </si>
  <si>
    <t>Penetrační disperzní nátěr vnitřních stěn nanášený ručně</t>
  </si>
  <si>
    <t>-1949344259</t>
  </si>
  <si>
    <t>3</t>
  </si>
  <si>
    <t>612135101</t>
  </si>
  <si>
    <t>Hrubá výplň rýh ve stěnách maltou jakékoli šířky rýhy</t>
  </si>
  <si>
    <t>-944452311</t>
  </si>
  <si>
    <t>30*0,05+20*0,1+6*0,2+5*0,05</t>
  </si>
  <si>
    <t>612321121</t>
  </si>
  <si>
    <t>Vápenocementová omítka hladká jednovrstvá vnitřních stěn nanášená ručně</t>
  </si>
  <si>
    <t>-513583225</t>
  </si>
  <si>
    <t>5</t>
  </si>
  <si>
    <t>612321191</t>
  </si>
  <si>
    <t>Příplatek k vápenocementové omítce vnitřních stěn za každých dalších 5 mm tloušťky ručně</t>
  </si>
  <si>
    <t>1546718598</t>
  </si>
  <si>
    <t>612325422</t>
  </si>
  <si>
    <t>Oprava vnitřní vápenocementové štukové omítky tl jádrové omítky do 20 mm a tl štuku do 3 mm stěn v rozsahu plochy přes 10 do 30 %</t>
  </si>
  <si>
    <t>-1661870631</t>
  </si>
  <si>
    <t>"Wc kabiny"(1,1+1,0+1,4+1,7*3)*2*2,0-0,6*0,2*3-1*1,75-0,8*1,75-1,35*2,6</t>
  </si>
  <si>
    <t>"předsínka"(3,4+1,7)*2*2,0-0,6*0,2*4-3,4*1,5</t>
  </si>
  <si>
    <t>7</t>
  </si>
  <si>
    <t>612-pc 1</t>
  </si>
  <si>
    <t>Repase kovového okna se neřeší v tomto rozpočtu</t>
  </si>
  <si>
    <t>sada</t>
  </si>
  <si>
    <t>1138669745</t>
  </si>
  <si>
    <t>8</t>
  </si>
  <si>
    <t>612-pc 2</t>
  </si>
  <si>
    <t>Obnova teracového parapetu</t>
  </si>
  <si>
    <t>m</t>
  </si>
  <si>
    <t>-1889940712</t>
  </si>
  <si>
    <t>1,0+0,9+1,35</t>
  </si>
  <si>
    <t>9</t>
  </si>
  <si>
    <t>632451234</t>
  </si>
  <si>
    <t xml:space="preserve">Potěr cementový samonivelační litý C25 tl  do 60 mm</t>
  </si>
  <si>
    <t>1574841298</t>
  </si>
  <si>
    <t>10</t>
  </si>
  <si>
    <t>642944121</t>
  </si>
  <si>
    <t>Osazování ocelových zárubní dodatečné pl do 2,5 m2</t>
  </si>
  <si>
    <t>kus</t>
  </si>
  <si>
    <t>1554714139</t>
  </si>
  <si>
    <t>11</t>
  </si>
  <si>
    <t>M</t>
  </si>
  <si>
    <t>55331480</t>
  </si>
  <si>
    <t xml:space="preserve">zárubeň jednokřídlá ocelová pro zdění  600/1970mm</t>
  </si>
  <si>
    <t>1251386701</t>
  </si>
  <si>
    <t>642-pc 3</t>
  </si>
  <si>
    <t>Oprava zdi u vyměněné zárubně</t>
  </si>
  <si>
    <t>854547581</t>
  </si>
  <si>
    <t>2+1</t>
  </si>
  <si>
    <t>13</t>
  </si>
  <si>
    <t>642-pc 4</t>
  </si>
  <si>
    <t>Vyčištění sklokeramických tvárnic 340 x 150cm</t>
  </si>
  <si>
    <t>hod</t>
  </si>
  <si>
    <t>83820515</t>
  </si>
  <si>
    <t>Ostatní konstrukce a práce, bourání</t>
  </si>
  <si>
    <t>14</t>
  </si>
  <si>
    <t>949101112</t>
  </si>
  <si>
    <t>Lešení pomocné pro objekty pozemních staveb s lešeňovou podlahou v přes 1,9 do 3,5 m zatížení do 150 kg/m2</t>
  </si>
  <si>
    <t>-144733146</t>
  </si>
  <si>
    <t>15</t>
  </si>
  <si>
    <t>952901111</t>
  </si>
  <si>
    <t>Vyčištění budov bytové a občanské výstavby při výšce podlaží do 4 m</t>
  </si>
  <si>
    <t>439777974</t>
  </si>
  <si>
    <t>11,73</t>
  </si>
  <si>
    <t>16</t>
  </si>
  <si>
    <t>952-pc</t>
  </si>
  <si>
    <t>Průběžný úklid</t>
  </si>
  <si>
    <t>1838600099</t>
  </si>
  <si>
    <t>17</t>
  </si>
  <si>
    <t>965045111</t>
  </si>
  <si>
    <t>Bourání potěrů cementových nebo pískocementových tl do 40 mm pl do 1 m2</t>
  </si>
  <si>
    <t>-1158169717</t>
  </si>
  <si>
    <t>18</t>
  </si>
  <si>
    <t>963- pc 1</t>
  </si>
  <si>
    <t>Bourání betonové poličky na WC</t>
  </si>
  <si>
    <t>-144746845</t>
  </si>
  <si>
    <t>19</t>
  </si>
  <si>
    <t>965081212</t>
  </si>
  <si>
    <t>Bourání podlah z dlaždic keramických tl do 10 mm plochy do 1 m2</t>
  </si>
  <si>
    <t>1478380076</t>
  </si>
  <si>
    <t>"pod radiátory a pod oknem"0,8*0,3*2+0,9*0,3</t>
  </si>
  <si>
    <t>20</t>
  </si>
  <si>
    <t>968072455</t>
  </si>
  <si>
    <t>Vybourání kovových dveřních zárubní pl do 2 m2</t>
  </si>
  <si>
    <t>1300288478</t>
  </si>
  <si>
    <t>0,6*2,0*3</t>
  </si>
  <si>
    <t>968-pc 2</t>
  </si>
  <si>
    <t xml:space="preserve">D+m zrcadlo cca 45/60cm nad umyvadly osazené do obkladu </t>
  </si>
  <si>
    <t>-1420084196</t>
  </si>
  <si>
    <t>22</t>
  </si>
  <si>
    <t>968-pc 3</t>
  </si>
  <si>
    <t>D+m Fazetování zrcadel</t>
  </si>
  <si>
    <t>2109966060</t>
  </si>
  <si>
    <t>(0,45+0,6)*2</t>
  </si>
  <si>
    <t>23</t>
  </si>
  <si>
    <t>968-pc 4</t>
  </si>
  <si>
    <t>D+m zásobník na toaletní papír</t>
  </si>
  <si>
    <t>406949398</t>
  </si>
  <si>
    <t>24</t>
  </si>
  <si>
    <t>968-pc 5</t>
  </si>
  <si>
    <t>D+m elektrický osoušeč rukou bezdotykový štěrbinový včetně připojení</t>
  </si>
  <si>
    <t>-651951760</t>
  </si>
  <si>
    <t>25</t>
  </si>
  <si>
    <t>968-pc 6</t>
  </si>
  <si>
    <t>D+m integrovaný dávkovač mýdla</t>
  </si>
  <si>
    <t>975893754</t>
  </si>
  <si>
    <t>26</t>
  </si>
  <si>
    <t>968-pc 7</t>
  </si>
  <si>
    <t>D+m odpadkový koš s víkem bezdotykový</t>
  </si>
  <si>
    <t>1873619473</t>
  </si>
  <si>
    <t>3+1</t>
  </si>
  <si>
    <t>27</t>
  </si>
  <si>
    <t>968-pc 8</t>
  </si>
  <si>
    <t>D+m závěsná štětka na WC</t>
  </si>
  <si>
    <t>-1751129138</t>
  </si>
  <si>
    <t>28</t>
  </si>
  <si>
    <t>968-pc 9</t>
  </si>
  <si>
    <t xml:space="preserve">D+m  háček na kabát, kabelku v každé kabince</t>
  </si>
  <si>
    <t>-1758756577</t>
  </si>
  <si>
    <t>29</t>
  </si>
  <si>
    <t>968-pc10</t>
  </si>
  <si>
    <t>D+m zásobník na papírové ručníky</t>
  </si>
  <si>
    <t>-1341825618</t>
  </si>
  <si>
    <t>30</t>
  </si>
  <si>
    <t>974031121</t>
  </si>
  <si>
    <t>Vysekání rýh ve zdivu cihelném hl do 30 mm š do 30 mm</t>
  </si>
  <si>
    <t>-1538729768</t>
  </si>
  <si>
    <t>35</t>
  </si>
  <si>
    <t>31</t>
  </si>
  <si>
    <t>974031132</t>
  </si>
  <si>
    <t>Vysekání rýh ve zdivu cihelném hl do 50 mm š do 70 mm</t>
  </si>
  <si>
    <t>-775700932</t>
  </si>
  <si>
    <t>32</t>
  </si>
  <si>
    <t>974031164</t>
  </si>
  <si>
    <t>Vysekání rýh ve zdivu cihelném hl do 150 mm š do 150 mm</t>
  </si>
  <si>
    <t>313871844</t>
  </si>
  <si>
    <t>33</t>
  </si>
  <si>
    <t>977131119</t>
  </si>
  <si>
    <t>Vrty příklepovými vrtáky D přes 28 do 32 mm do cihelného zdiva nebo prostého betonu</t>
  </si>
  <si>
    <t>-553175344</t>
  </si>
  <si>
    <t>34</t>
  </si>
  <si>
    <t>978011141</t>
  </si>
  <si>
    <t>Otlučení (osekání) vnitřní vápenné nebo vápenocementové omítky stropů v rozsahu přes 10 do 30 %</t>
  </si>
  <si>
    <t>-1352062702</t>
  </si>
  <si>
    <t>978013141</t>
  </si>
  <si>
    <t>Otlučení (osekání) vnitřní vápenné nebo vápenocementové omítky stěn v rozsahu přes 10 do 30 %</t>
  </si>
  <si>
    <t>592241444</t>
  </si>
  <si>
    <t>42,4</t>
  </si>
  <si>
    <t>36</t>
  </si>
  <si>
    <t>978013191</t>
  </si>
  <si>
    <t>Otlučení (osekání) vnitřní vápenné nebo vápenocementové omítky stěn v rozsahu přes 50 do 100 %</t>
  </si>
  <si>
    <t>-1129775806</t>
  </si>
  <si>
    <t>"Wc kabiny"(1,1+1,0+1,4+1,7*3)*2*1,8-0,6*1,8*3-1,1*0,9</t>
  </si>
  <si>
    <t>"předsínka"(3,4+1,7)*2*1,8-0,6*1,8*4</t>
  </si>
  <si>
    <t>37</t>
  </si>
  <si>
    <t>978059541</t>
  </si>
  <si>
    <t>Odsekání a odebrání obkladů stěn z vnitřních obkládaček plochy přes 1 m2</t>
  </si>
  <si>
    <t>737837174</t>
  </si>
  <si>
    <t>997</t>
  </si>
  <si>
    <t>Doprava suti a vybouraných hmot</t>
  </si>
  <si>
    <t>38</t>
  </si>
  <si>
    <t>997013214</t>
  </si>
  <si>
    <t>Vnitrostaveništní doprava suti a vybouraných hmot pro budovy v přes 12 do 15 m ručně</t>
  </si>
  <si>
    <t>t</t>
  </si>
  <si>
    <t>1721840696</t>
  </si>
  <si>
    <t>39</t>
  </si>
  <si>
    <t>997013501</t>
  </si>
  <si>
    <t>Odvoz suti a vybouraných hmot na skládku nebo meziskládku do 1 km se složením</t>
  </si>
  <si>
    <t>-209390765</t>
  </si>
  <si>
    <t>40</t>
  </si>
  <si>
    <t>997013509</t>
  </si>
  <si>
    <t>Příplatek k odvozu suti a vybouraných hmot na skládku ZKD 1 km přes 1 km</t>
  </si>
  <si>
    <t>-339587361</t>
  </si>
  <si>
    <t>7,508*15 'Přepočtené koeficientem množství</t>
  </si>
  <si>
    <t>41</t>
  </si>
  <si>
    <t>997013609</t>
  </si>
  <si>
    <t>Poplatek za uložení na skládce (skládkovné) stavebního odpadu ze směsí nebo oddělených frakcí betonu, cihel a keramických výrobků kód odpadu 17 01 07</t>
  </si>
  <si>
    <t>-1274291007</t>
  </si>
  <si>
    <t>998</t>
  </si>
  <si>
    <t>Přesun hmot</t>
  </si>
  <si>
    <t>42</t>
  </si>
  <si>
    <t>998018003</t>
  </si>
  <si>
    <t>Přesun hmot pro budovy ruční pro budovy v přes 12 do 24 m</t>
  </si>
  <si>
    <t>1852296823</t>
  </si>
  <si>
    <t>PSV</t>
  </si>
  <si>
    <t>Práce a dodávky PSV</t>
  </si>
  <si>
    <t>721</t>
  </si>
  <si>
    <t>Zdravotechnika - vnitřní kanalizace</t>
  </si>
  <si>
    <t>43</t>
  </si>
  <si>
    <t>721-pc 1</t>
  </si>
  <si>
    <t>Úprava vody a kanalizace, trub pro radiátory v rámci místnosti včetně napojení zařizovacích přednětů (3x WC kombi,umyvadlo, zasekání trub vedení elektr., uprava vertikálních rozvodů)-nutná prohlídka stavby</t>
  </si>
  <si>
    <t>kompl</t>
  </si>
  <si>
    <t>1494336596</t>
  </si>
  <si>
    <t>44</t>
  </si>
  <si>
    <t>998721313</t>
  </si>
  <si>
    <t>Přesun hmot procentní pro vnitřní kanalizaci ruční v objektech v přes 12 do 24 m</t>
  </si>
  <si>
    <t>%</t>
  </si>
  <si>
    <t>1136819535</t>
  </si>
  <si>
    <t>722</t>
  </si>
  <si>
    <t>Zdravotechnika - vnitřní vodovod</t>
  </si>
  <si>
    <t>45</t>
  </si>
  <si>
    <t>722290234</t>
  </si>
  <si>
    <t>Proplach a dezinfekce vodovodního potrubí DN do 80</t>
  </si>
  <si>
    <t>1535842534</t>
  </si>
  <si>
    <t>46</t>
  </si>
  <si>
    <t>722290246</t>
  </si>
  <si>
    <t>Zkouška těsnosti vodovodního potrubí plastového DN do 40</t>
  </si>
  <si>
    <t>1623872501</t>
  </si>
  <si>
    <t>47</t>
  </si>
  <si>
    <t>998722313</t>
  </si>
  <si>
    <t>Přesun hmot procentní pro vnitřní vodovod ruční v objektech v přes 12 do 24 m</t>
  </si>
  <si>
    <t>-1068342346</t>
  </si>
  <si>
    <t>723</t>
  </si>
  <si>
    <t>Zdravotechnika - vnitřní plynovod</t>
  </si>
  <si>
    <t>48</t>
  </si>
  <si>
    <t>72323-pc 1</t>
  </si>
  <si>
    <t>Provede se kontrola nefunkčnosti plynového potrubí a v rámci místnosti se provede odstranění a zaslepení potrubí plynu (nebo se provede jen nátěr-viz TZ)</t>
  </si>
  <si>
    <t>1167369030</t>
  </si>
  <si>
    <t>49</t>
  </si>
  <si>
    <t>998723313</t>
  </si>
  <si>
    <t>Přesun hmot procentní pro vnitřní plynovod ruční v objektech v přes 12 do 24 m</t>
  </si>
  <si>
    <t>-2126032289</t>
  </si>
  <si>
    <t>725</t>
  </si>
  <si>
    <t>Zdravotechnika - zařizovací předměty</t>
  </si>
  <si>
    <t>50</t>
  </si>
  <si>
    <t>725110814</t>
  </si>
  <si>
    <t>Demontáž klozetu Kombi</t>
  </si>
  <si>
    <t>soubor</t>
  </si>
  <si>
    <t>-1021663525</t>
  </si>
  <si>
    <t>51</t>
  </si>
  <si>
    <t>725112171.1</t>
  </si>
  <si>
    <t>Kombi klozet s hlubokým splachováním odpad vodorovný včetně hadičky a rohového ventilu</t>
  </si>
  <si>
    <t>984706071</t>
  </si>
  <si>
    <t>52</t>
  </si>
  <si>
    <t>725210821</t>
  </si>
  <si>
    <t>Demontáž umyvadel bez výtokových armatur</t>
  </si>
  <si>
    <t>-49007306</t>
  </si>
  <si>
    <t>53</t>
  </si>
  <si>
    <t>7252116811</t>
  </si>
  <si>
    <t>D+m umyvadlo 500/430/170mm na konzoly včetně krytu odtoků (např. Jika)</t>
  </si>
  <si>
    <t>764779392</t>
  </si>
  <si>
    <t>54</t>
  </si>
  <si>
    <t>725820802</t>
  </si>
  <si>
    <t>Demontáž baterie stojánkové do jednoho otvoru</t>
  </si>
  <si>
    <t>-56212321</t>
  </si>
  <si>
    <t>55</t>
  </si>
  <si>
    <t>725822611</t>
  </si>
  <si>
    <t>Baterie umyvadlová stojánková páková</t>
  </si>
  <si>
    <t>-1148496739</t>
  </si>
  <si>
    <t>56</t>
  </si>
  <si>
    <t>7259-pc 1</t>
  </si>
  <si>
    <t>Demontáž koupelnových doplňků</t>
  </si>
  <si>
    <t>-441860281</t>
  </si>
  <si>
    <t>"zásobník na papír"2</t>
  </si>
  <si>
    <t>"mýdlenka"1</t>
  </si>
  <si>
    <t>"kyblů-3-sada"1</t>
  </si>
  <si>
    <t>"zrcadlo"1</t>
  </si>
  <si>
    <t>57</t>
  </si>
  <si>
    <t>998725313</t>
  </si>
  <si>
    <t>Přesun hmot procentní pro zařizovací předměty ruční v objektech v přes 12 do 24 m</t>
  </si>
  <si>
    <t>-1375738092</t>
  </si>
  <si>
    <t>735</t>
  </si>
  <si>
    <t>Ústřední vytápění - otopná tělesa</t>
  </si>
  <si>
    <t>58</t>
  </si>
  <si>
    <t>735111810</t>
  </si>
  <si>
    <t>Demontáž otopného tělesa litinového článkového</t>
  </si>
  <si>
    <t>818260940</t>
  </si>
  <si>
    <t>59</t>
  </si>
  <si>
    <t>735-pc 1</t>
  </si>
  <si>
    <t>D+m termo hlavice</t>
  </si>
  <si>
    <t>1843157726</t>
  </si>
  <si>
    <t>60</t>
  </si>
  <si>
    <t xml:space="preserve">735-pc  2</t>
  </si>
  <si>
    <t>Montáž stávajícího radiátoru po provedí obkladů- včetně úpravy připojení, případně výměny ventilů</t>
  </si>
  <si>
    <t>-1625759775</t>
  </si>
  <si>
    <t>61</t>
  </si>
  <si>
    <t>735191905</t>
  </si>
  <si>
    <t>Odvzdušnění otopných těles</t>
  </si>
  <si>
    <t>514284715</t>
  </si>
  <si>
    <t>62</t>
  </si>
  <si>
    <t>735191910</t>
  </si>
  <si>
    <t>Napuštění vody do otopných těles</t>
  </si>
  <si>
    <t>-1451747779</t>
  </si>
  <si>
    <t>63</t>
  </si>
  <si>
    <t>735494811</t>
  </si>
  <si>
    <t>Vypuštění vody z otopných těles</t>
  </si>
  <si>
    <t>1223373910</t>
  </si>
  <si>
    <t>64</t>
  </si>
  <si>
    <t>7358908021</t>
  </si>
  <si>
    <t>Přemístění demontovaného otopného tělesa vodorovně 100 m v objektech výšky přes 6 do 12 m</t>
  </si>
  <si>
    <t>1755657009</t>
  </si>
  <si>
    <t>65</t>
  </si>
  <si>
    <t>998735313</t>
  </si>
  <si>
    <t>Přesun hmot procentní pro otopná tělesa ruční v objektech v přes 12 do 24 m</t>
  </si>
  <si>
    <t>1146974443</t>
  </si>
  <si>
    <t>741</t>
  </si>
  <si>
    <t>Elektroinstalace - silnoproud</t>
  </si>
  <si>
    <t>66</t>
  </si>
  <si>
    <t>741112001</t>
  </si>
  <si>
    <t>Montáž krabice zapuštěná plastová kruhová</t>
  </si>
  <si>
    <t>1387567303</t>
  </si>
  <si>
    <t>67</t>
  </si>
  <si>
    <t>34571457</t>
  </si>
  <si>
    <t>krabice pod omítku PVC kruhová D 70mm s víčkem</t>
  </si>
  <si>
    <t>-478072212</t>
  </si>
  <si>
    <t>68</t>
  </si>
  <si>
    <t>741122611</t>
  </si>
  <si>
    <t>Montáž kabel Cu plný kulatý žíla 3x1,5 až 6 mm2 uložený pevně (např. CYKY)</t>
  </si>
  <si>
    <t>1141601404</t>
  </si>
  <si>
    <t>69</t>
  </si>
  <si>
    <t>34111030</t>
  </si>
  <si>
    <t>kabel instalační jádro Cu plné izolace PVC plášť PVC 450/750V (CYKY) 3x1,5mm2</t>
  </si>
  <si>
    <t>-1378320999</t>
  </si>
  <si>
    <t>95,6521739130435*1,15 'Přepočtené koeficientem množství</t>
  </si>
  <si>
    <t>70</t>
  </si>
  <si>
    <t>34111036</t>
  </si>
  <si>
    <t>kabel instalační jádro Cu plné izolace PVC plášť PVC 450/750V (CYKY) 3x2,5mm2</t>
  </si>
  <si>
    <t>-300378188</t>
  </si>
  <si>
    <t>86,9565217391304*1,15 'Přepočtené koeficientem množství</t>
  </si>
  <si>
    <t>71</t>
  </si>
  <si>
    <t>741130001</t>
  </si>
  <si>
    <t>Ukončení vodič izolovaný do 2,5 mm2 v rozváděči nebo na přístroji</t>
  </si>
  <si>
    <t>1885548526</t>
  </si>
  <si>
    <t>72</t>
  </si>
  <si>
    <t>741310001</t>
  </si>
  <si>
    <t>Montáž spínač nástěnný 1-jednopólový prostředí normální se zapojením vodičů</t>
  </si>
  <si>
    <t>2094469759</t>
  </si>
  <si>
    <t>73</t>
  </si>
  <si>
    <t>34535015</t>
  </si>
  <si>
    <t xml:space="preserve">spínač  jednopólový 10A bílý</t>
  </si>
  <si>
    <t>1579219379</t>
  </si>
  <si>
    <t>74</t>
  </si>
  <si>
    <t>741313001</t>
  </si>
  <si>
    <t>Montáž zásuvka (polo)zapuštěná bezšroubové připojení 2P+PE se zapojením vodičů</t>
  </si>
  <si>
    <t>-690361369</t>
  </si>
  <si>
    <t>75</t>
  </si>
  <si>
    <t>34555241</t>
  </si>
  <si>
    <t>přístroj zásuvky zapuštěné jednonásobné, krytka s clonkami, bezšroubové svorky</t>
  </si>
  <si>
    <t>921565995</t>
  </si>
  <si>
    <t>76</t>
  </si>
  <si>
    <t>741370003</t>
  </si>
  <si>
    <t>Montáž svítidlo nástěnné</t>
  </si>
  <si>
    <t>404685426</t>
  </si>
  <si>
    <t>77</t>
  </si>
  <si>
    <t>741371841</t>
  </si>
  <si>
    <t>Demontáž svítidla interiérového</t>
  </si>
  <si>
    <t>2130988863</t>
  </si>
  <si>
    <t>78</t>
  </si>
  <si>
    <t>741810001</t>
  </si>
  <si>
    <t>Celková prohlídka elektrického rozvodu a zařízení do 100 000,- Kč</t>
  </si>
  <si>
    <t>205007858</t>
  </si>
  <si>
    <t>79</t>
  </si>
  <si>
    <t>741811011</t>
  </si>
  <si>
    <t>Kontrola rozvaděč nn silový hmotnosti do 200 kg</t>
  </si>
  <si>
    <t>2121338210</t>
  </si>
  <si>
    <t>80</t>
  </si>
  <si>
    <t xml:space="preserve">741-pc  1</t>
  </si>
  <si>
    <t xml:space="preserve">Svítidlo bytové do vlhkého prostředí-Led s čidlem  stěnové včetně svět.zdroje a recykl.poplatku</t>
  </si>
  <si>
    <t>-940843854</t>
  </si>
  <si>
    <t>81</t>
  </si>
  <si>
    <t xml:space="preserve">741-pc  2</t>
  </si>
  <si>
    <t xml:space="preserve">Svítidlo bytové do vlhkého prostředí-Led s čidlem  stěnové nad umyvadlem včetně svět.zdroje a recykl.poplatku</t>
  </si>
  <si>
    <t>-141890370</t>
  </si>
  <si>
    <t>82</t>
  </si>
  <si>
    <t xml:space="preserve">741-pc  3</t>
  </si>
  <si>
    <t>Demontáž stávající elektroinstalace</t>
  </si>
  <si>
    <t>1874779141</t>
  </si>
  <si>
    <t>83</t>
  </si>
  <si>
    <t xml:space="preserve">741-pc  4</t>
  </si>
  <si>
    <t>Pomocný instalační materiál (svorky, sádra, aj.)</t>
  </si>
  <si>
    <t>44833309</t>
  </si>
  <si>
    <t>84</t>
  </si>
  <si>
    <t xml:space="preserve">741-pc  5</t>
  </si>
  <si>
    <t>Úprava stávajícího rozvaděče</t>
  </si>
  <si>
    <t>1267318491</t>
  </si>
  <si>
    <t>85</t>
  </si>
  <si>
    <t>998741313</t>
  </si>
  <si>
    <t>Přesun hmot procentní pro silnoproud ruční v objektech v přes 12 do 24 m</t>
  </si>
  <si>
    <t>-1200706373</t>
  </si>
  <si>
    <t>763</t>
  </si>
  <si>
    <t>Konstrukce suché výstavby</t>
  </si>
  <si>
    <t>86</t>
  </si>
  <si>
    <t>763164646</t>
  </si>
  <si>
    <t>SDK obklad kcí tvaru U š do 1,2 m desky 1xDFH2 15</t>
  </si>
  <si>
    <t>-255780565</t>
  </si>
  <si>
    <t>3,8</t>
  </si>
  <si>
    <t>87</t>
  </si>
  <si>
    <t>763- pc 1</t>
  </si>
  <si>
    <t>D+m revizních dvířek</t>
  </si>
  <si>
    <t>-913843380</t>
  </si>
  <si>
    <t>88</t>
  </si>
  <si>
    <t>998763312</t>
  </si>
  <si>
    <t>Přesun hmot procentní pro dřevostavby ruční v objektech v přes 12 do 24 m</t>
  </si>
  <si>
    <t>2001904895</t>
  </si>
  <si>
    <t>766</t>
  </si>
  <si>
    <t>Konstrukce truhlářské</t>
  </si>
  <si>
    <t>89</t>
  </si>
  <si>
    <t>766660001</t>
  </si>
  <si>
    <t>Montáž dveřních křídel otvíravých jednokřídlových š do 0,8 m do ocelové zárubně</t>
  </si>
  <si>
    <t>-526143045</t>
  </si>
  <si>
    <t>90</t>
  </si>
  <si>
    <t>61160050</t>
  </si>
  <si>
    <t xml:space="preserve">dveře jednokřídlové hladké, bílé,  plné 600x1970mm včetně kování, klik, WC zámku a háčku</t>
  </si>
  <si>
    <t>381962746</t>
  </si>
  <si>
    <t>91</t>
  </si>
  <si>
    <t>766-pc 1</t>
  </si>
  <si>
    <t>D+m označení na dveře WC ženy</t>
  </si>
  <si>
    <t>-578082023</t>
  </si>
  <si>
    <t>92</t>
  </si>
  <si>
    <t>766-pc 2</t>
  </si>
  <si>
    <t>Oprava vstupních dveří a zárubně</t>
  </si>
  <si>
    <t>-985128374</t>
  </si>
  <si>
    <t>93</t>
  </si>
  <si>
    <t>766-pc 3</t>
  </si>
  <si>
    <t>Oprava okna 50/150cm nad dveřmi do kabinek, přesklení-mléčné sklo včetně nátěru na bílo</t>
  </si>
  <si>
    <t>612652998</t>
  </si>
  <si>
    <t>94</t>
  </si>
  <si>
    <t>998766313</t>
  </si>
  <si>
    <t>Přesun hmot procentní pro kce truhlářské ruční v objektech v přes 12 do 24 m</t>
  </si>
  <si>
    <t>-1260722682</t>
  </si>
  <si>
    <t>771</t>
  </si>
  <si>
    <t>Podlahy z dlaždic</t>
  </si>
  <si>
    <t>95</t>
  </si>
  <si>
    <t>771121011</t>
  </si>
  <si>
    <t>Nátěr penetrační na podlahu</t>
  </si>
  <si>
    <t>-2091353914</t>
  </si>
  <si>
    <t>1,1*1,7+1,0*1,7+0,2+1,4*1,7</t>
  </si>
  <si>
    <t>96</t>
  </si>
  <si>
    <t>771121021</t>
  </si>
  <si>
    <t>Broušení anhydritového podkladu před pokládkou dlažby</t>
  </si>
  <si>
    <t>-284782461</t>
  </si>
  <si>
    <t>97</t>
  </si>
  <si>
    <t>771151012</t>
  </si>
  <si>
    <t>Samonivelační stěrka podlah pevnosti 20 MPa tl přes 3 do 5 mm</t>
  </si>
  <si>
    <t>302646124</t>
  </si>
  <si>
    <t>98</t>
  </si>
  <si>
    <t>771574413</t>
  </si>
  <si>
    <t>Montáž podlah keramických hladkých lepených cementovým flexibilním lepidlem přes 2 do 4 ks/m2</t>
  </si>
  <si>
    <t>-1845211875</t>
  </si>
  <si>
    <t>99</t>
  </si>
  <si>
    <t>59761136</t>
  </si>
  <si>
    <t>dlažba keramická slinutá mrazuvzdorná povrch hladký/lesklý tl do 10mm přes 2 do 4ks/m2</t>
  </si>
  <si>
    <t>-947436191</t>
  </si>
  <si>
    <t>11,93*1,15 'Přepočtené koeficientem množství</t>
  </si>
  <si>
    <t>100</t>
  </si>
  <si>
    <t>771577211</t>
  </si>
  <si>
    <t>Příplatek k montáži podlah keramických lepených cementovým flexibilním lepidlem za plochu do 5 m2</t>
  </si>
  <si>
    <t>-865620931</t>
  </si>
  <si>
    <t>101</t>
  </si>
  <si>
    <t>771591112</t>
  </si>
  <si>
    <t>Izolace pod dlažbu nátěrem nebo stěrkou ve dvou vrstvách</t>
  </si>
  <si>
    <t>-204016083</t>
  </si>
  <si>
    <t>1,3*1,9+1,2*1,9+1,6*1,9+3,6*1,9</t>
  </si>
  <si>
    <t>102</t>
  </si>
  <si>
    <t>771591115</t>
  </si>
  <si>
    <t>Podlahy spárování silikonem</t>
  </si>
  <si>
    <t>1563055896</t>
  </si>
  <si>
    <t>103</t>
  </si>
  <si>
    <t>771591264</t>
  </si>
  <si>
    <t>Izolace těsnícími pásy mezi podlahou a stěnou</t>
  </si>
  <si>
    <t>235902289</t>
  </si>
  <si>
    <t>(1,1+1,0+1,4+1,7*3+3,4+1,7)*2</t>
  </si>
  <si>
    <t>104</t>
  </si>
  <si>
    <t>998771313</t>
  </si>
  <si>
    <t>Přesun hmot procentní pro podlahy z dlaždic ruční v objektech v přes 12 do 24 m</t>
  </si>
  <si>
    <t>968968782</t>
  </si>
  <si>
    <t>776</t>
  </si>
  <si>
    <t>Podlahy povlakové</t>
  </si>
  <si>
    <t>105</t>
  </si>
  <si>
    <t>776201812</t>
  </si>
  <si>
    <t>Demontáž lepených povlakových podlah včetně lišt</t>
  </si>
  <si>
    <t>777743218</t>
  </si>
  <si>
    <t>781</t>
  </si>
  <si>
    <t>Dokončovací práce - obklady</t>
  </si>
  <si>
    <t>106</t>
  </si>
  <si>
    <t>781121011</t>
  </si>
  <si>
    <t>Nátěr penetrační na stěnu</t>
  </si>
  <si>
    <t>1738120939</t>
  </si>
  <si>
    <t>(1,1+1,7)*2*2,1-0,6*2,0</t>
  </si>
  <si>
    <t>(1,0+1,7)*2*2,1-0,6*2,0</t>
  </si>
  <si>
    <t>(1,4+1,7)*2*2,1-0,6*2,0</t>
  </si>
  <si>
    <t>(3,4+1,7)*2*2,1+2-0,6*2,0*4</t>
  </si>
  <si>
    <t>107</t>
  </si>
  <si>
    <t>781131112</t>
  </si>
  <si>
    <t>Izolace pod obklad nátěrem nebo stěrkou ve dvou vrstvách</t>
  </si>
  <si>
    <t>-1039680494</t>
  </si>
  <si>
    <t>(0,75)*1,5</t>
  </si>
  <si>
    <t>108</t>
  </si>
  <si>
    <t>781472214</t>
  </si>
  <si>
    <t>Montáž obkladů keramických hladkých lepených cementovým flexibilním lepidlem přes 4 do 6 ks/m2</t>
  </si>
  <si>
    <t>1964779278</t>
  </si>
  <si>
    <t>51,14</t>
  </si>
  <si>
    <t>109</t>
  </si>
  <si>
    <t>59761707</t>
  </si>
  <si>
    <t>obklad keramický nemrazuvzdorný povrch hladký/lesklý tl do 10mm přes 4 do 6ks/m2</t>
  </si>
  <si>
    <t>1281365195</t>
  </si>
  <si>
    <t>51,14*1,15 'Přepočtené koeficientem množství</t>
  </si>
  <si>
    <t>110</t>
  </si>
  <si>
    <t>781472291</t>
  </si>
  <si>
    <t>Příplatek k montáži obkladů keramických lepených cementovým flexibilním lepidlem za plochu do 10 m2</t>
  </si>
  <si>
    <t>1442614930</t>
  </si>
  <si>
    <t>111</t>
  </si>
  <si>
    <t>781492211</t>
  </si>
  <si>
    <t>Montáža dod.profilů rohových lepených flexibilním cementovým lepidlem</t>
  </si>
  <si>
    <t>-406684542</t>
  </si>
  <si>
    <t>4*2,2*4</t>
  </si>
  <si>
    <t>112</t>
  </si>
  <si>
    <t>781492251</t>
  </si>
  <si>
    <t>Montáž a dod.profilů ukončovacích lepených flexibilním cementovým lepidlem</t>
  </si>
  <si>
    <t>-2035749744</t>
  </si>
  <si>
    <t>113</t>
  </si>
  <si>
    <t>998781313</t>
  </si>
  <si>
    <t>Přesun hmot procentní pro obklady keramické ruční v objektech v přes 12 do 24 m</t>
  </si>
  <si>
    <t>151161490</t>
  </si>
  <si>
    <t>783</t>
  </si>
  <si>
    <t>Dokončovací práce - nátěry</t>
  </si>
  <si>
    <t>114</t>
  </si>
  <si>
    <t>783306801</t>
  </si>
  <si>
    <t>Odstranění nátěru ze zámečnických konstrukcí obroušením</t>
  </si>
  <si>
    <t>1680997516</t>
  </si>
  <si>
    <t>4,8*0,25</t>
  </si>
  <si>
    <t>115</t>
  </si>
  <si>
    <t>783314201</t>
  </si>
  <si>
    <t>Základní antikorozní jednonásobný syntetický standardní nátěr zámečnických konstrukcí</t>
  </si>
  <si>
    <t>377765077</t>
  </si>
  <si>
    <t>4,6*0,25*4</t>
  </si>
  <si>
    <t>116</t>
  </si>
  <si>
    <t>783315101</t>
  </si>
  <si>
    <t>Mezinátěr jednonásobný syntetický standardní zámečnických konstrukcí</t>
  </si>
  <si>
    <t>-2139540491</t>
  </si>
  <si>
    <t>4,6</t>
  </si>
  <si>
    <t>117</t>
  </si>
  <si>
    <t>783317101</t>
  </si>
  <si>
    <t>Krycí jednonásobný syntetický standardní nátěr zámečnických konstrukcí</t>
  </si>
  <si>
    <t>-595213028</t>
  </si>
  <si>
    <t>118</t>
  </si>
  <si>
    <t>783-pc 1</t>
  </si>
  <si>
    <t>Oprava (vyčištění, propláchnutí, v případě nutnosti přetěsnění) a nátěr radiátoru a trub</t>
  </si>
  <si>
    <t>630236263</t>
  </si>
  <si>
    <t>784</t>
  </si>
  <si>
    <t>Dokončovací práce - malby a tapety</t>
  </si>
  <si>
    <t>119</t>
  </si>
  <si>
    <t>784181103</t>
  </si>
  <si>
    <t>Základní akrylátová jednonásobná bezbarvá penetrace podkladu v místnostech v přes 3,80 do 5,00 m</t>
  </si>
  <si>
    <t>-1582633763</t>
  </si>
  <si>
    <t>1,7*1,1+1,0*1,7+1,4*1,7+3,4*1,7</t>
  </si>
  <si>
    <t>(1,1+1,7)*2*1,7+4</t>
  </si>
  <si>
    <t>(1,0+1,7)*2*1,7+4</t>
  </si>
  <si>
    <t>(1,4+1,7)*2*1,7+4</t>
  </si>
  <si>
    <t>(3,4+1,7)*2*1,7+4</t>
  </si>
  <si>
    <t>120</t>
  </si>
  <si>
    <t>784211103</t>
  </si>
  <si>
    <t>Dvojnásobné bílé malby ze směsí za mokra výborně oděruvzdorných v místnostech v přes 3,80 do 5,00 m</t>
  </si>
  <si>
    <t>-677120749</t>
  </si>
  <si>
    <t>HZS</t>
  </si>
  <si>
    <t>Hodinové zúčtovací sazby</t>
  </si>
  <si>
    <t>121</t>
  </si>
  <si>
    <t>HZS2211</t>
  </si>
  <si>
    <t>Hodinová zúčtovací sazba instalatér</t>
  </si>
  <si>
    <t>512</t>
  </si>
  <si>
    <t>1513709416</t>
  </si>
  <si>
    <t>122</t>
  </si>
  <si>
    <t>HZS2231</t>
  </si>
  <si>
    <t>Hodinová zúčtovací sazba elektrikář</t>
  </si>
  <si>
    <t>-1792679519</t>
  </si>
  <si>
    <t>VRN</t>
  </si>
  <si>
    <t>Vedlejší rozpočtové náklady</t>
  </si>
  <si>
    <t>VRN3</t>
  </si>
  <si>
    <t>Zařízení staveniště</t>
  </si>
  <si>
    <t>123</t>
  </si>
  <si>
    <t>030001000</t>
  </si>
  <si>
    <t>Zařízení staveniště 1%</t>
  </si>
  <si>
    <t>1024</t>
  </si>
  <si>
    <t>-1768736103</t>
  </si>
  <si>
    <t>VRN6</t>
  </si>
  <si>
    <t>Územní vlivy</t>
  </si>
  <si>
    <t>124</t>
  </si>
  <si>
    <t>060001000</t>
  </si>
  <si>
    <t>Územní vlivy 3,2%</t>
  </si>
  <si>
    <t>-2137894238</t>
  </si>
  <si>
    <t>VRN7</t>
  </si>
  <si>
    <t>Provozní vlivy</t>
  </si>
  <si>
    <t>125</t>
  </si>
  <si>
    <t>070001000</t>
  </si>
  <si>
    <t>Provozní vlivy 1,5%</t>
  </si>
  <si>
    <t>1475801143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</si>
</sst>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LipovaWC219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sociálního zařízení m.č.1.19 ve 2.NP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Lipová 18, Brno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1. 3. 2025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MmBrna, OSM, Husova 3, Brno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Radka Volková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Radka Volková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24.75" customHeight="1">
      <c r="A95" s="117" t="s">
        <v>78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'LipovaWC219 - Oprava soci...'!J28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0</v>
      </c>
      <c r="AU95" s="127">
        <f>'LipovaWC219 - Oprava soci...'!P136</f>
        <v>0</v>
      </c>
      <c r="AV95" s="126">
        <f>'LipovaWC219 - Oprava soci...'!J31</f>
        <v>0</v>
      </c>
      <c r="AW95" s="126">
        <f>'LipovaWC219 - Oprava soci...'!J32</f>
        <v>0</v>
      </c>
      <c r="AX95" s="126">
        <f>'LipovaWC219 - Oprava soci...'!J33</f>
        <v>0</v>
      </c>
      <c r="AY95" s="126">
        <f>'LipovaWC219 - Oprava soci...'!J34</f>
        <v>0</v>
      </c>
      <c r="AZ95" s="126">
        <f>'LipovaWC219 - Oprava soci...'!F31</f>
        <v>0</v>
      </c>
      <c r="BA95" s="126">
        <f>'LipovaWC219 - Oprava soci...'!F32</f>
        <v>0</v>
      </c>
      <c r="BB95" s="126">
        <f>'LipovaWC219 - Oprava soci...'!F33</f>
        <v>0</v>
      </c>
      <c r="BC95" s="126">
        <f>'LipovaWC219 - Oprava soci...'!F34</f>
        <v>0</v>
      </c>
      <c r="BD95" s="128">
        <f>'LipovaWC219 - Oprava soci...'!F35</f>
        <v>0</v>
      </c>
      <c r="BE95" s="7"/>
      <c r="BT95" s="129" t="s">
        <v>80</v>
      </c>
      <c r="BU95" s="129" t="s">
        <v>81</v>
      </c>
      <c r="BV95" s="129" t="s">
        <v>76</v>
      </c>
      <c r="BW95" s="129" t="s">
        <v>5</v>
      </c>
      <c r="BX95" s="129" t="s">
        <v>77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CaxpyHxsIqjTVjbyAlbY+xUWqlsqOSe1yxvQliNMRokRiqCi3FoULYpLAW4dm0+s8q4V9hkawRoZs2LuZy5E7g==" hashValue="2dsRcfRXgMR6mkauwVPNrm3HttPObzvjrptk+UHP9SbEyJX82Dr7de8rQ62Xw9nQtkPCuvqsfjt973RSealDH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LipovaWC219 - Oprava soc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82</v>
      </c>
    </row>
    <row r="4" s="1" customFormat="1" ht="24.96" customHeight="1">
      <c r="B4" s="19"/>
      <c r="D4" s="132" t="s">
        <v>83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1. 3. 2025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26</v>
      </c>
      <c r="F13" s="37"/>
      <c r="G13" s="37"/>
      <c r="H13" s="37"/>
      <c r="I13" s="134" t="s">
        <v>27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31</v>
      </c>
      <c r="F19" s="37"/>
      <c r="G19" s="37"/>
      <c r="H19" s="37"/>
      <c r="I19" s="134" t="s">
        <v>27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33</v>
      </c>
      <c r="E21" s="37"/>
      <c r="F21" s="37"/>
      <c r="G21" s="37"/>
      <c r="H21" s="37"/>
      <c r="I21" s="134" t="s">
        <v>25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31</v>
      </c>
      <c r="F22" s="37"/>
      <c r="G22" s="37"/>
      <c r="H22" s="37"/>
      <c r="I22" s="134" t="s">
        <v>27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34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35</v>
      </c>
      <c r="E28" s="37"/>
      <c r="F28" s="37"/>
      <c r="G28" s="37"/>
      <c r="H28" s="37"/>
      <c r="I28" s="37"/>
      <c r="J28" s="144">
        <f>ROUND(J136,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37</v>
      </c>
      <c r="G30" s="37"/>
      <c r="H30" s="37"/>
      <c r="I30" s="145" t="s">
        <v>36</v>
      </c>
      <c r="J30" s="145" t="s">
        <v>38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39</v>
      </c>
      <c r="E31" s="134" t="s">
        <v>40</v>
      </c>
      <c r="F31" s="147">
        <f>ROUND((SUM(BE136:BE356)),  2)</f>
        <v>0</v>
      </c>
      <c r="G31" s="37"/>
      <c r="H31" s="37"/>
      <c r="I31" s="148">
        <v>0.20999999999999999</v>
      </c>
      <c r="J31" s="147">
        <f>ROUND(((SUM(BE136:BE356))*I31),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41</v>
      </c>
      <c r="F32" s="147">
        <f>ROUND((SUM(BF136:BF356)),  2)</f>
        <v>0</v>
      </c>
      <c r="G32" s="37"/>
      <c r="H32" s="37"/>
      <c r="I32" s="148">
        <v>0.12</v>
      </c>
      <c r="J32" s="147">
        <f>ROUND(((SUM(BF136:BF356))*I32),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42</v>
      </c>
      <c r="F33" s="147">
        <f>ROUND((SUM(BG136:BG356)),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43</v>
      </c>
      <c r="F34" s="147">
        <f>ROUND((SUM(BH136:BH356)),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44</v>
      </c>
      <c r="F35" s="147">
        <f>ROUND((SUM(BI136:BI356)),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45</v>
      </c>
      <c r="E37" s="151"/>
      <c r="F37" s="151"/>
      <c r="G37" s="152" t="s">
        <v>46</v>
      </c>
      <c r="H37" s="153" t="s">
        <v>47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Oprava sociálního zařízení m.č.1.19 ve 2.NP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Lipová 18, Brno</v>
      </c>
      <c r="G87" s="39"/>
      <c r="H87" s="39"/>
      <c r="I87" s="31" t="s">
        <v>22</v>
      </c>
      <c r="J87" s="78" t="str">
        <f>IF(J10="","",J10)</f>
        <v>1. 3. 2025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MmBrna, OSM, Husova 3, Brno</v>
      </c>
      <c r="G89" s="39"/>
      <c r="H89" s="39"/>
      <c r="I89" s="31" t="s">
        <v>30</v>
      </c>
      <c r="J89" s="35" t="str">
        <f>E19</f>
        <v>Radka Volková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>Radka Volková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85</v>
      </c>
      <c r="D92" s="168"/>
      <c r="E92" s="168"/>
      <c r="F92" s="168"/>
      <c r="G92" s="168"/>
      <c r="H92" s="168"/>
      <c r="I92" s="168"/>
      <c r="J92" s="169" t="s">
        <v>86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87</v>
      </c>
      <c r="D94" s="39"/>
      <c r="E94" s="39"/>
      <c r="F94" s="39"/>
      <c r="G94" s="39"/>
      <c r="H94" s="39"/>
      <c r="I94" s="39"/>
      <c r="J94" s="109">
        <f>J136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88</v>
      </c>
    </row>
    <row r="95" s="9" customFormat="1" ht="24.96" customHeight="1">
      <c r="A95" s="9"/>
      <c r="B95" s="171"/>
      <c r="C95" s="172"/>
      <c r="D95" s="173" t="s">
        <v>89</v>
      </c>
      <c r="E95" s="174"/>
      <c r="F95" s="174"/>
      <c r="G95" s="174"/>
      <c r="H95" s="174"/>
      <c r="I95" s="174"/>
      <c r="J95" s="175">
        <f>J137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90</v>
      </c>
      <c r="E96" s="180"/>
      <c r="F96" s="180"/>
      <c r="G96" s="180"/>
      <c r="H96" s="180"/>
      <c r="I96" s="180"/>
      <c r="J96" s="181">
        <f>J138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91</v>
      </c>
      <c r="E97" s="180"/>
      <c r="F97" s="180"/>
      <c r="G97" s="180"/>
      <c r="H97" s="180"/>
      <c r="I97" s="180"/>
      <c r="J97" s="181">
        <f>J162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92</v>
      </c>
      <c r="E98" s="180"/>
      <c r="F98" s="180"/>
      <c r="G98" s="180"/>
      <c r="H98" s="180"/>
      <c r="I98" s="180"/>
      <c r="J98" s="181">
        <f>J208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93</v>
      </c>
      <c r="E99" s="180"/>
      <c r="F99" s="180"/>
      <c r="G99" s="180"/>
      <c r="H99" s="180"/>
      <c r="I99" s="180"/>
      <c r="J99" s="181">
        <f>J214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1"/>
      <c r="C100" s="172"/>
      <c r="D100" s="173" t="s">
        <v>94</v>
      </c>
      <c r="E100" s="174"/>
      <c r="F100" s="174"/>
      <c r="G100" s="174"/>
      <c r="H100" s="174"/>
      <c r="I100" s="174"/>
      <c r="J100" s="175">
        <f>J216</f>
        <v>0</v>
      </c>
      <c r="K100" s="172"/>
      <c r="L100" s="17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77"/>
      <c r="C101" s="178"/>
      <c r="D101" s="179" t="s">
        <v>95</v>
      </c>
      <c r="E101" s="180"/>
      <c r="F101" s="180"/>
      <c r="G101" s="180"/>
      <c r="H101" s="180"/>
      <c r="I101" s="180"/>
      <c r="J101" s="181">
        <f>J217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96</v>
      </c>
      <c r="E102" s="180"/>
      <c r="F102" s="180"/>
      <c r="G102" s="180"/>
      <c r="H102" s="180"/>
      <c r="I102" s="180"/>
      <c r="J102" s="181">
        <f>J220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97</v>
      </c>
      <c r="E103" s="180"/>
      <c r="F103" s="180"/>
      <c r="G103" s="180"/>
      <c r="H103" s="180"/>
      <c r="I103" s="180"/>
      <c r="J103" s="181">
        <f>J224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98</v>
      </c>
      <c r="E104" s="180"/>
      <c r="F104" s="180"/>
      <c r="G104" s="180"/>
      <c r="H104" s="180"/>
      <c r="I104" s="180"/>
      <c r="J104" s="181">
        <f>J227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99</v>
      </c>
      <c r="E105" s="180"/>
      <c r="F105" s="180"/>
      <c r="G105" s="180"/>
      <c r="H105" s="180"/>
      <c r="I105" s="180"/>
      <c r="J105" s="181">
        <f>J241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100</v>
      </c>
      <c r="E106" s="180"/>
      <c r="F106" s="180"/>
      <c r="G106" s="180"/>
      <c r="H106" s="180"/>
      <c r="I106" s="180"/>
      <c r="J106" s="181">
        <f>J251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7"/>
      <c r="C107" s="178"/>
      <c r="D107" s="179" t="s">
        <v>101</v>
      </c>
      <c r="E107" s="180"/>
      <c r="F107" s="180"/>
      <c r="G107" s="180"/>
      <c r="H107" s="180"/>
      <c r="I107" s="180"/>
      <c r="J107" s="181">
        <f>J276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7"/>
      <c r="C108" s="178"/>
      <c r="D108" s="179" t="s">
        <v>102</v>
      </c>
      <c r="E108" s="180"/>
      <c r="F108" s="180"/>
      <c r="G108" s="180"/>
      <c r="H108" s="180"/>
      <c r="I108" s="180"/>
      <c r="J108" s="181">
        <f>J282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7"/>
      <c r="C109" s="178"/>
      <c r="D109" s="179" t="s">
        <v>103</v>
      </c>
      <c r="E109" s="180"/>
      <c r="F109" s="180"/>
      <c r="G109" s="180"/>
      <c r="H109" s="180"/>
      <c r="I109" s="180"/>
      <c r="J109" s="181">
        <f>J290</f>
        <v>0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7"/>
      <c r="C110" s="178"/>
      <c r="D110" s="179" t="s">
        <v>104</v>
      </c>
      <c r="E110" s="180"/>
      <c r="F110" s="180"/>
      <c r="G110" s="180"/>
      <c r="H110" s="180"/>
      <c r="I110" s="180"/>
      <c r="J110" s="181">
        <f>J307</f>
        <v>0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7"/>
      <c r="C111" s="178"/>
      <c r="D111" s="179" t="s">
        <v>105</v>
      </c>
      <c r="E111" s="180"/>
      <c r="F111" s="180"/>
      <c r="G111" s="180"/>
      <c r="H111" s="180"/>
      <c r="I111" s="180"/>
      <c r="J111" s="181">
        <f>J310</f>
        <v>0</v>
      </c>
      <c r="K111" s="178"/>
      <c r="L111" s="18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7"/>
      <c r="C112" s="178"/>
      <c r="D112" s="179" t="s">
        <v>106</v>
      </c>
      <c r="E112" s="180"/>
      <c r="F112" s="180"/>
      <c r="G112" s="180"/>
      <c r="H112" s="180"/>
      <c r="I112" s="180"/>
      <c r="J112" s="181">
        <f>J329</f>
        <v>0</v>
      </c>
      <c r="K112" s="178"/>
      <c r="L112" s="18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7"/>
      <c r="C113" s="178"/>
      <c r="D113" s="179" t="s">
        <v>107</v>
      </c>
      <c r="E113" s="180"/>
      <c r="F113" s="180"/>
      <c r="G113" s="180"/>
      <c r="H113" s="180"/>
      <c r="I113" s="180"/>
      <c r="J113" s="181">
        <f>J338</f>
        <v>0</v>
      </c>
      <c r="K113" s="178"/>
      <c r="L113" s="18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1"/>
      <c r="C114" s="172"/>
      <c r="D114" s="173" t="s">
        <v>108</v>
      </c>
      <c r="E114" s="174"/>
      <c r="F114" s="174"/>
      <c r="G114" s="174"/>
      <c r="H114" s="174"/>
      <c r="I114" s="174"/>
      <c r="J114" s="175">
        <f>J347</f>
        <v>0</v>
      </c>
      <c r="K114" s="172"/>
      <c r="L114" s="176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71"/>
      <c r="C115" s="172"/>
      <c r="D115" s="173" t="s">
        <v>109</v>
      </c>
      <c r="E115" s="174"/>
      <c r="F115" s="174"/>
      <c r="G115" s="174"/>
      <c r="H115" s="174"/>
      <c r="I115" s="174"/>
      <c r="J115" s="175">
        <f>J350</f>
        <v>0</v>
      </c>
      <c r="K115" s="172"/>
      <c r="L115" s="176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77"/>
      <c r="C116" s="178"/>
      <c r="D116" s="179" t="s">
        <v>110</v>
      </c>
      <c r="E116" s="180"/>
      <c r="F116" s="180"/>
      <c r="G116" s="180"/>
      <c r="H116" s="180"/>
      <c r="I116" s="180"/>
      <c r="J116" s="181">
        <f>J351</f>
        <v>0</v>
      </c>
      <c r="K116" s="178"/>
      <c r="L116" s="18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7"/>
      <c r="C117" s="178"/>
      <c r="D117" s="179" t="s">
        <v>111</v>
      </c>
      <c r="E117" s="180"/>
      <c r="F117" s="180"/>
      <c r="G117" s="180"/>
      <c r="H117" s="180"/>
      <c r="I117" s="180"/>
      <c r="J117" s="181">
        <f>J353</f>
        <v>0</v>
      </c>
      <c r="K117" s="178"/>
      <c r="L117" s="18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7"/>
      <c r="C118" s="178"/>
      <c r="D118" s="179" t="s">
        <v>112</v>
      </c>
      <c r="E118" s="180"/>
      <c r="F118" s="180"/>
      <c r="G118" s="180"/>
      <c r="H118" s="180"/>
      <c r="I118" s="180"/>
      <c r="J118" s="181">
        <f>J355</f>
        <v>0</v>
      </c>
      <c r="K118" s="178"/>
      <c r="L118" s="18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65"/>
      <c r="C120" s="66"/>
      <c r="D120" s="66"/>
      <c r="E120" s="66"/>
      <c r="F120" s="66"/>
      <c r="G120" s="66"/>
      <c r="H120" s="66"/>
      <c r="I120" s="66"/>
      <c r="J120" s="66"/>
      <c r="K120" s="66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4" s="2" customFormat="1" ht="6.96" customHeight="1">
      <c r="A124" s="37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4.96" customHeight="1">
      <c r="A125" s="37"/>
      <c r="B125" s="38"/>
      <c r="C125" s="22" t="s">
        <v>113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16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9"/>
      <c r="D128" s="39"/>
      <c r="E128" s="75" t="str">
        <f>E7</f>
        <v>Oprava sociálního zařízení m.č.1.19 ve 2.NP</v>
      </c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20</v>
      </c>
      <c r="D130" s="39"/>
      <c r="E130" s="39"/>
      <c r="F130" s="26" t="str">
        <f>F10</f>
        <v>Lipová 18, Brno</v>
      </c>
      <c r="G130" s="39"/>
      <c r="H130" s="39"/>
      <c r="I130" s="31" t="s">
        <v>22</v>
      </c>
      <c r="J130" s="78" t="str">
        <f>IF(J10="","",J10)</f>
        <v>1. 3. 2025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24</v>
      </c>
      <c r="D132" s="39"/>
      <c r="E132" s="39"/>
      <c r="F132" s="26" t="str">
        <f>E13</f>
        <v>MmBrna, OSM, Husova 3, Brno</v>
      </c>
      <c r="G132" s="39"/>
      <c r="H132" s="39"/>
      <c r="I132" s="31" t="s">
        <v>30</v>
      </c>
      <c r="J132" s="35" t="str">
        <f>E19</f>
        <v>Radka Volková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28</v>
      </c>
      <c r="D133" s="39"/>
      <c r="E133" s="39"/>
      <c r="F133" s="26" t="str">
        <f>IF(E16="","",E16)</f>
        <v>Vyplň údaj</v>
      </c>
      <c r="G133" s="39"/>
      <c r="H133" s="39"/>
      <c r="I133" s="31" t="s">
        <v>33</v>
      </c>
      <c r="J133" s="35" t="str">
        <f>E22</f>
        <v>Radka Volková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83"/>
      <c r="B135" s="184"/>
      <c r="C135" s="185" t="s">
        <v>114</v>
      </c>
      <c r="D135" s="186" t="s">
        <v>60</v>
      </c>
      <c r="E135" s="186" t="s">
        <v>56</v>
      </c>
      <c r="F135" s="186" t="s">
        <v>57</v>
      </c>
      <c r="G135" s="186" t="s">
        <v>115</v>
      </c>
      <c r="H135" s="186" t="s">
        <v>116</v>
      </c>
      <c r="I135" s="186" t="s">
        <v>117</v>
      </c>
      <c r="J135" s="187" t="s">
        <v>86</v>
      </c>
      <c r="K135" s="188" t="s">
        <v>118</v>
      </c>
      <c r="L135" s="189"/>
      <c r="M135" s="99" t="s">
        <v>1</v>
      </c>
      <c r="N135" s="100" t="s">
        <v>39</v>
      </c>
      <c r="O135" s="100" t="s">
        <v>119</v>
      </c>
      <c r="P135" s="100" t="s">
        <v>120</v>
      </c>
      <c r="Q135" s="100" t="s">
        <v>121</v>
      </c>
      <c r="R135" s="100" t="s">
        <v>122</v>
      </c>
      <c r="S135" s="100" t="s">
        <v>123</v>
      </c>
      <c r="T135" s="101" t="s">
        <v>124</v>
      </c>
      <c r="U135" s="183"/>
      <c r="V135" s="183"/>
      <c r="W135" s="183"/>
      <c r="X135" s="183"/>
      <c r="Y135" s="183"/>
      <c r="Z135" s="183"/>
      <c r="AA135" s="183"/>
      <c r="AB135" s="183"/>
      <c r="AC135" s="183"/>
      <c r="AD135" s="183"/>
      <c r="AE135" s="183"/>
    </row>
    <row r="136" s="2" customFormat="1" ht="22.8" customHeight="1">
      <c r="A136" s="37"/>
      <c r="B136" s="38"/>
      <c r="C136" s="106" t="s">
        <v>125</v>
      </c>
      <c r="D136" s="39"/>
      <c r="E136" s="39"/>
      <c r="F136" s="39"/>
      <c r="G136" s="39"/>
      <c r="H136" s="39"/>
      <c r="I136" s="39"/>
      <c r="J136" s="190">
        <f>BK136</f>
        <v>0</v>
      </c>
      <c r="K136" s="39"/>
      <c r="L136" s="43"/>
      <c r="M136" s="102"/>
      <c r="N136" s="191"/>
      <c r="O136" s="103"/>
      <c r="P136" s="192">
        <f>P137+P216+P347+P350</f>
        <v>0</v>
      </c>
      <c r="Q136" s="103"/>
      <c r="R136" s="192">
        <f>R137+R216+R347+R350</f>
        <v>6.3357177999999994</v>
      </c>
      <c r="S136" s="103"/>
      <c r="T136" s="193">
        <f>T137+T216+T347+T350</f>
        <v>7.5084600000000004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74</v>
      </c>
      <c r="AU136" s="16" t="s">
        <v>88</v>
      </c>
      <c r="BK136" s="194">
        <f>BK137+BK216+BK347+BK350</f>
        <v>0</v>
      </c>
    </row>
    <row r="137" s="12" customFormat="1" ht="25.92" customHeight="1">
      <c r="A137" s="12"/>
      <c r="B137" s="195"/>
      <c r="C137" s="196"/>
      <c r="D137" s="197" t="s">
        <v>74</v>
      </c>
      <c r="E137" s="198" t="s">
        <v>126</v>
      </c>
      <c r="F137" s="198" t="s">
        <v>127</v>
      </c>
      <c r="G137" s="196"/>
      <c r="H137" s="196"/>
      <c r="I137" s="199"/>
      <c r="J137" s="200">
        <f>BK137</f>
        <v>0</v>
      </c>
      <c r="K137" s="196"/>
      <c r="L137" s="201"/>
      <c r="M137" s="202"/>
      <c r="N137" s="203"/>
      <c r="O137" s="203"/>
      <c r="P137" s="204">
        <f>P138+P162+P208+P214</f>
        <v>0</v>
      </c>
      <c r="Q137" s="203"/>
      <c r="R137" s="204">
        <f>R138+R162+R208+R214</f>
        <v>3.7205283999999996</v>
      </c>
      <c r="S137" s="203"/>
      <c r="T137" s="205">
        <f>T138+T162+T208+T214</f>
        <v>7.2691300000000005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6" t="s">
        <v>80</v>
      </c>
      <c r="AT137" s="207" t="s">
        <v>74</v>
      </c>
      <c r="AU137" s="207" t="s">
        <v>75</v>
      </c>
      <c r="AY137" s="206" t="s">
        <v>128</v>
      </c>
      <c r="BK137" s="208">
        <f>BK138+BK162+BK208+BK214</f>
        <v>0</v>
      </c>
    </row>
    <row r="138" s="12" customFormat="1" ht="22.8" customHeight="1">
      <c r="A138" s="12"/>
      <c r="B138" s="195"/>
      <c r="C138" s="196"/>
      <c r="D138" s="197" t="s">
        <v>74</v>
      </c>
      <c r="E138" s="209" t="s">
        <v>129</v>
      </c>
      <c r="F138" s="209" t="s">
        <v>130</v>
      </c>
      <c r="G138" s="196"/>
      <c r="H138" s="196"/>
      <c r="I138" s="199"/>
      <c r="J138" s="210">
        <f>BK138</f>
        <v>0</v>
      </c>
      <c r="K138" s="196"/>
      <c r="L138" s="201"/>
      <c r="M138" s="202"/>
      <c r="N138" s="203"/>
      <c r="O138" s="203"/>
      <c r="P138" s="204">
        <f>SUM(P139:P161)</f>
        <v>0</v>
      </c>
      <c r="Q138" s="203"/>
      <c r="R138" s="204">
        <f>SUM(R139:R161)</f>
        <v>3.7199741999999998</v>
      </c>
      <c r="S138" s="203"/>
      <c r="T138" s="205">
        <f>SUM(T139:T161)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6" t="s">
        <v>80</v>
      </c>
      <c r="AT138" s="207" t="s">
        <v>74</v>
      </c>
      <c r="AU138" s="207" t="s">
        <v>80</v>
      </c>
      <c r="AY138" s="206" t="s">
        <v>128</v>
      </c>
      <c r="BK138" s="208">
        <f>SUM(BK139:BK161)</f>
        <v>0</v>
      </c>
    </row>
    <row r="139" s="2" customFormat="1" ht="37.8" customHeight="1">
      <c r="A139" s="37"/>
      <c r="B139" s="38"/>
      <c r="C139" s="211" t="s">
        <v>80</v>
      </c>
      <c r="D139" s="211" t="s">
        <v>131</v>
      </c>
      <c r="E139" s="212" t="s">
        <v>132</v>
      </c>
      <c r="F139" s="213" t="s">
        <v>133</v>
      </c>
      <c r="G139" s="214" t="s">
        <v>134</v>
      </c>
      <c r="H139" s="215">
        <v>11.73</v>
      </c>
      <c r="I139" s="216"/>
      <c r="J139" s="217">
        <f>ROUND(I139*H139,2)</f>
        <v>0</v>
      </c>
      <c r="K139" s="218"/>
      <c r="L139" s="43"/>
      <c r="M139" s="219" t="s">
        <v>1</v>
      </c>
      <c r="N139" s="220" t="s">
        <v>40</v>
      </c>
      <c r="O139" s="90"/>
      <c r="P139" s="221">
        <f>O139*H139</f>
        <v>0</v>
      </c>
      <c r="Q139" s="221">
        <v>0.017600000000000001</v>
      </c>
      <c r="R139" s="221">
        <f>Q139*H139</f>
        <v>0.20644800000000002</v>
      </c>
      <c r="S139" s="221">
        <v>0</v>
      </c>
      <c r="T139" s="22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3" t="s">
        <v>135</v>
      </c>
      <c r="AT139" s="223" t="s">
        <v>131</v>
      </c>
      <c r="AU139" s="223" t="s">
        <v>82</v>
      </c>
      <c r="AY139" s="16" t="s">
        <v>128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6" t="s">
        <v>80</v>
      </c>
      <c r="BK139" s="224">
        <f>ROUND(I139*H139,2)</f>
        <v>0</v>
      </c>
      <c r="BL139" s="16" t="s">
        <v>135</v>
      </c>
      <c r="BM139" s="223" t="s">
        <v>136</v>
      </c>
    </row>
    <row r="140" s="13" customFormat="1">
      <c r="A140" s="13"/>
      <c r="B140" s="225"/>
      <c r="C140" s="226"/>
      <c r="D140" s="227" t="s">
        <v>137</v>
      </c>
      <c r="E140" s="228" t="s">
        <v>1</v>
      </c>
      <c r="F140" s="229" t="s">
        <v>138</v>
      </c>
      <c r="G140" s="226"/>
      <c r="H140" s="230">
        <v>5.9500000000000002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137</v>
      </c>
      <c r="AU140" s="236" t="s">
        <v>82</v>
      </c>
      <c r="AV140" s="13" t="s">
        <v>82</v>
      </c>
      <c r="AW140" s="13" t="s">
        <v>32</v>
      </c>
      <c r="AX140" s="13" t="s">
        <v>75</v>
      </c>
      <c r="AY140" s="236" t="s">
        <v>128</v>
      </c>
    </row>
    <row r="141" s="13" customFormat="1">
      <c r="A141" s="13"/>
      <c r="B141" s="225"/>
      <c r="C141" s="226"/>
      <c r="D141" s="227" t="s">
        <v>137</v>
      </c>
      <c r="E141" s="228" t="s">
        <v>1</v>
      </c>
      <c r="F141" s="229" t="s">
        <v>139</v>
      </c>
      <c r="G141" s="226"/>
      <c r="H141" s="230">
        <v>5.7800000000000002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137</v>
      </c>
      <c r="AU141" s="236" t="s">
        <v>82</v>
      </c>
      <c r="AV141" s="13" t="s">
        <v>82</v>
      </c>
      <c r="AW141" s="13" t="s">
        <v>32</v>
      </c>
      <c r="AX141" s="13" t="s">
        <v>75</v>
      </c>
      <c r="AY141" s="236" t="s">
        <v>128</v>
      </c>
    </row>
    <row r="142" s="14" customFormat="1">
      <c r="A142" s="14"/>
      <c r="B142" s="237"/>
      <c r="C142" s="238"/>
      <c r="D142" s="227" t="s">
        <v>137</v>
      </c>
      <c r="E142" s="239" t="s">
        <v>1</v>
      </c>
      <c r="F142" s="240" t="s">
        <v>140</v>
      </c>
      <c r="G142" s="238"/>
      <c r="H142" s="241">
        <v>11.73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137</v>
      </c>
      <c r="AU142" s="247" t="s">
        <v>82</v>
      </c>
      <c r="AV142" s="14" t="s">
        <v>135</v>
      </c>
      <c r="AW142" s="14" t="s">
        <v>32</v>
      </c>
      <c r="AX142" s="14" t="s">
        <v>80</v>
      </c>
      <c r="AY142" s="247" t="s">
        <v>128</v>
      </c>
    </row>
    <row r="143" s="2" customFormat="1" ht="24.15" customHeight="1">
      <c r="A143" s="37"/>
      <c r="B143" s="38"/>
      <c r="C143" s="211" t="s">
        <v>82</v>
      </c>
      <c r="D143" s="211" t="s">
        <v>131</v>
      </c>
      <c r="E143" s="212" t="s">
        <v>141</v>
      </c>
      <c r="F143" s="213" t="s">
        <v>142</v>
      </c>
      <c r="G143" s="214" t="s">
        <v>134</v>
      </c>
      <c r="H143" s="215">
        <v>40.770000000000003</v>
      </c>
      <c r="I143" s="216"/>
      <c r="J143" s="217">
        <f>ROUND(I143*H143,2)</f>
        <v>0</v>
      </c>
      <c r="K143" s="218"/>
      <c r="L143" s="43"/>
      <c r="M143" s="219" t="s">
        <v>1</v>
      </c>
      <c r="N143" s="220" t="s">
        <v>40</v>
      </c>
      <c r="O143" s="90"/>
      <c r="P143" s="221">
        <f>O143*H143</f>
        <v>0</v>
      </c>
      <c r="Q143" s="221">
        <v>0.00025999999999999998</v>
      </c>
      <c r="R143" s="221">
        <f>Q143*H143</f>
        <v>0.010600200000000001</v>
      </c>
      <c r="S143" s="221">
        <v>0</v>
      </c>
      <c r="T143" s="22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3" t="s">
        <v>135</v>
      </c>
      <c r="AT143" s="223" t="s">
        <v>131</v>
      </c>
      <c r="AU143" s="223" t="s">
        <v>82</v>
      </c>
      <c r="AY143" s="16" t="s">
        <v>128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6" t="s">
        <v>80</v>
      </c>
      <c r="BK143" s="224">
        <f>ROUND(I143*H143,2)</f>
        <v>0</v>
      </c>
      <c r="BL143" s="16" t="s">
        <v>135</v>
      </c>
      <c r="BM143" s="223" t="s">
        <v>143</v>
      </c>
    </row>
    <row r="144" s="2" customFormat="1" ht="21.75" customHeight="1">
      <c r="A144" s="37"/>
      <c r="B144" s="38"/>
      <c r="C144" s="211" t="s">
        <v>144</v>
      </c>
      <c r="D144" s="211" t="s">
        <v>131</v>
      </c>
      <c r="E144" s="212" t="s">
        <v>145</v>
      </c>
      <c r="F144" s="213" t="s">
        <v>146</v>
      </c>
      <c r="G144" s="214" t="s">
        <v>134</v>
      </c>
      <c r="H144" s="215">
        <v>4.9500000000000002</v>
      </c>
      <c r="I144" s="216"/>
      <c r="J144" s="217">
        <f>ROUND(I144*H144,2)</f>
        <v>0</v>
      </c>
      <c r="K144" s="218"/>
      <c r="L144" s="43"/>
      <c r="M144" s="219" t="s">
        <v>1</v>
      </c>
      <c r="N144" s="220" t="s">
        <v>40</v>
      </c>
      <c r="O144" s="90"/>
      <c r="P144" s="221">
        <f>O144*H144</f>
        <v>0</v>
      </c>
      <c r="Q144" s="221">
        <v>0.056000000000000001</v>
      </c>
      <c r="R144" s="221">
        <f>Q144*H144</f>
        <v>0.2772</v>
      </c>
      <c r="S144" s="221">
        <v>0</v>
      </c>
      <c r="T144" s="22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3" t="s">
        <v>135</v>
      </c>
      <c r="AT144" s="223" t="s">
        <v>131</v>
      </c>
      <c r="AU144" s="223" t="s">
        <v>82</v>
      </c>
      <c r="AY144" s="16" t="s">
        <v>128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6" t="s">
        <v>80</v>
      </c>
      <c r="BK144" s="224">
        <f>ROUND(I144*H144,2)</f>
        <v>0</v>
      </c>
      <c r="BL144" s="16" t="s">
        <v>135</v>
      </c>
      <c r="BM144" s="223" t="s">
        <v>147</v>
      </c>
    </row>
    <row r="145" s="13" customFormat="1">
      <c r="A145" s="13"/>
      <c r="B145" s="225"/>
      <c r="C145" s="226"/>
      <c r="D145" s="227" t="s">
        <v>137</v>
      </c>
      <c r="E145" s="228" t="s">
        <v>1</v>
      </c>
      <c r="F145" s="229" t="s">
        <v>148</v>
      </c>
      <c r="G145" s="226"/>
      <c r="H145" s="230">
        <v>4.9500000000000002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137</v>
      </c>
      <c r="AU145" s="236" t="s">
        <v>82</v>
      </c>
      <c r="AV145" s="13" t="s">
        <v>82</v>
      </c>
      <c r="AW145" s="13" t="s">
        <v>32</v>
      </c>
      <c r="AX145" s="13" t="s">
        <v>80</v>
      </c>
      <c r="AY145" s="236" t="s">
        <v>128</v>
      </c>
    </row>
    <row r="146" s="2" customFormat="1" ht="24.15" customHeight="1">
      <c r="A146" s="37"/>
      <c r="B146" s="38"/>
      <c r="C146" s="211" t="s">
        <v>135</v>
      </c>
      <c r="D146" s="211" t="s">
        <v>131</v>
      </c>
      <c r="E146" s="212" t="s">
        <v>149</v>
      </c>
      <c r="F146" s="213" t="s">
        <v>150</v>
      </c>
      <c r="G146" s="214" t="s">
        <v>134</v>
      </c>
      <c r="H146" s="215">
        <v>40.770000000000003</v>
      </c>
      <c r="I146" s="216"/>
      <c r="J146" s="217">
        <f>ROUND(I146*H146,2)</f>
        <v>0</v>
      </c>
      <c r="K146" s="218"/>
      <c r="L146" s="43"/>
      <c r="M146" s="219" t="s">
        <v>1</v>
      </c>
      <c r="N146" s="220" t="s">
        <v>40</v>
      </c>
      <c r="O146" s="90"/>
      <c r="P146" s="221">
        <f>O146*H146</f>
        <v>0</v>
      </c>
      <c r="Q146" s="221">
        <v>0.015400000000000001</v>
      </c>
      <c r="R146" s="221">
        <f>Q146*H146</f>
        <v>0.62785800000000003</v>
      </c>
      <c r="S146" s="221">
        <v>0</v>
      </c>
      <c r="T146" s="22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3" t="s">
        <v>135</v>
      </c>
      <c r="AT146" s="223" t="s">
        <v>131</v>
      </c>
      <c r="AU146" s="223" t="s">
        <v>82</v>
      </c>
      <c r="AY146" s="16" t="s">
        <v>128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6" t="s">
        <v>80</v>
      </c>
      <c r="BK146" s="224">
        <f>ROUND(I146*H146,2)</f>
        <v>0</v>
      </c>
      <c r="BL146" s="16" t="s">
        <v>135</v>
      </c>
      <c r="BM146" s="223" t="s">
        <v>151</v>
      </c>
    </row>
    <row r="147" s="2" customFormat="1" ht="24.15" customHeight="1">
      <c r="A147" s="37"/>
      <c r="B147" s="38"/>
      <c r="C147" s="211" t="s">
        <v>152</v>
      </c>
      <c r="D147" s="211" t="s">
        <v>131</v>
      </c>
      <c r="E147" s="212" t="s">
        <v>153</v>
      </c>
      <c r="F147" s="213" t="s">
        <v>154</v>
      </c>
      <c r="G147" s="214" t="s">
        <v>134</v>
      </c>
      <c r="H147" s="215">
        <v>40.770000000000003</v>
      </c>
      <c r="I147" s="216"/>
      <c r="J147" s="217">
        <f>ROUND(I147*H147,2)</f>
        <v>0</v>
      </c>
      <c r="K147" s="218"/>
      <c r="L147" s="43"/>
      <c r="M147" s="219" t="s">
        <v>1</v>
      </c>
      <c r="N147" s="220" t="s">
        <v>40</v>
      </c>
      <c r="O147" s="90"/>
      <c r="P147" s="221">
        <f>O147*H147</f>
        <v>0</v>
      </c>
      <c r="Q147" s="221">
        <v>0.0079000000000000008</v>
      </c>
      <c r="R147" s="221">
        <f>Q147*H147</f>
        <v>0.32208300000000006</v>
      </c>
      <c r="S147" s="221">
        <v>0</v>
      </c>
      <c r="T147" s="22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3" t="s">
        <v>135</v>
      </c>
      <c r="AT147" s="223" t="s">
        <v>131</v>
      </c>
      <c r="AU147" s="223" t="s">
        <v>82</v>
      </c>
      <c r="AY147" s="16" t="s">
        <v>128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6" t="s">
        <v>80</v>
      </c>
      <c r="BK147" s="224">
        <f>ROUND(I147*H147,2)</f>
        <v>0</v>
      </c>
      <c r="BL147" s="16" t="s">
        <v>135</v>
      </c>
      <c r="BM147" s="223" t="s">
        <v>155</v>
      </c>
    </row>
    <row r="148" s="2" customFormat="1" ht="37.8" customHeight="1">
      <c r="A148" s="37"/>
      <c r="B148" s="38"/>
      <c r="C148" s="211" t="s">
        <v>129</v>
      </c>
      <c r="D148" s="211" t="s">
        <v>131</v>
      </c>
      <c r="E148" s="212" t="s">
        <v>156</v>
      </c>
      <c r="F148" s="213" t="s">
        <v>157</v>
      </c>
      <c r="G148" s="214" t="s">
        <v>134</v>
      </c>
      <c r="H148" s="215">
        <v>42.200000000000003</v>
      </c>
      <c r="I148" s="216"/>
      <c r="J148" s="217">
        <f>ROUND(I148*H148,2)</f>
        <v>0</v>
      </c>
      <c r="K148" s="218"/>
      <c r="L148" s="43"/>
      <c r="M148" s="219" t="s">
        <v>1</v>
      </c>
      <c r="N148" s="220" t="s">
        <v>40</v>
      </c>
      <c r="O148" s="90"/>
      <c r="P148" s="221">
        <f>O148*H148</f>
        <v>0</v>
      </c>
      <c r="Q148" s="221">
        <v>0.017600000000000001</v>
      </c>
      <c r="R148" s="221">
        <f>Q148*H148</f>
        <v>0.74272000000000005</v>
      </c>
      <c r="S148" s="221">
        <v>0</v>
      </c>
      <c r="T148" s="22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3" t="s">
        <v>135</v>
      </c>
      <c r="AT148" s="223" t="s">
        <v>131</v>
      </c>
      <c r="AU148" s="223" t="s">
        <v>82</v>
      </c>
      <c r="AY148" s="16" t="s">
        <v>128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6" t="s">
        <v>80</v>
      </c>
      <c r="BK148" s="224">
        <f>ROUND(I148*H148,2)</f>
        <v>0</v>
      </c>
      <c r="BL148" s="16" t="s">
        <v>135</v>
      </c>
      <c r="BM148" s="223" t="s">
        <v>158</v>
      </c>
    </row>
    <row r="149" s="13" customFormat="1">
      <c r="A149" s="13"/>
      <c r="B149" s="225"/>
      <c r="C149" s="226"/>
      <c r="D149" s="227" t="s">
        <v>137</v>
      </c>
      <c r="E149" s="228" t="s">
        <v>1</v>
      </c>
      <c r="F149" s="229" t="s">
        <v>159</v>
      </c>
      <c r="G149" s="226"/>
      <c r="H149" s="230">
        <v>27.379999999999999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137</v>
      </c>
      <c r="AU149" s="236" t="s">
        <v>82</v>
      </c>
      <c r="AV149" s="13" t="s">
        <v>82</v>
      </c>
      <c r="AW149" s="13" t="s">
        <v>32</v>
      </c>
      <c r="AX149" s="13" t="s">
        <v>75</v>
      </c>
      <c r="AY149" s="236" t="s">
        <v>128</v>
      </c>
    </row>
    <row r="150" s="13" customFormat="1">
      <c r="A150" s="13"/>
      <c r="B150" s="225"/>
      <c r="C150" s="226"/>
      <c r="D150" s="227" t="s">
        <v>137</v>
      </c>
      <c r="E150" s="228" t="s">
        <v>1</v>
      </c>
      <c r="F150" s="229" t="s">
        <v>160</v>
      </c>
      <c r="G150" s="226"/>
      <c r="H150" s="230">
        <v>14.82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137</v>
      </c>
      <c r="AU150" s="236" t="s">
        <v>82</v>
      </c>
      <c r="AV150" s="13" t="s">
        <v>82</v>
      </c>
      <c r="AW150" s="13" t="s">
        <v>32</v>
      </c>
      <c r="AX150" s="13" t="s">
        <v>75</v>
      </c>
      <c r="AY150" s="236" t="s">
        <v>128</v>
      </c>
    </row>
    <row r="151" s="14" customFormat="1">
      <c r="A151" s="14"/>
      <c r="B151" s="237"/>
      <c r="C151" s="238"/>
      <c r="D151" s="227" t="s">
        <v>137</v>
      </c>
      <c r="E151" s="239" t="s">
        <v>1</v>
      </c>
      <c r="F151" s="240" t="s">
        <v>140</v>
      </c>
      <c r="G151" s="238"/>
      <c r="H151" s="241">
        <v>42.200000000000003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137</v>
      </c>
      <c r="AU151" s="247" t="s">
        <v>82</v>
      </c>
      <c r="AV151" s="14" t="s">
        <v>135</v>
      </c>
      <c r="AW151" s="14" t="s">
        <v>32</v>
      </c>
      <c r="AX151" s="14" t="s">
        <v>80</v>
      </c>
      <c r="AY151" s="247" t="s">
        <v>128</v>
      </c>
    </row>
    <row r="152" s="2" customFormat="1" ht="21.75" customHeight="1">
      <c r="A152" s="37"/>
      <c r="B152" s="38"/>
      <c r="C152" s="211" t="s">
        <v>161</v>
      </c>
      <c r="D152" s="211" t="s">
        <v>131</v>
      </c>
      <c r="E152" s="212" t="s">
        <v>162</v>
      </c>
      <c r="F152" s="213" t="s">
        <v>163</v>
      </c>
      <c r="G152" s="214" t="s">
        <v>164</v>
      </c>
      <c r="H152" s="215">
        <v>1</v>
      </c>
      <c r="I152" s="216"/>
      <c r="J152" s="217">
        <f>ROUND(I152*H152,2)</f>
        <v>0</v>
      </c>
      <c r="K152" s="218"/>
      <c r="L152" s="43"/>
      <c r="M152" s="219" t="s">
        <v>1</v>
      </c>
      <c r="N152" s="220" t="s">
        <v>40</v>
      </c>
      <c r="O152" s="90"/>
      <c r="P152" s="221">
        <f>O152*H152</f>
        <v>0</v>
      </c>
      <c r="Q152" s="221">
        <v>0.0079000000000000008</v>
      </c>
      <c r="R152" s="221">
        <f>Q152*H152</f>
        <v>0.0079000000000000008</v>
      </c>
      <c r="S152" s="221">
        <v>0</v>
      </c>
      <c r="T152" s="222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3" t="s">
        <v>135</v>
      </c>
      <c r="AT152" s="223" t="s">
        <v>131</v>
      </c>
      <c r="AU152" s="223" t="s">
        <v>82</v>
      </c>
      <c r="AY152" s="16" t="s">
        <v>128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6" t="s">
        <v>80</v>
      </c>
      <c r="BK152" s="224">
        <f>ROUND(I152*H152,2)</f>
        <v>0</v>
      </c>
      <c r="BL152" s="16" t="s">
        <v>135</v>
      </c>
      <c r="BM152" s="223" t="s">
        <v>165</v>
      </c>
    </row>
    <row r="153" s="2" customFormat="1" ht="16.5" customHeight="1">
      <c r="A153" s="37"/>
      <c r="B153" s="38"/>
      <c r="C153" s="211" t="s">
        <v>166</v>
      </c>
      <c r="D153" s="211" t="s">
        <v>131</v>
      </c>
      <c r="E153" s="212" t="s">
        <v>167</v>
      </c>
      <c r="F153" s="213" t="s">
        <v>168</v>
      </c>
      <c r="G153" s="214" t="s">
        <v>169</v>
      </c>
      <c r="H153" s="215">
        <v>3.25</v>
      </c>
      <c r="I153" s="216"/>
      <c r="J153" s="217">
        <f>ROUND(I153*H153,2)</f>
        <v>0</v>
      </c>
      <c r="K153" s="218"/>
      <c r="L153" s="43"/>
      <c r="M153" s="219" t="s">
        <v>1</v>
      </c>
      <c r="N153" s="220" t="s">
        <v>40</v>
      </c>
      <c r="O153" s="90"/>
      <c r="P153" s="221">
        <f>O153*H153</f>
        <v>0</v>
      </c>
      <c r="Q153" s="221">
        <v>0.0079000000000000008</v>
      </c>
      <c r="R153" s="221">
        <f>Q153*H153</f>
        <v>0.025675000000000003</v>
      </c>
      <c r="S153" s="221">
        <v>0</v>
      </c>
      <c r="T153" s="22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3" t="s">
        <v>135</v>
      </c>
      <c r="AT153" s="223" t="s">
        <v>131</v>
      </c>
      <c r="AU153" s="223" t="s">
        <v>82</v>
      </c>
      <c r="AY153" s="16" t="s">
        <v>128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6" t="s">
        <v>80</v>
      </c>
      <c r="BK153" s="224">
        <f>ROUND(I153*H153,2)</f>
        <v>0</v>
      </c>
      <c r="BL153" s="16" t="s">
        <v>135</v>
      </c>
      <c r="BM153" s="223" t="s">
        <v>170</v>
      </c>
    </row>
    <row r="154" s="13" customFormat="1">
      <c r="A154" s="13"/>
      <c r="B154" s="225"/>
      <c r="C154" s="226"/>
      <c r="D154" s="227" t="s">
        <v>137</v>
      </c>
      <c r="E154" s="228" t="s">
        <v>1</v>
      </c>
      <c r="F154" s="229" t="s">
        <v>171</v>
      </c>
      <c r="G154" s="226"/>
      <c r="H154" s="230">
        <v>3.25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137</v>
      </c>
      <c r="AU154" s="236" t="s">
        <v>82</v>
      </c>
      <c r="AV154" s="13" t="s">
        <v>82</v>
      </c>
      <c r="AW154" s="13" t="s">
        <v>32</v>
      </c>
      <c r="AX154" s="13" t="s">
        <v>80</v>
      </c>
      <c r="AY154" s="236" t="s">
        <v>128</v>
      </c>
    </row>
    <row r="155" s="2" customFormat="1" ht="21.75" customHeight="1">
      <c r="A155" s="37"/>
      <c r="B155" s="38"/>
      <c r="C155" s="211" t="s">
        <v>172</v>
      </c>
      <c r="D155" s="211" t="s">
        <v>131</v>
      </c>
      <c r="E155" s="212" t="s">
        <v>173</v>
      </c>
      <c r="F155" s="213" t="s">
        <v>174</v>
      </c>
      <c r="G155" s="214" t="s">
        <v>134</v>
      </c>
      <c r="H155" s="215">
        <v>11.73</v>
      </c>
      <c r="I155" s="216"/>
      <c r="J155" s="217">
        <f>ROUND(I155*H155,2)</f>
        <v>0</v>
      </c>
      <c r="K155" s="218"/>
      <c r="L155" s="43"/>
      <c r="M155" s="219" t="s">
        <v>1</v>
      </c>
      <c r="N155" s="220" t="s">
        <v>40</v>
      </c>
      <c r="O155" s="90"/>
      <c r="P155" s="221">
        <f>O155*H155</f>
        <v>0</v>
      </c>
      <c r="Q155" s="221">
        <v>0.11</v>
      </c>
      <c r="R155" s="221">
        <f>Q155*H155</f>
        <v>1.2903</v>
      </c>
      <c r="S155" s="221">
        <v>0</v>
      </c>
      <c r="T155" s="22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3" t="s">
        <v>135</v>
      </c>
      <c r="AT155" s="223" t="s">
        <v>131</v>
      </c>
      <c r="AU155" s="223" t="s">
        <v>82</v>
      </c>
      <c r="AY155" s="16" t="s">
        <v>128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6" t="s">
        <v>80</v>
      </c>
      <c r="BK155" s="224">
        <f>ROUND(I155*H155,2)</f>
        <v>0</v>
      </c>
      <c r="BL155" s="16" t="s">
        <v>135</v>
      </c>
      <c r="BM155" s="223" t="s">
        <v>175</v>
      </c>
    </row>
    <row r="156" s="2" customFormat="1" ht="21.75" customHeight="1">
      <c r="A156" s="37"/>
      <c r="B156" s="38"/>
      <c r="C156" s="211" t="s">
        <v>176</v>
      </c>
      <c r="D156" s="211" t="s">
        <v>131</v>
      </c>
      <c r="E156" s="212" t="s">
        <v>177</v>
      </c>
      <c r="F156" s="213" t="s">
        <v>178</v>
      </c>
      <c r="G156" s="214" t="s">
        <v>179</v>
      </c>
      <c r="H156" s="215">
        <v>3</v>
      </c>
      <c r="I156" s="216"/>
      <c r="J156" s="217">
        <f>ROUND(I156*H156,2)</f>
        <v>0</v>
      </c>
      <c r="K156" s="218"/>
      <c r="L156" s="43"/>
      <c r="M156" s="219" t="s">
        <v>1</v>
      </c>
      <c r="N156" s="220" t="s">
        <v>40</v>
      </c>
      <c r="O156" s="90"/>
      <c r="P156" s="221">
        <f>O156*H156</f>
        <v>0</v>
      </c>
      <c r="Q156" s="221">
        <v>0.056439999999999997</v>
      </c>
      <c r="R156" s="221">
        <f>Q156*H156</f>
        <v>0.16932</v>
      </c>
      <c r="S156" s="221">
        <v>0</v>
      </c>
      <c r="T156" s="22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3" t="s">
        <v>135</v>
      </c>
      <c r="AT156" s="223" t="s">
        <v>131</v>
      </c>
      <c r="AU156" s="223" t="s">
        <v>82</v>
      </c>
      <c r="AY156" s="16" t="s">
        <v>128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6" t="s">
        <v>80</v>
      </c>
      <c r="BK156" s="224">
        <f>ROUND(I156*H156,2)</f>
        <v>0</v>
      </c>
      <c r="BL156" s="16" t="s">
        <v>135</v>
      </c>
      <c r="BM156" s="223" t="s">
        <v>180</v>
      </c>
    </row>
    <row r="157" s="2" customFormat="1" ht="21.75" customHeight="1">
      <c r="A157" s="37"/>
      <c r="B157" s="38"/>
      <c r="C157" s="248" t="s">
        <v>181</v>
      </c>
      <c r="D157" s="248" t="s">
        <v>182</v>
      </c>
      <c r="E157" s="249" t="s">
        <v>183</v>
      </c>
      <c r="F157" s="250" t="s">
        <v>184</v>
      </c>
      <c r="G157" s="251" t="s">
        <v>179</v>
      </c>
      <c r="H157" s="252">
        <v>3</v>
      </c>
      <c r="I157" s="253"/>
      <c r="J157" s="254">
        <f>ROUND(I157*H157,2)</f>
        <v>0</v>
      </c>
      <c r="K157" s="255"/>
      <c r="L157" s="256"/>
      <c r="M157" s="257" t="s">
        <v>1</v>
      </c>
      <c r="N157" s="258" t="s">
        <v>40</v>
      </c>
      <c r="O157" s="90"/>
      <c r="P157" s="221">
        <f>O157*H157</f>
        <v>0</v>
      </c>
      <c r="Q157" s="221">
        <v>0.01201</v>
      </c>
      <c r="R157" s="221">
        <f>Q157*H157</f>
        <v>0.03603</v>
      </c>
      <c r="S157" s="221">
        <v>0</v>
      </c>
      <c r="T157" s="22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3" t="s">
        <v>166</v>
      </c>
      <c r="AT157" s="223" t="s">
        <v>182</v>
      </c>
      <c r="AU157" s="223" t="s">
        <v>82</v>
      </c>
      <c r="AY157" s="16" t="s">
        <v>128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6" t="s">
        <v>80</v>
      </c>
      <c r="BK157" s="224">
        <f>ROUND(I157*H157,2)</f>
        <v>0</v>
      </c>
      <c r="BL157" s="16" t="s">
        <v>135</v>
      </c>
      <c r="BM157" s="223" t="s">
        <v>185</v>
      </c>
    </row>
    <row r="158" s="2" customFormat="1" ht="16.5" customHeight="1">
      <c r="A158" s="37"/>
      <c r="B158" s="38"/>
      <c r="C158" s="211" t="s">
        <v>8</v>
      </c>
      <c r="D158" s="211" t="s">
        <v>131</v>
      </c>
      <c r="E158" s="212" t="s">
        <v>186</v>
      </c>
      <c r="F158" s="213" t="s">
        <v>187</v>
      </c>
      <c r="G158" s="214" t="s">
        <v>164</v>
      </c>
      <c r="H158" s="215">
        <v>3</v>
      </c>
      <c r="I158" s="216"/>
      <c r="J158" s="217">
        <f>ROUND(I158*H158,2)</f>
        <v>0</v>
      </c>
      <c r="K158" s="218"/>
      <c r="L158" s="43"/>
      <c r="M158" s="219" t="s">
        <v>1</v>
      </c>
      <c r="N158" s="220" t="s">
        <v>40</v>
      </c>
      <c r="O158" s="90"/>
      <c r="P158" s="221">
        <f>O158*H158</f>
        <v>0</v>
      </c>
      <c r="Q158" s="221">
        <v>0.00048000000000000001</v>
      </c>
      <c r="R158" s="221">
        <f>Q158*H158</f>
        <v>0.0014400000000000001</v>
      </c>
      <c r="S158" s="221">
        <v>0</v>
      </c>
      <c r="T158" s="22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3" t="s">
        <v>135</v>
      </c>
      <c r="AT158" s="223" t="s">
        <v>131</v>
      </c>
      <c r="AU158" s="223" t="s">
        <v>82</v>
      </c>
      <c r="AY158" s="16" t="s">
        <v>128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6" t="s">
        <v>80</v>
      </c>
      <c r="BK158" s="224">
        <f>ROUND(I158*H158,2)</f>
        <v>0</v>
      </c>
      <c r="BL158" s="16" t="s">
        <v>135</v>
      </c>
      <c r="BM158" s="223" t="s">
        <v>188</v>
      </c>
    </row>
    <row r="159" s="13" customFormat="1">
      <c r="A159" s="13"/>
      <c r="B159" s="225"/>
      <c r="C159" s="226"/>
      <c r="D159" s="227" t="s">
        <v>137</v>
      </c>
      <c r="E159" s="228" t="s">
        <v>1</v>
      </c>
      <c r="F159" s="229" t="s">
        <v>189</v>
      </c>
      <c r="G159" s="226"/>
      <c r="H159" s="230">
        <v>3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137</v>
      </c>
      <c r="AU159" s="236" t="s">
        <v>82</v>
      </c>
      <c r="AV159" s="13" t="s">
        <v>82</v>
      </c>
      <c r="AW159" s="13" t="s">
        <v>32</v>
      </c>
      <c r="AX159" s="13" t="s">
        <v>80</v>
      </c>
      <c r="AY159" s="236" t="s">
        <v>128</v>
      </c>
    </row>
    <row r="160" s="2" customFormat="1" ht="16.5" customHeight="1">
      <c r="A160" s="37"/>
      <c r="B160" s="38"/>
      <c r="C160" s="211" t="s">
        <v>190</v>
      </c>
      <c r="D160" s="211" t="s">
        <v>131</v>
      </c>
      <c r="E160" s="212" t="s">
        <v>191</v>
      </c>
      <c r="F160" s="213" t="s">
        <v>192</v>
      </c>
      <c r="G160" s="214" t="s">
        <v>193</v>
      </c>
      <c r="H160" s="215">
        <v>5</v>
      </c>
      <c r="I160" s="216"/>
      <c r="J160" s="217">
        <f>ROUND(I160*H160,2)</f>
        <v>0</v>
      </c>
      <c r="K160" s="218"/>
      <c r="L160" s="43"/>
      <c r="M160" s="219" t="s">
        <v>1</v>
      </c>
      <c r="N160" s="220" t="s">
        <v>40</v>
      </c>
      <c r="O160" s="90"/>
      <c r="P160" s="221">
        <f>O160*H160</f>
        <v>0</v>
      </c>
      <c r="Q160" s="221">
        <v>0.00048000000000000001</v>
      </c>
      <c r="R160" s="221">
        <f>Q160*H160</f>
        <v>0.0024000000000000002</v>
      </c>
      <c r="S160" s="221">
        <v>0</v>
      </c>
      <c r="T160" s="22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3" t="s">
        <v>135</v>
      </c>
      <c r="AT160" s="223" t="s">
        <v>131</v>
      </c>
      <c r="AU160" s="223" t="s">
        <v>82</v>
      </c>
      <c r="AY160" s="16" t="s">
        <v>128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6" t="s">
        <v>80</v>
      </c>
      <c r="BK160" s="224">
        <f>ROUND(I160*H160,2)</f>
        <v>0</v>
      </c>
      <c r="BL160" s="16" t="s">
        <v>135</v>
      </c>
      <c r="BM160" s="223" t="s">
        <v>194</v>
      </c>
    </row>
    <row r="161" s="13" customFormat="1">
      <c r="A161" s="13"/>
      <c r="B161" s="225"/>
      <c r="C161" s="226"/>
      <c r="D161" s="227" t="s">
        <v>137</v>
      </c>
      <c r="E161" s="228" t="s">
        <v>1</v>
      </c>
      <c r="F161" s="229" t="s">
        <v>152</v>
      </c>
      <c r="G161" s="226"/>
      <c r="H161" s="230">
        <v>5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137</v>
      </c>
      <c r="AU161" s="236" t="s">
        <v>82</v>
      </c>
      <c r="AV161" s="13" t="s">
        <v>82</v>
      </c>
      <c r="AW161" s="13" t="s">
        <v>32</v>
      </c>
      <c r="AX161" s="13" t="s">
        <v>80</v>
      </c>
      <c r="AY161" s="236" t="s">
        <v>128</v>
      </c>
    </row>
    <row r="162" s="12" customFormat="1" ht="22.8" customHeight="1">
      <c r="A162" s="12"/>
      <c r="B162" s="195"/>
      <c r="C162" s="196"/>
      <c r="D162" s="197" t="s">
        <v>74</v>
      </c>
      <c r="E162" s="209" t="s">
        <v>172</v>
      </c>
      <c r="F162" s="209" t="s">
        <v>195</v>
      </c>
      <c r="G162" s="196"/>
      <c r="H162" s="196"/>
      <c r="I162" s="199"/>
      <c r="J162" s="210">
        <f>BK162</f>
        <v>0</v>
      </c>
      <c r="K162" s="196"/>
      <c r="L162" s="201"/>
      <c r="M162" s="202"/>
      <c r="N162" s="203"/>
      <c r="O162" s="203"/>
      <c r="P162" s="204">
        <f>SUM(P163:P207)</f>
        <v>0</v>
      </c>
      <c r="Q162" s="203"/>
      <c r="R162" s="204">
        <f>SUM(R163:R207)</f>
        <v>0.00055420000000000003</v>
      </c>
      <c r="S162" s="203"/>
      <c r="T162" s="205">
        <f>SUM(T163:T207)</f>
        <v>7.2691300000000005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6" t="s">
        <v>80</v>
      </c>
      <c r="AT162" s="207" t="s">
        <v>74</v>
      </c>
      <c r="AU162" s="207" t="s">
        <v>80</v>
      </c>
      <c r="AY162" s="206" t="s">
        <v>128</v>
      </c>
      <c r="BK162" s="208">
        <f>SUM(BK163:BK207)</f>
        <v>0</v>
      </c>
    </row>
    <row r="163" s="2" customFormat="1" ht="37.8" customHeight="1">
      <c r="A163" s="37"/>
      <c r="B163" s="38"/>
      <c r="C163" s="211" t="s">
        <v>196</v>
      </c>
      <c r="D163" s="211" t="s">
        <v>131</v>
      </c>
      <c r="E163" s="212" t="s">
        <v>197</v>
      </c>
      <c r="F163" s="213" t="s">
        <v>198</v>
      </c>
      <c r="G163" s="214" t="s">
        <v>134</v>
      </c>
      <c r="H163" s="215">
        <v>11.73</v>
      </c>
      <c r="I163" s="216"/>
      <c r="J163" s="217">
        <f>ROUND(I163*H163,2)</f>
        <v>0</v>
      </c>
      <c r="K163" s="218"/>
      <c r="L163" s="43"/>
      <c r="M163" s="219" t="s">
        <v>1</v>
      </c>
      <c r="N163" s="220" t="s">
        <v>40</v>
      </c>
      <c r="O163" s="90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3" t="s">
        <v>135</v>
      </c>
      <c r="AT163" s="223" t="s">
        <v>131</v>
      </c>
      <c r="AU163" s="223" t="s">
        <v>82</v>
      </c>
      <c r="AY163" s="16" t="s">
        <v>128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6" t="s">
        <v>80</v>
      </c>
      <c r="BK163" s="224">
        <f>ROUND(I163*H163,2)</f>
        <v>0</v>
      </c>
      <c r="BL163" s="16" t="s">
        <v>135</v>
      </c>
      <c r="BM163" s="223" t="s">
        <v>199</v>
      </c>
    </row>
    <row r="164" s="2" customFormat="1" ht="24.15" customHeight="1">
      <c r="A164" s="37"/>
      <c r="B164" s="38"/>
      <c r="C164" s="211" t="s">
        <v>200</v>
      </c>
      <c r="D164" s="211" t="s">
        <v>131</v>
      </c>
      <c r="E164" s="212" t="s">
        <v>201</v>
      </c>
      <c r="F164" s="213" t="s">
        <v>202</v>
      </c>
      <c r="G164" s="214" t="s">
        <v>134</v>
      </c>
      <c r="H164" s="215">
        <v>11.73</v>
      </c>
      <c r="I164" s="216"/>
      <c r="J164" s="217">
        <f>ROUND(I164*H164,2)</f>
        <v>0</v>
      </c>
      <c r="K164" s="218"/>
      <c r="L164" s="43"/>
      <c r="M164" s="219" t="s">
        <v>1</v>
      </c>
      <c r="N164" s="220" t="s">
        <v>40</v>
      </c>
      <c r="O164" s="90"/>
      <c r="P164" s="221">
        <f>O164*H164</f>
        <v>0</v>
      </c>
      <c r="Q164" s="221">
        <v>4.0000000000000003E-05</v>
      </c>
      <c r="R164" s="221">
        <f>Q164*H164</f>
        <v>0.00046920000000000007</v>
      </c>
      <c r="S164" s="221">
        <v>0</v>
      </c>
      <c r="T164" s="22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3" t="s">
        <v>135</v>
      </c>
      <c r="AT164" s="223" t="s">
        <v>131</v>
      </c>
      <c r="AU164" s="223" t="s">
        <v>82</v>
      </c>
      <c r="AY164" s="16" t="s">
        <v>128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6" t="s">
        <v>80</v>
      </c>
      <c r="BK164" s="224">
        <f>ROUND(I164*H164,2)</f>
        <v>0</v>
      </c>
      <c r="BL164" s="16" t="s">
        <v>135</v>
      </c>
      <c r="BM164" s="223" t="s">
        <v>203</v>
      </c>
    </row>
    <row r="165" s="13" customFormat="1">
      <c r="A165" s="13"/>
      <c r="B165" s="225"/>
      <c r="C165" s="226"/>
      <c r="D165" s="227" t="s">
        <v>137</v>
      </c>
      <c r="E165" s="228" t="s">
        <v>1</v>
      </c>
      <c r="F165" s="229" t="s">
        <v>204</v>
      </c>
      <c r="G165" s="226"/>
      <c r="H165" s="230">
        <v>11.73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137</v>
      </c>
      <c r="AU165" s="236" t="s">
        <v>82</v>
      </c>
      <c r="AV165" s="13" t="s">
        <v>82</v>
      </c>
      <c r="AW165" s="13" t="s">
        <v>32</v>
      </c>
      <c r="AX165" s="13" t="s">
        <v>80</v>
      </c>
      <c r="AY165" s="236" t="s">
        <v>128</v>
      </c>
    </row>
    <row r="166" s="2" customFormat="1" ht="16.5" customHeight="1">
      <c r="A166" s="37"/>
      <c r="B166" s="38"/>
      <c r="C166" s="211" t="s">
        <v>205</v>
      </c>
      <c r="D166" s="211" t="s">
        <v>131</v>
      </c>
      <c r="E166" s="212" t="s">
        <v>206</v>
      </c>
      <c r="F166" s="213" t="s">
        <v>207</v>
      </c>
      <c r="G166" s="214" t="s">
        <v>164</v>
      </c>
      <c r="H166" s="215">
        <v>1</v>
      </c>
      <c r="I166" s="216"/>
      <c r="J166" s="217">
        <f>ROUND(I166*H166,2)</f>
        <v>0</v>
      </c>
      <c r="K166" s="218"/>
      <c r="L166" s="43"/>
      <c r="M166" s="219" t="s">
        <v>1</v>
      </c>
      <c r="N166" s="220" t="s">
        <v>40</v>
      </c>
      <c r="O166" s="90"/>
      <c r="P166" s="221">
        <f>O166*H166</f>
        <v>0</v>
      </c>
      <c r="Q166" s="221">
        <v>4.0000000000000003E-05</v>
      </c>
      <c r="R166" s="221">
        <f>Q166*H166</f>
        <v>4.0000000000000003E-05</v>
      </c>
      <c r="S166" s="221">
        <v>0</v>
      </c>
      <c r="T166" s="22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3" t="s">
        <v>135</v>
      </c>
      <c r="AT166" s="223" t="s">
        <v>131</v>
      </c>
      <c r="AU166" s="223" t="s">
        <v>82</v>
      </c>
      <c r="AY166" s="16" t="s">
        <v>128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6" t="s">
        <v>80</v>
      </c>
      <c r="BK166" s="224">
        <f>ROUND(I166*H166,2)</f>
        <v>0</v>
      </c>
      <c r="BL166" s="16" t="s">
        <v>135</v>
      </c>
      <c r="BM166" s="223" t="s">
        <v>208</v>
      </c>
    </row>
    <row r="167" s="13" customFormat="1">
      <c r="A167" s="13"/>
      <c r="B167" s="225"/>
      <c r="C167" s="226"/>
      <c r="D167" s="227" t="s">
        <v>137</v>
      </c>
      <c r="E167" s="228" t="s">
        <v>1</v>
      </c>
      <c r="F167" s="229" t="s">
        <v>80</v>
      </c>
      <c r="G167" s="226"/>
      <c r="H167" s="230">
        <v>1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137</v>
      </c>
      <c r="AU167" s="236" t="s">
        <v>82</v>
      </c>
      <c r="AV167" s="13" t="s">
        <v>82</v>
      </c>
      <c r="AW167" s="13" t="s">
        <v>32</v>
      </c>
      <c r="AX167" s="13" t="s">
        <v>80</v>
      </c>
      <c r="AY167" s="236" t="s">
        <v>128</v>
      </c>
    </row>
    <row r="168" s="2" customFormat="1" ht="24.15" customHeight="1">
      <c r="A168" s="37"/>
      <c r="B168" s="38"/>
      <c r="C168" s="211" t="s">
        <v>209</v>
      </c>
      <c r="D168" s="211" t="s">
        <v>131</v>
      </c>
      <c r="E168" s="212" t="s">
        <v>210</v>
      </c>
      <c r="F168" s="213" t="s">
        <v>211</v>
      </c>
      <c r="G168" s="214" t="s">
        <v>134</v>
      </c>
      <c r="H168" s="215">
        <v>11.73</v>
      </c>
      <c r="I168" s="216"/>
      <c r="J168" s="217">
        <f>ROUND(I168*H168,2)</f>
        <v>0</v>
      </c>
      <c r="K168" s="218"/>
      <c r="L168" s="43"/>
      <c r="M168" s="219" t="s">
        <v>1</v>
      </c>
      <c r="N168" s="220" t="s">
        <v>40</v>
      </c>
      <c r="O168" s="90"/>
      <c r="P168" s="221">
        <f>O168*H168</f>
        <v>0</v>
      </c>
      <c r="Q168" s="221">
        <v>0</v>
      </c>
      <c r="R168" s="221">
        <f>Q168*H168</f>
        <v>0</v>
      </c>
      <c r="S168" s="221">
        <v>0.089999999999999997</v>
      </c>
      <c r="T168" s="222">
        <f>S168*H168</f>
        <v>1.0557000000000001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3" t="s">
        <v>135</v>
      </c>
      <c r="AT168" s="223" t="s">
        <v>131</v>
      </c>
      <c r="AU168" s="223" t="s">
        <v>82</v>
      </c>
      <c r="AY168" s="16" t="s">
        <v>128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6" t="s">
        <v>80</v>
      </c>
      <c r="BK168" s="224">
        <f>ROUND(I168*H168,2)</f>
        <v>0</v>
      </c>
      <c r="BL168" s="16" t="s">
        <v>135</v>
      </c>
      <c r="BM168" s="223" t="s">
        <v>212</v>
      </c>
    </row>
    <row r="169" s="13" customFormat="1">
      <c r="A169" s="13"/>
      <c r="B169" s="225"/>
      <c r="C169" s="226"/>
      <c r="D169" s="227" t="s">
        <v>137</v>
      </c>
      <c r="E169" s="228" t="s">
        <v>1</v>
      </c>
      <c r="F169" s="229" t="s">
        <v>204</v>
      </c>
      <c r="G169" s="226"/>
      <c r="H169" s="230">
        <v>11.73</v>
      </c>
      <c r="I169" s="231"/>
      <c r="J169" s="226"/>
      <c r="K169" s="226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137</v>
      </c>
      <c r="AU169" s="236" t="s">
        <v>82</v>
      </c>
      <c r="AV169" s="13" t="s">
        <v>82</v>
      </c>
      <c r="AW169" s="13" t="s">
        <v>32</v>
      </c>
      <c r="AX169" s="13" t="s">
        <v>80</v>
      </c>
      <c r="AY169" s="236" t="s">
        <v>128</v>
      </c>
    </row>
    <row r="170" s="2" customFormat="1" ht="16.5" customHeight="1">
      <c r="A170" s="37"/>
      <c r="B170" s="38"/>
      <c r="C170" s="211" t="s">
        <v>213</v>
      </c>
      <c r="D170" s="211" t="s">
        <v>131</v>
      </c>
      <c r="E170" s="212" t="s">
        <v>214</v>
      </c>
      <c r="F170" s="213" t="s">
        <v>215</v>
      </c>
      <c r="G170" s="214" t="s">
        <v>179</v>
      </c>
      <c r="H170" s="215">
        <v>2</v>
      </c>
      <c r="I170" s="216"/>
      <c r="J170" s="217">
        <f>ROUND(I170*H170,2)</f>
        <v>0</v>
      </c>
      <c r="K170" s="218"/>
      <c r="L170" s="43"/>
      <c r="M170" s="219" t="s">
        <v>1</v>
      </c>
      <c r="N170" s="220" t="s">
        <v>40</v>
      </c>
      <c r="O170" s="90"/>
      <c r="P170" s="221">
        <f>O170*H170</f>
        <v>0</v>
      </c>
      <c r="Q170" s="221">
        <v>0</v>
      </c>
      <c r="R170" s="221">
        <f>Q170*H170</f>
        <v>0</v>
      </c>
      <c r="S170" s="221">
        <v>0.10000000000000001</v>
      </c>
      <c r="T170" s="222">
        <f>S170*H170</f>
        <v>0.20000000000000001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3" t="s">
        <v>135</v>
      </c>
      <c r="AT170" s="223" t="s">
        <v>131</v>
      </c>
      <c r="AU170" s="223" t="s">
        <v>82</v>
      </c>
      <c r="AY170" s="16" t="s">
        <v>128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6" t="s">
        <v>80</v>
      </c>
      <c r="BK170" s="224">
        <f>ROUND(I170*H170,2)</f>
        <v>0</v>
      </c>
      <c r="BL170" s="16" t="s">
        <v>135</v>
      </c>
      <c r="BM170" s="223" t="s">
        <v>216</v>
      </c>
    </row>
    <row r="171" s="13" customFormat="1">
      <c r="A171" s="13"/>
      <c r="B171" s="225"/>
      <c r="C171" s="226"/>
      <c r="D171" s="227" t="s">
        <v>137</v>
      </c>
      <c r="E171" s="228" t="s">
        <v>1</v>
      </c>
      <c r="F171" s="229" t="s">
        <v>82</v>
      </c>
      <c r="G171" s="226"/>
      <c r="H171" s="230">
        <v>2</v>
      </c>
      <c r="I171" s="231"/>
      <c r="J171" s="226"/>
      <c r="K171" s="226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137</v>
      </c>
      <c r="AU171" s="236" t="s">
        <v>82</v>
      </c>
      <c r="AV171" s="13" t="s">
        <v>82</v>
      </c>
      <c r="AW171" s="13" t="s">
        <v>32</v>
      </c>
      <c r="AX171" s="13" t="s">
        <v>80</v>
      </c>
      <c r="AY171" s="236" t="s">
        <v>128</v>
      </c>
    </row>
    <row r="172" s="2" customFormat="1" ht="24.15" customHeight="1">
      <c r="A172" s="37"/>
      <c r="B172" s="38"/>
      <c r="C172" s="211" t="s">
        <v>217</v>
      </c>
      <c r="D172" s="211" t="s">
        <v>131</v>
      </c>
      <c r="E172" s="212" t="s">
        <v>218</v>
      </c>
      <c r="F172" s="213" t="s">
        <v>219</v>
      </c>
      <c r="G172" s="214" t="s">
        <v>134</v>
      </c>
      <c r="H172" s="215">
        <v>0.75</v>
      </c>
      <c r="I172" s="216"/>
      <c r="J172" s="217">
        <f>ROUND(I172*H172,2)</f>
        <v>0</v>
      </c>
      <c r="K172" s="218"/>
      <c r="L172" s="43"/>
      <c r="M172" s="219" t="s">
        <v>1</v>
      </c>
      <c r="N172" s="220" t="s">
        <v>40</v>
      </c>
      <c r="O172" s="90"/>
      <c r="P172" s="221">
        <f>O172*H172</f>
        <v>0</v>
      </c>
      <c r="Q172" s="221">
        <v>0</v>
      </c>
      <c r="R172" s="221">
        <f>Q172*H172</f>
        <v>0</v>
      </c>
      <c r="S172" s="221">
        <v>0.035000000000000003</v>
      </c>
      <c r="T172" s="222">
        <f>S172*H172</f>
        <v>0.026250000000000002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3" t="s">
        <v>135</v>
      </c>
      <c r="AT172" s="223" t="s">
        <v>131</v>
      </c>
      <c r="AU172" s="223" t="s">
        <v>82</v>
      </c>
      <c r="AY172" s="16" t="s">
        <v>128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6" t="s">
        <v>80</v>
      </c>
      <c r="BK172" s="224">
        <f>ROUND(I172*H172,2)</f>
        <v>0</v>
      </c>
      <c r="BL172" s="16" t="s">
        <v>135</v>
      </c>
      <c r="BM172" s="223" t="s">
        <v>220</v>
      </c>
    </row>
    <row r="173" s="13" customFormat="1">
      <c r="A173" s="13"/>
      <c r="B173" s="225"/>
      <c r="C173" s="226"/>
      <c r="D173" s="227" t="s">
        <v>137</v>
      </c>
      <c r="E173" s="228" t="s">
        <v>1</v>
      </c>
      <c r="F173" s="229" t="s">
        <v>221</v>
      </c>
      <c r="G173" s="226"/>
      <c r="H173" s="230">
        <v>0.75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137</v>
      </c>
      <c r="AU173" s="236" t="s">
        <v>82</v>
      </c>
      <c r="AV173" s="13" t="s">
        <v>82</v>
      </c>
      <c r="AW173" s="13" t="s">
        <v>32</v>
      </c>
      <c r="AX173" s="13" t="s">
        <v>80</v>
      </c>
      <c r="AY173" s="236" t="s">
        <v>128</v>
      </c>
    </row>
    <row r="174" s="2" customFormat="1" ht="21.75" customHeight="1">
      <c r="A174" s="37"/>
      <c r="B174" s="38"/>
      <c r="C174" s="211" t="s">
        <v>222</v>
      </c>
      <c r="D174" s="211" t="s">
        <v>131</v>
      </c>
      <c r="E174" s="212" t="s">
        <v>223</v>
      </c>
      <c r="F174" s="213" t="s">
        <v>224</v>
      </c>
      <c r="G174" s="214" t="s">
        <v>134</v>
      </c>
      <c r="H174" s="215">
        <v>3.6000000000000001</v>
      </c>
      <c r="I174" s="216"/>
      <c r="J174" s="217">
        <f>ROUND(I174*H174,2)</f>
        <v>0</v>
      </c>
      <c r="K174" s="218"/>
      <c r="L174" s="43"/>
      <c r="M174" s="219" t="s">
        <v>1</v>
      </c>
      <c r="N174" s="220" t="s">
        <v>40</v>
      </c>
      <c r="O174" s="90"/>
      <c r="P174" s="221">
        <f>O174*H174</f>
        <v>0</v>
      </c>
      <c r="Q174" s="221">
        <v>0</v>
      </c>
      <c r="R174" s="221">
        <f>Q174*H174</f>
        <v>0</v>
      </c>
      <c r="S174" s="221">
        <v>0.075999999999999998</v>
      </c>
      <c r="T174" s="222">
        <f>S174*H174</f>
        <v>0.27360000000000001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3" t="s">
        <v>135</v>
      </c>
      <c r="AT174" s="223" t="s">
        <v>131</v>
      </c>
      <c r="AU174" s="223" t="s">
        <v>82</v>
      </c>
      <c r="AY174" s="16" t="s">
        <v>128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6" t="s">
        <v>80</v>
      </c>
      <c r="BK174" s="224">
        <f>ROUND(I174*H174,2)</f>
        <v>0</v>
      </c>
      <c r="BL174" s="16" t="s">
        <v>135</v>
      </c>
      <c r="BM174" s="223" t="s">
        <v>225</v>
      </c>
    </row>
    <row r="175" s="13" customFormat="1">
      <c r="A175" s="13"/>
      <c r="B175" s="225"/>
      <c r="C175" s="226"/>
      <c r="D175" s="227" t="s">
        <v>137</v>
      </c>
      <c r="E175" s="228" t="s">
        <v>1</v>
      </c>
      <c r="F175" s="229" t="s">
        <v>226</v>
      </c>
      <c r="G175" s="226"/>
      <c r="H175" s="230">
        <v>3.6000000000000001</v>
      </c>
      <c r="I175" s="231"/>
      <c r="J175" s="226"/>
      <c r="K175" s="226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137</v>
      </c>
      <c r="AU175" s="236" t="s">
        <v>82</v>
      </c>
      <c r="AV175" s="13" t="s">
        <v>82</v>
      </c>
      <c r="AW175" s="13" t="s">
        <v>32</v>
      </c>
      <c r="AX175" s="13" t="s">
        <v>80</v>
      </c>
      <c r="AY175" s="236" t="s">
        <v>128</v>
      </c>
    </row>
    <row r="176" s="2" customFormat="1" ht="24.15" customHeight="1">
      <c r="A176" s="37"/>
      <c r="B176" s="38"/>
      <c r="C176" s="211" t="s">
        <v>7</v>
      </c>
      <c r="D176" s="211" t="s">
        <v>131</v>
      </c>
      <c r="E176" s="212" t="s">
        <v>227</v>
      </c>
      <c r="F176" s="213" t="s">
        <v>228</v>
      </c>
      <c r="G176" s="214" t="s">
        <v>179</v>
      </c>
      <c r="H176" s="215">
        <v>1</v>
      </c>
      <c r="I176" s="216"/>
      <c r="J176" s="217">
        <f>ROUND(I176*H176,2)</f>
        <v>0</v>
      </c>
      <c r="K176" s="218"/>
      <c r="L176" s="43"/>
      <c r="M176" s="219" t="s">
        <v>1</v>
      </c>
      <c r="N176" s="220" t="s">
        <v>40</v>
      </c>
      <c r="O176" s="90"/>
      <c r="P176" s="221">
        <f>O176*H176</f>
        <v>0</v>
      </c>
      <c r="Q176" s="221">
        <v>0</v>
      </c>
      <c r="R176" s="221">
        <f>Q176*H176</f>
        <v>0</v>
      </c>
      <c r="S176" s="221">
        <v>0.029999999999999999</v>
      </c>
      <c r="T176" s="222">
        <f>S176*H176</f>
        <v>0.029999999999999999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3" t="s">
        <v>135</v>
      </c>
      <c r="AT176" s="223" t="s">
        <v>131</v>
      </c>
      <c r="AU176" s="223" t="s">
        <v>82</v>
      </c>
      <c r="AY176" s="16" t="s">
        <v>128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6" t="s">
        <v>80</v>
      </c>
      <c r="BK176" s="224">
        <f>ROUND(I176*H176,2)</f>
        <v>0</v>
      </c>
      <c r="BL176" s="16" t="s">
        <v>135</v>
      </c>
      <c r="BM176" s="223" t="s">
        <v>229</v>
      </c>
    </row>
    <row r="177" s="2" customFormat="1" ht="16.5" customHeight="1">
      <c r="A177" s="37"/>
      <c r="B177" s="38"/>
      <c r="C177" s="211" t="s">
        <v>230</v>
      </c>
      <c r="D177" s="211" t="s">
        <v>131</v>
      </c>
      <c r="E177" s="212" t="s">
        <v>231</v>
      </c>
      <c r="F177" s="213" t="s">
        <v>232</v>
      </c>
      <c r="G177" s="214" t="s">
        <v>169</v>
      </c>
      <c r="H177" s="215">
        <v>2.1000000000000001</v>
      </c>
      <c r="I177" s="216"/>
      <c r="J177" s="217">
        <f>ROUND(I177*H177,2)</f>
        <v>0</v>
      </c>
      <c r="K177" s="218"/>
      <c r="L177" s="43"/>
      <c r="M177" s="219" t="s">
        <v>1</v>
      </c>
      <c r="N177" s="220" t="s">
        <v>40</v>
      </c>
      <c r="O177" s="90"/>
      <c r="P177" s="221">
        <f>O177*H177</f>
        <v>0</v>
      </c>
      <c r="Q177" s="221">
        <v>0</v>
      </c>
      <c r="R177" s="221">
        <f>Q177*H177</f>
        <v>0</v>
      </c>
      <c r="S177" s="221">
        <v>0.029999999999999999</v>
      </c>
      <c r="T177" s="222">
        <f>S177*H177</f>
        <v>0.063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3" t="s">
        <v>135</v>
      </c>
      <c r="AT177" s="223" t="s">
        <v>131</v>
      </c>
      <c r="AU177" s="223" t="s">
        <v>82</v>
      </c>
      <c r="AY177" s="16" t="s">
        <v>128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6" t="s">
        <v>80</v>
      </c>
      <c r="BK177" s="224">
        <f>ROUND(I177*H177,2)</f>
        <v>0</v>
      </c>
      <c r="BL177" s="16" t="s">
        <v>135</v>
      </c>
      <c r="BM177" s="223" t="s">
        <v>233</v>
      </c>
    </row>
    <row r="178" s="13" customFormat="1">
      <c r="A178" s="13"/>
      <c r="B178" s="225"/>
      <c r="C178" s="226"/>
      <c r="D178" s="227" t="s">
        <v>137</v>
      </c>
      <c r="E178" s="228" t="s">
        <v>1</v>
      </c>
      <c r="F178" s="229" t="s">
        <v>234</v>
      </c>
      <c r="G178" s="226"/>
      <c r="H178" s="230">
        <v>2.1000000000000001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137</v>
      </c>
      <c r="AU178" s="236" t="s">
        <v>82</v>
      </c>
      <c r="AV178" s="13" t="s">
        <v>82</v>
      </c>
      <c r="AW178" s="13" t="s">
        <v>32</v>
      </c>
      <c r="AX178" s="13" t="s">
        <v>80</v>
      </c>
      <c r="AY178" s="236" t="s">
        <v>128</v>
      </c>
    </row>
    <row r="179" s="2" customFormat="1" ht="16.5" customHeight="1">
      <c r="A179" s="37"/>
      <c r="B179" s="38"/>
      <c r="C179" s="211" t="s">
        <v>235</v>
      </c>
      <c r="D179" s="211" t="s">
        <v>131</v>
      </c>
      <c r="E179" s="212" t="s">
        <v>236</v>
      </c>
      <c r="F179" s="213" t="s">
        <v>237</v>
      </c>
      <c r="G179" s="214" t="s">
        <v>179</v>
      </c>
      <c r="H179" s="215">
        <v>3</v>
      </c>
      <c r="I179" s="216"/>
      <c r="J179" s="217">
        <f>ROUND(I179*H179,2)</f>
        <v>0</v>
      </c>
      <c r="K179" s="218"/>
      <c r="L179" s="43"/>
      <c r="M179" s="219" t="s">
        <v>1</v>
      </c>
      <c r="N179" s="220" t="s">
        <v>40</v>
      </c>
      <c r="O179" s="90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3" t="s">
        <v>135</v>
      </c>
      <c r="AT179" s="223" t="s">
        <v>131</v>
      </c>
      <c r="AU179" s="223" t="s">
        <v>82</v>
      </c>
      <c r="AY179" s="16" t="s">
        <v>128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6" t="s">
        <v>80</v>
      </c>
      <c r="BK179" s="224">
        <f>ROUND(I179*H179,2)</f>
        <v>0</v>
      </c>
      <c r="BL179" s="16" t="s">
        <v>135</v>
      </c>
      <c r="BM179" s="223" t="s">
        <v>238</v>
      </c>
    </row>
    <row r="180" s="13" customFormat="1">
      <c r="A180" s="13"/>
      <c r="B180" s="225"/>
      <c r="C180" s="226"/>
      <c r="D180" s="227" t="s">
        <v>137</v>
      </c>
      <c r="E180" s="228" t="s">
        <v>1</v>
      </c>
      <c r="F180" s="229" t="s">
        <v>189</v>
      </c>
      <c r="G180" s="226"/>
      <c r="H180" s="230">
        <v>3</v>
      </c>
      <c r="I180" s="231"/>
      <c r="J180" s="226"/>
      <c r="K180" s="226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137</v>
      </c>
      <c r="AU180" s="236" t="s">
        <v>82</v>
      </c>
      <c r="AV180" s="13" t="s">
        <v>82</v>
      </c>
      <c r="AW180" s="13" t="s">
        <v>32</v>
      </c>
      <c r="AX180" s="13" t="s">
        <v>75</v>
      </c>
      <c r="AY180" s="236" t="s">
        <v>128</v>
      </c>
    </row>
    <row r="181" s="14" customFormat="1">
      <c r="A181" s="14"/>
      <c r="B181" s="237"/>
      <c r="C181" s="238"/>
      <c r="D181" s="227" t="s">
        <v>137</v>
      </c>
      <c r="E181" s="239" t="s">
        <v>1</v>
      </c>
      <c r="F181" s="240" t="s">
        <v>140</v>
      </c>
      <c r="G181" s="238"/>
      <c r="H181" s="241">
        <v>3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137</v>
      </c>
      <c r="AU181" s="247" t="s">
        <v>82</v>
      </c>
      <c r="AV181" s="14" t="s">
        <v>135</v>
      </c>
      <c r="AW181" s="14" t="s">
        <v>32</v>
      </c>
      <c r="AX181" s="14" t="s">
        <v>80</v>
      </c>
      <c r="AY181" s="247" t="s">
        <v>128</v>
      </c>
    </row>
    <row r="182" s="2" customFormat="1" ht="24.15" customHeight="1">
      <c r="A182" s="37"/>
      <c r="B182" s="38"/>
      <c r="C182" s="211" t="s">
        <v>239</v>
      </c>
      <c r="D182" s="211" t="s">
        <v>131</v>
      </c>
      <c r="E182" s="212" t="s">
        <v>240</v>
      </c>
      <c r="F182" s="213" t="s">
        <v>241</v>
      </c>
      <c r="G182" s="214" t="s">
        <v>179</v>
      </c>
      <c r="H182" s="215">
        <v>1</v>
      </c>
      <c r="I182" s="216"/>
      <c r="J182" s="217">
        <f>ROUND(I182*H182,2)</f>
        <v>0</v>
      </c>
      <c r="K182" s="218"/>
      <c r="L182" s="43"/>
      <c r="M182" s="219" t="s">
        <v>1</v>
      </c>
      <c r="N182" s="220" t="s">
        <v>40</v>
      </c>
      <c r="O182" s="90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3" t="s">
        <v>135</v>
      </c>
      <c r="AT182" s="223" t="s">
        <v>131</v>
      </c>
      <c r="AU182" s="223" t="s">
        <v>82</v>
      </c>
      <c r="AY182" s="16" t="s">
        <v>128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6" t="s">
        <v>80</v>
      </c>
      <c r="BK182" s="224">
        <f>ROUND(I182*H182,2)</f>
        <v>0</v>
      </c>
      <c r="BL182" s="16" t="s">
        <v>135</v>
      </c>
      <c r="BM182" s="223" t="s">
        <v>242</v>
      </c>
    </row>
    <row r="183" s="13" customFormat="1">
      <c r="A183" s="13"/>
      <c r="B183" s="225"/>
      <c r="C183" s="226"/>
      <c r="D183" s="227" t="s">
        <v>137</v>
      </c>
      <c r="E183" s="228" t="s">
        <v>1</v>
      </c>
      <c r="F183" s="229" t="s">
        <v>80</v>
      </c>
      <c r="G183" s="226"/>
      <c r="H183" s="230">
        <v>1</v>
      </c>
      <c r="I183" s="231"/>
      <c r="J183" s="226"/>
      <c r="K183" s="226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137</v>
      </c>
      <c r="AU183" s="236" t="s">
        <v>82</v>
      </c>
      <c r="AV183" s="13" t="s">
        <v>82</v>
      </c>
      <c r="AW183" s="13" t="s">
        <v>32</v>
      </c>
      <c r="AX183" s="13" t="s">
        <v>80</v>
      </c>
      <c r="AY183" s="236" t="s">
        <v>128</v>
      </c>
    </row>
    <row r="184" s="2" customFormat="1" ht="16.5" customHeight="1">
      <c r="A184" s="37"/>
      <c r="B184" s="38"/>
      <c r="C184" s="211" t="s">
        <v>243</v>
      </c>
      <c r="D184" s="211" t="s">
        <v>131</v>
      </c>
      <c r="E184" s="212" t="s">
        <v>244</v>
      </c>
      <c r="F184" s="213" t="s">
        <v>245</v>
      </c>
      <c r="G184" s="214" t="s">
        <v>179</v>
      </c>
      <c r="H184" s="215">
        <v>1</v>
      </c>
      <c r="I184" s="216"/>
      <c r="J184" s="217">
        <f>ROUND(I184*H184,2)</f>
        <v>0</v>
      </c>
      <c r="K184" s="218"/>
      <c r="L184" s="43"/>
      <c r="M184" s="219" t="s">
        <v>1</v>
      </c>
      <c r="N184" s="220" t="s">
        <v>40</v>
      </c>
      <c r="O184" s="90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3" t="s">
        <v>135</v>
      </c>
      <c r="AT184" s="223" t="s">
        <v>131</v>
      </c>
      <c r="AU184" s="223" t="s">
        <v>82</v>
      </c>
      <c r="AY184" s="16" t="s">
        <v>128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6" t="s">
        <v>80</v>
      </c>
      <c r="BK184" s="224">
        <f>ROUND(I184*H184,2)</f>
        <v>0</v>
      </c>
      <c r="BL184" s="16" t="s">
        <v>135</v>
      </c>
      <c r="BM184" s="223" t="s">
        <v>246</v>
      </c>
    </row>
    <row r="185" s="13" customFormat="1">
      <c r="A185" s="13"/>
      <c r="B185" s="225"/>
      <c r="C185" s="226"/>
      <c r="D185" s="227" t="s">
        <v>137</v>
      </c>
      <c r="E185" s="228" t="s">
        <v>1</v>
      </c>
      <c r="F185" s="229" t="s">
        <v>80</v>
      </c>
      <c r="G185" s="226"/>
      <c r="H185" s="230">
        <v>1</v>
      </c>
      <c r="I185" s="231"/>
      <c r="J185" s="226"/>
      <c r="K185" s="226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137</v>
      </c>
      <c r="AU185" s="236" t="s">
        <v>82</v>
      </c>
      <c r="AV185" s="13" t="s">
        <v>82</v>
      </c>
      <c r="AW185" s="13" t="s">
        <v>32</v>
      </c>
      <c r="AX185" s="13" t="s">
        <v>80</v>
      </c>
      <c r="AY185" s="236" t="s">
        <v>128</v>
      </c>
    </row>
    <row r="186" s="2" customFormat="1" ht="16.5" customHeight="1">
      <c r="A186" s="37"/>
      <c r="B186" s="38"/>
      <c r="C186" s="211" t="s">
        <v>247</v>
      </c>
      <c r="D186" s="211" t="s">
        <v>131</v>
      </c>
      <c r="E186" s="212" t="s">
        <v>248</v>
      </c>
      <c r="F186" s="213" t="s">
        <v>249</v>
      </c>
      <c r="G186" s="214" t="s">
        <v>179</v>
      </c>
      <c r="H186" s="215">
        <v>4</v>
      </c>
      <c r="I186" s="216"/>
      <c r="J186" s="217">
        <f>ROUND(I186*H186,2)</f>
        <v>0</v>
      </c>
      <c r="K186" s="218"/>
      <c r="L186" s="43"/>
      <c r="M186" s="219" t="s">
        <v>1</v>
      </c>
      <c r="N186" s="220" t="s">
        <v>40</v>
      </c>
      <c r="O186" s="90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3" t="s">
        <v>135</v>
      </c>
      <c r="AT186" s="223" t="s">
        <v>131</v>
      </c>
      <c r="AU186" s="223" t="s">
        <v>82</v>
      </c>
      <c r="AY186" s="16" t="s">
        <v>128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6" t="s">
        <v>80</v>
      </c>
      <c r="BK186" s="224">
        <f>ROUND(I186*H186,2)</f>
        <v>0</v>
      </c>
      <c r="BL186" s="16" t="s">
        <v>135</v>
      </c>
      <c r="BM186" s="223" t="s">
        <v>250</v>
      </c>
    </row>
    <row r="187" s="13" customFormat="1">
      <c r="A187" s="13"/>
      <c r="B187" s="225"/>
      <c r="C187" s="226"/>
      <c r="D187" s="227" t="s">
        <v>137</v>
      </c>
      <c r="E187" s="228" t="s">
        <v>1</v>
      </c>
      <c r="F187" s="229" t="s">
        <v>251</v>
      </c>
      <c r="G187" s="226"/>
      <c r="H187" s="230">
        <v>4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137</v>
      </c>
      <c r="AU187" s="236" t="s">
        <v>82</v>
      </c>
      <c r="AV187" s="13" t="s">
        <v>82</v>
      </c>
      <c r="AW187" s="13" t="s">
        <v>32</v>
      </c>
      <c r="AX187" s="13" t="s">
        <v>80</v>
      </c>
      <c r="AY187" s="236" t="s">
        <v>128</v>
      </c>
    </row>
    <row r="188" s="2" customFormat="1" ht="16.5" customHeight="1">
      <c r="A188" s="37"/>
      <c r="B188" s="38"/>
      <c r="C188" s="211" t="s">
        <v>252</v>
      </c>
      <c r="D188" s="211" t="s">
        <v>131</v>
      </c>
      <c r="E188" s="212" t="s">
        <v>253</v>
      </c>
      <c r="F188" s="213" t="s">
        <v>254</v>
      </c>
      <c r="G188" s="214" t="s">
        <v>179</v>
      </c>
      <c r="H188" s="215">
        <v>3</v>
      </c>
      <c r="I188" s="216"/>
      <c r="J188" s="217">
        <f>ROUND(I188*H188,2)</f>
        <v>0</v>
      </c>
      <c r="K188" s="218"/>
      <c r="L188" s="43"/>
      <c r="M188" s="219" t="s">
        <v>1</v>
      </c>
      <c r="N188" s="220" t="s">
        <v>40</v>
      </c>
      <c r="O188" s="90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3" t="s">
        <v>135</v>
      </c>
      <c r="AT188" s="223" t="s">
        <v>131</v>
      </c>
      <c r="AU188" s="223" t="s">
        <v>82</v>
      </c>
      <c r="AY188" s="16" t="s">
        <v>128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6" t="s">
        <v>80</v>
      </c>
      <c r="BK188" s="224">
        <f>ROUND(I188*H188,2)</f>
        <v>0</v>
      </c>
      <c r="BL188" s="16" t="s">
        <v>135</v>
      </c>
      <c r="BM188" s="223" t="s">
        <v>255</v>
      </c>
    </row>
    <row r="189" s="13" customFormat="1">
      <c r="A189" s="13"/>
      <c r="B189" s="225"/>
      <c r="C189" s="226"/>
      <c r="D189" s="227" t="s">
        <v>137</v>
      </c>
      <c r="E189" s="228" t="s">
        <v>1</v>
      </c>
      <c r="F189" s="229" t="s">
        <v>189</v>
      </c>
      <c r="G189" s="226"/>
      <c r="H189" s="230">
        <v>3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137</v>
      </c>
      <c r="AU189" s="236" t="s">
        <v>82</v>
      </c>
      <c r="AV189" s="13" t="s">
        <v>82</v>
      </c>
      <c r="AW189" s="13" t="s">
        <v>32</v>
      </c>
      <c r="AX189" s="13" t="s">
        <v>80</v>
      </c>
      <c r="AY189" s="236" t="s">
        <v>128</v>
      </c>
    </row>
    <row r="190" s="2" customFormat="1" ht="21.75" customHeight="1">
      <c r="A190" s="37"/>
      <c r="B190" s="38"/>
      <c r="C190" s="211" t="s">
        <v>256</v>
      </c>
      <c r="D190" s="211" t="s">
        <v>131</v>
      </c>
      <c r="E190" s="212" t="s">
        <v>257</v>
      </c>
      <c r="F190" s="213" t="s">
        <v>258</v>
      </c>
      <c r="G190" s="214" t="s">
        <v>179</v>
      </c>
      <c r="H190" s="215">
        <v>3</v>
      </c>
      <c r="I190" s="216"/>
      <c r="J190" s="217">
        <f>ROUND(I190*H190,2)</f>
        <v>0</v>
      </c>
      <c r="K190" s="218"/>
      <c r="L190" s="43"/>
      <c r="M190" s="219" t="s">
        <v>1</v>
      </c>
      <c r="N190" s="220" t="s">
        <v>40</v>
      </c>
      <c r="O190" s="90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3" t="s">
        <v>135</v>
      </c>
      <c r="AT190" s="223" t="s">
        <v>131</v>
      </c>
      <c r="AU190" s="223" t="s">
        <v>82</v>
      </c>
      <c r="AY190" s="16" t="s">
        <v>128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6" t="s">
        <v>80</v>
      </c>
      <c r="BK190" s="224">
        <f>ROUND(I190*H190,2)</f>
        <v>0</v>
      </c>
      <c r="BL190" s="16" t="s">
        <v>135</v>
      </c>
      <c r="BM190" s="223" t="s">
        <v>259</v>
      </c>
    </row>
    <row r="191" s="13" customFormat="1">
      <c r="A191" s="13"/>
      <c r="B191" s="225"/>
      <c r="C191" s="226"/>
      <c r="D191" s="227" t="s">
        <v>137</v>
      </c>
      <c r="E191" s="228" t="s">
        <v>1</v>
      </c>
      <c r="F191" s="229" t="s">
        <v>189</v>
      </c>
      <c r="G191" s="226"/>
      <c r="H191" s="230">
        <v>3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137</v>
      </c>
      <c r="AU191" s="236" t="s">
        <v>82</v>
      </c>
      <c r="AV191" s="13" t="s">
        <v>82</v>
      </c>
      <c r="AW191" s="13" t="s">
        <v>32</v>
      </c>
      <c r="AX191" s="13" t="s">
        <v>80</v>
      </c>
      <c r="AY191" s="236" t="s">
        <v>128</v>
      </c>
    </row>
    <row r="192" s="2" customFormat="1" ht="16.5" customHeight="1">
      <c r="A192" s="37"/>
      <c r="B192" s="38"/>
      <c r="C192" s="211" t="s">
        <v>260</v>
      </c>
      <c r="D192" s="211" t="s">
        <v>131</v>
      </c>
      <c r="E192" s="212" t="s">
        <v>261</v>
      </c>
      <c r="F192" s="213" t="s">
        <v>262</v>
      </c>
      <c r="G192" s="214" t="s">
        <v>179</v>
      </c>
      <c r="H192" s="215">
        <v>1</v>
      </c>
      <c r="I192" s="216"/>
      <c r="J192" s="217">
        <f>ROUND(I192*H192,2)</f>
        <v>0</v>
      </c>
      <c r="K192" s="218"/>
      <c r="L192" s="43"/>
      <c r="M192" s="219" t="s">
        <v>1</v>
      </c>
      <c r="N192" s="220" t="s">
        <v>40</v>
      </c>
      <c r="O192" s="90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3" t="s">
        <v>135</v>
      </c>
      <c r="AT192" s="223" t="s">
        <v>131</v>
      </c>
      <c r="AU192" s="223" t="s">
        <v>82</v>
      </c>
      <c r="AY192" s="16" t="s">
        <v>128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6" t="s">
        <v>80</v>
      </c>
      <c r="BK192" s="224">
        <f>ROUND(I192*H192,2)</f>
        <v>0</v>
      </c>
      <c r="BL192" s="16" t="s">
        <v>135</v>
      </c>
      <c r="BM192" s="223" t="s">
        <v>263</v>
      </c>
    </row>
    <row r="193" s="13" customFormat="1">
      <c r="A193" s="13"/>
      <c r="B193" s="225"/>
      <c r="C193" s="226"/>
      <c r="D193" s="227" t="s">
        <v>137</v>
      </c>
      <c r="E193" s="228" t="s">
        <v>1</v>
      </c>
      <c r="F193" s="229" t="s">
        <v>80</v>
      </c>
      <c r="G193" s="226"/>
      <c r="H193" s="230">
        <v>1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137</v>
      </c>
      <c r="AU193" s="236" t="s">
        <v>82</v>
      </c>
      <c r="AV193" s="13" t="s">
        <v>82</v>
      </c>
      <c r="AW193" s="13" t="s">
        <v>32</v>
      </c>
      <c r="AX193" s="13" t="s">
        <v>80</v>
      </c>
      <c r="AY193" s="236" t="s">
        <v>128</v>
      </c>
    </row>
    <row r="194" s="2" customFormat="1" ht="24.15" customHeight="1">
      <c r="A194" s="37"/>
      <c r="B194" s="38"/>
      <c r="C194" s="211" t="s">
        <v>264</v>
      </c>
      <c r="D194" s="211" t="s">
        <v>131</v>
      </c>
      <c r="E194" s="212" t="s">
        <v>265</v>
      </c>
      <c r="F194" s="213" t="s">
        <v>266</v>
      </c>
      <c r="G194" s="214" t="s">
        <v>169</v>
      </c>
      <c r="H194" s="215">
        <v>35</v>
      </c>
      <c r="I194" s="216"/>
      <c r="J194" s="217">
        <f>ROUND(I194*H194,2)</f>
        <v>0</v>
      </c>
      <c r="K194" s="218"/>
      <c r="L194" s="43"/>
      <c r="M194" s="219" t="s">
        <v>1</v>
      </c>
      <c r="N194" s="220" t="s">
        <v>40</v>
      </c>
      <c r="O194" s="90"/>
      <c r="P194" s="221">
        <f>O194*H194</f>
        <v>0</v>
      </c>
      <c r="Q194" s="221">
        <v>0</v>
      </c>
      <c r="R194" s="221">
        <f>Q194*H194</f>
        <v>0</v>
      </c>
      <c r="S194" s="221">
        <v>0.002</v>
      </c>
      <c r="T194" s="222">
        <f>S194*H194</f>
        <v>0.070000000000000007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3" t="s">
        <v>135</v>
      </c>
      <c r="AT194" s="223" t="s">
        <v>131</v>
      </c>
      <c r="AU194" s="223" t="s">
        <v>82</v>
      </c>
      <c r="AY194" s="16" t="s">
        <v>128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6" t="s">
        <v>80</v>
      </c>
      <c r="BK194" s="224">
        <f>ROUND(I194*H194,2)</f>
        <v>0</v>
      </c>
      <c r="BL194" s="16" t="s">
        <v>135</v>
      </c>
      <c r="BM194" s="223" t="s">
        <v>267</v>
      </c>
    </row>
    <row r="195" s="13" customFormat="1">
      <c r="A195" s="13"/>
      <c r="B195" s="225"/>
      <c r="C195" s="226"/>
      <c r="D195" s="227" t="s">
        <v>137</v>
      </c>
      <c r="E195" s="228" t="s">
        <v>1</v>
      </c>
      <c r="F195" s="229" t="s">
        <v>268</v>
      </c>
      <c r="G195" s="226"/>
      <c r="H195" s="230">
        <v>35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137</v>
      </c>
      <c r="AU195" s="236" t="s">
        <v>82</v>
      </c>
      <c r="AV195" s="13" t="s">
        <v>82</v>
      </c>
      <c r="AW195" s="13" t="s">
        <v>32</v>
      </c>
      <c r="AX195" s="13" t="s">
        <v>80</v>
      </c>
      <c r="AY195" s="236" t="s">
        <v>128</v>
      </c>
    </row>
    <row r="196" s="2" customFormat="1" ht="24.15" customHeight="1">
      <c r="A196" s="37"/>
      <c r="B196" s="38"/>
      <c r="C196" s="211" t="s">
        <v>269</v>
      </c>
      <c r="D196" s="211" t="s">
        <v>131</v>
      </c>
      <c r="E196" s="212" t="s">
        <v>270</v>
      </c>
      <c r="F196" s="213" t="s">
        <v>271</v>
      </c>
      <c r="G196" s="214" t="s">
        <v>169</v>
      </c>
      <c r="H196" s="215">
        <v>20</v>
      </c>
      <c r="I196" s="216"/>
      <c r="J196" s="217">
        <f>ROUND(I196*H196,2)</f>
        <v>0</v>
      </c>
      <c r="K196" s="218"/>
      <c r="L196" s="43"/>
      <c r="M196" s="219" t="s">
        <v>1</v>
      </c>
      <c r="N196" s="220" t="s">
        <v>40</v>
      </c>
      <c r="O196" s="90"/>
      <c r="P196" s="221">
        <f>O196*H196</f>
        <v>0</v>
      </c>
      <c r="Q196" s="221">
        <v>0</v>
      </c>
      <c r="R196" s="221">
        <f>Q196*H196</f>
        <v>0</v>
      </c>
      <c r="S196" s="221">
        <v>0.0060000000000000001</v>
      </c>
      <c r="T196" s="222">
        <f>S196*H196</f>
        <v>0.12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3" t="s">
        <v>135</v>
      </c>
      <c r="AT196" s="223" t="s">
        <v>131</v>
      </c>
      <c r="AU196" s="223" t="s">
        <v>82</v>
      </c>
      <c r="AY196" s="16" t="s">
        <v>128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6" t="s">
        <v>80</v>
      </c>
      <c r="BK196" s="224">
        <f>ROUND(I196*H196,2)</f>
        <v>0</v>
      </c>
      <c r="BL196" s="16" t="s">
        <v>135</v>
      </c>
      <c r="BM196" s="223" t="s">
        <v>272</v>
      </c>
    </row>
    <row r="197" s="2" customFormat="1" ht="24.15" customHeight="1">
      <c r="A197" s="37"/>
      <c r="B197" s="38"/>
      <c r="C197" s="211" t="s">
        <v>273</v>
      </c>
      <c r="D197" s="211" t="s">
        <v>131</v>
      </c>
      <c r="E197" s="212" t="s">
        <v>274</v>
      </c>
      <c r="F197" s="213" t="s">
        <v>275</v>
      </c>
      <c r="G197" s="214" t="s">
        <v>169</v>
      </c>
      <c r="H197" s="215">
        <v>6</v>
      </c>
      <c r="I197" s="216"/>
      <c r="J197" s="217">
        <f>ROUND(I197*H197,2)</f>
        <v>0</v>
      </c>
      <c r="K197" s="218"/>
      <c r="L197" s="43"/>
      <c r="M197" s="219" t="s">
        <v>1</v>
      </c>
      <c r="N197" s="220" t="s">
        <v>40</v>
      </c>
      <c r="O197" s="90"/>
      <c r="P197" s="221">
        <f>O197*H197</f>
        <v>0</v>
      </c>
      <c r="Q197" s="221">
        <v>0</v>
      </c>
      <c r="R197" s="221">
        <f>Q197*H197</f>
        <v>0</v>
      </c>
      <c r="S197" s="221">
        <v>0.040000000000000001</v>
      </c>
      <c r="T197" s="222">
        <f>S197*H197</f>
        <v>0.23999999999999999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3" t="s">
        <v>135</v>
      </c>
      <c r="AT197" s="223" t="s">
        <v>131</v>
      </c>
      <c r="AU197" s="223" t="s">
        <v>82</v>
      </c>
      <c r="AY197" s="16" t="s">
        <v>128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6" t="s">
        <v>80</v>
      </c>
      <c r="BK197" s="224">
        <f>ROUND(I197*H197,2)</f>
        <v>0</v>
      </c>
      <c r="BL197" s="16" t="s">
        <v>135</v>
      </c>
      <c r="BM197" s="223" t="s">
        <v>276</v>
      </c>
    </row>
    <row r="198" s="2" customFormat="1" ht="24.15" customHeight="1">
      <c r="A198" s="37"/>
      <c r="B198" s="38"/>
      <c r="C198" s="211" t="s">
        <v>277</v>
      </c>
      <c r="D198" s="211" t="s">
        <v>131</v>
      </c>
      <c r="E198" s="212" t="s">
        <v>278</v>
      </c>
      <c r="F198" s="213" t="s">
        <v>279</v>
      </c>
      <c r="G198" s="214" t="s">
        <v>169</v>
      </c>
      <c r="H198" s="215">
        <v>0.5</v>
      </c>
      <c r="I198" s="216"/>
      <c r="J198" s="217">
        <f>ROUND(I198*H198,2)</f>
        <v>0</v>
      </c>
      <c r="K198" s="218"/>
      <c r="L198" s="43"/>
      <c r="M198" s="219" t="s">
        <v>1</v>
      </c>
      <c r="N198" s="220" t="s">
        <v>40</v>
      </c>
      <c r="O198" s="90"/>
      <c r="P198" s="221">
        <f>O198*H198</f>
        <v>0</v>
      </c>
      <c r="Q198" s="221">
        <v>9.0000000000000006E-05</v>
      </c>
      <c r="R198" s="221">
        <f>Q198*H198</f>
        <v>4.5000000000000003E-05</v>
      </c>
      <c r="S198" s="221">
        <v>0.0030000000000000001</v>
      </c>
      <c r="T198" s="222">
        <f>S198*H198</f>
        <v>0.0015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3" t="s">
        <v>135</v>
      </c>
      <c r="AT198" s="223" t="s">
        <v>131</v>
      </c>
      <c r="AU198" s="223" t="s">
        <v>82</v>
      </c>
      <c r="AY198" s="16" t="s">
        <v>128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6" t="s">
        <v>80</v>
      </c>
      <c r="BK198" s="224">
        <f>ROUND(I198*H198,2)</f>
        <v>0</v>
      </c>
      <c r="BL198" s="16" t="s">
        <v>135</v>
      </c>
      <c r="BM198" s="223" t="s">
        <v>280</v>
      </c>
    </row>
    <row r="199" s="2" customFormat="1" ht="37.8" customHeight="1">
      <c r="A199" s="37"/>
      <c r="B199" s="38"/>
      <c r="C199" s="211" t="s">
        <v>281</v>
      </c>
      <c r="D199" s="211" t="s">
        <v>131</v>
      </c>
      <c r="E199" s="212" t="s">
        <v>282</v>
      </c>
      <c r="F199" s="213" t="s">
        <v>283</v>
      </c>
      <c r="G199" s="214" t="s">
        <v>134</v>
      </c>
      <c r="H199" s="215">
        <v>11.73</v>
      </c>
      <c r="I199" s="216"/>
      <c r="J199" s="217">
        <f>ROUND(I199*H199,2)</f>
        <v>0</v>
      </c>
      <c r="K199" s="218"/>
      <c r="L199" s="43"/>
      <c r="M199" s="219" t="s">
        <v>1</v>
      </c>
      <c r="N199" s="220" t="s">
        <v>40</v>
      </c>
      <c r="O199" s="90"/>
      <c r="P199" s="221">
        <f>O199*H199</f>
        <v>0</v>
      </c>
      <c r="Q199" s="221">
        <v>0</v>
      </c>
      <c r="R199" s="221">
        <f>Q199*H199</f>
        <v>0</v>
      </c>
      <c r="S199" s="221">
        <v>0.01</v>
      </c>
      <c r="T199" s="222">
        <f>S199*H199</f>
        <v>0.1173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3" t="s">
        <v>135</v>
      </c>
      <c r="AT199" s="223" t="s">
        <v>131</v>
      </c>
      <c r="AU199" s="223" t="s">
        <v>82</v>
      </c>
      <c r="AY199" s="16" t="s">
        <v>128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6" t="s">
        <v>80</v>
      </c>
      <c r="BK199" s="224">
        <f>ROUND(I199*H199,2)</f>
        <v>0</v>
      </c>
      <c r="BL199" s="16" t="s">
        <v>135</v>
      </c>
      <c r="BM199" s="223" t="s">
        <v>284</v>
      </c>
    </row>
    <row r="200" s="13" customFormat="1">
      <c r="A200" s="13"/>
      <c r="B200" s="225"/>
      <c r="C200" s="226"/>
      <c r="D200" s="227" t="s">
        <v>137</v>
      </c>
      <c r="E200" s="228" t="s">
        <v>1</v>
      </c>
      <c r="F200" s="229" t="s">
        <v>204</v>
      </c>
      <c r="G200" s="226"/>
      <c r="H200" s="230">
        <v>11.73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137</v>
      </c>
      <c r="AU200" s="236" t="s">
        <v>82</v>
      </c>
      <c r="AV200" s="13" t="s">
        <v>82</v>
      </c>
      <c r="AW200" s="13" t="s">
        <v>32</v>
      </c>
      <c r="AX200" s="13" t="s">
        <v>80</v>
      </c>
      <c r="AY200" s="236" t="s">
        <v>128</v>
      </c>
    </row>
    <row r="201" s="2" customFormat="1" ht="37.8" customHeight="1">
      <c r="A201" s="37"/>
      <c r="B201" s="38"/>
      <c r="C201" s="211" t="s">
        <v>268</v>
      </c>
      <c r="D201" s="211" t="s">
        <v>131</v>
      </c>
      <c r="E201" s="212" t="s">
        <v>285</v>
      </c>
      <c r="F201" s="213" t="s">
        <v>286</v>
      </c>
      <c r="G201" s="214" t="s">
        <v>134</v>
      </c>
      <c r="H201" s="215">
        <v>42.399999999999999</v>
      </c>
      <c r="I201" s="216"/>
      <c r="J201" s="217">
        <f>ROUND(I201*H201,2)</f>
        <v>0</v>
      </c>
      <c r="K201" s="218"/>
      <c r="L201" s="43"/>
      <c r="M201" s="219" t="s">
        <v>1</v>
      </c>
      <c r="N201" s="220" t="s">
        <v>40</v>
      </c>
      <c r="O201" s="90"/>
      <c r="P201" s="221">
        <f>O201*H201</f>
        <v>0</v>
      </c>
      <c r="Q201" s="221">
        <v>0</v>
      </c>
      <c r="R201" s="221">
        <f>Q201*H201</f>
        <v>0</v>
      </c>
      <c r="S201" s="221">
        <v>0.01</v>
      </c>
      <c r="T201" s="222">
        <f>S201*H201</f>
        <v>0.42399999999999999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3" t="s">
        <v>135</v>
      </c>
      <c r="AT201" s="223" t="s">
        <v>131</v>
      </c>
      <c r="AU201" s="223" t="s">
        <v>82</v>
      </c>
      <c r="AY201" s="16" t="s">
        <v>128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6" t="s">
        <v>80</v>
      </c>
      <c r="BK201" s="224">
        <f>ROUND(I201*H201,2)</f>
        <v>0</v>
      </c>
      <c r="BL201" s="16" t="s">
        <v>135</v>
      </c>
      <c r="BM201" s="223" t="s">
        <v>287</v>
      </c>
    </row>
    <row r="202" s="13" customFormat="1">
      <c r="A202" s="13"/>
      <c r="B202" s="225"/>
      <c r="C202" s="226"/>
      <c r="D202" s="227" t="s">
        <v>137</v>
      </c>
      <c r="E202" s="228" t="s">
        <v>1</v>
      </c>
      <c r="F202" s="229" t="s">
        <v>288</v>
      </c>
      <c r="G202" s="226"/>
      <c r="H202" s="230">
        <v>42.399999999999999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137</v>
      </c>
      <c r="AU202" s="236" t="s">
        <v>82</v>
      </c>
      <c r="AV202" s="13" t="s">
        <v>82</v>
      </c>
      <c r="AW202" s="13" t="s">
        <v>32</v>
      </c>
      <c r="AX202" s="13" t="s">
        <v>80</v>
      </c>
      <c r="AY202" s="236" t="s">
        <v>128</v>
      </c>
    </row>
    <row r="203" s="2" customFormat="1" ht="37.8" customHeight="1">
      <c r="A203" s="37"/>
      <c r="B203" s="38"/>
      <c r="C203" s="211" t="s">
        <v>289</v>
      </c>
      <c r="D203" s="211" t="s">
        <v>131</v>
      </c>
      <c r="E203" s="212" t="s">
        <v>290</v>
      </c>
      <c r="F203" s="213" t="s">
        <v>291</v>
      </c>
      <c r="G203" s="214" t="s">
        <v>134</v>
      </c>
      <c r="H203" s="215">
        <v>40.770000000000003</v>
      </c>
      <c r="I203" s="216"/>
      <c r="J203" s="217">
        <f>ROUND(I203*H203,2)</f>
        <v>0</v>
      </c>
      <c r="K203" s="218"/>
      <c r="L203" s="43"/>
      <c r="M203" s="219" t="s">
        <v>1</v>
      </c>
      <c r="N203" s="220" t="s">
        <v>40</v>
      </c>
      <c r="O203" s="90"/>
      <c r="P203" s="221">
        <f>O203*H203</f>
        <v>0</v>
      </c>
      <c r="Q203" s="221">
        <v>0</v>
      </c>
      <c r="R203" s="221">
        <f>Q203*H203</f>
        <v>0</v>
      </c>
      <c r="S203" s="221">
        <v>0.045999999999999999</v>
      </c>
      <c r="T203" s="222">
        <f>S203*H203</f>
        <v>1.8754200000000001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3" t="s">
        <v>135</v>
      </c>
      <c r="AT203" s="223" t="s">
        <v>131</v>
      </c>
      <c r="AU203" s="223" t="s">
        <v>82</v>
      </c>
      <c r="AY203" s="16" t="s">
        <v>128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6" t="s">
        <v>80</v>
      </c>
      <c r="BK203" s="224">
        <f>ROUND(I203*H203,2)</f>
        <v>0</v>
      </c>
      <c r="BL203" s="16" t="s">
        <v>135</v>
      </c>
      <c r="BM203" s="223" t="s">
        <v>292</v>
      </c>
    </row>
    <row r="204" s="13" customFormat="1">
      <c r="A204" s="13"/>
      <c r="B204" s="225"/>
      <c r="C204" s="226"/>
      <c r="D204" s="227" t="s">
        <v>137</v>
      </c>
      <c r="E204" s="228" t="s">
        <v>1</v>
      </c>
      <c r="F204" s="229" t="s">
        <v>293</v>
      </c>
      <c r="G204" s="226"/>
      <c r="H204" s="230">
        <v>26.73</v>
      </c>
      <c r="I204" s="231"/>
      <c r="J204" s="226"/>
      <c r="K204" s="226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137</v>
      </c>
      <c r="AU204" s="236" t="s">
        <v>82</v>
      </c>
      <c r="AV204" s="13" t="s">
        <v>82</v>
      </c>
      <c r="AW204" s="13" t="s">
        <v>32</v>
      </c>
      <c r="AX204" s="13" t="s">
        <v>75</v>
      </c>
      <c r="AY204" s="236" t="s">
        <v>128</v>
      </c>
    </row>
    <row r="205" s="13" customFormat="1">
      <c r="A205" s="13"/>
      <c r="B205" s="225"/>
      <c r="C205" s="226"/>
      <c r="D205" s="227" t="s">
        <v>137</v>
      </c>
      <c r="E205" s="228" t="s">
        <v>1</v>
      </c>
      <c r="F205" s="229" t="s">
        <v>294</v>
      </c>
      <c r="G205" s="226"/>
      <c r="H205" s="230">
        <v>14.039999999999999</v>
      </c>
      <c r="I205" s="231"/>
      <c r="J205" s="226"/>
      <c r="K205" s="226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137</v>
      </c>
      <c r="AU205" s="236" t="s">
        <v>82</v>
      </c>
      <c r="AV205" s="13" t="s">
        <v>82</v>
      </c>
      <c r="AW205" s="13" t="s">
        <v>32</v>
      </c>
      <c r="AX205" s="13" t="s">
        <v>75</v>
      </c>
      <c r="AY205" s="236" t="s">
        <v>128</v>
      </c>
    </row>
    <row r="206" s="14" customFormat="1">
      <c r="A206" s="14"/>
      <c r="B206" s="237"/>
      <c r="C206" s="238"/>
      <c r="D206" s="227" t="s">
        <v>137</v>
      </c>
      <c r="E206" s="239" t="s">
        <v>1</v>
      </c>
      <c r="F206" s="240" t="s">
        <v>140</v>
      </c>
      <c r="G206" s="238"/>
      <c r="H206" s="241">
        <v>40.769999999999996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137</v>
      </c>
      <c r="AU206" s="247" t="s">
        <v>82</v>
      </c>
      <c r="AV206" s="14" t="s">
        <v>135</v>
      </c>
      <c r="AW206" s="14" t="s">
        <v>32</v>
      </c>
      <c r="AX206" s="14" t="s">
        <v>80</v>
      </c>
      <c r="AY206" s="247" t="s">
        <v>128</v>
      </c>
    </row>
    <row r="207" s="2" customFormat="1" ht="24.15" customHeight="1">
      <c r="A207" s="37"/>
      <c r="B207" s="38"/>
      <c r="C207" s="211" t="s">
        <v>295</v>
      </c>
      <c r="D207" s="211" t="s">
        <v>131</v>
      </c>
      <c r="E207" s="212" t="s">
        <v>296</v>
      </c>
      <c r="F207" s="213" t="s">
        <v>297</v>
      </c>
      <c r="G207" s="214" t="s">
        <v>134</v>
      </c>
      <c r="H207" s="215">
        <v>40.770000000000003</v>
      </c>
      <c r="I207" s="216"/>
      <c r="J207" s="217">
        <f>ROUND(I207*H207,2)</f>
        <v>0</v>
      </c>
      <c r="K207" s="218"/>
      <c r="L207" s="43"/>
      <c r="M207" s="219" t="s">
        <v>1</v>
      </c>
      <c r="N207" s="220" t="s">
        <v>40</v>
      </c>
      <c r="O207" s="90"/>
      <c r="P207" s="221">
        <f>O207*H207</f>
        <v>0</v>
      </c>
      <c r="Q207" s="221">
        <v>0</v>
      </c>
      <c r="R207" s="221">
        <f>Q207*H207</f>
        <v>0</v>
      </c>
      <c r="S207" s="221">
        <v>0.068000000000000005</v>
      </c>
      <c r="T207" s="222">
        <f>S207*H207</f>
        <v>2.7723600000000004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3" t="s">
        <v>135</v>
      </c>
      <c r="AT207" s="223" t="s">
        <v>131</v>
      </c>
      <c r="AU207" s="223" t="s">
        <v>82</v>
      </c>
      <c r="AY207" s="16" t="s">
        <v>128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6" t="s">
        <v>80</v>
      </c>
      <c r="BK207" s="224">
        <f>ROUND(I207*H207,2)</f>
        <v>0</v>
      </c>
      <c r="BL207" s="16" t="s">
        <v>135</v>
      </c>
      <c r="BM207" s="223" t="s">
        <v>298</v>
      </c>
    </row>
    <row r="208" s="12" customFormat="1" ht="22.8" customHeight="1">
      <c r="A208" s="12"/>
      <c r="B208" s="195"/>
      <c r="C208" s="196"/>
      <c r="D208" s="197" t="s">
        <v>74</v>
      </c>
      <c r="E208" s="209" t="s">
        <v>299</v>
      </c>
      <c r="F208" s="209" t="s">
        <v>300</v>
      </c>
      <c r="G208" s="196"/>
      <c r="H208" s="196"/>
      <c r="I208" s="199"/>
      <c r="J208" s="210">
        <f>BK208</f>
        <v>0</v>
      </c>
      <c r="K208" s="196"/>
      <c r="L208" s="201"/>
      <c r="M208" s="202"/>
      <c r="N208" s="203"/>
      <c r="O208" s="203"/>
      <c r="P208" s="204">
        <f>SUM(P209:P213)</f>
        <v>0</v>
      </c>
      <c r="Q208" s="203"/>
      <c r="R208" s="204">
        <f>SUM(R209:R213)</f>
        <v>0</v>
      </c>
      <c r="S208" s="203"/>
      <c r="T208" s="205">
        <f>SUM(T209:T213)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6" t="s">
        <v>80</v>
      </c>
      <c r="AT208" s="207" t="s">
        <v>74</v>
      </c>
      <c r="AU208" s="207" t="s">
        <v>80</v>
      </c>
      <c r="AY208" s="206" t="s">
        <v>128</v>
      </c>
      <c r="BK208" s="208">
        <f>SUM(BK209:BK213)</f>
        <v>0</v>
      </c>
    </row>
    <row r="209" s="2" customFormat="1" ht="24.15" customHeight="1">
      <c r="A209" s="37"/>
      <c r="B209" s="38"/>
      <c r="C209" s="211" t="s">
        <v>301</v>
      </c>
      <c r="D209" s="211" t="s">
        <v>131</v>
      </c>
      <c r="E209" s="212" t="s">
        <v>302</v>
      </c>
      <c r="F209" s="213" t="s">
        <v>303</v>
      </c>
      <c r="G209" s="214" t="s">
        <v>304</v>
      </c>
      <c r="H209" s="215">
        <v>7.508</v>
      </c>
      <c r="I209" s="216"/>
      <c r="J209" s="217">
        <f>ROUND(I209*H209,2)</f>
        <v>0</v>
      </c>
      <c r="K209" s="218"/>
      <c r="L209" s="43"/>
      <c r="M209" s="219" t="s">
        <v>1</v>
      </c>
      <c r="N209" s="220" t="s">
        <v>40</v>
      </c>
      <c r="O209" s="90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3" t="s">
        <v>135</v>
      </c>
      <c r="AT209" s="223" t="s">
        <v>131</v>
      </c>
      <c r="AU209" s="223" t="s">
        <v>82</v>
      </c>
      <c r="AY209" s="16" t="s">
        <v>128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6" t="s">
        <v>80</v>
      </c>
      <c r="BK209" s="224">
        <f>ROUND(I209*H209,2)</f>
        <v>0</v>
      </c>
      <c r="BL209" s="16" t="s">
        <v>135</v>
      </c>
      <c r="BM209" s="223" t="s">
        <v>305</v>
      </c>
    </row>
    <row r="210" s="2" customFormat="1" ht="24.15" customHeight="1">
      <c r="A210" s="37"/>
      <c r="B210" s="38"/>
      <c r="C210" s="211" t="s">
        <v>306</v>
      </c>
      <c r="D210" s="211" t="s">
        <v>131</v>
      </c>
      <c r="E210" s="212" t="s">
        <v>307</v>
      </c>
      <c r="F210" s="213" t="s">
        <v>308</v>
      </c>
      <c r="G210" s="214" t="s">
        <v>304</v>
      </c>
      <c r="H210" s="215">
        <v>7.508</v>
      </c>
      <c r="I210" s="216"/>
      <c r="J210" s="217">
        <f>ROUND(I210*H210,2)</f>
        <v>0</v>
      </c>
      <c r="K210" s="218"/>
      <c r="L210" s="43"/>
      <c r="M210" s="219" t="s">
        <v>1</v>
      </c>
      <c r="N210" s="220" t="s">
        <v>40</v>
      </c>
      <c r="O210" s="90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3" t="s">
        <v>135</v>
      </c>
      <c r="AT210" s="223" t="s">
        <v>131</v>
      </c>
      <c r="AU210" s="223" t="s">
        <v>82</v>
      </c>
      <c r="AY210" s="16" t="s">
        <v>128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6" t="s">
        <v>80</v>
      </c>
      <c r="BK210" s="224">
        <f>ROUND(I210*H210,2)</f>
        <v>0</v>
      </c>
      <c r="BL210" s="16" t="s">
        <v>135</v>
      </c>
      <c r="BM210" s="223" t="s">
        <v>309</v>
      </c>
    </row>
    <row r="211" s="2" customFormat="1" ht="24.15" customHeight="1">
      <c r="A211" s="37"/>
      <c r="B211" s="38"/>
      <c r="C211" s="211" t="s">
        <v>310</v>
      </c>
      <c r="D211" s="211" t="s">
        <v>131</v>
      </c>
      <c r="E211" s="212" t="s">
        <v>311</v>
      </c>
      <c r="F211" s="213" t="s">
        <v>312</v>
      </c>
      <c r="G211" s="214" t="s">
        <v>304</v>
      </c>
      <c r="H211" s="215">
        <v>112.62000000000001</v>
      </c>
      <c r="I211" s="216"/>
      <c r="J211" s="217">
        <f>ROUND(I211*H211,2)</f>
        <v>0</v>
      </c>
      <c r="K211" s="218"/>
      <c r="L211" s="43"/>
      <c r="M211" s="219" t="s">
        <v>1</v>
      </c>
      <c r="N211" s="220" t="s">
        <v>40</v>
      </c>
      <c r="O211" s="90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3" t="s">
        <v>135</v>
      </c>
      <c r="AT211" s="223" t="s">
        <v>131</v>
      </c>
      <c r="AU211" s="223" t="s">
        <v>82</v>
      </c>
      <c r="AY211" s="16" t="s">
        <v>128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6" t="s">
        <v>80</v>
      </c>
      <c r="BK211" s="224">
        <f>ROUND(I211*H211,2)</f>
        <v>0</v>
      </c>
      <c r="BL211" s="16" t="s">
        <v>135</v>
      </c>
      <c r="BM211" s="223" t="s">
        <v>313</v>
      </c>
    </row>
    <row r="212" s="13" customFormat="1">
      <c r="A212" s="13"/>
      <c r="B212" s="225"/>
      <c r="C212" s="226"/>
      <c r="D212" s="227" t="s">
        <v>137</v>
      </c>
      <c r="E212" s="226"/>
      <c r="F212" s="229" t="s">
        <v>314</v>
      </c>
      <c r="G212" s="226"/>
      <c r="H212" s="230">
        <v>112.62000000000001</v>
      </c>
      <c r="I212" s="231"/>
      <c r="J212" s="226"/>
      <c r="K212" s="226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137</v>
      </c>
      <c r="AU212" s="236" t="s">
        <v>82</v>
      </c>
      <c r="AV212" s="13" t="s">
        <v>82</v>
      </c>
      <c r="AW212" s="13" t="s">
        <v>4</v>
      </c>
      <c r="AX212" s="13" t="s">
        <v>80</v>
      </c>
      <c r="AY212" s="236" t="s">
        <v>128</v>
      </c>
    </row>
    <row r="213" s="2" customFormat="1" ht="49.05" customHeight="1">
      <c r="A213" s="37"/>
      <c r="B213" s="38"/>
      <c r="C213" s="211" t="s">
        <v>315</v>
      </c>
      <c r="D213" s="211" t="s">
        <v>131</v>
      </c>
      <c r="E213" s="212" t="s">
        <v>316</v>
      </c>
      <c r="F213" s="213" t="s">
        <v>317</v>
      </c>
      <c r="G213" s="214" t="s">
        <v>304</v>
      </c>
      <c r="H213" s="215">
        <v>7.508</v>
      </c>
      <c r="I213" s="216"/>
      <c r="J213" s="217">
        <f>ROUND(I213*H213,2)</f>
        <v>0</v>
      </c>
      <c r="K213" s="218"/>
      <c r="L213" s="43"/>
      <c r="M213" s="219" t="s">
        <v>1</v>
      </c>
      <c r="N213" s="220" t="s">
        <v>40</v>
      </c>
      <c r="O213" s="90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3" t="s">
        <v>135</v>
      </c>
      <c r="AT213" s="223" t="s">
        <v>131</v>
      </c>
      <c r="AU213" s="223" t="s">
        <v>82</v>
      </c>
      <c r="AY213" s="16" t="s">
        <v>128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6" t="s">
        <v>80</v>
      </c>
      <c r="BK213" s="224">
        <f>ROUND(I213*H213,2)</f>
        <v>0</v>
      </c>
      <c r="BL213" s="16" t="s">
        <v>135</v>
      </c>
      <c r="BM213" s="223" t="s">
        <v>318</v>
      </c>
    </row>
    <row r="214" s="12" customFormat="1" ht="22.8" customHeight="1">
      <c r="A214" s="12"/>
      <c r="B214" s="195"/>
      <c r="C214" s="196"/>
      <c r="D214" s="197" t="s">
        <v>74</v>
      </c>
      <c r="E214" s="209" t="s">
        <v>319</v>
      </c>
      <c r="F214" s="209" t="s">
        <v>320</v>
      </c>
      <c r="G214" s="196"/>
      <c r="H214" s="196"/>
      <c r="I214" s="199"/>
      <c r="J214" s="210">
        <f>BK214</f>
        <v>0</v>
      </c>
      <c r="K214" s="196"/>
      <c r="L214" s="201"/>
      <c r="M214" s="202"/>
      <c r="N214" s="203"/>
      <c r="O214" s="203"/>
      <c r="P214" s="204">
        <f>P215</f>
        <v>0</v>
      </c>
      <c r="Q214" s="203"/>
      <c r="R214" s="204">
        <f>R215</f>
        <v>0</v>
      </c>
      <c r="S214" s="203"/>
      <c r="T214" s="205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6" t="s">
        <v>80</v>
      </c>
      <c r="AT214" s="207" t="s">
        <v>74</v>
      </c>
      <c r="AU214" s="207" t="s">
        <v>80</v>
      </c>
      <c r="AY214" s="206" t="s">
        <v>128</v>
      </c>
      <c r="BK214" s="208">
        <f>BK215</f>
        <v>0</v>
      </c>
    </row>
    <row r="215" s="2" customFormat="1" ht="24.15" customHeight="1">
      <c r="A215" s="37"/>
      <c r="B215" s="38"/>
      <c r="C215" s="211" t="s">
        <v>321</v>
      </c>
      <c r="D215" s="211" t="s">
        <v>131</v>
      </c>
      <c r="E215" s="212" t="s">
        <v>322</v>
      </c>
      <c r="F215" s="213" t="s">
        <v>323</v>
      </c>
      <c r="G215" s="214" t="s">
        <v>304</v>
      </c>
      <c r="H215" s="215">
        <v>3.7210000000000001</v>
      </c>
      <c r="I215" s="216"/>
      <c r="J215" s="217">
        <f>ROUND(I215*H215,2)</f>
        <v>0</v>
      </c>
      <c r="K215" s="218"/>
      <c r="L215" s="43"/>
      <c r="M215" s="219" t="s">
        <v>1</v>
      </c>
      <c r="N215" s="220" t="s">
        <v>40</v>
      </c>
      <c r="O215" s="90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3" t="s">
        <v>135</v>
      </c>
      <c r="AT215" s="223" t="s">
        <v>131</v>
      </c>
      <c r="AU215" s="223" t="s">
        <v>82</v>
      </c>
      <c r="AY215" s="16" t="s">
        <v>128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6" t="s">
        <v>80</v>
      </c>
      <c r="BK215" s="224">
        <f>ROUND(I215*H215,2)</f>
        <v>0</v>
      </c>
      <c r="BL215" s="16" t="s">
        <v>135</v>
      </c>
      <c r="BM215" s="223" t="s">
        <v>324</v>
      </c>
    </row>
    <row r="216" s="12" customFormat="1" ht="25.92" customHeight="1">
      <c r="A216" s="12"/>
      <c r="B216" s="195"/>
      <c r="C216" s="196"/>
      <c r="D216" s="197" t="s">
        <v>74</v>
      </c>
      <c r="E216" s="198" t="s">
        <v>325</v>
      </c>
      <c r="F216" s="198" t="s">
        <v>326</v>
      </c>
      <c r="G216" s="196"/>
      <c r="H216" s="196"/>
      <c r="I216" s="199"/>
      <c r="J216" s="200">
        <f>BK216</f>
        <v>0</v>
      </c>
      <c r="K216" s="196"/>
      <c r="L216" s="201"/>
      <c r="M216" s="202"/>
      <c r="N216" s="203"/>
      <c r="O216" s="203"/>
      <c r="P216" s="204">
        <f>P217+P220+P224+P227+P241+P251+P276+P282+P290+P307+P310+P329+P338</f>
        <v>0</v>
      </c>
      <c r="Q216" s="203"/>
      <c r="R216" s="204">
        <f>R217+R220+R224+R227+R241+R251+R276+R282+R290+R307+R310+R329+R338</f>
        <v>2.6151893999999993</v>
      </c>
      <c r="S216" s="203"/>
      <c r="T216" s="205">
        <f>T217+T220+T224+T227+T241+T251+T276+T282+T290+T307+T310+T329+T338</f>
        <v>0.23933000000000002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6" t="s">
        <v>82</v>
      </c>
      <c r="AT216" s="207" t="s">
        <v>74</v>
      </c>
      <c r="AU216" s="207" t="s">
        <v>75</v>
      </c>
      <c r="AY216" s="206" t="s">
        <v>128</v>
      </c>
      <c r="BK216" s="208">
        <f>BK217+BK220+BK224+BK227+BK241+BK251+BK276+BK282+BK290+BK307+BK310+BK329+BK338</f>
        <v>0</v>
      </c>
    </row>
    <row r="217" s="12" customFormat="1" ht="22.8" customHeight="1">
      <c r="A217" s="12"/>
      <c r="B217" s="195"/>
      <c r="C217" s="196"/>
      <c r="D217" s="197" t="s">
        <v>74</v>
      </c>
      <c r="E217" s="209" t="s">
        <v>327</v>
      </c>
      <c r="F217" s="209" t="s">
        <v>328</v>
      </c>
      <c r="G217" s="196"/>
      <c r="H217" s="196"/>
      <c r="I217" s="199"/>
      <c r="J217" s="210">
        <f>BK217</f>
        <v>0</v>
      </c>
      <c r="K217" s="196"/>
      <c r="L217" s="201"/>
      <c r="M217" s="202"/>
      <c r="N217" s="203"/>
      <c r="O217" s="203"/>
      <c r="P217" s="204">
        <f>SUM(P218:P219)</f>
        <v>0</v>
      </c>
      <c r="Q217" s="203"/>
      <c r="R217" s="204">
        <f>SUM(R218:R219)</f>
        <v>0.00058</v>
      </c>
      <c r="S217" s="203"/>
      <c r="T217" s="205">
        <f>SUM(T218:T219)</f>
        <v>0.00042000000000000002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6" t="s">
        <v>82</v>
      </c>
      <c r="AT217" s="207" t="s">
        <v>74</v>
      </c>
      <c r="AU217" s="207" t="s">
        <v>80</v>
      </c>
      <c r="AY217" s="206" t="s">
        <v>128</v>
      </c>
      <c r="BK217" s="208">
        <f>SUM(BK218:BK219)</f>
        <v>0</v>
      </c>
    </row>
    <row r="218" s="2" customFormat="1" ht="55.5" customHeight="1">
      <c r="A218" s="37"/>
      <c r="B218" s="38"/>
      <c r="C218" s="211" t="s">
        <v>329</v>
      </c>
      <c r="D218" s="211" t="s">
        <v>131</v>
      </c>
      <c r="E218" s="212" t="s">
        <v>330</v>
      </c>
      <c r="F218" s="213" t="s">
        <v>331</v>
      </c>
      <c r="G218" s="214" t="s">
        <v>332</v>
      </c>
      <c r="H218" s="215">
        <v>1</v>
      </c>
      <c r="I218" s="216"/>
      <c r="J218" s="217">
        <f>ROUND(I218*H218,2)</f>
        <v>0</v>
      </c>
      <c r="K218" s="218"/>
      <c r="L218" s="43"/>
      <c r="M218" s="219" t="s">
        <v>1</v>
      </c>
      <c r="N218" s="220" t="s">
        <v>40</v>
      </c>
      <c r="O218" s="90"/>
      <c r="P218" s="221">
        <f>O218*H218</f>
        <v>0</v>
      </c>
      <c r="Q218" s="221">
        <v>0.00058</v>
      </c>
      <c r="R218" s="221">
        <f>Q218*H218</f>
        <v>0.00058</v>
      </c>
      <c r="S218" s="221">
        <v>0.00042000000000000002</v>
      </c>
      <c r="T218" s="222">
        <f>S218*H218</f>
        <v>0.00042000000000000002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3" t="s">
        <v>205</v>
      </c>
      <c r="AT218" s="223" t="s">
        <v>131</v>
      </c>
      <c r="AU218" s="223" t="s">
        <v>82</v>
      </c>
      <c r="AY218" s="16" t="s">
        <v>128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6" t="s">
        <v>80</v>
      </c>
      <c r="BK218" s="224">
        <f>ROUND(I218*H218,2)</f>
        <v>0</v>
      </c>
      <c r="BL218" s="16" t="s">
        <v>205</v>
      </c>
      <c r="BM218" s="223" t="s">
        <v>333</v>
      </c>
    </row>
    <row r="219" s="2" customFormat="1" ht="24.15" customHeight="1">
      <c r="A219" s="37"/>
      <c r="B219" s="38"/>
      <c r="C219" s="211" t="s">
        <v>334</v>
      </c>
      <c r="D219" s="211" t="s">
        <v>131</v>
      </c>
      <c r="E219" s="212" t="s">
        <v>335</v>
      </c>
      <c r="F219" s="213" t="s">
        <v>336</v>
      </c>
      <c r="G219" s="214" t="s">
        <v>337</v>
      </c>
      <c r="H219" s="259"/>
      <c r="I219" s="216"/>
      <c r="J219" s="217">
        <f>ROUND(I219*H219,2)</f>
        <v>0</v>
      </c>
      <c r="K219" s="218"/>
      <c r="L219" s="43"/>
      <c r="M219" s="219" t="s">
        <v>1</v>
      </c>
      <c r="N219" s="220" t="s">
        <v>40</v>
      </c>
      <c r="O219" s="90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3" t="s">
        <v>205</v>
      </c>
      <c r="AT219" s="223" t="s">
        <v>131</v>
      </c>
      <c r="AU219" s="223" t="s">
        <v>82</v>
      </c>
      <c r="AY219" s="16" t="s">
        <v>128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6" t="s">
        <v>80</v>
      </c>
      <c r="BK219" s="224">
        <f>ROUND(I219*H219,2)</f>
        <v>0</v>
      </c>
      <c r="BL219" s="16" t="s">
        <v>205</v>
      </c>
      <c r="BM219" s="223" t="s">
        <v>338</v>
      </c>
    </row>
    <row r="220" s="12" customFormat="1" ht="22.8" customHeight="1">
      <c r="A220" s="12"/>
      <c r="B220" s="195"/>
      <c r="C220" s="196"/>
      <c r="D220" s="197" t="s">
        <v>74</v>
      </c>
      <c r="E220" s="209" t="s">
        <v>339</v>
      </c>
      <c r="F220" s="209" t="s">
        <v>340</v>
      </c>
      <c r="G220" s="196"/>
      <c r="H220" s="196"/>
      <c r="I220" s="199"/>
      <c r="J220" s="210">
        <f>BK220</f>
        <v>0</v>
      </c>
      <c r="K220" s="196"/>
      <c r="L220" s="201"/>
      <c r="M220" s="202"/>
      <c r="N220" s="203"/>
      <c r="O220" s="203"/>
      <c r="P220" s="204">
        <f>SUM(P221:P223)</f>
        <v>0</v>
      </c>
      <c r="Q220" s="203"/>
      <c r="R220" s="204">
        <f>SUM(R221:R223)</f>
        <v>3.0000000000000004E-05</v>
      </c>
      <c r="S220" s="203"/>
      <c r="T220" s="205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6" t="s">
        <v>82</v>
      </c>
      <c r="AT220" s="207" t="s">
        <v>74</v>
      </c>
      <c r="AU220" s="207" t="s">
        <v>80</v>
      </c>
      <c r="AY220" s="206" t="s">
        <v>128</v>
      </c>
      <c r="BK220" s="208">
        <f>SUM(BK221:BK223)</f>
        <v>0</v>
      </c>
    </row>
    <row r="221" s="2" customFormat="1" ht="21.75" customHeight="1">
      <c r="A221" s="37"/>
      <c r="B221" s="38"/>
      <c r="C221" s="211" t="s">
        <v>341</v>
      </c>
      <c r="D221" s="211" t="s">
        <v>131</v>
      </c>
      <c r="E221" s="212" t="s">
        <v>342</v>
      </c>
      <c r="F221" s="213" t="s">
        <v>343</v>
      </c>
      <c r="G221" s="214" t="s">
        <v>164</v>
      </c>
      <c r="H221" s="215">
        <v>1</v>
      </c>
      <c r="I221" s="216"/>
      <c r="J221" s="217">
        <f>ROUND(I221*H221,2)</f>
        <v>0</v>
      </c>
      <c r="K221" s="218"/>
      <c r="L221" s="43"/>
      <c r="M221" s="219" t="s">
        <v>1</v>
      </c>
      <c r="N221" s="220" t="s">
        <v>40</v>
      </c>
      <c r="O221" s="90"/>
      <c r="P221" s="221">
        <f>O221*H221</f>
        <v>0</v>
      </c>
      <c r="Q221" s="221">
        <v>1.0000000000000001E-05</v>
      </c>
      <c r="R221" s="221">
        <f>Q221*H221</f>
        <v>1.0000000000000001E-05</v>
      </c>
      <c r="S221" s="221">
        <v>0</v>
      </c>
      <c r="T221" s="222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3" t="s">
        <v>205</v>
      </c>
      <c r="AT221" s="223" t="s">
        <v>131</v>
      </c>
      <c r="AU221" s="223" t="s">
        <v>82</v>
      </c>
      <c r="AY221" s="16" t="s">
        <v>128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6" t="s">
        <v>80</v>
      </c>
      <c r="BK221" s="224">
        <f>ROUND(I221*H221,2)</f>
        <v>0</v>
      </c>
      <c r="BL221" s="16" t="s">
        <v>205</v>
      </c>
      <c r="BM221" s="223" t="s">
        <v>344</v>
      </c>
    </row>
    <row r="222" s="2" customFormat="1" ht="24.15" customHeight="1">
      <c r="A222" s="37"/>
      <c r="B222" s="38"/>
      <c r="C222" s="211" t="s">
        <v>345</v>
      </c>
      <c r="D222" s="211" t="s">
        <v>131</v>
      </c>
      <c r="E222" s="212" t="s">
        <v>346</v>
      </c>
      <c r="F222" s="213" t="s">
        <v>347</v>
      </c>
      <c r="G222" s="214" t="s">
        <v>164</v>
      </c>
      <c r="H222" s="215">
        <v>1</v>
      </c>
      <c r="I222" s="216"/>
      <c r="J222" s="217">
        <f>ROUND(I222*H222,2)</f>
        <v>0</v>
      </c>
      <c r="K222" s="218"/>
      <c r="L222" s="43"/>
      <c r="M222" s="219" t="s">
        <v>1</v>
      </c>
      <c r="N222" s="220" t="s">
        <v>40</v>
      </c>
      <c r="O222" s="90"/>
      <c r="P222" s="221">
        <f>O222*H222</f>
        <v>0</v>
      </c>
      <c r="Q222" s="221">
        <v>2.0000000000000002E-05</v>
      </c>
      <c r="R222" s="221">
        <f>Q222*H222</f>
        <v>2.0000000000000002E-05</v>
      </c>
      <c r="S222" s="221">
        <v>0</v>
      </c>
      <c r="T222" s="222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3" t="s">
        <v>205</v>
      </c>
      <c r="AT222" s="223" t="s">
        <v>131</v>
      </c>
      <c r="AU222" s="223" t="s">
        <v>82</v>
      </c>
      <c r="AY222" s="16" t="s">
        <v>128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6" t="s">
        <v>80</v>
      </c>
      <c r="BK222" s="224">
        <f>ROUND(I222*H222,2)</f>
        <v>0</v>
      </c>
      <c r="BL222" s="16" t="s">
        <v>205</v>
      </c>
      <c r="BM222" s="223" t="s">
        <v>348</v>
      </c>
    </row>
    <row r="223" s="2" customFormat="1" ht="24.15" customHeight="1">
      <c r="A223" s="37"/>
      <c r="B223" s="38"/>
      <c r="C223" s="211" t="s">
        <v>349</v>
      </c>
      <c r="D223" s="211" t="s">
        <v>131</v>
      </c>
      <c r="E223" s="212" t="s">
        <v>350</v>
      </c>
      <c r="F223" s="213" t="s">
        <v>351</v>
      </c>
      <c r="G223" s="214" t="s">
        <v>337</v>
      </c>
      <c r="H223" s="259"/>
      <c r="I223" s="216"/>
      <c r="J223" s="217">
        <f>ROUND(I223*H223,2)</f>
        <v>0</v>
      </c>
      <c r="K223" s="218"/>
      <c r="L223" s="43"/>
      <c r="M223" s="219" t="s">
        <v>1</v>
      </c>
      <c r="N223" s="220" t="s">
        <v>40</v>
      </c>
      <c r="O223" s="90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3" t="s">
        <v>205</v>
      </c>
      <c r="AT223" s="223" t="s">
        <v>131</v>
      </c>
      <c r="AU223" s="223" t="s">
        <v>82</v>
      </c>
      <c r="AY223" s="16" t="s">
        <v>128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6" t="s">
        <v>80</v>
      </c>
      <c r="BK223" s="224">
        <f>ROUND(I223*H223,2)</f>
        <v>0</v>
      </c>
      <c r="BL223" s="16" t="s">
        <v>205</v>
      </c>
      <c r="BM223" s="223" t="s">
        <v>352</v>
      </c>
    </row>
    <row r="224" s="12" customFormat="1" ht="22.8" customHeight="1">
      <c r="A224" s="12"/>
      <c r="B224" s="195"/>
      <c r="C224" s="196"/>
      <c r="D224" s="197" t="s">
        <v>74</v>
      </c>
      <c r="E224" s="209" t="s">
        <v>353</v>
      </c>
      <c r="F224" s="209" t="s">
        <v>354</v>
      </c>
      <c r="G224" s="196"/>
      <c r="H224" s="196"/>
      <c r="I224" s="199"/>
      <c r="J224" s="210">
        <f>BK224</f>
        <v>0</v>
      </c>
      <c r="K224" s="196"/>
      <c r="L224" s="201"/>
      <c r="M224" s="202"/>
      <c r="N224" s="203"/>
      <c r="O224" s="203"/>
      <c r="P224" s="204">
        <f>SUM(P225:P226)</f>
        <v>0</v>
      </c>
      <c r="Q224" s="203"/>
      <c r="R224" s="204">
        <f>SUM(R225:R226)</f>
        <v>0.00038000000000000002</v>
      </c>
      <c r="S224" s="203"/>
      <c r="T224" s="205">
        <f>SUM(T225:T226)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6" t="s">
        <v>82</v>
      </c>
      <c r="AT224" s="207" t="s">
        <v>74</v>
      </c>
      <c r="AU224" s="207" t="s">
        <v>80</v>
      </c>
      <c r="AY224" s="206" t="s">
        <v>128</v>
      </c>
      <c r="BK224" s="208">
        <f>SUM(BK225:BK226)</f>
        <v>0</v>
      </c>
    </row>
    <row r="225" s="2" customFormat="1" ht="44.25" customHeight="1">
      <c r="A225" s="37"/>
      <c r="B225" s="38"/>
      <c r="C225" s="211" t="s">
        <v>355</v>
      </c>
      <c r="D225" s="211" t="s">
        <v>131</v>
      </c>
      <c r="E225" s="212" t="s">
        <v>356</v>
      </c>
      <c r="F225" s="213" t="s">
        <v>357</v>
      </c>
      <c r="G225" s="214" t="s">
        <v>179</v>
      </c>
      <c r="H225" s="215">
        <v>1</v>
      </c>
      <c r="I225" s="216"/>
      <c r="J225" s="217">
        <f>ROUND(I225*H225,2)</f>
        <v>0</v>
      </c>
      <c r="K225" s="218"/>
      <c r="L225" s="43"/>
      <c r="M225" s="219" t="s">
        <v>1</v>
      </c>
      <c r="N225" s="220" t="s">
        <v>40</v>
      </c>
      <c r="O225" s="90"/>
      <c r="P225" s="221">
        <f>O225*H225</f>
        <v>0</v>
      </c>
      <c r="Q225" s="221">
        <v>0.00038000000000000002</v>
      </c>
      <c r="R225" s="221">
        <f>Q225*H225</f>
        <v>0.00038000000000000002</v>
      </c>
      <c r="S225" s="221">
        <v>0</v>
      </c>
      <c r="T225" s="222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3" t="s">
        <v>205</v>
      </c>
      <c r="AT225" s="223" t="s">
        <v>131</v>
      </c>
      <c r="AU225" s="223" t="s">
        <v>82</v>
      </c>
      <c r="AY225" s="16" t="s">
        <v>128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6" t="s">
        <v>80</v>
      </c>
      <c r="BK225" s="224">
        <f>ROUND(I225*H225,2)</f>
        <v>0</v>
      </c>
      <c r="BL225" s="16" t="s">
        <v>205</v>
      </c>
      <c r="BM225" s="223" t="s">
        <v>358</v>
      </c>
    </row>
    <row r="226" s="2" customFormat="1" ht="24.15" customHeight="1">
      <c r="A226" s="37"/>
      <c r="B226" s="38"/>
      <c r="C226" s="211" t="s">
        <v>359</v>
      </c>
      <c r="D226" s="211" t="s">
        <v>131</v>
      </c>
      <c r="E226" s="212" t="s">
        <v>360</v>
      </c>
      <c r="F226" s="213" t="s">
        <v>361</v>
      </c>
      <c r="G226" s="214" t="s">
        <v>337</v>
      </c>
      <c r="H226" s="259"/>
      <c r="I226" s="216"/>
      <c r="J226" s="217">
        <f>ROUND(I226*H226,2)</f>
        <v>0</v>
      </c>
      <c r="K226" s="218"/>
      <c r="L226" s="43"/>
      <c r="M226" s="219" t="s">
        <v>1</v>
      </c>
      <c r="N226" s="220" t="s">
        <v>40</v>
      </c>
      <c r="O226" s="90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3" t="s">
        <v>205</v>
      </c>
      <c r="AT226" s="223" t="s">
        <v>131</v>
      </c>
      <c r="AU226" s="223" t="s">
        <v>82</v>
      </c>
      <c r="AY226" s="16" t="s">
        <v>128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6" t="s">
        <v>80</v>
      </c>
      <c r="BK226" s="224">
        <f>ROUND(I226*H226,2)</f>
        <v>0</v>
      </c>
      <c r="BL226" s="16" t="s">
        <v>205</v>
      </c>
      <c r="BM226" s="223" t="s">
        <v>362</v>
      </c>
    </row>
    <row r="227" s="12" customFormat="1" ht="22.8" customHeight="1">
      <c r="A227" s="12"/>
      <c r="B227" s="195"/>
      <c r="C227" s="196"/>
      <c r="D227" s="197" t="s">
        <v>74</v>
      </c>
      <c r="E227" s="209" t="s">
        <v>363</v>
      </c>
      <c r="F227" s="209" t="s">
        <v>364</v>
      </c>
      <c r="G227" s="196"/>
      <c r="H227" s="196"/>
      <c r="I227" s="199"/>
      <c r="J227" s="210">
        <f>BK227</f>
        <v>0</v>
      </c>
      <c r="K227" s="196"/>
      <c r="L227" s="201"/>
      <c r="M227" s="202"/>
      <c r="N227" s="203"/>
      <c r="O227" s="203"/>
      <c r="P227" s="204">
        <f>SUM(P228:P240)</f>
        <v>0</v>
      </c>
      <c r="Q227" s="203"/>
      <c r="R227" s="204">
        <f>SUM(R228:R240)</f>
        <v>0.10833000000000001</v>
      </c>
      <c r="S227" s="203"/>
      <c r="T227" s="205">
        <f>SUM(T228:T240)</f>
        <v>0.12911999999999999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6" t="s">
        <v>82</v>
      </c>
      <c r="AT227" s="207" t="s">
        <v>74</v>
      </c>
      <c r="AU227" s="207" t="s">
        <v>80</v>
      </c>
      <c r="AY227" s="206" t="s">
        <v>128</v>
      </c>
      <c r="BK227" s="208">
        <f>SUM(BK228:BK240)</f>
        <v>0</v>
      </c>
    </row>
    <row r="228" s="2" customFormat="1" ht="16.5" customHeight="1">
      <c r="A228" s="37"/>
      <c r="B228" s="38"/>
      <c r="C228" s="211" t="s">
        <v>365</v>
      </c>
      <c r="D228" s="211" t="s">
        <v>131</v>
      </c>
      <c r="E228" s="212" t="s">
        <v>366</v>
      </c>
      <c r="F228" s="213" t="s">
        <v>367</v>
      </c>
      <c r="G228" s="214" t="s">
        <v>368</v>
      </c>
      <c r="H228" s="215">
        <v>3</v>
      </c>
      <c r="I228" s="216"/>
      <c r="J228" s="217">
        <f>ROUND(I228*H228,2)</f>
        <v>0</v>
      </c>
      <c r="K228" s="218"/>
      <c r="L228" s="43"/>
      <c r="M228" s="219" t="s">
        <v>1</v>
      </c>
      <c r="N228" s="220" t="s">
        <v>40</v>
      </c>
      <c r="O228" s="90"/>
      <c r="P228" s="221">
        <f>O228*H228</f>
        <v>0</v>
      </c>
      <c r="Q228" s="221">
        <v>0</v>
      </c>
      <c r="R228" s="221">
        <f>Q228*H228</f>
        <v>0</v>
      </c>
      <c r="S228" s="221">
        <v>0.034200000000000001</v>
      </c>
      <c r="T228" s="222">
        <f>S228*H228</f>
        <v>0.1026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3" t="s">
        <v>205</v>
      </c>
      <c r="AT228" s="223" t="s">
        <v>131</v>
      </c>
      <c r="AU228" s="223" t="s">
        <v>82</v>
      </c>
      <c r="AY228" s="16" t="s">
        <v>128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6" t="s">
        <v>80</v>
      </c>
      <c r="BK228" s="224">
        <f>ROUND(I228*H228,2)</f>
        <v>0</v>
      </c>
      <c r="BL228" s="16" t="s">
        <v>205</v>
      </c>
      <c r="BM228" s="223" t="s">
        <v>369</v>
      </c>
    </row>
    <row r="229" s="2" customFormat="1" ht="24.15" customHeight="1">
      <c r="A229" s="37"/>
      <c r="B229" s="38"/>
      <c r="C229" s="211" t="s">
        <v>370</v>
      </c>
      <c r="D229" s="211" t="s">
        <v>131</v>
      </c>
      <c r="E229" s="212" t="s">
        <v>371</v>
      </c>
      <c r="F229" s="213" t="s">
        <v>372</v>
      </c>
      <c r="G229" s="214" t="s">
        <v>368</v>
      </c>
      <c r="H229" s="215">
        <v>3</v>
      </c>
      <c r="I229" s="216"/>
      <c r="J229" s="217">
        <f>ROUND(I229*H229,2)</f>
        <v>0</v>
      </c>
      <c r="K229" s="218"/>
      <c r="L229" s="43"/>
      <c r="M229" s="219" t="s">
        <v>1</v>
      </c>
      <c r="N229" s="220" t="s">
        <v>40</v>
      </c>
      <c r="O229" s="90"/>
      <c r="P229" s="221">
        <f>O229*H229</f>
        <v>0</v>
      </c>
      <c r="Q229" s="221">
        <v>0.02894</v>
      </c>
      <c r="R229" s="221">
        <f>Q229*H229</f>
        <v>0.086820000000000008</v>
      </c>
      <c r="S229" s="221">
        <v>0</v>
      </c>
      <c r="T229" s="222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3" t="s">
        <v>205</v>
      </c>
      <c r="AT229" s="223" t="s">
        <v>131</v>
      </c>
      <c r="AU229" s="223" t="s">
        <v>82</v>
      </c>
      <c r="AY229" s="16" t="s">
        <v>128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6" t="s">
        <v>80</v>
      </c>
      <c r="BK229" s="224">
        <f>ROUND(I229*H229,2)</f>
        <v>0</v>
      </c>
      <c r="BL229" s="16" t="s">
        <v>205</v>
      </c>
      <c r="BM229" s="223" t="s">
        <v>373</v>
      </c>
    </row>
    <row r="230" s="2" customFormat="1" ht="16.5" customHeight="1">
      <c r="A230" s="37"/>
      <c r="B230" s="38"/>
      <c r="C230" s="211" t="s">
        <v>374</v>
      </c>
      <c r="D230" s="211" t="s">
        <v>131</v>
      </c>
      <c r="E230" s="212" t="s">
        <v>375</v>
      </c>
      <c r="F230" s="213" t="s">
        <v>376</v>
      </c>
      <c r="G230" s="214" t="s">
        <v>368</v>
      </c>
      <c r="H230" s="215">
        <v>1</v>
      </c>
      <c r="I230" s="216"/>
      <c r="J230" s="217">
        <f>ROUND(I230*H230,2)</f>
        <v>0</v>
      </c>
      <c r="K230" s="218"/>
      <c r="L230" s="43"/>
      <c r="M230" s="219" t="s">
        <v>1</v>
      </c>
      <c r="N230" s="220" t="s">
        <v>40</v>
      </c>
      <c r="O230" s="90"/>
      <c r="P230" s="221">
        <f>O230*H230</f>
        <v>0</v>
      </c>
      <c r="Q230" s="221">
        <v>0</v>
      </c>
      <c r="R230" s="221">
        <f>Q230*H230</f>
        <v>0</v>
      </c>
      <c r="S230" s="221">
        <v>0.019460000000000002</v>
      </c>
      <c r="T230" s="222">
        <f>S230*H230</f>
        <v>0.019460000000000002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3" t="s">
        <v>205</v>
      </c>
      <c r="AT230" s="223" t="s">
        <v>131</v>
      </c>
      <c r="AU230" s="223" t="s">
        <v>82</v>
      </c>
      <c r="AY230" s="16" t="s">
        <v>128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6" t="s">
        <v>80</v>
      </c>
      <c r="BK230" s="224">
        <f>ROUND(I230*H230,2)</f>
        <v>0</v>
      </c>
      <c r="BL230" s="16" t="s">
        <v>205</v>
      </c>
      <c r="BM230" s="223" t="s">
        <v>377</v>
      </c>
    </row>
    <row r="231" s="2" customFormat="1" ht="24.15" customHeight="1">
      <c r="A231" s="37"/>
      <c r="B231" s="38"/>
      <c r="C231" s="211" t="s">
        <v>378</v>
      </c>
      <c r="D231" s="211" t="s">
        <v>131</v>
      </c>
      <c r="E231" s="212" t="s">
        <v>379</v>
      </c>
      <c r="F231" s="213" t="s">
        <v>380</v>
      </c>
      <c r="G231" s="214" t="s">
        <v>368</v>
      </c>
      <c r="H231" s="215">
        <v>1</v>
      </c>
      <c r="I231" s="216"/>
      <c r="J231" s="217">
        <f>ROUND(I231*H231,2)</f>
        <v>0</v>
      </c>
      <c r="K231" s="218"/>
      <c r="L231" s="43"/>
      <c r="M231" s="219" t="s">
        <v>1</v>
      </c>
      <c r="N231" s="220" t="s">
        <v>40</v>
      </c>
      <c r="O231" s="90"/>
      <c r="P231" s="221">
        <f>O231*H231</f>
        <v>0</v>
      </c>
      <c r="Q231" s="221">
        <v>0.019709999999999998</v>
      </c>
      <c r="R231" s="221">
        <f>Q231*H231</f>
        <v>0.019709999999999998</v>
      </c>
      <c r="S231" s="221">
        <v>0</v>
      </c>
      <c r="T231" s="222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3" t="s">
        <v>205</v>
      </c>
      <c r="AT231" s="223" t="s">
        <v>131</v>
      </c>
      <c r="AU231" s="223" t="s">
        <v>82</v>
      </c>
      <c r="AY231" s="16" t="s">
        <v>128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6" t="s">
        <v>80</v>
      </c>
      <c r="BK231" s="224">
        <f>ROUND(I231*H231,2)</f>
        <v>0</v>
      </c>
      <c r="BL231" s="16" t="s">
        <v>205</v>
      </c>
      <c r="BM231" s="223" t="s">
        <v>381</v>
      </c>
    </row>
    <row r="232" s="2" customFormat="1" ht="16.5" customHeight="1">
      <c r="A232" s="37"/>
      <c r="B232" s="38"/>
      <c r="C232" s="211" t="s">
        <v>382</v>
      </c>
      <c r="D232" s="211" t="s">
        <v>131</v>
      </c>
      <c r="E232" s="212" t="s">
        <v>383</v>
      </c>
      <c r="F232" s="213" t="s">
        <v>384</v>
      </c>
      <c r="G232" s="214" t="s">
        <v>368</v>
      </c>
      <c r="H232" s="215">
        <v>1</v>
      </c>
      <c r="I232" s="216"/>
      <c r="J232" s="217">
        <f>ROUND(I232*H232,2)</f>
        <v>0</v>
      </c>
      <c r="K232" s="218"/>
      <c r="L232" s="43"/>
      <c r="M232" s="219" t="s">
        <v>1</v>
      </c>
      <c r="N232" s="220" t="s">
        <v>40</v>
      </c>
      <c r="O232" s="90"/>
      <c r="P232" s="221">
        <f>O232*H232</f>
        <v>0</v>
      </c>
      <c r="Q232" s="221">
        <v>0</v>
      </c>
      <c r="R232" s="221">
        <f>Q232*H232</f>
        <v>0</v>
      </c>
      <c r="S232" s="221">
        <v>0.00085999999999999998</v>
      </c>
      <c r="T232" s="222">
        <f>S232*H232</f>
        <v>0.00085999999999999998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3" t="s">
        <v>205</v>
      </c>
      <c r="AT232" s="223" t="s">
        <v>131</v>
      </c>
      <c r="AU232" s="223" t="s">
        <v>82</v>
      </c>
      <c r="AY232" s="16" t="s">
        <v>128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6" t="s">
        <v>80</v>
      </c>
      <c r="BK232" s="224">
        <f>ROUND(I232*H232,2)</f>
        <v>0</v>
      </c>
      <c r="BL232" s="16" t="s">
        <v>205</v>
      </c>
      <c r="BM232" s="223" t="s">
        <v>385</v>
      </c>
    </row>
    <row r="233" s="2" customFormat="1" ht="16.5" customHeight="1">
      <c r="A233" s="37"/>
      <c r="B233" s="38"/>
      <c r="C233" s="211" t="s">
        <v>386</v>
      </c>
      <c r="D233" s="211" t="s">
        <v>131</v>
      </c>
      <c r="E233" s="212" t="s">
        <v>387</v>
      </c>
      <c r="F233" s="213" t="s">
        <v>388</v>
      </c>
      <c r="G233" s="214" t="s">
        <v>368</v>
      </c>
      <c r="H233" s="215">
        <v>1</v>
      </c>
      <c r="I233" s="216"/>
      <c r="J233" s="217">
        <f>ROUND(I233*H233,2)</f>
        <v>0</v>
      </c>
      <c r="K233" s="218"/>
      <c r="L233" s="43"/>
      <c r="M233" s="219" t="s">
        <v>1</v>
      </c>
      <c r="N233" s="220" t="s">
        <v>40</v>
      </c>
      <c r="O233" s="90"/>
      <c r="P233" s="221">
        <f>O233*H233</f>
        <v>0</v>
      </c>
      <c r="Q233" s="221">
        <v>0.0018</v>
      </c>
      <c r="R233" s="221">
        <f>Q233*H233</f>
        <v>0.0018</v>
      </c>
      <c r="S233" s="221">
        <v>0</v>
      </c>
      <c r="T233" s="222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3" t="s">
        <v>205</v>
      </c>
      <c r="AT233" s="223" t="s">
        <v>131</v>
      </c>
      <c r="AU233" s="223" t="s">
        <v>82</v>
      </c>
      <c r="AY233" s="16" t="s">
        <v>128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6" t="s">
        <v>80</v>
      </c>
      <c r="BK233" s="224">
        <f>ROUND(I233*H233,2)</f>
        <v>0</v>
      </c>
      <c r="BL233" s="16" t="s">
        <v>205</v>
      </c>
      <c r="BM233" s="223" t="s">
        <v>389</v>
      </c>
    </row>
    <row r="234" s="2" customFormat="1" ht="16.5" customHeight="1">
      <c r="A234" s="37"/>
      <c r="B234" s="38"/>
      <c r="C234" s="211" t="s">
        <v>390</v>
      </c>
      <c r="D234" s="211" t="s">
        <v>131</v>
      </c>
      <c r="E234" s="212" t="s">
        <v>391</v>
      </c>
      <c r="F234" s="213" t="s">
        <v>392</v>
      </c>
      <c r="G234" s="214" t="s">
        <v>179</v>
      </c>
      <c r="H234" s="215">
        <v>5</v>
      </c>
      <c r="I234" s="216"/>
      <c r="J234" s="217">
        <f>ROUND(I234*H234,2)</f>
        <v>0</v>
      </c>
      <c r="K234" s="218"/>
      <c r="L234" s="43"/>
      <c r="M234" s="219" t="s">
        <v>1</v>
      </c>
      <c r="N234" s="220" t="s">
        <v>40</v>
      </c>
      <c r="O234" s="90"/>
      <c r="P234" s="221">
        <f>O234*H234</f>
        <v>0</v>
      </c>
      <c r="Q234" s="221">
        <v>0</v>
      </c>
      <c r="R234" s="221">
        <f>Q234*H234</f>
        <v>0</v>
      </c>
      <c r="S234" s="221">
        <v>0.00124</v>
      </c>
      <c r="T234" s="222">
        <f>S234*H234</f>
        <v>0.0061999999999999998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3" t="s">
        <v>205</v>
      </c>
      <c r="AT234" s="223" t="s">
        <v>131</v>
      </c>
      <c r="AU234" s="223" t="s">
        <v>82</v>
      </c>
      <c r="AY234" s="16" t="s">
        <v>128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6" t="s">
        <v>80</v>
      </c>
      <c r="BK234" s="224">
        <f>ROUND(I234*H234,2)</f>
        <v>0</v>
      </c>
      <c r="BL234" s="16" t="s">
        <v>205</v>
      </c>
      <c r="BM234" s="223" t="s">
        <v>393</v>
      </c>
    </row>
    <row r="235" s="13" customFormat="1">
      <c r="A235" s="13"/>
      <c r="B235" s="225"/>
      <c r="C235" s="226"/>
      <c r="D235" s="227" t="s">
        <v>137</v>
      </c>
      <c r="E235" s="228" t="s">
        <v>1</v>
      </c>
      <c r="F235" s="229" t="s">
        <v>394</v>
      </c>
      <c r="G235" s="226"/>
      <c r="H235" s="230">
        <v>2</v>
      </c>
      <c r="I235" s="231"/>
      <c r="J235" s="226"/>
      <c r="K235" s="226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137</v>
      </c>
      <c r="AU235" s="236" t="s">
        <v>82</v>
      </c>
      <c r="AV235" s="13" t="s">
        <v>82</v>
      </c>
      <c r="AW235" s="13" t="s">
        <v>32</v>
      </c>
      <c r="AX235" s="13" t="s">
        <v>75</v>
      </c>
      <c r="AY235" s="236" t="s">
        <v>128</v>
      </c>
    </row>
    <row r="236" s="13" customFormat="1">
      <c r="A236" s="13"/>
      <c r="B236" s="225"/>
      <c r="C236" s="226"/>
      <c r="D236" s="227" t="s">
        <v>137</v>
      </c>
      <c r="E236" s="228" t="s">
        <v>1</v>
      </c>
      <c r="F236" s="229" t="s">
        <v>395</v>
      </c>
      <c r="G236" s="226"/>
      <c r="H236" s="230">
        <v>1</v>
      </c>
      <c r="I236" s="231"/>
      <c r="J236" s="226"/>
      <c r="K236" s="226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137</v>
      </c>
      <c r="AU236" s="236" t="s">
        <v>82</v>
      </c>
      <c r="AV236" s="13" t="s">
        <v>82</v>
      </c>
      <c r="AW236" s="13" t="s">
        <v>32</v>
      </c>
      <c r="AX236" s="13" t="s">
        <v>75</v>
      </c>
      <c r="AY236" s="236" t="s">
        <v>128</v>
      </c>
    </row>
    <row r="237" s="13" customFormat="1">
      <c r="A237" s="13"/>
      <c r="B237" s="225"/>
      <c r="C237" s="226"/>
      <c r="D237" s="227" t="s">
        <v>137</v>
      </c>
      <c r="E237" s="228" t="s">
        <v>1</v>
      </c>
      <c r="F237" s="229" t="s">
        <v>396</v>
      </c>
      <c r="G237" s="226"/>
      <c r="H237" s="230">
        <v>1</v>
      </c>
      <c r="I237" s="231"/>
      <c r="J237" s="226"/>
      <c r="K237" s="226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137</v>
      </c>
      <c r="AU237" s="236" t="s">
        <v>82</v>
      </c>
      <c r="AV237" s="13" t="s">
        <v>82</v>
      </c>
      <c r="AW237" s="13" t="s">
        <v>32</v>
      </c>
      <c r="AX237" s="13" t="s">
        <v>75</v>
      </c>
      <c r="AY237" s="236" t="s">
        <v>128</v>
      </c>
    </row>
    <row r="238" s="13" customFormat="1">
      <c r="A238" s="13"/>
      <c r="B238" s="225"/>
      <c r="C238" s="226"/>
      <c r="D238" s="227" t="s">
        <v>137</v>
      </c>
      <c r="E238" s="228" t="s">
        <v>1</v>
      </c>
      <c r="F238" s="229" t="s">
        <v>397</v>
      </c>
      <c r="G238" s="226"/>
      <c r="H238" s="230">
        <v>1</v>
      </c>
      <c r="I238" s="231"/>
      <c r="J238" s="226"/>
      <c r="K238" s="226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137</v>
      </c>
      <c r="AU238" s="236" t="s">
        <v>82</v>
      </c>
      <c r="AV238" s="13" t="s">
        <v>82</v>
      </c>
      <c r="AW238" s="13" t="s">
        <v>32</v>
      </c>
      <c r="AX238" s="13" t="s">
        <v>75</v>
      </c>
      <c r="AY238" s="236" t="s">
        <v>128</v>
      </c>
    </row>
    <row r="239" s="14" customFormat="1">
      <c r="A239" s="14"/>
      <c r="B239" s="237"/>
      <c r="C239" s="238"/>
      <c r="D239" s="227" t="s">
        <v>137</v>
      </c>
      <c r="E239" s="239" t="s">
        <v>1</v>
      </c>
      <c r="F239" s="240" t="s">
        <v>140</v>
      </c>
      <c r="G239" s="238"/>
      <c r="H239" s="241">
        <v>5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7" t="s">
        <v>137</v>
      </c>
      <c r="AU239" s="247" t="s">
        <v>82</v>
      </c>
      <c r="AV239" s="14" t="s">
        <v>135</v>
      </c>
      <c r="AW239" s="14" t="s">
        <v>32</v>
      </c>
      <c r="AX239" s="14" t="s">
        <v>80</v>
      </c>
      <c r="AY239" s="247" t="s">
        <v>128</v>
      </c>
    </row>
    <row r="240" s="2" customFormat="1" ht="24.15" customHeight="1">
      <c r="A240" s="37"/>
      <c r="B240" s="38"/>
      <c r="C240" s="211" t="s">
        <v>398</v>
      </c>
      <c r="D240" s="211" t="s">
        <v>131</v>
      </c>
      <c r="E240" s="212" t="s">
        <v>399</v>
      </c>
      <c r="F240" s="213" t="s">
        <v>400</v>
      </c>
      <c r="G240" s="214" t="s">
        <v>337</v>
      </c>
      <c r="H240" s="259"/>
      <c r="I240" s="216"/>
      <c r="J240" s="217">
        <f>ROUND(I240*H240,2)</f>
        <v>0</v>
      </c>
      <c r="K240" s="218"/>
      <c r="L240" s="43"/>
      <c r="M240" s="219" t="s">
        <v>1</v>
      </c>
      <c r="N240" s="220" t="s">
        <v>40</v>
      </c>
      <c r="O240" s="90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3" t="s">
        <v>205</v>
      </c>
      <c r="AT240" s="223" t="s">
        <v>131</v>
      </c>
      <c r="AU240" s="223" t="s">
        <v>82</v>
      </c>
      <c r="AY240" s="16" t="s">
        <v>128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6" t="s">
        <v>80</v>
      </c>
      <c r="BK240" s="224">
        <f>ROUND(I240*H240,2)</f>
        <v>0</v>
      </c>
      <c r="BL240" s="16" t="s">
        <v>205</v>
      </c>
      <c r="BM240" s="223" t="s">
        <v>401</v>
      </c>
    </row>
    <row r="241" s="12" customFormat="1" ht="22.8" customHeight="1">
      <c r="A241" s="12"/>
      <c r="B241" s="195"/>
      <c r="C241" s="196"/>
      <c r="D241" s="197" t="s">
        <v>74</v>
      </c>
      <c r="E241" s="209" t="s">
        <v>402</v>
      </c>
      <c r="F241" s="209" t="s">
        <v>403</v>
      </c>
      <c r="G241" s="196"/>
      <c r="H241" s="196"/>
      <c r="I241" s="199"/>
      <c r="J241" s="210">
        <f>BK241</f>
        <v>0</v>
      </c>
      <c r="K241" s="196"/>
      <c r="L241" s="201"/>
      <c r="M241" s="202"/>
      <c r="N241" s="203"/>
      <c r="O241" s="203"/>
      <c r="P241" s="204">
        <f>SUM(P242:P250)</f>
        <v>0</v>
      </c>
      <c r="Q241" s="203"/>
      <c r="R241" s="204">
        <f>SUM(R242:R250)</f>
        <v>0.12714</v>
      </c>
      <c r="S241" s="203"/>
      <c r="T241" s="205">
        <f>SUM(T242:T250)</f>
        <v>0.071400000000000005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6" t="s">
        <v>82</v>
      </c>
      <c r="AT241" s="207" t="s">
        <v>74</v>
      </c>
      <c r="AU241" s="207" t="s">
        <v>80</v>
      </c>
      <c r="AY241" s="206" t="s">
        <v>128</v>
      </c>
      <c r="BK241" s="208">
        <f>SUM(BK242:BK250)</f>
        <v>0</v>
      </c>
    </row>
    <row r="242" s="2" customFormat="1" ht="16.5" customHeight="1">
      <c r="A242" s="37"/>
      <c r="B242" s="38"/>
      <c r="C242" s="211" t="s">
        <v>404</v>
      </c>
      <c r="D242" s="211" t="s">
        <v>131</v>
      </c>
      <c r="E242" s="212" t="s">
        <v>405</v>
      </c>
      <c r="F242" s="213" t="s">
        <v>406</v>
      </c>
      <c r="G242" s="214" t="s">
        <v>179</v>
      </c>
      <c r="H242" s="215">
        <v>3</v>
      </c>
      <c r="I242" s="216"/>
      <c r="J242" s="217">
        <f>ROUND(I242*H242,2)</f>
        <v>0</v>
      </c>
      <c r="K242" s="218"/>
      <c r="L242" s="43"/>
      <c r="M242" s="219" t="s">
        <v>1</v>
      </c>
      <c r="N242" s="220" t="s">
        <v>40</v>
      </c>
      <c r="O242" s="90"/>
      <c r="P242" s="221">
        <f>O242*H242</f>
        <v>0</v>
      </c>
      <c r="Q242" s="221">
        <v>0</v>
      </c>
      <c r="R242" s="221">
        <f>Q242*H242</f>
        <v>0</v>
      </c>
      <c r="S242" s="221">
        <v>0.023800000000000002</v>
      </c>
      <c r="T242" s="222">
        <f>S242*H242</f>
        <v>0.071400000000000005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3" t="s">
        <v>205</v>
      </c>
      <c r="AT242" s="223" t="s">
        <v>131</v>
      </c>
      <c r="AU242" s="223" t="s">
        <v>82</v>
      </c>
      <c r="AY242" s="16" t="s">
        <v>128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6" t="s">
        <v>80</v>
      </c>
      <c r="BK242" s="224">
        <f>ROUND(I242*H242,2)</f>
        <v>0</v>
      </c>
      <c r="BL242" s="16" t="s">
        <v>205</v>
      </c>
      <c r="BM242" s="223" t="s">
        <v>407</v>
      </c>
    </row>
    <row r="243" s="2" customFormat="1" ht="16.5" customHeight="1">
      <c r="A243" s="37"/>
      <c r="B243" s="38"/>
      <c r="C243" s="211" t="s">
        <v>408</v>
      </c>
      <c r="D243" s="211" t="s">
        <v>131</v>
      </c>
      <c r="E243" s="212" t="s">
        <v>409</v>
      </c>
      <c r="F243" s="213" t="s">
        <v>410</v>
      </c>
      <c r="G243" s="214" t="s">
        <v>179</v>
      </c>
      <c r="H243" s="215">
        <v>3</v>
      </c>
      <c r="I243" s="216"/>
      <c r="J243" s="217">
        <f>ROUND(I243*H243,2)</f>
        <v>0</v>
      </c>
      <c r="K243" s="218"/>
      <c r="L243" s="43"/>
      <c r="M243" s="219" t="s">
        <v>1</v>
      </c>
      <c r="N243" s="220" t="s">
        <v>40</v>
      </c>
      <c r="O243" s="90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3" t="s">
        <v>205</v>
      </c>
      <c r="AT243" s="223" t="s">
        <v>131</v>
      </c>
      <c r="AU243" s="223" t="s">
        <v>82</v>
      </c>
      <c r="AY243" s="16" t="s">
        <v>128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6" t="s">
        <v>80</v>
      </c>
      <c r="BK243" s="224">
        <f>ROUND(I243*H243,2)</f>
        <v>0</v>
      </c>
      <c r="BL243" s="16" t="s">
        <v>205</v>
      </c>
      <c r="BM243" s="223" t="s">
        <v>411</v>
      </c>
    </row>
    <row r="244" s="2" customFormat="1" ht="24.15" customHeight="1">
      <c r="A244" s="37"/>
      <c r="B244" s="38"/>
      <c r="C244" s="211" t="s">
        <v>412</v>
      </c>
      <c r="D244" s="211" t="s">
        <v>131</v>
      </c>
      <c r="E244" s="212" t="s">
        <v>413</v>
      </c>
      <c r="F244" s="213" t="s">
        <v>414</v>
      </c>
      <c r="G244" s="214" t="s">
        <v>179</v>
      </c>
      <c r="H244" s="215">
        <v>3</v>
      </c>
      <c r="I244" s="216"/>
      <c r="J244" s="217">
        <f>ROUND(I244*H244,2)</f>
        <v>0</v>
      </c>
      <c r="K244" s="218"/>
      <c r="L244" s="43"/>
      <c r="M244" s="219" t="s">
        <v>1</v>
      </c>
      <c r="N244" s="220" t="s">
        <v>40</v>
      </c>
      <c r="O244" s="90"/>
      <c r="P244" s="221">
        <f>O244*H244</f>
        <v>0</v>
      </c>
      <c r="Q244" s="221">
        <v>0.042380000000000001</v>
      </c>
      <c r="R244" s="221">
        <f>Q244*H244</f>
        <v>0.12714</v>
      </c>
      <c r="S244" s="221">
        <v>0</v>
      </c>
      <c r="T244" s="222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3" t="s">
        <v>205</v>
      </c>
      <c r="AT244" s="223" t="s">
        <v>131</v>
      </c>
      <c r="AU244" s="223" t="s">
        <v>82</v>
      </c>
      <c r="AY244" s="16" t="s">
        <v>128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6" t="s">
        <v>80</v>
      </c>
      <c r="BK244" s="224">
        <f>ROUND(I244*H244,2)</f>
        <v>0</v>
      </c>
      <c r="BL244" s="16" t="s">
        <v>205</v>
      </c>
      <c r="BM244" s="223" t="s">
        <v>415</v>
      </c>
    </row>
    <row r="245" s="13" customFormat="1">
      <c r="A245" s="13"/>
      <c r="B245" s="225"/>
      <c r="C245" s="226"/>
      <c r="D245" s="227" t="s">
        <v>137</v>
      </c>
      <c r="E245" s="228" t="s">
        <v>1</v>
      </c>
      <c r="F245" s="229" t="s">
        <v>144</v>
      </c>
      <c r="G245" s="226"/>
      <c r="H245" s="230">
        <v>3</v>
      </c>
      <c r="I245" s="231"/>
      <c r="J245" s="226"/>
      <c r="K245" s="226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137</v>
      </c>
      <c r="AU245" s="236" t="s">
        <v>82</v>
      </c>
      <c r="AV245" s="13" t="s">
        <v>82</v>
      </c>
      <c r="AW245" s="13" t="s">
        <v>32</v>
      </c>
      <c r="AX245" s="13" t="s">
        <v>80</v>
      </c>
      <c r="AY245" s="236" t="s">
        <v>128</v>
      </c>
    </row>
    <row r="246" s="2" customFormat="1" ht="16.5" customHeight="1">
      <c r="A246" s="37"/>
      <c r="B246" s="38"/>
      <c r="C246" s="211" t="s">
        <v>416</v>
      </c>
      <c r="D246" s="211" t="s">
        <v>131</v>
      </c>
      <c r="E246" s="212" t="s">
        <v>417</v>
      </c>
      <c r="F246" s="213" t="s">
        <v>418</v>
      </c>
      <c r="G246" s="214" t="s">
        <v>179</v>
      </c>
      <c r="H246" s="215">
        <v>3</v>
      </c>
      <c r="I246" s="216"/>
      <c r="J246" s="217">
        <f>ROUND(I246*H246,2)</f>
        <v>0</v>
      </c>
      <c r="K246" s="218"/>
      <c r="L246" s="43"/>
      <c r="M246" s="219" t="s">
        <v>1</v>
      </c>
      <c r="N246" s="220" t="s">
        <v>40</v>
      </c>
      <c r="O246" s="90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3" t="s">
        <v>205</v>
      </c>
      <c r="AT246" s="223" t="s">
        <v>131</v>
      </c>
      <c r="AU246" s="223" t="s">
        <v>82</v>
      </c>
      <c r="AY246" s="16" t="s">
        <v>128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6" t="s">
        <v>80</v>
      </c>
      <c r="BK246" s="224">
        <f>ROUND(I246*H246,2)</f>
        <v>0</v>
      </c>
      <c r="BL246" s="16" t="s">
        <v>205</v>
      </c>
      <c r="BM246" s="223" t="s">
        <v>419</v>
      </c>
    </row>
    <row r="247" s="2" customFormat="1" ht="16.5" customHeight="1">
      <c r="A247" s="37"/>
      <c r="B247" s="38"/>
      <c r="C247" s="211" t="s">
        <v>420</v>
      </c>
      <c r="D247" s="211" t="s">
        <v>131</v>
      </c>
      <c r="E247" s="212" t="s">
        <v>421</v>
      </c>
      <c r="F247" s="213" t="s">
        <v>422</v>
      </c>
      <c r="G247" s="214" t="s">
        <v>134</v>
      </c>
      <c r="H247" s="215">
        <v>90</v>
      </c>
      <c r="I247" s="216"/>
      <c r="J247" s="217">
        <f>ROUND(I247*H247,2)</f>
        <v>0</v>
      </c>
      <c r="K247" s="218"/>
      <c r="L247" s="43"/>
      <c r="M247" s="219" t="s">
        <v>1</v>
      </c>
      <c r="N247" s="220" t="s">
        <v>40</v>
      </c>
      <c r="O247" s="90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3" t="s">
        <v>205</v>
      </c>
      <c r="AT247" s="223" t="s">
        <v>131</v>
      </c>
      <c r="AU247" s="223" t="s">
        <v>82</v>
      </c>
      <c r="AY247" s="16" t="s">
        <v>128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6" t="s">
        <v>80</v>
      </c>
      <c r="BK247" s="224">
        <f>ROUND(I247*H247,2)</f>
        <v>0</v>
      </c>
      <c r="BL247" s="16" t="s">
        <v>205</v>
      </c>
      <c r="BM247" s="223" t="s">
        <v>423</v>
      </c>
    </row>
    <row r="248" s="2" customFormat="1" ht="16.5" customHeight="1">
      <c r="A248" s="37"/>
      <c r="B248" s="38"/>
      <c r="C248" s="211" t="s">
        <v>424</v>
      </c>
      <c r="D248" s="211" t="s">
        <v>131</v>
      </c>
      <c r="E248" s="212" t="s">
        <v>425</v>
      </c>
      <c r="F248" s="213" t="s">
        <v>426</v>
      </c>
      <c r="G248" s="214" t="s">
        <v>134</v>
      </c>
      <c r="H248" s="215">
        <v>60</v>
      </c>
      <c r="I248" s="216"/>
      <c r="J248" s="217">
        <f>ROUND(I248*H248,2)</f>
        <v>0</v>
      </c>
      <c r="K248" s="218"/>
      <c r="L248" s="43"/>
      <c r="M248" s="219" t="s">
        <v>1</v>
      </c>
      <c r="N248" s="220" t="s">
        <v>40</v>
      </c>
      <c r="O248" s="90"/>
      <c r="P248" s="221">
        <f>O248*H248</f>
        <v>0</v>
      </c>
      <c r="Q248" s="221">
        <v>0</v>
      </c>
      <c r="R248" s="221">
        <f>Q248*H248</f>
        <v>0</v>
      </c>
      <c r="S248" s="221">
        <v>0</v>
      </c>
      <c r="T248" s="222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3" t="s">
        <v>205</v>
      </c>
      <c r="AT248" s="223" t="s">
        <v>131</v>
      </c>
      <c r="AU248" s="223" t="s">
        <v>82</v>
      </c>
      <c r="AY248" s="16" t="s">
        <v>128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16" t="s">
        <v>80</v>
      </c>
      <c r="BK248" s="224">
        <f>ROUND(I248*H248,2)</f>
        <v>0</v>
      </c>
      <c r="BL248" s="16" t="s">
        <v>205</v>
      </c>
      <c r="BM248" s="223" t="s">
        <v>427</v>
      </c>
    </row>
    <row r="249" s="2" customFormat="1" ht="33" customHeight="1">
      <c r="A249" s="37"/>
      <c r="B249" s="38"/>
      <c r="C249" s="211" t="s">
        <v>428</v>
      </c>
      <c r="D249" s="211" t="s">
        <v>131</v>
      </c>
      <c r="E249" s="212" t="s">
        <v>429</v>
      </c>
      <c r="F249" s="213" t="s">
        <v>430</v>
      </c>
      <c r="G249" s="214" t="s">
        <v>304</v>
      </c>
      <c r="H249" s="215">
        <v>0.12</v>
      </c>
      <c r="I249" s="216"/>
      <c r="J249" s="217">
        <f>ROUND(I249*H249,2)</f>
        <v>0</v>
      </c>
      <c r="K249" s="218"/>
      <c r="L249" s="43"/>
      <c r="M249" s="219" t="s">
        <v>1</v>
      </c>
      <c r="N249" s="220" t="s">
        <v>40</v>
      </c>
      <c r="O249" s="90"/>
      <c r="P249" s="221">
        <f>O249*H249</f>
        <v>0</v>
      </c>
      <c r="Q249" s="221">
        <v>0</v>
      </c>
      <c r="R249" s="221">
        <f>Q249*H249</f>
        <v>0</v>
      </c>
      <c r="S249" s="221">
        <v>0</v>
      </c>
      <c r="T249" s="222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3" t="s">
        <v>205</v>
      </c>
      <c r="AT249" s="223" t="s">
        <v>131</v>
      </c>
      <c r="AU249" s="223" t="s">
        <v>82</v>
      </c>
      <c r="AY249" s="16" t="s">
        <v>128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6" t="s">
        <v>80</v>
      </c>
      <c r="BK249" s="224">
        <f>ROUND(I249*H249,2)</f>
        <v>0</v>
      </c>
      <c r="BL249" s="16" t="s">
        <v>205</v>
      </c>
      <c r="BM249" s="223" t="s">
        <v>431</v>
      </c>
    </row>
    <row r="250" s="2" customFormat="1" ht="24.15" customHeight="1">
      <c r="A250" s="37"/>
      <c r="B250" s="38"/>
      <c r="C250" s="211" t="s">
        <v>432</v>
      </c>
      <c r="D250" s="211" t="s">
        <v>131</v>
      </c>
      <c r="E250" s="212" t="s">
        <v>433</v>
      </c>
      <c r="F250" s="213" t="s">
        <v>434</v>
      </c>
      <c r="G250" s="214" t="s">
        <v>337</v>
      </c>
      <c r="H250" s="259"/>
      <c r="I250" s="216"/>
      <c r="J250" s="217">
        <f>ROUND(I250*H250,2)</f>
        <v>0</v>
      </c>
      <c r="K250" s="218"/>
      <c r="L250" s="43"/>
      <c r="M250" s="219" t="s">
        <v>1</v>
      </c>
      <c r="N250" s="220" t="s">
        <v>40</v>
      </c>
      <c r="O250" s="90"/>
      <c r="P250" s="221">
        <f>O250*H250</f>
        <v>0</v>
      </c>
      <c r="Q250" s="221">
        <v>0</v>
      </c>
      <c r="R250" s="221">
        <f>Q250*H250</f>
        <v>0</v>
      </c>
      <c r="S250" s="221">
        <v>0</v>
      </c>
      <c r="T250" s="222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3" t="s">
        <v>205</v>
      </c>
      <c r="AT250" s="223" t="s">
        <v>131</v>
      </c>
      <c r="AU250" s="223" t="s">
        <v>82</v>
      </c>
      <c r="AY250" s="16" t="s">
        <v>128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6" t="s">
        <v>80</v>
      </c>
      <c r="BK250" s="224">
        <f>ROUND(I250*H250,2)</f>
        <v>0</v>
      </c>
      <c r="BL250" s="16" t="s">
        <v>205</v>
      </c>
      <c r="BM250" s="223" t="s">
        <v>435</v>
      </c>
    </row>
    <row r="251" s="12" customFormat="1" ht="22.8" customHeight="1">
      <c r="A251" s="12"/>
      <c r="B251" s="195"/>
      <c r="C251" s="196"/>
      <c r="D251" s="197" t="s">
        <v>74</v>
      </c>
      <c r="E251" s="209" t="s">
        <v>436</v>
      </c>
      <c r="F251" s="209" t="s">
        <v>437</v>
      </c>
      <c r="G251" s="196"/>
      <c r="H251" s="196"/>
      <c r="I251" s="199"/>
      <c r="J251" s="210">
        <f>BK251</f>
        <v>0</v>
      </c>
      <c r="K251" s="196"/>
      <c r="L251" s="201"/>
      <c r="M251" s="202"/>
      <c r="N251" s="203"/>
      <c r="O251" s="203"/>
      <c r="P251" s="204">
        <f>SUM(P252:P275)</f>
        <v>0</v>
      </c>
      <c r="Q251" s="203"/>
      <c r="R251" s="204">
        <f>SUM(R252:R275)</f>
        <v>0.031079999999999983</v>
      </c>
      <c r="S251" s="203"/>
      <c r="T251" s="205">
        <f>SUM(T252:T275)</f>
        <v>0.0032000000000000002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6" t="s">
        <v>82</v>
      </c>
      <c r="AT251" s="207" t="s">
        <v>74</v>
      </c>
      <c r="AU251" s="207" t="s">
        <v>80</v>
      </c>
      <c r="AY251" s="206" t="s">
        <v>128</v>
      </c>
      <c r="BK251" s="208">
        <f>SUM(BK252:BK275)</f>
        <v>0</v>
      </c>
    </row>
    <row r="252" s="2" customFormat="1" ht="16.5" customHeight="1">
      <c r="A252" s="37"/>
      <c r="B252" s="38"/>
      <c r="C252" s="211" t="s">
        <v>438</v>
      </c>
      <c r="D252" s="211" t="s">
        <v>131</v>
      </c>
      <c r="E252" s="212" t="s">
        <v>439</v>
      </c>
      <c r="F252" s="213" t="s">
        <v>440</v>
      </c>
      <c r="G252" s="214" t="s">
        <v>179</v>
      </c>
      <c r="H252" s="215">
        <v>10</v>
      </c>
      <c r="I252" s="216"/>
      <c r="J252" s="217">
        <f>ROUND(I252*H252,2)</f>
        <v>0</v>
      </c>
      <c r="K252" s="218"/>
      <c r="L252" s="43"/>
      <c r="M252" s="219" t="s">
        <v>1</v>
      </c>
      <c r="N252" s="220" t="s">
        <v>40</v>
      </c>
      <c r="O252" s="90"/>
      <c r="P252" s="221">
        <f>O252*H252</f>
        <v>0</v>
      </c>
      <c r="Q252" s="221">
        <v>0</v>
      </c>
      <c r="R252" s="221">
        <f>Q252*H252</f>
        <v>0</v>
      </c>
      <c r="S252" s="221">
        <v>0</v>
      </c>
      <c r="T252" s="222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3" t="s">
        <v>205</v>
      </c>
      <c r="AT252" s="223" t="s">
        <v>131</v>
      </c>
      <c r="AU252" s="223" t="s">
        <v>82</v>
      </c>
      <c r="AY252" s="16" t="s">
        <v>128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6" t="s">
        <v>80</v>
      </c>
      <c r="BK252" s="224">
        <f>ROUND(I252*H252,2)</f>
        <v>0</v>
      </c>
      <c r="BL252" s="16" t="s">
        <v>205</v>
      </c>
      <c r="BM252" s="223" t="s">
        <v>441</v>
      </c>
    </row>
    <row r="253" s="2" customFormat="1" ht="21.75" customHeight="1">
      <c r="A253" s="37"/>
      <c r="B253" s="38"/>
      <c r="C253" s="248" t="s">
        <v>442</v>
      </c>
      <c r="D253" s="248" t="s">
        <v>182</v>
      </c>
      <c r="E253" s="249" t="s">
        <v>443</v>
      </c>
      <c r="F253" s="250" t="s">
        <v>444</v>
      </c>
      <c r="G253" s="251" t="s">
        <v>179</v>
      </c>
      <c r="H253" s="252">
        <v>10</v>
      </c>
      <c r="I253" s="253"/>
      <c r="J253" s="254">
        <f>ROUND(I253*H253,2)</f>
        <v>0</v>
      </c>
      <c r="K253" s="255"/>
      <c r="L253" s="256"/>
      <c r="M253" s="257" t="s">
        <v>1</v>
      </c>
      <c r="N253" s="258" t="s">
        <v>40</v>
      </c>
      <c r="O253" s="90"/>
      <c r="P253" s="221">
        <f>O253*H253</f>
        <v>0</v>
      </c>
      <c r="Q253" s="221">
        <v>4.0000000000000003E-05</v>
      </c>
      <c r="R253" s="221">
        <f>Q253*H253</f>
        <v>0.00040000000000000002</v>
      </c>
      <c r="S253" s="221">
        <v>0</v>
      </c>
      <c r="T253" s="222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3" t="s">
        <v>273</v>
      </c>
      <c r="AT253" s="223" t="s">
        <v>182</v>
      </c>
      <c r="AU253" s="223" t="s">
        <v>82</v>
      </c>
      <c r="AY253" s="16" t="s">
        <v>128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6" t="s">
        <v>80</v>
      </c>
      <c r="BK253" s="224">
        <f>ROUND(I253*H253,2)</f>
        <v>0</v>
      </c>
      <c r="BL253" s="16" t="s">
        <v>205</v>
      </c>
      <c r="BM253" s="223" t="s">
        <v>445</v>
      </c>
    </row>
    <row r="254" s="2" customFormat="1" ht="24.15" customHeight="1">
      <c r="A254" s="37"/>
      <c r="B254" s="38"/>
      <c r="C254" s="211" t="s">
        <v>446</v>
      </c>
      <c r="D254" s="211" t="s">
        <v>131</v>
      </c>
      <c r="E254" s="212" t="s">
        <v>447</v>
      </c>
      <c r="F254" s="213" t="s">
        <v>448</v>
      </c>
      <c r="G254" s="214" t="s">
        <v>169</v>
      </c>
      <c r="H254" s="215">
        <v>210</v>
      </c>
      <c r="I254" s="216"/>
      <c r="J254" s="217">
        <f>ROUND(I254*H254,2)</f>
        <v>0</v>
      </c>
      <c r="K254" s="218"/>
      <c r="L254" s="43"/>
      <c r="M254" s="219" t="s">
        <v>1</v>
      </c>
      <c r="N254" s="220" t="s">
        <v>40</v>
      </c>
      <c r="O254" s="90"/>
      <c r="P254" s="221">
        <f>O254*H254</f>
        <v>0</v>
      </c>
      <c r="Q254" s="221">
        <v>0</v>
      </c>
      <c r="R254" s="221">
        <f>Q254*H254</f>
        <v>0</v>
      </c>
      <c r="S254" s="221">
        <v>0</v>
      </c>
      <c r="T254" s="222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3" t="s">
        <v>205</v>
      </c>
      <c r="AT254" s="223" t="s">
        <v>131</v>
      </c>
      <c r="AU254" s="223" t="s">
        <v>82</v>
      </c>
      <c r="AY254" s="16" t="s">
        <v>128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6" t="s">
        <v>80</v>
      </c>
      <c r="BK254" s="224">
        <f>ROUND(I254*H254,2)</f>
        <v>0</v>
      </c>
      <c r="BL254" s="16" t="s">
        <v>205</v>
      </c>
      <c r="BM254" s="223" t="s">
        <v>449</v>
      </c>
    </row>
    <row r="255" s="2" customFormat="1" ht="24.15" customHeight="1">
      <c r="A255" s="37"/>
      <c r="B255" s="38"/>
      <c r="C255" s="248" t="s">
        <v>450</v>
      </c>
      <c r="D255" s="248" t="s">
        <v>182</v>
      </c>
      <c r="E255" s="249" t="s">
        <v>451</v>
      </c>
      <c r="F255" s="250" t="s">
        <v>452</v>
      </c>
      <c r="G255" s="251" t="s">
        <v>169</v>
      </c>
      <c r="H255" s="252">
        <v>110</v>
      </c>
      <c r="I255" s="253"/>
      <c r="J255" s="254">
        <f>ROUND(I255*H255,2)</f>
        <v>0</v>
      </c>
      <c r="K255" s="255"/>
      <c r="L255" s="256"/>
      <c r="M255" s="257" t="s">
        <v>1</v>
      </c>
      <c r="N255" s="258" t="s">
        <v>40</v>
      </c>
      <c r="O255" s="90"/>
      <c r="P255" s="221">
        <f>O255*H255</f>
        <v>0</v>
      </c>
      <c r="Q255" s="221">
        <v>0.00012</v>
      </c>
      <c r="R255" s="221">
        <f>Q255*H255</f>
        <v>0.0132</v>
      </c>
      <c r="S255" s="221">
        <v>0</v>
      </c>
      <c r="T255" s="222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3" t="s">
        <v>273</v>
      </c>
      <c r="AT255" s="223" t="s">
        <v>182</v>
      </c>
      <c r="AU255" s="223" t="s">
        <v>82</v>
      </c>
      <c r="AY255" s="16" t="s">
        <v>128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6" t="s">
        <v>80</v>
      </c>
      <c r="BK255" s="224">
        <f>ROUND(I255*H255,2)</f>
        <v>0</v>
      </c>
      <c r="BL255" s="16" t="s">
        <v>205</v>
      </c>
      <c r="BM255" s="223" t="s">
        <v>453</v>
      </c>
    </row>
    <row r="256" s="13" customFormat="1">
      <c r="A256" s="13"/>
      <c r="B256" s="225"/>
      <c r="C256" s="226"/>
      <c r="D256" s="227" t="s">
        <v>137</v>
      </c>
      <c r="E256" s="226"/>
      <c r="F256" s="229" t="s">
        <v>454</v>
      </c>
      <c r="G256" s="226"/>
      <c r="H256" s="230">
        <v>110</v>
      </c>
      <c r="I256" s="231"/>
      <c r="J256" s="226"/>
      <c r="K256" s="226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137</v>
      </c>
      <c r="AU256" s="236" t="s">
        <v>82</v>
      </c>
      <c r="AV256" s="13" t="s">
        <v>82</v>
      </c>
      <c r="AW256" s="13" t="s">
        <v>4</v>
      </c>
      <c r="AX256" s="13" t="s">
        <v>80</v>
      </c>
      <c r="AY256" s="236" t="s">
        <v>128</v>
      </c>
    </row>
    <row r="257" s="2" customFormat="1" ht="24.15" customHeight="1">
      <c r="A257" s="37"/>
      <c r="B257" s="38"/>
      <c r="C257" s="248" t="s">
        <v>455</v>
      </c>
      <c r="D257" s="248" t="s">
        <v>182</v>
      </c>
      <c r="E257" s="249" t="s">
        <v>456</v>
      </c>
      <c r="F257" s="250" t="s">
        <v>457</v>
      </c>
      <c r="G257" s="251" t="s">
        <v>169</v>
      </c>
      <c r="H257" s="252">
        <v>99.999999999999901</v>
      </c>
      <c r="I257" s="253"/>
      <c r="J257" s="254">
        <f>ROUND(I257*H257,2)</f>
        <v>0</v>
      </c>
      <c r="K257" s="255"/>
      <c r="L257" s="256"/>
      <c r="M257" s="257" t="s">
        <v>1</v>
      </c>
      <c r="N257" s="258" t="s">
        <v>40</v>
      </c>
      <c r="O257" s="90"/>
      <c r="P257" s="221">
        <f>O257*H257</f>
        <v>0</v>
      </c>
      <c r="Q257" s="221">
        <v>0.00017000000000000001</v>
      </c>
      <c r="R257" s="221">
        <f>Q257*H257</f>
        <v>0.016999999999999984</v>
      </c>
      <c r="S257" s="221">
        <v>0</v>
      </c>
      <c r="T257" s="222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3" t="s">
        <v>273</v>
      </c>
      <c r="AT257" s="223" t="s">
        <v>182</v>
      </c>
      <c r="AU257" s="223" t="s">
        <v>82</v>
      </c>
      <c r="AY257" s="16" t="s">
        <v>128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6" t="s">
        <v>80</v>
      </c>
      <c r="BK257" s="224">
        <f>ROUND(I257*H257,2)</f>
        <v>0</v>
      </c>
      <c r="BL257" s="16" t="s">
        <v>205</v>
      </c>
      <c r="BM257" s="223" t="s">
        <v>458</v>
      </c>
    </row>
    <row r="258" s="13" customFormat="1">
      <c r="A258" s="13"/>
      <c r="B258" s="225"/>
      <c r="C258" s="226"/>
      <c r="D258" s="227" t="s">
        <v>137</v>
      </c>
      <c r="E258" s="226"/>
      <c r="F258" s="229" t="s">
        <v>459</v>
      </c>
      <c r="G258" s="226"/>
      <c r="H258" s="230">
        <v>99.999999999999901</v>
      </c>
      <c r="I258" s="231"/>
      <c r="J258" s="226"/>
      <c r="K258" s="226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137</v>
      </c>
      <c r="AU258" s="236" t="s">
        <v>82</v>
      </c>
      <c r="AV258" s="13" t="s">
        <v>82</v>
      </c>
      <c r="AW258" s="13" t="s">
        <v>4</v>
      </c>
      <c r="AX258" s="13" t="s">
        <v>80</v>
      </c>
      <c r="AY258" s="236" t="s">
        <v>128</v>
      </c>
    </row>
    <row r="259" s="2" customFormat="1" ht="24.15" customHeight="1">
      <c r="A259" s="37"/>
      <c r="B259" s="38"/>
      <c r="C259" s="211" t="s">
        <v>460</v>
      </c>
      <c r="D259" s="211" t="s">
        <v>131</v>
      </c>
      <c r="E259" s="212" t="s">
        <v>461</v>
      </c>
      <c r="F259" s="213" t="s">
        <v>462</v>
      </c>
      <c r="G259" s="214" t="s">
        <v>179</v>
      </c>
      <c r="H259" s="215">
        <v>50</v>
      </c>
      <c r="I259" s="216"/>
      <c r="J259" s="217">
        <f>ROUND(I259*H259,2)</f>
        <v>0</v>
      </c>
      <c r="K259" s="218"/>
      <c r="L259" s="43"/>
      <c r="M259" s="219" t="s">
        <v>1</v>
      </c>
      <c r="N259" s="220" t="s">
        <v>40</v>
      </c>
      <c r="O259" s="90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3" t="s">
        <v>205</v>
      </c>
      <c r="AT259" s="223" t="s">
        <v>131</v>
      </c>
      <c r="AU259" s="223" t="s">
        <v>82</v>
      </c>
      <c r="AY259" s="16" t="s">
        <v>128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6" t="s">
        <v>80</v>
      </c>
      <c r="BK259" s="224">
        <f>ROUND(I259*H259,2)</f>
        <v>0</v>
      </c>
      <c r="BL259" s="16" t="s">
        <v>205</v>
      </c>
      <c r="BM259" s="223" t="s">
        <v>463</v>
      </c>
    </row>
    <row r="260" s="2" customFormat="1" ht="24.15" customHeight="1">
      <c r="A260" s="37"/>
      <c r="B260" s="38"/>
      <c r="C260" s="211" t="s">
        <v>464</v>
      </c>
      <c r="D260" s="211" t="s">
        <v>131</v>
      </c>
      <c r="E260" s="212" t="s">
        <v>465</v>
      </c>
      <c r="F260" s="213" t="s">
        <v>466</v>
      </c>
      <c r="G260" s="214" t="s">
        <v>179</v>
      </c>
      <c r="H260" s="215">
        <v>4</v>
      </c>
      <c r="I260" s="216"/>
      <c r="J260" s="217">
        <f>ROUND(I260*H260,2)</f>
        <v>0</v>
      </c>
      <c r="K260" s="218"/>
      <c r="L260" s="43"/>
      <c r="M260" s="219" t="s">
        <v>1</v>
      </c>
      <c r="N260" s="220" t="s">
        <v>40</v>
      </c>
      <c r="O260" s="90"/>
      <c r="P260" s="221">
        <f>O260*H260</f>
        <v>0</v>
      </c>
      <c r="Q260" s="221">
        <v>0</v>
      </c>
      <c r="R260" s="221">
        <f>Q260*H260</f>
        <v>0</v>
      </c>
      <c r="S260" s="221">
        <v>0</v>
      </c>
      <c r="T260" s="222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3" t="s">
        <v>205</v>
      </c>
      <c r="AT260" s="223" t="s">
        <v>131</v>
      </c>
      <c r="AU260" s="223" t="s">
        <v>82</v>
      </c>
      <c r="AY260" s="16" t="s">
        <v>128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6" t="s">
        <v>80</v>
      </c>
      <c r="BK260" s="224">
        <f>ROUND(I260*H260,2)</f>
        <v>0</v>
      </c>
      <c r="BL260" s="16" t="s">
        <v>205</v>
      </c>
      <c r="BM260" s="223" t="s">
        <v>467</v>
      </c>
    </row>
    <row r="261" s="13" customFormat="1">
      <c r="A261" s="13"/>
      <c r="B261" s="225"/>
      <c r="C261" s="226"/>
      <c r="D261" s="227" t="s">
        <v>137</v>
      </c>
      <c r="E261" s="228" t="s">
        <v>1</v>
      </c>
      <c r="F261" s="229" t="s">
        <v>135</v>
      </c>
      <c r="G261" s="226"/>
      <c r="H261" s="230">
        <v>4</v>
      </c>
      <c r="I261" s="231"/>
      <c r="J261" s="226"/>
      <c r="K261" s="226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137</v>
      </c>
      <c r="AU261" s="236" t="s">
        <v>82</v>
      </c>
      <c r="AV261" s="13" t="s">
        <v>82</v>
      </c>
      <c r="AW261" s="13" t="s">
        <v>32</v>
      </c>
      <c r="AX261" s="13" t="s">
        <v>80</v>
      </c>
      <c r="AY261" s="236" t="s">
        <v>128</v>
      </c>
    </row>
    <row r="262" s="2" customFormat="1" ht="16.5" customHeight="1">
      <c r="A262" s="37"/>
      <c r="B262" s="38"/>
      <c r="C262" s="248" t="s">
        <v>468</v>
      </c>
      <c r="D262" s="248" t="s">
        <v>182</v>
      </c>
      <c r="E262" s="249" t="s">
        <v>469</v>
      </c>
      <c r="F262" s="250" t="s">
        <v>470</v>
      </c>
      <c r="G262" s="251" t="s">
        <v>179</v>
      </c>
      <c r="H262" s="252">
        <v>4</v>
      </c>
      <c r="I262" s="253"/>
      <c r="J262" s="254">
        <f>ROUND(I262*H262,2)</f>
        <v>0</v>
      </c>
      <c r="K262" s="255"/>
      <c r="L262" s="256"/>
      <c r="M262" s="257" t="s">
        <v>1</v>
      </c>
      <c r="N262" s="258" t="s">
        <v>40</v>
      </c>
      <c r="O262" s="90"/>
      <c r="P262" s="221">
        <f>O262*H262</f>
        <v>0</v>
      </c>
      <c r="Q262" s="221">
        <v>9.0000000000000006E-05</v>
      </c>
      <c r="R262" s="221">
        <f>Q262*H262</f>
        <v>0.00036000000000000002</v>
      </c>
      <c r="S262" s="221">
        <v>0</v>
      </c>
      <c r="T262" s="222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3" t="s">
        <v>273</v>
      </c>
      <c r="AT262" s="223" t="s">
        <v>182</v>
      </c>
      <c r="AU262" s="223" t="s">
        <v>82</v>
      </c>
      <c r="AY262" s="16" t="s">
        <v>128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6" t="s">
        <v>80</v>
      </c>
      <c r="BK262" s="224">
        <f>ROUND(I262*H262,2)</f>
        <v>0</v>
      </c>
      <c r="BL262" s="16" t="s">
        <v>205</v>
      </c>
      <c r="BM262" s="223" t="s">
        <v>471</v>
      </c>
    </row>
    <row r="263" s="2" customFormat="1" ht="24.15" customHeight="1">
      <c r="A263" s="37"/>
      <c r="B263" s="38"/>
      <c r="C263" s="211" t="s">
        <v>472</v>
      </c>
      <c r="D263" s="211" t="s">
        <v>131</v>
      </c>
      <c r="E263" s="212" t="s">
        <v>473</v>
      </c>
      <c r="F263" s="213" t="s">
        <v>474</v>
      </c>
      <c r="G263" s="214" t="s">
        <v>179</v>
      </c>
      <c r="H263" s="215">
        <v>2</v>
      </c>
      <c r="I263" s="216"/>
      <c r="J263" s="217">
        <f>ROUND(I263*H263,2)</f>
        <v>0</v>
      </c>
      <c r="K263" s="218"/>
      <c r="L263" s="43"/>
      <c r="M263" s="219" t="s">
        <v>1</v>
      </c>
      <c r="N263" s="220" t="s">
        <v>40</v>
      </c>
      <c r="O263" s="90"/>
      <c r="P263" s="221">
        <f>O263*H263</f>
        <v>0</v>
      </c>
      <c r="Q263" s="221">
        <v>0</v>
      </c>
      <c r="R263" s="221">
        <f>Q263*H263</f>
        <v>0</v>
      </c>
      <c r="S263" s="221">
        <v>0</v>
      </c>
      <c r="T263" s="222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3" t="s">
        <v>205</v>
      </c>
      <c r="AT263" s="223" t="s">
        <v>131</v>
      </c>
      <c r="AU263" s="223" t="s">
        <v>82</v>
      </c>
      <c r="AY263" s="16" t="s">
        <v>128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6" t="s">
        <v>80</v>
      </c>
      <c r="BK263" s="224">
        <f>ROUND(I263*H263,2)</f>
        <v>0</v>
      </c>
      <c r="BL263" s="16" t="s">
        <v>205</v>
      </c>
      <c r="BM263" s="223" t="s">
        <v>475</v>
      </c>
    </row>
    <row r="264" s="2" customFormat="1" ht="24.15" customHeight="1">
      <c r="A264" s="37"/>
      <c r="B264" s="38"/>
      <c r="C264" s="248" t="s">
        <v>476</v>
      </c>
      <c r="D264" s="248" t="s">
        <v>182</v>
      </c>
      <c r="E264" s="249" t="s">
        <v>477</v>
      </c>
      <c r="F264" s="250" t="s">
        <v>478</v>
      </c>
      <c r="G264" s="251" t="s">
        <v>179</v>
      </c>
      <c r="H264" s="252">
        <v>2</v>
      </c>
      <c r="I264" s="253"/>
      <c r="J264" s="254">
        <f>ROUND(I264*H264,2)</f>
        <v>0</v>
      </c>
      <c r="K264" s="255"/>
      <c r="L264" s="256"/>
      <c r="M264" s="257" t="s">
        <v>1</v>
      </c>
      <c r="N264" s="258" t="s">
        <v>40</v>
      </c>
      <c r="O264" s="90"/>
      <c r="P264" s="221">
        <f>O264*H264</f>
        <v>0</v>
      </c>
      <c r="Q264" s="221">
        <v>6.0000000000000002E-05</v>
      </c>
      <c r="R264" s="221">
        <f>Q264*H264</f>
        <v>0.00012</v>
      </c>
      <c r="S264" s="221">
        <v>0</v>
      </c>
      <c r="T264" s="222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3" t="s">
        <v>273</v>
      </c>
      <c r="AT264" s="223" t="s">
        <v>182</v>
      </c>
      <c r="AU264" s="223" t="s">
        <v>82</v>
      </c>
      <c r="AY264" s="16" t="s">
        <v>128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6" t="s">
        <v>80</v>
      </c>
      <c r="BK264" s="224">
        <f>ROUND(I264*H264,2)</f>
        <v>0</v>
      </c>
      <c r="BL264" s="16" t="s">
        <v>205</v>
      </c>
      <c r="BM264" s="223" t="s">
        <v>479</v>
      </c>
    </row>
    <row r="265" s="2" customFormat="1" ht="16.5" customHeight="1">
      <c r="A265" s="37"/>
      <c r="B265" s="38"/>
      <c r="C265" s="211" t="s">
        <v>480</v>
      </c>
      <c r="D265" s="211" t="s">
        <v>131</v>
      </c>
      <c r="E265" s="212" t="s">
        <v>481</v>
      </c>
      <c r="F265" s="213" t="s">
        <v>482</v>
      </c>
      <c r="G265" s="214" t="s">
        <v>179</v>
      </c>
      <c r="H265" s="215">
        <v>5</v>
      </c>
      <c r="I265" s="216"/>
      <c r="J265" s="217">
        <f>ROUND(I265*H265,2)</f>
        <v>0</v>
      </c>
      <c r="K265" s="218"/>
      <c r="L265" s="43"/>
      <c r="M265" s="219" t="s">
        <v>1</v>
      </c>
      <c r="N265" s="220" t="s">
        <v>40</v>
      </c>
      <c r="O265" s="90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3" t="s">
        <v>205</v>
      </c>
      <c r="AT265" s="223" t="s">
        <v>131</v>
      </c>
      <c r="AU265" s="223" t="s">
        <v>82</v>
      </c>
      <c r="AY265" s="16" t="s">
        <v>128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6" t="s">
        <v>80</v>
      </c>
      <c r="BK265" s="224">
        <f>ROUND(I265*H265,2)</f>
        <v>0</v>
      </c>
      <c r="BL265" s="16" t="s">
        <v>205</v>
      </c>
      <c r="BM265" s="223" t="s">
        <v>483</v>
      </c>
    </row>
    <row r="266" s="2" customFormat="1" ht="16.5" customHeight="1">
      <c r="A266" s="37"/>
      <c r="B266" s="38"/>
      <c r="C266" s="211" t="s">
        <v>484</v>
      </c>
      <c r="D266" s="211" t="s">
        <v>131</v>
      </c>
      <c r="E266" s="212" t="s">
        <v>485</v>
      </c>
      <c r="F266" s="213" t="s">
        <v>486</v>
      </c>
      <c r="G266" s="214" t="s">
        <v>179</v>
      </c>
      <c r="H266" s="215">
        <v>4</v>
      </c>
      <c r="I266" s="216"/>
      <c r="J266" s="217">
        <f>ROUND(I266*H266,2)</f>
        <v>0</v>
      </c>
      <c r="K266" s="218"/>
      <c r="L266" s="43"/>
      <c r="M266" s="219" t="s">
        <v>1</v>
      </c>
      <c r="N266" s="220" t="s">
        <v>40</v>
      </c>
      <c r="O266" s="90"/>
      <c r="P266" s="221">
        <f>O266*H266</f>
        <v>0</v>
      </c>
      <c r="Q266" s="221">
        <v>0</v>
      </c>
      <c r="R266" s="221">
        <f>Q266*H266</f>
        <v>0</v>
      </c>
      <c r="S266" s="221">
        <v>0.00080000000000000004</v>
      </c>
      <c r="T266" s="222">
        <f>S266*H266</f>
        <v>0.0032000000000000002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3" t="s">
        <v>205</v>
      </c>
      <c r="AT266" s="223" t="s">
        <v>131</v>
      </c>
      <c r="AU266" s="223" t="s">
        <v>82</v>
      </c>
      <c r="AY266" s="16" t="s">
        <v>128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6" t="s">
        <v>80</v>
      </c>
      <c r="BK266" s="224">
        <f>ROUND(I266*H266,2)</f>
        <v>0</v>
      </c>
      <c r="BL266" s="16" t="s">
        <v>205</v>
      </c>
      <c r="BM266" s="223" t="s">
        <v>487</v>
      </c>
    </row>
    <row r="267" s="2" customFormat="1" ht="24.15" customHeight="1">
      <c r="A267" s="37"/>
      <c r="B267" s="38"/>
      <c r="C267" s="211" t="s">
        <v>488</v>
      </c>
      <c r="D267" s="211" t="s">
        <v>131</v>
      </c>
      <c r="E267" s="212" t="s">
        <v>489</v>
      </c>
      <c r="F267" s="213" t="s">
        <v>490</v>
      </c>
      <c r="G267" s="214" t="s">
        <v>179</v>
      </c>
      <c r="H267" s="215">
        <v>1</v>
      </c>
      <c r="I267" s="216"/>
      <c r="J267" s="217">
        <f>ROUND(I267*H267,2)</f>
        <v>0</v>
      </c>
      <c r="K267" s="218"/>
      <c r="L267" s="43"/>
      <c r="M267" s="219" t="s">
        <v>1</v>
      </c>
      <c r="N267" s="220" t="s">
        <v>40</v>
      </c>
      <c r="O267" s="90"/>
      <c r="P267" s="221">
        <f>O267*H267</f>
        <v>0</v>
      </c>
      <c r="Q267" s="221">
        <v>0</v>
      </c>
      <c r="R267" s="221">
        <f>Q267*H267</f>
        <v>0</v>
      </c>
      <c r="S267" s="221">
        <v>0</v>
      </c>
      <c r="T267" s="222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3" t="s">
        <v>205</v>
      </c>
      <c r="AT267" s="223" t="s">
        <v>131</v>
      </c>
      <c r="AU267" s="223" t="s">
        <v>82</v>
      </c>
      <c r="AY267" s="16" t="s">
        <v>128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6" t="s">
        <v>80</v>
      </c>
      <c r="BK267" s="224">
        <f>ROUND(I267*H267,2)</f>
        <v>0</v>
      </c>
      <c r="BL267" s="16" t="s">
        <v>205</v>
      </c>
      <c r="BM267" s="223" t="s">
        <v>491</v>
      </c>
    </row>
    <row r="268" s="2" customFormat="1" ht="21.75" customHeight="1">
      <c r="A268" s="37"/>
      <c r="B268" s="38"/>
      <c r="C268" s="211" t="s">
        <v>492</v>
      </c>
      <c r="D268" s="211" t="s">
        <v>131</v>
      </c>
      <c r="E268" s="212" t="s">
        <v>493</v>
      </c>
      <c r="F268" s="213" t="s">
        <v>494</v>
      </c>
      <c r="G268" s="214" t="s">
        <v>179</v>
      </c>
      <c r="H268" s="215">
        <v>1</v>
      </c>
      <c r="I268" s="216"/>
      <c r="J268" s="217">
        <f>ROUND(I268*H268,2)</f>
        <v>0</v>
      </c>
      <c r="K268" s="218"/>
      <c r="L268" s="43"/>
      <c r="M268" s="219" t="s">
        <v>1</v>
      </c>
      <c r="N268" s="220" t="s">
        <v>40</v>
      </c>
      <c r="O268" s="90"/>
      <c r="P268" s="221">
        <f>O268*H268</f>
        <v>0</v>
      </c>
      <c r="Q268" s="221">
        <v>0</v>
      </c>
      <c r="R268" s="221">
        <f>Q268*H268</f>
        <v>0</v>
      </c>
      <c r="S268" s="221">
        <v>0</v>
      </c>
      <c r="T268" s="222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3" t="s">
        <v>205</v>
      </c>
      <c r="AT268" s="223" t="s">
        <v>131</v>
      </c>
      <c r="AU268" s="223" t="s">
        <v>82</v>
      </c>
      <c r="AY268" s="16" t="s">
        <v>128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6" t="s">
        <v>80</v>
      </c>
      <c r="BK268" s="224">
        <f>ROUND(I268*H268,2)</f>
        <v>0</v>
      </c>
      <c r="BL268" s="16" t="s">
        <v>205</v>
      </c>
      <c r="BM268" s="223" t="s">
        <v>495</v>
      </c>
    </row>
    <row r="269" s="2" customFormat="1" ht="24.15" customHeight="1">
      <c r="A269" s="37"/>
      <c r="B269" s="38"/>
      <c r="C269" s="211" t="s">
        <v>496</v>
      </c>
      <c r="D269" s="211" t="s">
        <v>131</v>
      </c>
      <c r="E269" s="212" t="s">
        <v>497</v>
      </c>
      <c r="F269" s="213" t="s">
        <v>498</v>
      </c>
      <c r="G269" s="214" t="s">
        <v>179</v>
      </c>
      <c r="H269" s="215">
        <v>4</v>
      </c>
      <c r="I269" s="216"/>
      <c r="J269" s="217">
        <f>ROUND(I269*H269,2)</f>
        <v>0</v>
      </c>
      <c r="K269" s="218"/>
      <c r="L269" s="43"/>
      <c r="M269" s="219" t="s">
        <v>1</v>
      </c>
      <c r="N269" s="220" t="s">
        <v>40</v>
      </c>
      <c r="O269" s="90"/>
      <c r="P269" s="221">
        <f>O269*H269</f>
        <v>0</v>
      </c>
      <c r="Q269" s="221">
        <v>0</v>
      </c>
      <c r="R269" s="221">
        <f>Q269*H269</f>
        <v>0</v>
      </c>
      <c r="S269" s="221">
        <v>0</v>
      </c>
      <c r="T269" s="222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3" t="s">
        <v>205</v>
      </c>
      <c r="AT269" s="223" t="s">
        <v>131</v>
      </c>
      <c r="AU269" s="223" t="s">
        <v>82</v>
      </c>
      <c r="AY269" s="16" t="s">
        <v>128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6" t="s">
        <v>80</v>
      </c>
      <c r="BK269" s="224">
        <f>ROUND(I269*H269,2)</f>
        <v>0</v>
      </c>
      <c r="BL269" s="16" t="s">
        <v>205</v>
      </c>
      <c r="BM269" s="223" t="s">
        <v>499</v>
      </c>
    </row>
    <row r="270" s="2" customFormat="1" ht="37.8" customHeight="1">
      <c r="A270" s="37"/>
      <c r="B270" s="38"/>
      <c r="C270" s="211" t="s">
        <v>500</v>
      </c>
      <c r="D270" s="211" t="s">
        <v>131</v>
      </c>
      <c r="E270" s="212" t="s">
        <v>501</v>
      </c>
      <c r="F270" s="213" t="s">
        <v>502</v>
      </c>
      <c r="G270" s="214" t="s">
        <v>179</v>
      </c>
      <c r="H270" s="215">
        <v>1</v>
      </c>
      <c r="I270" s="216"/>
      <c r="J270" s="217">
        <f>ROUND(I270*H270,2)</f>
        <v>0</v>
      </c>
      <c r="K270" s="218"/>
      <c r="L270" s="43"/>
      <c r="M270" s="219" t="s">
        <v>1</v>
      </c>
      <c r="N270" s="220" t="s">
        <v>40</v>
      </c>
      <c r="O270" s="90"/>
      <c r="P270" s="221">
        <f>O270*H270</f>
        <v>0</v>
      </c>
      <c r="Q270" s="221">
        <v>0</v>
      </c>
      <c r="R270" s="221">
        <f>Q270*H270</f>
        <v>0</v>
      </c>
      <c r="S270" s="221">
        <v>0</v>
      </c>
      <c r="T270" s="222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3" t="s">
        <v>205</v>
      </c>
      <c r="AT270" s="223" t="s">
        <v>131</v>
      </c>
      <c r="AU270" s="223" t="s">
        <v>82</v>
      </c>
      <c r="AY270" s="16" t="s">
        <v>128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6" t="s">
        <v>80</v>
      </c>
      <c r="BK270" s="224">
        <f>ROUND(I270*H270,2)</f>
        <v>0</v>
      </c>
      <c r="BL270" s="16" t="s">
        <v>205</v>
      </c>
      <c r="BM270" s="223" t="s">
        <v>503</v>
      </c>
    </row>
    <row r="271" s="2" customFormat="1" ht="16.5" customHeight="1">
      <c r="A271" s="37"/>
      <c r="B271" s="38"/>
      <c r="C271" s="211" t="s">
        <v>504</v>
      </c>
      <c r="D271" s="211" t="s">
        <v>131</v>
      </c>
      <c r="E271" s="212" t="s">
        <v>505</v>
      </c>
      <c r="F271" s="213" t="s">
        <v>506</v>
      </c>
      <c r="G271" s="214" t="s">
        <v>193</v>
      </c>
      <c r="H271" s="215">
        <v>8</v>
      </c>
      <c r="I271" s="216"/>
      <c r="J271" s="217">
        <f>ROUND(I271*H271,2)</f>
        <v>0</v>
      </c>
      <c r="K271" s="218"/>
      <c r="L271" s="43"/>
      <c r="M271" s="219" t="s">
        <v>1</v>
      </c>
      <c r="N271" s="220" t="s">
        <v>40</v>
      </c>
      <c r="O271" s="90"/>
      <c r="P271" s="221">
        <f>O271*H271</f>
        <v>0</v>
      </c>
      <c r="Q271" s="221">
        <v>0</v>
      </c>
      <c r="R271" s="221">
        <f>Q271*H271</f>
        <v>0</v>
      </c>
      <c r="S271" s="221">
        <v>0</v>
      </c>
      <c r="T271" s="222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3" t="s">
        <v>205</v>
      </c>
      <c r="AT271" s="223" t="s">
        <v>131</v>
      </c>
      <c r="AU271" s="223" t="s">
        <v>82</v>
      </c>
      <c r="AY271" s="16" t="s">
        <v>128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6" t="s">
        <v>80</v>
      </c>
      <c r="BK271" s="224">
        <f>ROUND(I271*H271,2)</f>
        <v>0</v>
      </c>
      <c r="BL271" s="16" t="s">
        <v>205</v>
      </c>
      <c r="BM271" s="223" t="s">
        <v>507</v>
      </c>
    </row>
    <row r="272" s="2" customFormat="1" ht="16.5" customHeight="1">
      <c r="A272" s="37"/>
      <c r="B272" s="38"/>
      <c r="C272" s="211" t="s">
        <v>508</v>
      </c>
      <c r="D272" s="211" t="s">
        <v>131</v>
      </c>
      <c r="E272" s="212" t="s">
        <v>509</v>
      </c>
      <c r="F272" s="213" t="s">
        <v>510</v>
      </c>
      <c r="G272" s="214" t="s">
        <v>179</v>
      </c>
      <c r="H272" s="215">
        <v>1</v>
      </c>
      <c r="I272" s="216"/>
      <c r="J272" s="217">
        <f>ROUND(I272*H272,2)</f>
        <v>0</v>
      </c>
      <c r="K272" s="218"/>
      <c r="L272" s="43"/>
      <c r="M272" s="219" t="s">
        <v>1</v>
      </c>
      <c r="N272" s="220" t="s">
        <v>40</v>
      </c>
      <c r="O272" s="90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3" t="s">
        <v>205</v>
      </c>
      <c r="AT272" s="223" t="s">
        <v>131</v>
      </c>
      <c r="AU272" s="223" t="s">
        <v>82</v>
      </c>
      <c r="AY272" s="16" t="s">
        <v>128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6" t="s">
        <v>80</v>
      </c>
      <c r="BK272" s="224">
        <f>ROUND(I272*H272,2)</f>
        <v>0</v>
      </c>
      <c r="BL272" s="16" t="s">
        <v>205</v>
      </c>
      <c r="BM272" s="223" t="s">
        <v>511</v>
      </c>
    </row>
    <row r="273" s="2" customFormat="1" ht="16.5" customHeight="1">
      <c r="A273" s="37"/>
      <c r="B273" s="38"/>
      <c r="C273" s="211" t="s">
        <v>512</v>
      </c>
      <c r="D273" s="211" t="s">
        <v>131</v>
      </c>
      <c r="E273" s="212" t="s">
        <v>513</v>
      </c>
      <c r="F273" s="213" t="s">
        <v>514</v>
      </c>
      <c r="G273" s="214" t="s">
        <v>179</v>
      </c>
      <c r="H273" s="215">
        <v>1</v>
      </c>
      <c r="I273" s="216"/>
      <c r="J273" s="217">
        <f>ROUND(I273*H273,2)</f>
        <v>0</v>
      </c>
      <c r="K273" s="218"/>
      <c r="L273" s="43"/>
      <c r="M273" s="219" t="s">
        <v>1</v>
      </c>
      <c r="N273" s="220" t="s">
        <v>40</v>
      </c>
      <c r="O273" s="90"/>
      <c r="P273" s="221">
        <f>O273*H273</f>
        <v>0</v>
      </c>
      <c r="Q273" s="221">
        <v>0</v>
      </c>
      <c r="R273" s="221">
        <f>Q273*H273</f>
        <v>0</v>
      </c>
      <c r="S273" s="221">
        <v>0</v>
      </c>
      <c r="T273" s="222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3" t="s">
        <v>205</v>
      </c>
      <c r="AT273" s="223" t="s">
        <v>131</v>
      </c>
      <c r="AU273" s="223" t="s">
        <v>82</v>
      </c>
      <c r="AY273" s="16" t="s">
        <v>128</v>
      </c>
      <c r="BE273" s="224">
        <f>IF(N273="základní",J273,0)</f>
        <v>0</v>
      </c>
      <c r="BF273" s="224">
        <f>IF(N273="snížená",J273,0)</f>
        <v>0</v>
      </c>
      <c r="BG273" s="224">
        <f>IF(N273="zákl. přenesená",J273,0)</f>
        <v>0</v>
      </c>
      <c r="BH273" s="224">
        <f>IF(N273="sníž. přenesená",J273,0)</f>
        <v>0</v>
      </c>
      <c r="BI273" s="224">
        <f>IF(N273="nulová",J273,0)</f>
        <v>0</v>
      </c>
      <c r="BJ273" s="16" t="s">
        <v>80</v>
      </c>
      <c r="BK273" s="224">
        <f>ROUND(I273*H273,2)</f>
        <v>0</v>
      </c>
      <c r="BL273" s="16" t="s">
        <v>205</v>
      </c>
      <c r="BM273" s="223" t="s">
        <v>515</v>
      </c>
    </row>
    <row r="274" s="13" customFormat="1">
      <c r="A274" s="13"/>
      <c r="B274" s="225"/>
      <c r="C274" s="226"/>
      <c r="D274" s="227" t="s">
        <v>137</v>
      </c>
      <c r="E274" s="228" t="s">
        <v>1</v>
      </c>
      <c r="F274" s="229" t="s">
        <v>80</v>
      </c>
      <c r="G274" s="226"/>
      <c r="H274" s="230">
        <v>1</v>
      </c>
      <c r="I274" s="231"/>
      <c r="J274" s="226"/>
      <c r="K274" s="226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137</v>
      </c>
      <c r="AU274" s="236" t="s">
        <v>82</v>
      </c>
      <c r="AV274" s="13" t="s">
        <v>82</v>
      </c>
      <c r="AW274" s="13" t="s">
        <v>32</v>
      </c>
      <c r="AX274" s="13" t="s">
        <v>80</v>
      </c>
      <c r="AY274" s="236" t="s">
        <v>128</v>
      </c>
    </row>
    <row r="275" s="2" customFormat="1" ht="24.15" customHeight="1">
      <c r="A275" s="37"/>
      <c r="B275" s="38"/>
      <c r="C275" s="211" t="s">
        <v>516</v>
      </c>
      <c r="D275" s="211" t="s">
        <v>131</v>
      </c>
      <c r="E275" s="212" t="s">
        <v>517</v>
      </c>
      <c r="F275" s="213" t="s">
        <v>518</v>
      </c>
      <c r="G275" s="214" t="s">
        <v>337</v>
      </c>
      <c r="H275" s="259"/>
      <c r="I275" s="216"/>
      <c r="J275" s="217">
        <f>ROUND(I275*H275,2)</f>
        <v>0</v>
      </c>
      <c r="K275" s="218"/>
      <c r="L275" s="43"/>
      <c r="M275" s="219" t="s">
        <v>1</v>
      </c>
      <c r="N275" s="220" t="s">
        <v>40</v>
      </c>
      <c r="O275" s="90"/>
      <c r="P275" s="221">
        <f>O275*H275</f>
        <v>0</v>
      </c>
      <c r="Q275" s="221">
        <v>0</v>
      </c>
      <c r="R275" s="221">
        <f>Q275*H275</f>
        <v>0</v>
      </c>
      <c r="S275" s="221">
        <v>0</v>
      </c>
      <c r="T275" s="222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3" t="s">
        <v>205</v>
      </c>
      <c r="AT275" s="223" t="s">
        <v>131</v>
      </c>
      <c r="AU275" s="223" t="s">
        <v>82</v>
      </c>
      <c r="AY275" s="16" t="s">
        <v>128</v>
      </c>
      <c r="BE275" s="224">
        <f>IF(N275="základní",J275,0)</f>
        <v>0</v>
      </c>
      <c r="BF275" s="224">
        <f>IF(N275="snížená",J275,0)</f>
        <v>0</v>
      </c>
      <c r="BG275" s="224">
        <f>IF(N275="zákl. přenesená",J275,0)</f>
        <v>0</v>
      </c>
      <c r="BH275" s="224">
        <f>IF(N275="sníž. přenesená",J275,0)</f>
        <v>0</v>
      </c>
      <c r="BI275" s="224">
        <f>IF(N275="nulová",J275,0)</f>
        <v>0</v>
      </c>
      <c r="BJ275" s="16" t="s">
        <v>80</v>
      </c>
      <c r="BK275" s="224">
        <f>ROUND(I275*H275,2)</f>
        <v>0</v>
      </c>
      <c r="BL275" s="16" t="s">
        <v>205</v>
      </c>
      <c r="BM275" s="223" t="s">
        <v>519</v>
      </c>
    </row>
    <row r="276" s="12" customFormat="1" ht="22.8" customHeight="1">
      <c r="A276" s="12"/>
      <c r="B276" s="195"/>
      <c r="C276" s="196"/>
      <c r="D276" s="197" t="s">
        <v>74</v>
      </c>
      <c r="E276" s="209" t="s">
        <v>520</v>
      </c>
      <c r="F276" s="209" t="s">
        <v>521</v>
      </c>
      <c r="G276" s="196"/>
      <c r="H276" s="196"/>
      <c r="I276" s="199"/>
      <c r="J276" s="210">
        <f>BK276</f>
        <v>0</v>
      </c>
      <c r="K276" s="196"/>
      <c r="L276" s="201"/>
      <c r="M276" s="202"/>
      <c r="N276" s="203"/>
      <c r="O276" s="203"/>
      <c r="P276" s="204">
        <f>SUM(P277:P281)</f>
        <v>0</v>
      </c>
      <c r="Q276" s="203"/>
      <c r="R276" s="204">
        <f>SUM(R277:R281)</f>
        <v>0.088608000000000006</v>
      </c>
      <c r="S276" s="203"/>
      <c r="T276" s="205">
        <f>SUM(T277:T281)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6" t="s">
        <v>82</v>
      </c>
      <c r="AT276" s="207" t="s">
        <v>74</v>
      </c>
      <c r="AU276" s="207" t="s">
        <v>80</v>
      </c>
      <c r="AY276" s="206" t="s">
        <v>128</v>
      </c>
      <c r="BK276" s="208">
        <f>SUM(BK277:BK281)</f>
        <v>0</v>
      </c>
    </row>
    <row r="277" s="2" customFormat="1" ht="21.75" customHeight="1">
      <c r="A277" s="37"/>
      <c r="B277" s="38"/>
      <c r="C277" s="211" t="s">
        <v>522</v>
      </c>
      <c r="D277" s="211" t="s">
        <v>131</v>
      </c>
      <c r="E277" s="212" t="s">
        <v>523</v>
      </c>
      <c r="F277" s="213" t="s">
        <v>524</v>
      </c>
      <c r="G277" s="214" t="s">
        <v>169</v>
      </c>
      <c r="H277" s="215">
        <v>3.7999999999999998</v>
      </c>
      <c r="I277" s="216"/>
      <c r="J277" s="217">
        <f>ROUND(I277*H277,2)</f>
        <v>0</v>
      </c>
      <c r="K277" s="218"/>
      <c r="L277" s="43"/>
      <c r="M277" s="219" t="s">
        <v>1</v>
      </c>
      <c r="N277" s="220" t="s">
        <v>40</v>
      </c>
      <c r="O277" s="90"/>
      <c r="P277" s="221">
        <f>O277*H277</f>
        <v>0</v>
      </c>
      <c r="Q277" s="221">
        <v>0.018460000000000001</v>
      </c>
      <c r="R277" s="221">
        <f>Q277*H277</f>
        <v>0.070148000000000002</v>
      </c>
      <c r="S277" s="221">
        <v>0</v>
      </c>
      <c r="T277" s="222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3" t="s">
        <v>205</v>
      </c>
      <c r="AT277" s="223" t="s">
        <v>131</v>
      </c>
      <c r="AU277" s="223" t="s">
        <v>82</v>
      </c>
      <c r="AY277" s="16" t="s">
        <v>128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6" t="s">
        <v>80</v>
      </c>
      <c r="BK277" s="224">
        <f>ROUND(I277*H277,2)</f>
        <v>0</v>
      </c>
      <c r="BL277" s="16" t="s">
        <v>205</v>
      </c>
      <c r="BM277" s="223" t="s">
        <v>525</v>
      </c>
    </row>
    <row r="278" s="13" customFormat="1">
      <c r="A278" s="13"/>
      <c r="B278" s="225"/>
      <c r="C278" s="226"/>
      <c r="D278" s="227" t="s">
        <v>137</v>
      </c>
      <c r="E278" s="228" t="s">
        <v>1</v>
      </c>
      <c r="F278" s="229" t="s">
        <v>526</v>
      </c>
      <c r="G278" s="226"/>
      <c r="H278" s="230">
        <v>3.7999999999999998</v>
      </c>
      <c r="I278" s="231"/>
      <c r="J278" s="226"/>
      <c r="K278" s="226"/>
      <c r="L278" s="232"/>
      <c r="M278" s="233"/>
      <c r="N278" s="234"/>
      <c r="O278" s="234"/>
      <c r="P278" s="234"/>
      <c r="Q278" s="234"/>
      <c r="R278" s="234"/>
      <c r="S278" s="234"/>
      <c r="T278" s="23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6" t="s">
        <v>137</v>
      </c>
      <c r="AU278" s="236" t="s">
        <v>82</v>
      </c>
      <c r="AV278" s="13" t="s">
        <v>82</v>
      </c>
      <c r="AW278" s="13" t="s">
        <v>32</v>
      </c>
      <c r="AX278" s="13" t="s">
        <v>80</v>
      </c>
      <c r="AY278" s="236" t="s">
        <v>128</v>
      </c>
    </row>
    <row r="279" s="2" customFormat="1" ht="16.5" customHeight="1">
      <c r="A279" s="37"/>
      <c r="B279" s="38"/>
      <c r="C279" s="211" t="s">
        <v>527</v>
      </c>
      <c r="D279" s="211" t="s">
        <v>131</v>
      </c>
      <c r="E279" s="212" t="s">
        <v>528</v>
      </c>
      <c r="F279" s="213" t="s">
        <v>529</v>
      </c>
      <c r="G279" s="214" t="s">
        <v>179</v>
      </c>
      <c r="H279" s="215">
        <v>1</v>
      </c>
      <c r="I279" s="216"/>
      <c r="J279" s="217">
        <f>ROUND(I279*H279,2)</f>
        <v>0</v>
      </c>
      <c r="K279" s="218"/>
      <c r="L279" s="43"/>
      <c r="M279" s="219" t="s">
        <v>1</v>
      </c>
      <c r="N279" s="220" t="s">
        <v>40</v>
      </c>
      <c r="O279" s="90"/>
      <c r="P279" s="221">
        <f>O279*H279</f>
        <v>0</v>
      </c>
      <c r="Q279" s="221">
        <v>0.018460000000000001</v>
      </c>
      <c r="R279" s="221">
        <f>Q279*H279</f>
        <v>0.018460000000000001</v>
      </c>
      <c r="S279" s="221">
        <v>0</v>
      </c>
      <c r="T279" s="222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3" t="s">
        <v>205</v>
      </c>
      <c r="AT279" s="223" t="s">
        <v>131</v>
      </c>
      <c r="AU279" s="223" t="s">
        <v>82</v>
      </c>
      <c r="AY279" s="16" t="s">
        <v>128</v>
      </c>
      <c r="BE279" s="224">
        <f>IF(N279="základní",J279,0)</f>
        <v>0</v>
      </c>
      <c r="BF279" s="224">
        <f>IF(N279="snížená",J279,0)</f>
        <v>0</v>
      </c>
      <c r="BG279" s="224">
        <f>IF(N279="zákl. přenesená",J279,0)</f>
        <v>0</v>
      </c>
      <c r="BH279" s="224">
        <f>IF(N279="sníž. přenesená",J279,0)</f>
        <v>0</v>
      </c>
      <c r="BI279" s="224">
        <f>IF(N279="nulová",J279,0)</f>
        <v>0</v>
      </c>
      <c r="BJ279" s="16" t="s">
        <v>80</v>
      </c>
      <c r="BK279" s="224">
        <f>ROUND(I279*H279,2)</f>
        <v>0</v>
      </c>
      <c r="BL279" s="16" t="s">
        <v>205</v>
      </c>
      <c r="BM279" s="223" t="s">
        <v>530</v>
      </c>
    </row>
    <row r="280" s="13" customFormat="1">
      <c r="A280" s="13"/>
      <c r="B280" s="225"/>
      <c r="C280" s="226"/>
      <c r="D280" s="227" t="s">
        <v>137</v>
      </c>
      <c r="E280" s="228" t="s">
        <v>1</v>
      </c>
      <c r="F280" s="229" t="s">
        <v>80</v>
      </c>
      <c r="G280" s="226"/>
      <c r="H280" s="230">
        <v>1</v>
      </c>
      <c r="I280" s="231"/>
      <c r="J280" s="226"/>
      <c r="K280" s="226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137</v>
      </c>
      <c r="AU280" s="236" t="s">
        <v>82</v>
      </c>
      <c r="AV280" s="13" t="s">
        <v>82</v>
      </c>
      <c r="AW280" s="13" t="s">
        <v>32</v>
      </c>
      <c r="AX280" s="13" t="s">
        <v>80</v>
      </c>
      <c r="AY280" s="236" t="s">
        <v>128</v>
      </c>
    </row>
    <row r="281" s="2" customFormat="1" ht="24.15" customHeight="1">
      <c r="A281" s="37"/>
      <c r="B281" s="38"/>
      <c r="C281" s="211" t="s">
        <v>531</v>
      </c>
      <c r="D281" s="211" t="s">
        <v>131</v>
      </c>
      <c r="E281" s="212" t="s">
        <v>532</v>
      </c>
      <c r="F281" s="213" t="s">
        <v>533</v>
      </c>
      <c r="G281" s="214" t="s">
        <v>337</v>
      </c>
      <c r="H281" s="259"/>
      <c r="I281" s="216"/>
      <c r="J281" s="217">
        <f>ROUND(I281*H281,2)</f>
        <v>0</v>
      </c>
      <c r="K281" s="218"/>
      <c r="L281" s="43"/>
      <c r="M281" s="219" t="s">
        <v>1</v>
      </c>
      <c r="N281" s="220" t="s">
        <v>40</v>
      </c>
      <c r="O281" s="90"/>
      <c r="P281" s="221">
        <f>O281*H281</f>
        <v>0</v>
      </c>
      <c r="Q281" s="221">
        <v>0</v>
      </c>
      <c r="R281" s="221">
        <f>Q281*H281</f>
        <v>0</v>
      </c>
      <c r="S281" s="221">
        <v>0</v>
      </c>
      <c r="T281" s="222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3" t="s">
        <v>205</v>
      </c>
      <c r="AT281" s="223" t="s">
        <v>131</v>
      </c>
      <c r="AU281" s="223" t="s">
        <v>82</v>
      </c>
      <c r="AY281" s="16" t="s">
        <v>128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6" t="s">
        <v>80</v>
      </c>
      <c r="BK281" s="224">
        <f>ROUND(I281*H281,2)</f>
        <v>0</v>
      </c>
      <c r="BL281" s="16" t="s">
        <v>205</v>
      </c>
      <c r="BM281" s="223" t="s">
        <v>534</v>
      </c>
    </row>
    <row r="282" s="12" customFormat="1" ht="22.8" customHeight="1">
      <c r="A282" s="12"/>
      <c r="B282" s="195"/>
      <c r="C282" s="196"/>
      <c r="D282" s="197" t="s">
        <v>74</v>
      </c>
      <c r="E282" s="209" t="s">
        <v>535</v>
      </c>
      <c r="F282" s="209" t="s">
        <v>536</v>
      </c>
      <c r="G282" s="196"/>
      <c r="H282" s="196"/>
      <c r="I282" s="199"/>
      <c r="J282" s="210">
        <f>BK282</f>
        <v>0</v>
      </c>
      <c r="K282" s="196"/>
      <c r="L282" s="201"/>
      <c r="M282" s="202"/>
      <c r="N282" s="203"/>
      <c r="O282" s="203"/>
      <c r="P282" s="204">
        <f>SUM(P283:P289)</f>
        <v>0</v>
      </c>
      <c r="Q282" s="203"/>
      <c r="R282" s="204">
        <f>SUM(R283:R289)</f>
        <v>0.041399999999999999</v>
      </c>
      <c r="S282" s="203"/>
      <c r="T282" s="205">
        <f>SUM(T283:T289)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6" t="s">
        <v>82</v>
      </c>
      <c r="AT282" s="207" t="s">
        <v>74</v>
      </c>
      <c r="AU282" s="207" t="s">
        <v>80</v>
      </c>
      <c r="AY282" s="206" t="s">
        <v>128</v>
      </c>
      <c r="BK282" s="208">
        <f>SUM(BK283:BK289)</f>
        <v>0</v>
      </c>
    </row>
    <row r="283" s="2" customFormat="1" ht="24.15" customHeight="1">
      <c r="A283" s="37"/>
      <c r="B283" s="38"/>
      <c r="C283" s="211" t="s">
        <v>537</v>
      </c>
      <c r="D283" s="211" t="s">
        <v>131</v>
      </c>
      <c r="E283" s="212" t="s">
        <v>538</v>
      </c>
      <c r="F283" s="213" t="s">
        <v>539</v>
      </c>
      <c r="G283" s="214" t="s">
        <v>179</v>
      </c>
      <c r="H283" s="215">
        <v>3</v>
      </c>
      <c r="I283" s="216"/>
      <c r="J283" s="217">
        <f>ROUND(I283*H283,2)</f>
        <v>0</v>
      </c>
      <c r="K283" s="218"/>
      <c r="L283" s="43"/>
      <c r="M283" s="219" t="s">
        <v>1</v>
      </c>
      <c r="N283" s="220" t="s">
        <v>40</v>
      </c>
      <c r="O283" s="90"/>
      <c r="P283" s="221">
        <f>O283*H283</f>
        <v>0</v>
      </c>
      <c r="Q283" s="221">
        <v>0</v>
      </c>
      <c r="R283" s="221">
        <f>Q283*H283</f>
        <v>0</v>
      </c>
      <c r="S283" s="221">
        <v>0</v>
      </c>
      <c r="T283" s="222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3" t="s">
        <v>205</v>
      </c>
      <c r="AT283" s="223" t="s">
        <v>131</v>
      </c>
      <c r="AU283" s="223" t="s">
        <v>82</v>
      </c>
      <c r="AY283" s="16" t="s">
        <v>128</v>
      </c>
      <c r="BE283" s="224">
        <f>IF(N283="základní",J283,0)</f>
        <v>0</v>
      </c>
      <c r="BF283" s="224">
        <f>IF(N283="snížená",J283,0)</f>
        <v>0</v>
      </c>
      <c r="BG283" s="224">
        <f>IF(N283="zákl. přenesená",J283,0)</f>
        <v>0</v>
      </c>
      <c r="BH283" s="224">
        <f>IF(N283="sníž. přenesená",J283,0)</f>
        <v>0</v>
      </c>
      <c r="BI283" s="224">
        <f>IF(N283="nulová",J283,0)</f>
        <v>0</v>
      </c>
      <c r="BJ283" s="16" t="s">
        <v>80</v>
      </c>
      <c r="BK283" s="224">
        <f>ROUND(I283*H283,2)</f>
        <v>0</v>
      </c>
      <c r="BL283" s="16" t="s">
        <v>205</v>
      </c>
      <c r="BM283" s="223" t="s">
        <v>540</v>
      </c>
    </row>
    <row r="284" s="13" customFormat="1">
      <c r="A284" s="13"/>
      <c r="B284" s="225"/>
      <c r="C284" s="226"/>
      <c r="D284" s="227" t="s">
        <v>137</v>
      </c>
      <c r="E284" s="228" t="s">
        <v>1</v>
      </c>
      <c r="F284" s="229" t="s">
        <v>144</v>
      </c>
      <c r="G284" s="226"/>
      <c r="H284" s="230">
        <v>3</v>
      </c>
      <c r="I284" s="231"/>
      <c r="J284" s="226"/>
      <c r="K284" s="226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137</v>
      </c>
      <c r="AU284" s="236" t="s">
        <v>82</v>
      </c>
      <c r="AV284" s="13" t="s">
        <v>82</v>
      </c>
      <c r="AW284" s="13" t="s">
        <v>32</v>
      </c>
      <c r="AX284" s="13" t="s">
        <v>80</v>
      </c>
      <c r="AY284" s="236" t="s">
        <v>128</v>
      </c>
    </row>
    <row r="285" s="2" customFormat="1" ht="33" customHeight="1">
      <c r="A285" s="37"/>
      <c r="B285" s="38"/>
      <c r="C285" s="248" t="s">
        <v>541</v>
      </c>
      <c r="D285" s="248" t="s">
        <v>182</v>
      </c>
      <c r="E285" s="249" t="s">
        <v>542</v>
      </c>
      <c r="F285" s="250" t="s">
        <v>543</v>
      </c>
      <c r="G285" s="251" t="s">
        <v>179</v>
      </c>
      <c r="H285" s="252">
        <v>3</v>
      </c>
      <c r="I285" s="253"/>
      <c r="J285" s="254">
        <f>ROUND(I285*H285,2)</f>
        <v>0</v>
      </c>
      <c r="K285" s="255"/>
      <c r="L285" s="256"/>
      <c r="M285" s="257" t="s">
        <v>1</v>
      </c>
      <c r="N285" s="258" t="s">
        <v>40</v>
      </c>
      <c r="O285" s="90"/>
      <c r="P285" s="221">
        <f>O285*H285</f>
        <v>0</v>
      </c>
      <c r="Q285" s="221">
        <v>0.0138</v>
      </c>
      <c r="R285" s="221">
        <f>Q285*H285</f>
        <v>0.041399999999999999</v>
      </c>
      <c r="S285" s="221">
        <v>0</v>
      </c>
      <c r="T285" s="222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3" t="s">
        <v>273</v>
      </c>
      <c r="AT285" s="223" t="s">
        <v>182</v>
      </c>
      <c r="AU285" s="223" t="s">
        <v>82</v>
      </c>
      <c r="AY285" s="16" t="s">
        <v>128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6" t="s">
        <v>80</v>
      </c>
      <c r="BK285" s="224">
        <f>ROUND(I285*H285,2)</f>
        <v>0</v>
      </c>
      <c r="BL285" s="16" t="s">
        <v>205</v>
      </c>
      <c r="BM285" s="223" t="s">
        <v>544</v>
      </c>
    </row>
    <row r="286" s="2" customFormat="1" ht="16.5" customHeight="1">
      <c r="A286" s="37"/>
      <c r="B286" s="38"/>
      <c r="C286" s="211" t="s">
        <v>545</v>
      </c>
      <c r="D286" s="211" t="s">
        <v>131</v>
      </c>
      <c r="E286" s="212" t="s">
        <v>546</v>
      </c>
      <c r="F286" s="213" t="s">
        <v>547</v>
      </c>
      <c r="G286" s="214" t="s">
        <v>179</v>
      </c>
      <c r="H286" s="215">
        <v>1</v>
      </c>
      <c r="I286" s="216"/>
      <c r="J286" s="217">
        <f>ROUND(I286*H286,2)</f>
        <v>0</v>
      </c>
      <c r="K286" s="218"/>
      <c r="L286" s="43"/>
      <c r="M286" s="219" t="s">
        <v>1</v>
      </c>
      <c r="N286" s="220" t="s">
        <v>40</v>
      </c>
      <c r="O286" s="90"/>
      <c r="P286" s="221">
        <f>O286*H286</f>
        <v>0</v>
      </c>
      <c r="Q286" s="221">
        <v>0</v>
      </c>
      <c r="R286" s="221">
        <f>Q286*H286</f>
        <v>0</v>
      </c>
      <c r="S286" s="221">
        <v>0</v>
      </c>
      <c r="T286" s="222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3" t="s">
        <v>205</v>
      </c>
      <c r="AT286" s="223" t="s">
        <v>131</v>
      </c>
      <c r="AU286" s="223" t="s">
        <v>82</v>
      </c>
      <c r="AY286" s="16" t="s">
        <v>128</v>
      </c>
      <c r="BE286" s="224">
        <f>IF(N286="základní",J286,0)</f>
        <v>0</v>
      </c>
      <c r="BF286" s="224">
        <f>IF(N286="snížená",J286,0)</f>
        <v>0</v>
      </c>
      <c r="BG286" s="224">
        <f>IF(N286="zákl. přenesená",J286,0)</f>
        <v>0</v>
      </c>
      <c r="BH286" s="224">
        <f>IF(N286="sníž. přenesená",J286,0)</f>
        <v>0</v>
      </c>
      <c r="BI286" s="224">
        <f>IF(N286="nulová",J286,0)</f>
        <v>0</v>
      </c>
      <c r="BJ286" s="16" t="s">
        <v>80</v>
      </c>
      <c r="BK286" s="224">
        <f>ROUND(I286*H286,2)</f>
        <v>0</v>
      </c>
      <c r="BL286" s="16" t="s">
        <v>205</v>
      </c>
      <c r="BM286" s="223" t="s">
        <v>548</v>
      </c>
    </row>
    <row r="287" s="2" customFormat="1" ht="16.5" customHeight="1">
      <c r="A287" s="37"/>
      <c r="B287" s="38"/>
      <c r="C287" s="211" t="s">
        <v>549</v>
      </c>
      <c r="D287" s="211" t="s">
        <v>131</v>
      </c>
      <c r="E287" s="212" t="s">
        <v>550</v>
      </c>
      <c r="F287" s="213" t="s">
        <v>551</v>
      </c>
      <c r="G287" s="214" t="s">
        <v>179</v>
      </c>
      <c r="H287" s="215">
        <v>1</v>
      </c>
      <c r="I287" s="216"/>
      <c r="J287" s="217">
        <f>ROUND(I287*H287,2)</f>
        <v>0</v>
      </c>
      <c r="K287" s="218"/>
      <c r="L287" s="43"/>
      <c r="M287" s="219" t="s">
        <v>1</v>
      </c>
      <c r="N287" s="220" t="s">
        <v>40</v>
      </c>
      <c r="O287" s="90"/>
      <c r="P287" s="221">
        <f>O287*H287</f>
        <v>0</v>
      </c>
      <c r="Q287" s="221">
        <v>0</v>
      </c>
      <c r="R287" s="221">
        <f>Q287*H287</f>
        <v>0</v>
      </c>
      <c r="S287" s="221">
        <v>0</v>
      </c>
      <c r="T287" s="222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3" t="s">
        <v>205</v>
      </c>
      <c r="AT287" s="223" t="s">
        <v>131</v>
      </c>
      <c r="AU287" s="223" t="s">
        <v>82</v>
      </c>
      <c r="AY287" s="16" t="s">
        <v>128</v>
      </c>
      <c r="BE287" s="224">
        <f>IF(N287="základní",J287,0)</f>
        <v>0</v>
      </c>
      <c r="BF287" s="224">
        <f>IF(N287="snížená",J287,0)</f>
        <v>0</v>
      </c>
      <c r="BG287" s="224">
        <f>IF(N287="zákl. přenesená",J287,0)</f>
        <v>0</v>
      </c>
      <c r="BH287" s="224">
        <f>IF(N287="sníž. přenesená",J287,0)</f>
        <v>0</v>
      </c>
      <c r="BI287" s="224">
        <f>IF(N287="nulová",J287,0)</f>
        <v>0</v>
      </c>
      <c r="BJ287" s="16" t="s">
        <v>80</v>
      </c>
      <c r="BK287" s="224">
        <f>ROUND(I287*H287,2)</f>
        <v>0</v>
      </c>
      <c r="BL287" s="16" t="s">
        <v>205</v>
      </c>
      <c r="BM287" s="223" t="s">
        <v>552</v>
      </c>
    </row>
    <row r="288" s="2" customFormat="1" ht="24.15" customHeight="1">
      <c r="A288" s="37"/>
      <c r="B288" s="38"/>
      <c r="C288" s="211" t="s">
        <v>553</v>
      </c>
      <c r="D288" s="211" t="s">
        <v>131</v>
      </c>
      <c r="E288" s="212" t="s">
        <v>554</v>
      </c>
      <c r="F288" s="213" t="s">
        <v>555</v>
      </c>
      <c r="G288" s="214" t="s">
        <v>179</v>
      </c>
      <c r="H288" s="215">
        <v>3</v>
      </c>
      <c r="I288" s="216"/>
      <c r="J288" s="217">
        <f>ROUND(I288*H288,2)</f>
        <v>0</v>
      </c>
      <c r="K288" s="218"/>
      <c r="L288" s="43"/>
      <c r="M288" s="219" t="s">
        <v>1</v>
      </c>
      <c r="N288" s="220" t="s">
        <v>40</v>
      </c>
      <c r="O288" s="90"/>
      <c r="P288" s="221">
        <f>O288*H288</f>
        <v>0</v>
      </c>
      <c r="Q288" s="221">
        <v>0</v>
      </c>
      <c r="R288" s="221">
        <f>Q288*H288</f>
        <v>0</v>
      </c>
      <c r="S288" s="221">
        <v>0</v>
      </c>
      <c r="T288" s="222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3" t="s">
        <v>205</v>
      </c>
      <c r="AT288" s="223" t="s">
        <v>131</v>
      </c>
      <c r="AU288" s="223" t="s">
        <v>82</v>
      </c>
      <c r="AY288" s="16" t="s">
        <v>128</v>
      </c>
      <c r="BE288" s="224">
        <f>IF(N288="základní",J288,0)</f>
        <v>0</v>
      </c>
      <c r="BF288" s="224">
        <f>IF(N288="snížená",J288,0)</f>
        <v>0</v>
      </c>
      <c r="BG288" s="224">
        <f>IF(N288="zákl. přenesená",J288,0)</f>
        <v>0</v>
      </c>
      <c r="BH288" s="224">
        <f>IF(N288="sníž. přenesená",J288,0)</f>
        <v>0</v>
      </c>
      <c r="BI288" s="224">
        <f>IF(N288="nulová",J288,0)</f>
        <v>0</v>
      </c>
      <c r="BJ288" s="16" t="s">
        <v>80</v>
      </c>
      <c r="BK288" s="224">
        <f>ROUND(I288*H288,2)</f>
        <v>0</v>
      </c>
      <c r="BL288" s="16" t="s">
        <v>205</v>
      </c>
      <c r="BM288" s="223" t="s">
        <v>556</v>
      </c>
    </row>
    <row r="289" s="2" customFormat="1" ht="24.15" customHeight="1">
      <c r="A289" s="37"/>
      <c r="B289" s="38"/>
      <c r="C289" s="211" t="s">
        <v>557</v>
      </c>
      <c r="D289" s="211" t="s">
        <v>131</v>
      </c>
      <c r="E289" s="212" t="s">
        <v>558</v>
      </c>
      <c r="F289" s="213" t="s">
        <v>559</v>
      </c>
      <c r="G289" s="214" t="s">
        <v>337</v>
      </c>
      <c r="H289" s="259"/>
      <c r="I289" s="216"/>
      <c r="J289" s="217">
        <f>ROUND(I289*H289,2)</f>
        <v>0</v>
      </c>
      <c r="K289" s="218"/>
      <c r="L289" s="43"/>
      <c r="M289" s="219" t="s">
        <v>1</v>
      </c>
      <c r="N289" s="220" t="s">
        <v>40</v>
      </c>
      <c r="O289" s="90"/>
      <c r="P289" s="221">
        <f>O289*H289</f>
        <v>0</v>
      </c>
      <c r="Q289" s="221">
        <v>0</v>
      </c>
      <c r="R289" s="221">
        <f>Q289*H289</f>
        <v>0</v>
      </c>
      <c r="S289" s="221">
        <v>0</v>
      </c>
      <c r="T289" s="222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3" t="s">
        <v>205</v>
      </c>
      <c r="AT289" s="223" t="s">
        <v>131</v>
      </c>
      <c r="AU289" s="223" t="s">
        <v>82</v>
      </c>
      <c r="AY289" s="16" t="s">
        <v>128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6" t="s">
        <v>80</v>
      </c>
      <c r="BK289" s="224">
        <f>ROUND(I289*H289,2)</f>
        <v>0</v>
      </c>
      <c r="BL289" s="16" t="s">
        <v>205</v>
      </c>
      <c r="BM289" s="223" t="s">
        <v>560</v>
      </c>
    </row>
    <row r="290" s="12" customFormat="1" ht="22.8" customHeight="1">
      <c r="A290" s="12"/>
      <c r="B290" s="195"/>
      <c r="C290" s="196"/>
      <c r="D290" s="197" t="s">
        <v>74</v>
      </c>
      <c r="E290" s="209" t="s">
        <v>561</v>
      </c>
      <c r="F290" s="209" t="s">
        <v>562</v>
      </c>
      <c r="G290" s="196"/>
      <c r="H290" s="196"/>
      <c r="I290" s="199"/>
      <c r="J290" s="210">
        <f>BK290</f>
        <v>0</v>
      </c>
      <c r="K290" s="196"/>
      <c r="L290" s="201"/>
      <c r="M290" s="202"/>
      <c r="N290" s="203"/>
      <c r="O290" s="203"/>
      <c r="P290" s="204">
        <f>SUM(P291:P306)</f>
        <v>0</v>
      </c>
      <c r="Q290" s="203"/>
      <c r="R290" s="204">
        <f>SUM(R291:R306)</f>
        <v>0.56689529999999999</v>
      </c>
      <c r="S290" s="203"/>
      <c r="T290" s="205">
        <f>SUM(T291:T306)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6" t="s">
        <v>82</v>
      </c>
      <c r="AT290" s="207" t="s">
        <v>74</v>
      </c>
      <c r="AU290" s="207" t="s">
        <v>80</v>
      </c>
      <c r="AY290" s="206" t="s">
        <v>128</v>
      </c>
      <c r="BK290" s="208">
        <f>SUM(BK291:BK306)</f>
        <v>0</v>
      </c>
    </row>
    <row r="291" s="2" customFormat="1" ht="16.5" customHeight="1">
      <c r="A291" s="37"/>
      <c r="B291" s="38"/>
      <c r="C291" s="211" t="s">
        <v>563</v>
      </c>
      <c r="D291" s="211" t="s">
        <v>131</v>
      </c>
      <c r="E291" s="212" t="s">
        <v>564</v>
      </c>
      <c r="F291" s="213" t="s">
        <v>565</v>
      </c>
      <c r="G291" s="214" t="s">
        <v>134</v>
      </c>
      <c r="H291" s="215">
        <v>11.93</v>
      </c>
      <c r="I291" s="216"/>
      <c r="J291" s="217">
        <f>ROUND(I291*H291,2)</f>
        <v>0</v>
      </c>
      <c r="K291" s="218"/>
      <c r="L291" s="43"/>
      <c r="M291" s="219" t="s">
        <v>1</v>
      </c>
      <c r="N291" s="220" t="s">
        <v>40</v>
      </c>
      <c r="O291" s="90"/>
      <c r="P291" s="221">
        <f>O291*H291</f>
        <v>0</v>
      </c>
      <c r="Q291" s="221">
        <v>0.00029999999999999997</v>
      </c>
      <c r="R291" s="221">
        <f>Q291*H291</f>
        <v>0.0035789999999999997</v>
      </c>
      <c r="S291" s="221">
        <v>0</v>
      </c>
      <c r="T291" s="222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3" t="s">
        <v>205</v>
      </c>
      <c r="AT291" s="223" t="s">
        <v>131</v>
      </c>
      <c r="AU291" s="223" t="s">
        <v>82</v>
      </c>
      <c r="AY291" s="16" t="s">
        <v>128</v>
      </c>
      <c r="BE291" s="224">
        <f>IF(N291="základní",J291,0)</f>
        <v>0</v>
      </c>
      <c r="BF291" s="224">
        <f>IF(N291="snížená",J291,0)</f>
        <v>0</v>
      </c>
      <c r="BG291" s="224">
        <f>IF(N291="zákl. přenesená",J291,0)</f>
        <v>0</v>
      </c>
      <c r="BH291" s="224">
        <f>IF(N291="sníž. přenesená",J291,0)</f>
        <v>0</v>
      </c>
      <c r="BI291" s="224">
        <f>IF(N291="nulová",J291,0)</f>
        <v>0</v>
      </c>
      <c r="BJ291" s="16" t="s">
        <v>80</v>
      </c>
      <c r="BK291" s="224">
        <f>ROUND(I291*H291,2)</f>
        <v>0</v>
      </c>
      <c r="BL291" s="16" t="s">
        <v>205</v>
      </c>
      <c r="BM291" s="223" t="s">
        <v>566</v>
      </c>
    </row>
    <row r="292" s="13" customFormat="1">
      <c r="A292" s="13"/>
      <c r="B292" s="225"/>
      <c r="C292" s="226"/>
      <c r="D292" s="227" t="s">
        <v>137</v>
      </c>
      <c r="E292" s="228" t="s">
        <v>1</v>
      </c>
      <c r="F292" s="229" t="s">
        <v>567</v>
      </c>
      <c r="G292" s="226"/>
      <c r="H292" s="230">
        <v>6.1500000000000004</v>
      </c>
      <c r="I292" s="231"/>
      <c r="J292" s="226"/>
      <c r="K292" s="226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137</v>
      </c>
      <c r="AU292" s="236" t="s">
        <v>82</v>
      </c>
      <c r="AV292" s="13" t="s">
        <v>82</v>
      </c>
      <c r="AW292" s="13" t="s">
        <v>32</v>
      </c>
      <c r="AX292" s="13" t="s">
        <v>75</v>
      </c>
      <c r="AY292" s="236" t="s">
        <v>128</v>
      </c>
    </row>
    <row r="293" s="13" customFormat="1">
      <c r="A293" s="13"/>
      <c r="B293" s="225"/>
      <c r="C293" s="226"/>
      <c r="D293" s="227" t="s">
        <v>137</v>
      </c>
      <c r="E293" s="228" t="s">
        <v>1</v>
      </c>
      <c r="F293" s="229" t="s">
        <v>139</v>
      </c>
      <c r="G293" s="226"/>
      <c r="H293" s="230">
        <v>5.7800000000000002</v>
      </c>
      <c r="I293" s="231"/>
      <c r="J293" s="226"/>
      <c r="K293" s="226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137</v>
      </c>
      <c r="AU293" s="236" t="s">
        <v>82</v>
      </c>
      <c r="AV293" s="13" t="s">
        <v>82</v>
      </c>
      <c r="AW293" s="13" t="s">
        <v>32</v>
      </c>
      <c r="AX293" s="13" t="s">
        <v>75</v>
      </c>
      <c r="AY293" s="236" t="s">
        <v>128</v>
      </c>
    </row>
    <row r="294" s="14" customFormat="1">
      <c r="A294" s="14"/>
      <c r="B294" s="237"/>
      <c r="C294" s="238"/>
      <c r="D294" s="227" t="s">
        <v>137</v>
      </c>
      <c r="E294" s="239" t="s">
        <v>1</v>
      </c>
      <c r="F294" s="240" t="s">
        <v>140</v>
      </c>
      <c r="G294" s="238"/>
      <c r="H294" s="241">
        <v>11.93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7" t="s">
        <v>137</v>
      </c>
      <c r="AU294" s="247" t="s">
        <v>82</v>
      </c>
      <c r="AV294" s="14" t="s">
        <v>135</v>
      </c>
      <c r="AW294" s="14" t="s">
        <v>32</v>
      </c>
      <c r="AX294" s="14" t="s">
        <v>80</v>
      </c>
      <c r="AY294" s="247" t="s">
        <v>128</v>
      </c>
    </row>
    <row r="295" s="2" customFormat="1" ht="24.15" customHeight="1">
      <c r="A295" s="37"/>
      <c r="B295" s="38"/>
      <c r="C295" s="211" t="s">
        <v>568</v>
      </c>
      <c r="D295" s="211" t="s">
        <v>131</v>
      </c>
      <c r="E295" s="212" t="s">
        <v>569</v>
      </c>
      <c r="F295" s="213" t="s">
        <v>570</v>
      </c>
      <c r="G295" s="214" t="s">
        <v>134</v>
      </c>
      <c r="H295" s="215">
        <v>11.93</v>
      </c>
      <c r="I295" s="216"/>
      <c r="J295" s="217">
        <f>ROUND(I295*H295,2)</f>
        <v>0</v>
      </c>
      <c r="K295" s="218"/>
      <c r="L295" s="43"/>
      <c r="M295" s="219" t="s">
        <v>1</v>
      </c>
      <c r="N295" s="220" t="s">
        <v>40</v>
      </c>
      <c r="O295" s="90"/>
      <c r="P295" s="221">
        <f>O295*H295</f>
        <v>0</v>
      </c>
      <c r="Q295" s="221">
        <v>0</v>
      </c>
      <c r="R295" s="221">
        <f>Q295*H295</f>
        <v>0</v>
      </c>
      <c r="S295" s="221">
        <v>0</v>
      </c>
      <c r="T295" s="222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3" t="s">
        <v>205</v>
      </c>
      <c r="AT295" s="223" t="s">
        <v>131</v>
      </c>
      <c r="AU295" s="223" t="s">
        <v>82</v>
      </c>
      <c r="AY295" s="16" t="s">
        <v>128</v>
      </c>
      <c r="BE295" s="224">
        <f>IF(N295="základní",J295,0)</f>
        <v>0</v>
      </c>
      <c r="BF295" s="224">
        <f>IF(N295="snížená",J295,0)</f>
        <v>0</v>
      </c>
      <c r="BG295" s="224">
        <f>IF(N295="zákl. přenesená",J295,0)</f>
        <v>0</v>
      </c>
      <c r="BH295" s="224">
        <f>IF(N295="sníž. přenesená",J295,0)</f>
        <v>0</v>
      </c>
      <c r="BI295" s="224">
        <f>IF(N295="nulová",J295,0)</f>
        <v>0</v>
      </c>
      <c r="BJ295" s="16" t="s">
        <v>80</v>
      </c>
      <c r="BK295" s="224">
        <f>ROUND(I295*H295,2)</f>
        <v>0</v>
      </c>
      <c r="BL295" s="16" t="s">
        <v>205</v>
      </c>
      <c r="BM295" s="223" t="s">
        <v>571</v>
      </c>
    </row>
    <row r="296" s="2" customFormat="1" ht="24.15" customHeight="1">
      <c r="A296" s="37"/>
      <c r="B296" s="38"/>
      <c r="C296" s="211" t="s">
        <v>572</v>
      </c>
      <c r="D296" s="211" t="s">
        <v>131</v>
      </c>
      <c r="E296" s="212" t="s">
        <v>573</v>
      </c>
      <c r="F296" s="213" t="s">
        <v>574</v>
      </c>
      <c r="G296" s="214" t="s">
        <v>134</v>
      </c>
      <c r="H296" s="215">
        <v>11.93</v>
      </c>
      <c r="I296" s="216"/>
      <c r="J296" s="217">
        <f>ROUND(I296*H296,2)</f>
        <v>0</v>
      </c>
      <c r="K296" s="218"/>
      <c r="L296" s="43"/>
      <c r="M296" s="219" t="s">
        <v>1</v>
      </c>
      <c r="N296" s="220" t="s">
        <v>40</v>
      </c>
      <c r="O296" s="90"/>
      <c r="P296" s="221">
        <f>O296*H296</f>
        <v>0</v>
      </c>
      <c r="Q296" s="221">
        <v>0.0075799999999999999</v>
      </c>
      <c r="R296" s="221">
        <f>Q296*H296</f>
        <v>0.090429399999999993</v>
      </c>
      <c r="S296" s="221">
        <v>0</v>
      </c>
      <c r="T296" s="222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3" t="s">
        <v>205</v>
      </c>
      <c r="AT296" s="223" t="s">
        <v>131</v>
      </c>
      <c r="AU296" s="223" t="s">
        <v>82</v>
      </c>
      <c r="AY296" s="16" t="s">
        <v>128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16" t="s">
        <v>80</v>
      </c>
      <c r="BK296" s="224">
        <f>ROUND(I296*H296,2)</f>
        <v>0</v>
      </c>
      <c r="BL296" s="16" t="s">
        <v>205</v>
      </c>
      <c r="BM296" s="223" t="s">
        <v>575</v>
      </c>
    </row>
    <row r="297" s="2" customFormat="1" ht="33" customHeight="1">
      <c r="A297" s="37"/>
      <c r="B297" s="38"/>
      <c r="C297" s="211" t="s">
        <v>576</v>
      </c>
      <c r="D297" s="211" t="s">
        <v>131</v>
      </c>
      <c r="E297" s="212" t="s">
        <v>577</v>
      </c>
      <c r="F297" s="213" t="s">
        <v>578</v>
      </c>
      <c r="G297" s="214" t="s">
        <v>134</v>
      </c>
      <c r="H297" s="215">
        <v>11.93</v>
      </c>
      <c r="I297" s="216"/>
      <c r="J297" s="217">
        <f>ROUND(I297*H297,2)</f>
        <v>0</v>
      </c>
      <c r="K297" s="218"/>
      <c r="L297" s="43"/>
      <c r="M297" s="219" t="s">
        <v>1</v>
      </c>
      <c r="N297" s="220" t="s">
        <v>40</v>
      </c>
      <c r="O297" s="90"/>
      <c r="P297" s="221">
        <f>O297*H297</f>
        <v>0</v>
      </c>
      <c r="Q297" s="221">
        <v>0.0090299999999999998</v>
      </c>
      <c r="R297" s="221">
        <f>Q297*H297</f>
        <v>0.1077279</v>
      </c>
      <c r="S297" s="221">
        <v>0</v>
      </c>
      <c r="T297" s="222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3" t="s">
        <v>205</v>
      </c>
      <c r="AT297" s="223" t="s">
        <v>131</v>
      </c>
      <c r="AU297" s="223" t="s">
        <v>82</v>
      </c>
      <c r="AY297" s="16" t="s">
        <v>128</v>
      </c>
      <c r="BE297" s="224">
        <f>IF(N297="základní",J297,0)</f>
        <v>0</v>
      </c>
      <c r="BF297" s="224">
        <f>IF(N297="snížená",J297,0)</f>
        <v>0</v>
      </c>
      <c r="BG297" s="224">
        <f>IF(N297="zákl. přenesená",J297,0)</f>
        <v>0</v>
      </c>
      <c r="BH297" s="224">
        <f>IF(N297="sníž. přenesená",J297,0)</f>
        <v>0</v>
      </c>
      <c r="BI297" s="224">
        <f>IF(N297="nulová",J297,0)</f>
        <v>0</v>
      </c>
      <c r="BJ297" s="16" t="s">
        <v>80</v>
      </c>
      <c r="BK297" s="224">
        <f>ROUND(I297*H297,2)</f>
        <v>0</v>
      </c>
      <c r="BL297" s="16" t="s">
        <v>205</v>
      </c>
      <c r="BM297" s="223" t="s">
        <v>579</v>
      </c>
    </row>
    <row r="298" s="2" customFormat="1" ht="24.15" customHeight="1">
      <c r="A298" s="37"/>
      <c r="B298" s="38"/>
      <c r="C298" s="248" t="s">
        <v>580</v>
      </c>
      <c r="D298" s="248" t="s">
        <v>182</v>
      </c>
      <c r="E298" s="249" t="s">
        <v>581</v>
      </c>
      <c r="F298" s="250" t="s">
        <v>582</v>
      </c>
      <c r="G298" s="251" t="s">
        <v>134</v>
      </c>
      <c r="H298" s="252">
        <v>13.720000000000001</v>
      </c>
      <c r="I298" s="253"/>
      <c r="J298" s="254">
        <f>ROUND(I298*H298,2)</f>
        <v>0</v>
      </c>
      <c r="K298" s="255"/>
      <c r="L298" s="256"/>
      <c r="M298" s="257" t="s">
        <v>1</v>
      </c>
      <c r="N298" s="258" t="s">
        <v>40</v>
      </c>
      <c r="O298" s="90"/>
      <c r="P298" s="221">
        <f>O298*H298</f>
        <v>0</v>
      </c>
      <c r="Q298" s="221">
        <v>0.021999999999999999</v>
      </c>
      <c r="R298" s="221">
        <f>Q298*H298</f>
        <v>0.30184</v>
      </c>
      <c r="S298" s="221">
        <v>0</v>
      </c>
      <c r="T298" s="222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3" t="s">
        <v>273</v>
      </c>
      <c r="AT298" s="223" t="s">
        <v>182</v>
      </c>
      <c r="AU298" s="223" t="s">
        <v>82</v>
      </c>
      <c r="AY298" s="16" t="s">
        <v>128</v>
      </c>
      <c r="BE298" s="224">
        <f>IF(N298="základní",J298,0)</f>
        <v>0</v>
      </c>
      <c r="BF298" s="224">
        <f>IF(N298="snížená",J298,0)</f>
        <v>0</v>
      </c>
      <c r="BG298" s="224">
        <f>IF(N298="zákl. přenesená",J298,0)</f>
        <v>0</v>
      </c>
      <c r="BH298" s="224">
        <f>IF(N298="sníž. přenesená",J298,0)</f>
        <v>0</v>
      </c>
      <c r="BI298" s="224">
        <f>IF(N298="nulová",J298,0)</f>
        <v>0</v>
      </c>
      <c r="BJ298" s="16" t="s">
        <v>80</v>
      </c>
      <c r="BK298" s="224">
        <f>ROUND(I298*H298,2)</f>
        <v>0</v>
      </c>
      <c r="BL298" s="16" t="s">
        <v>205</v>
      </c>
      <c r="BM298" s="223" t="s">
        <v>583</v>
      </c>
    </row>
    <row r="299" s="13" customFormat="1">
      <c r="A299" s="13"/>
      <c r="B299" s="225"/>
      <c r="C299" s="226"/>
      <c r="D299" s="227" t="s">
        <v>137</v>
      </c>
      <c r="E299" s="226"/>
      <c r="F299" s="229" t="s">
        <v>584</v>
      </c>
      <c r="G299" s="226"/>
      <c r="H299" s="230">
        <v>13.720000000000001</v>
      </c>
      <c r="I299" s="231"/>
      <c r="J299" s="226"/>
      <c r="K299" s="226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137</v>
      </c>
      <c r="AU299" s="236" t="s">
        <v>82</v>
      </c>
      <c r="AV299" s="13" t="s">
        <v>82</v>
      </c>
      <c r="AW299" s="13" t="s">
        <v>4</v>
      </c>
      <c r="AX299" s="13" t="s">
        <v>80</v>
      </c>
      <c r="AY299" s="236" t="s">
        <v>128</v>
      </c>
    </row>
    <row r="300" s="2" customFormat="1" ht="33" customHeight="1">
      <c r="A300" s="37"/>
      <c r="B300" s="38"/>
      <c r="C300" s="211" t="s">
        <v>585</v>
      </c>
      <c r="D300" s="211" t="s">
        <v>131</v>
      </c>
      <c r="E300" s="212" t="s">
        <v>586</v>
      </c>
      <c r="F300" s="213" t="s">
        <v>587</v>
      </c>
      <c r="G300" s="214" t="s">
        <v>134</v>
      </c>
      <c r="H300" s="215">
        <v>11.93</v>
      </c>
      <c r="I300" s="216"/>
      <c r="J300" s="217">
        <f>ROUND(I300*H300,2)</f>
        <v>0</v>
      </c>
      <c r="K300" s="218"/>
      <c r="L300" s="43"/>
      <c r="M300" s="219" t="s">
        <v>1</v>
      </c>
      <c r="N300" s="220" t="s">
        <v>40</v>
      </c>
      <c r="O300" s="90"/>
      <c r="P300" s="221">
        <f>O300*H300</f>
        <v>0</v>
      </c>
      <c r="Q300" s="221">
        <v>0</v>
      </c>
      <c r="R300" s="221">
        <f>Q300*H300</f>
        <v>0</v>
      </c>
      <c r="S300" s="221">
        <v>0</v>
      </c>
      <c r="T300" s="222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3" t="s">
        <v>205</v>
      </c>
      <c r="AT300" s="223" t="s">
        <v>131</v>
      </c>
      <c r="AU300" s="223" t="s">
        <v>82</v>
      </c>
      <c r="AY300" s="16" t="s">
        <v>128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6" t="s">
        <v>80</v>
      </c>
      <c r="BK300" s="224">
        <f>ROUND(I300*H300,2)</f>
        <v>0</v>
      </c>
      <c r="BL300" s="16" t="s">
        <v>205</v>
      </c>
      <c r="BM300" s="223" t="s">
        <v>588</v>
      </c>
    </row>
    <row r="301" s="2" customFormat="1" ht="24.15" customHeight="1">
      <c r="A301" s="37"/>
      <c r="B301" s="38"/>
      <c r="C301" s="211" t="s">
        <v>589</v>
      </c>
      <c r="D301" s="211" t="s">
        <v>131</v>
      </c>
      <c r="E301" s="212" t="s">
        <v>590</v>
      </c>
      <c r="F301" s="213" t="s">
        <v>591</v>
      </c>
      <c r="G301" s="214" t="s">
        <v>134</v>
      </c>
      <c r="H301" s="215">
        <v>14.630000000000001</v>
      </c>
      <c r="I301" s="216"/>
      <c r="J301" s="217">
        <f>ROUND(I301*H301,2)</f>
        <v>0</v>
      </c>
      <c r="K301" s="218"/>
      <c r="L301" s="43"/>
      <c r="M301" s="219" t="s">
        <v>1</v>
      </c>
      <c r="N301" s="220" t="s">
        <v>40</v>
      </c>
      <c r="O301" s="90"/>
      <c r="P301" s="221">
        <f>O301*H301</f>
        <v>0</v>
      </c>
      <c r="Q301" s="221">
        <v>0.0015</v>
      </c>
      <c r="R301" s="221">
        <f>Q301*H301</f>
        <v>0.021945000000000003</v>
      </c>
      <c r="S301" s="221">
        <v>0</v>
      </c>
      <c r="T301" s="222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3" t="s">
        <v>205</v>
      </c>
      <c r="AT301" s="223" t="s">
        <v>131</v>
      </c>
      <c r="AU301" s="223" t="s">
        <v>82</v>
      </c>
      <c r="AY301" s="16" t="s">
        <v>128</v>
      </c>
      <c r="BE301" s="224">
        <f>IF(N301="základní",J301,0)</f>
        <v>0</v>
      </c>
      <c r="BF301" s="224">
        <f>IF(N301="snížená",J301,0)</f>
        <v>0</v>
      </c>
      <c r="BG301" s="224">
        <f>IF(N301="zákl. přenesená",J301,0)</f>
        <v>0</v>
      </c>
      <c r="BH301" s="224">
        <f>IF(N301="sníž. přenesená",J301,0)</f>
        <v>0</v>
      </c>
      <c r="BI301" s="224">
        <f>IF(N301="nulová",J301,0)</f>
        <v>0</v>
      </c>
      <c r="BJ301" s="16" t="s">
        <v>80</v>
      </c>
      <c r="BK301" s="224">
        <f>ROUND(I301*H301,2)</f>
        <v>0</v>
      </c>
      <c r="BL301" s="16" t="s">
        <v>205</v>
      </c>
      <c r="BM301" s="223" t="s">
        <v>592</v>
      </c>
    </row>
    <row r="302" s="13" customFormat="1">
      <c r="A302" s="13"/>
      <c r="B302" s="225"/>
      <c r="C302" s="226"/>
      <c r="D302" s="227" t="s">
        <v>137</v>
      </c>
      <c r="E302" s="228" t="s">
        <v>1</v>
      </c>
      <c r="F302" s="229" t="s">
        <v>593</v>
      </c>
      <c r="G302" s="226"/>
      <c r="H302" s="230">
        <v>14.630000000000001</v>
      </c>
      <c r="I302" s="231"/>
      <c r="J302" s="226"/>
      <c r="K302" s="226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137</v>
      </c>
      <c r="AU302" s="236" t="s">
        <v>82</v>
      </c>
      <c r="AV302" s="13" t="s">
        <v>82</v>
      </c>
      <c r="AW302" s="13" t="s">
        <v>32</v>
      </c>
      <c r="AX302" s="13" t="s">
        <v>80</v>
      </c>
      <c r="AY302" s="236" t="s">
        <v>128</v>
      </c>
    </row>
    <row r="303" s="2" customFormat="1" ht="16.5" customHeight="1">
      <c r="A303" s="37"/>
      <c r="B303" s="38"/>
      <c r="C303" s="211" t="s">
        <v>594</v>
      </c>
      <c r="D303" s="211" t="s">
        <v>131</v>
      </c>
      <c r="E303" s="212" t="s">
        <v>595</v>
      </c>
      <c r="F303" s="213" t="s">
        <v>596</v>
      </c>
      <c r="G303" s="214" t="s">
        <v>169</v>
      </c>
      <c r="H303" s="215">
        <v>27.399999999999999</v>
      </c>
      <c r="I303" s="216"/>
      <c r="J303" s="217">
        <f>ROUND(I303*H303,2)</f>
        <v>0</v>
      </c>
      <c r="K303" s="218"/>
      <c r="L303" s="43"/>
      <c r="M303" s="219" t="s">
        <v>1</v>
      </c>
      <c r="N303" s="220" t="s">
        <v>40</v>
      </c>
      <c r="O303" s="90"/>
      <c r="P303" s="221">
        <f>O303*H303</f>
        <v>0</v>
      </c>
      <c r="Q303" s="221">
        <v>9.0000000000000006E-05</v>
      </c>
      <c r="R303" s="221">
        <f>Q303*H303</f>
        <v>0.0024659999999999999</v>
      </c>
      <c r="S303" s="221">
        <v>0</v>
      </c>
      <c r="T303" s="222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3" t="s">
        <v>205</v>
      </c>
      <c r="AT303" s="223" t="s">
        <v>131</v>
      </c>
      <c r="AU303" s="223" t="s">
        <v>82</v>
      </c>
      <c r="AY303" s="16" t="s">
        <v>128</v>
      </c>
      <c r="BE303" s="224">
        <f>IF(N303="základní",J303,0)</f>
        <v>0</v>
      </c>
      <c r="BF303" s="224">
        <f>IF(N303="snížená",J303,0)</f>
        <v>0</v>
      </c>
      <c r="BG303" s="224">
        <f>IF(N303="zákl. přenesená",J303,0)</f>
        <v>0</v>
      </c>
      <c r="BH303" s="224">
        <f>IF(N303="sníž. přenesená",J303,0)</f>
        <v>0</v>
      </c>
      <c r="BI303" s="224">
        <f>IF(N303="nulová",J303,0)</f>
        <v>0</v>
      </c>
      <c r="BJ303" s="16" t="s">
        <v>80</v>
      </c>
      <c r="BK303" s="224">
        <f>ROUND(I303*H303,2)</f>
        <v>0</v>
      </c>
      <c r="BL303" s="16" t="s">
        <v>205</v>
      </c>
      <c r="BM303" s="223" t="s">
        <v>597</v>
      </c>
    </row>
    <row r="304" s="2" customFormat="1" ht="16.5" customHeight="1">
      <c r="A304" s="37"/>
      <c r="B304" s="38"/>
      <c r="C304" s="211" t="s">
        <v>598</v>
      </c>
      <c r="D304" s="211" t="s">
        <v>131</v>
      </c>
      <c r="E304" s="212" t="s">
        <v>599</v>
      </c>
      <c r="F304" s="213" t="s">
        <v>600</v>
      </c>
      <c r="G304" s="214" t="s">
        <v>169</v>
      </c>
      <c r="H304" s="215">
        <v>27.399999999999999</v>
      </c>
      <c r="I304" s="216"/>
      <c r="J304" s="217">
        <f>ROUND(I304*H304,2)</f>
        <v>0</v>
      </c>
      <c r="K304" s="218"/>
      <c r="L304" s="43"/>
      <c r="M304" s="219" t="s">
        <v>1</v>
      </c>
      <c r="N304" s="220" t="s">
        <v>40</v>
      </c>
      <c r="O304" s="90"/>
      <c r="P304" s="221">
        <f>O304*H304</f>
        <v>0</v>
      </c>
      <c r="Q304" s="221">
        <v>0.00142</v>
      </c>
      <c r="R304" s="221">
        <f>Q304*H304</f>
        <v>0.038907999999999998</v>
      </c>
      <c r="S304" s="221">
        <v>0</v>
      </c>
      <c r="T304" s="222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3" t="s">
        <v>205</v>
      </c>
      <c r="AT304" s="223" t="s">
        <v>131</v>
      </c>
      <c r="AU304" s="223" t="s">
        <v>82</v>
      </c>
      <c r="AY304" s="16" t="s">
        <v>128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6" t="s">
        <v>80</v>
      </c>
      <c r="BK304" s="224">
        <f>ROUND(I304*H304,2)</f>
        <v>0</v>
      </c>
      <c r="BL304" s="16" t="s">
        <v>205</v>
      </c>
      <c r="BM304" s="223" t="s">
        <v>601</v>
      </c>
    </row>
    <row r="305" s="13" customFormat="1">
      <c r="A305" s="13"/>
      <c r="B305" s="225"/>
      <c r="C305" s="226"/>
      <c r="D305" s="227" t="s">
        <v>137</v>
      </c>
      <c r="E305" s="228" t="s">
        <v>1</v>
      </c>
      <c r="F305" s="229" t="s">
        <v>602</v>
      </c>
      <c r="G305" s="226"/>
      <c r="H305" s="230">
        <v>27.399999999999999</v>
      </c>
      <c r="I305" s="231"/>
      <c r="J305" s="226"/>
      <c r="K305" s="226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137</v>
      </c>
      <c r="AU305" s="236" t="s">
        <v>82</v>
      </c>
      <c r="AV305" s="13" t="s">
        <v>82</v>
      </c>
      <c r="AW305" s="13" t="s">
        <v>32</v>
      </c>
      <c r="AX305" s="13" t="s">
        <v>80</v>
      </c>
      <c r="AY305" s="236" t="s">
        <v>128</v>
      </c>
    </row>
    <row r="306" s="2" customFormat="1" ht="24.15" customHeight="1">
      <c r="A306" s="37"/>
      <c r="B306" s="38"/>
      <c r="C306" s="211" t="s">
        <v>603</v>
      </c>
      <c r="D306" s="211" t="s">
        <v>131</v>
      </c>
      <c r="E306" s="212" t="s">
        <v>604</v>
      </c>
      <c r="F306" s="213" t="s">
        <v>605</v>
      </c>
      <c r="G306" s="214" t="s">
        <v>337</v>
      </c>
      <c r="H306" s="259"/>
      <c r="I306" s="216"/>
      <c r="J306" s="217">
        <f>ROUND(I306*H306,2)</f>
        <v>0</v>
      </c>
      <c r="K306" s="218"/>
      <c r="L306" s="43"/>
      <c r="M306" s="219" t="s">
        <v>1</v>
      </c>
      <c r="N306" s="220" t="s">
        <v>40</v>
      </c>
      <c r="O306" s="90"/>
      <c r="P306" s="221">
        <f>O306*H306</f>
        <v>0</v>
      </c>
      <c r="Q306" s="221">
        <v>0</v>
      </c>
      <c r="R306" s="221">
        <f>Q306*H306</f>
        <v>0</v>
      </c>
      <c r="S306" s="221">
        <v>0</v>
      </c>
      <c r="T306" s="222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3" t="s">
        <v>205</v>
      </c>
      <c r="AT306" s="223" t="s">
        <v>131</v>
      </c>
      <c r="AU306" s="223" t="s">
        <v>82</v>
      </c>
      <c r="AY306" s="16" t="s">
        <v>128</v>
      </c>
      <c r="BE306" s="224">
        <f>IF(N306="základní",J306,0)</f>
        <v>0</v>
      </c>
      <c r="BF306" s="224">
        <f>IF(N306="snížená",J306,0)</f>
        <v>0</v>
      </c>
      <c r="BG306" s="224">
        <f>IF(N306="zákl. přenesená",J306,0)</f>
        <v>0</v>
      </c>
      <c r="BH306" s="224">
        <f>IF(N306="sníž. přenesená",J306,0)</f>
        <v>0</v>
      </c>
      <c r="BI306" s="224">
        <f>IF(N306="nulová",J306,0)</f>
        <v>0</v>
      </c>
      <c r="BJ306" s="16" t="s">
        <v>80</v>
      </c>
      <c r="BK306" s="224">
        <f>ROUND(I306*H306,2)</f>
        <v>0</v>
      </c>
      <c r="BL306" s="16" t="s">
        <v>205</v>
      </c>
      <c r="BM306" s="223" t="s">
        <v>606</v>
      </c>
    </row>
    <row r="307" s="12" customFormat="1" ht="22.8" customHeight="1">
      <c r="A307" s="12"/>
      <c r="B307" s="195"/>
      <c r="C307" s="196"/>
      <c r="D307" s="197" t="s">
        <v>74</v>
      </c>
      <c r="E307" s="209" t="s">
        <v>607</v>
      </c>
      <c r="F307" s="209" t="s">
        <v>608</v>
      </c>
      <c r="G307" s="196"/>
      <c r="H307" s="196"/>
      <c r="I307" s="199"/>
      <c r="J307" s="210">
        <f>BK307</f>
        <v>0</v>
      </c>
      <c r="K307" s="196"/>
      <c r="L307" s="201"/>
      <c r="M307" s="202"/>
      <c r="N307" s="203"/>
      <c r="O307" s="203"/>
      <c r="P307" s="204">
        <f>SUM(P308:P309)</f>
        <v>0</v>
      </c>
      <c r="Q307" s="203"/>
      <c r="R307" s="204">
        <f>SUM(R308:R309)</f>
        <v>0</v>
      </c>
      <c r="S307" s="203"/>
      <c r="T307" s="205">
        <f>SUM(T308:T309)</f>
        <v>0.035189999999999999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6" t="s">
        <v>82</v>
      </c>
      <c r="AT307" s="207" t="s">
        <v>74</v>
      </c>
      <c r="AU307" s="207" t="s">
        <v>80</v>
      </c>
      <c r="AY307" s="206" t="s">
        <v>128</v>
      </c>
      <c r="BK307" s="208">
        <f>SUM(BK308:BK309)</f>
        <v>0</v>
      </c>
    </row>
    <row r="308" s="2" customFormat="1" ht="21.75" customHeight="1">
      <c r="A308" s="37"/>
      <c r="B308" s="38"/>
      <c r="C308" s="211" t="s">
        <v>609</v>
      </c>
      <c r="D308" s="211" t="s">
        <v>131</v>
      </c>
      <c r="E308" s="212" t="s">
        <v>610</v>
      </c>
      <c r="F308" s="213" t="s">
        <v>611</v>
      </c>
      <c r="G308" s="214" t="s">
        <v>134</v>
      </c>
      <c r="H308" s="215">
        <v>11.73</v>
      </c>
      <c r="I308" s="216"/>
      <c r="J308" s="217">
        <f>ROUND(I308*H308,2)</f>
        <v>0</v>
      </c>
      <c r="K308" s="218"/>
      <c r="L308" s="43"/>
      <c r="M308" s="219" t="s">
        <v>1</v>
      </c>
      <c r="N308" s="220" t="s">
        <v>40</v>
      </c>
      <c r="O308" s="90"/>
      <c r="P308" s="221">
        <f>O308*H308</f>
        <v>0</v>
      </c>
      <c r="Q308" s="221">
        <v>0</v>
      </c>
      <c r="R308" s="221">
        <f>Q308*H308</f>
        <v>0</v>
      </c>
      <c r="S308" s="221">
        <v>0.0030000000000000001</v>
      </c>
      <c r="T308" s="222">
        <f>S308*H308</f>
        <v>0.035189999999999999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3" t="s">
        <v>205</v>
      </c>
      <c r="AT308" s="223" t="s">
        <v>131</v>
      </c>
      <c r="AU308" s="223" t="s">
        <v>82</v>
      </c>
      <c r="AY308" s="16" t="s">
        <v>128</v>
      </c>
      <c r="BE308" s="224">
        <f>IF(N308="základní",J308,0)</f>
        <v>0</v>
      </c>
      <c r="BF308" s="224">
        <f>IF(N308="snížená",J308,0)</f>
        <v>0</v>
      </c>
      <c r="BG308" s="224">
        <f>IF(N308="zákl. přenesená",J308,0)</f>
        <v>0</v>
      </c>
      <c r="BH308" s="224">
        <f>IF(N308="sníž. přenesená",J308,0)</f>
        <v>0</v>
      </c>
      <c r="BI308" s="224">
        <f>IF(N308="nulová",J308,0)</f>
        <v>0</v>
      </c>
      <c r="BJ308" s="16" t="s">
        <v>80</v>
      </c>
      <c r="BK308" s="224">
        <f>ROUND(I308*H308,2)</f>
        <v>0</v>
      </c>
      <c r="BL308" s="16" t="s">
        <v>205</v>
      </c>
      <c r="BM308" s="223" t="s">
        <v>612</v>
      </c>
    </row>
    <row r="309" s="13" customFormat="1">
      <c r="A309" s="13"/>
      <c r="B309" s="225"/>
      <c r="C309" s="226"/>
      <c r="D309" s="227" t="s">
        <v>137</v>
      </c>
      <c r="E309" s="228" t="s">
        <v>1</v>
      </c>
      <c r="F309" s="229" t="s">
        <v>204</v>
      </c>
      <c r="G309" s="226"/>
      <c r="H309" s="230">
        <v>11.73</v>
      </c>
      <c r="I309" s="231"/>
      <c r="J309" s="226"/>
      <c r="K309" s="226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137</v>
      </c>
      <c r="AU309" s="236" t="s">
        <v>82</v>
      </c>
      <c r="AV309" s="13" t="s">
        <v>82</v>
      </c>
      <c r="AW309" s="13" t="s">
        <v>32</v>
      </c>
      <c r="AX309" s="13" t="s">
        <v>80</v>
      </c>
      <c r="AY309" s="236" t="s">
        <v>128</v>
      </c>
    </row>
    <row r="310" s="12" customFormat="1" ht="22.8" customHeight="1">
      <c r="A310" s="12"/>
      <c r="B310" s="195"/>
      <c r="C310" s="196"/>
      <c r="D310" s="197" t="s">
        <v>74</v>
      </c>
      <c r="E310" s="209" t="s">
        <v>613</v>
      </c>
      <c r="F310" s="209" t="s">
        <v>614</v>
      </c>
      <c r="G310" s="196"/>
      <c r="H310" s="196"/>
      <c r="I310" s="199"/>
      <c r="J310" s="210">
        <f>BK310</f>
        <v>0</v>
      </c>
      <c r="K310" s="196"/>
      <c r="L310" s="201"/>
      <c r="M310" s="202"/>
      <c r="N310" s="203"/>
      <c r="O310" s="203"/>
      <c r="P310" s="204">
        <f>SUM(P311:P328)</f>
        <v>0</v>
      </c>
      <c r="Q310" s="203"/>
      <c r="R310" s="204">
        <f>SUM(R311:R328)</f>
        <v>1.6112730999999998</v>
      </c>
      <c r="S310" s="203"/>
      <c r="T310" s="205">
        <f>SUM(T311:T328)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6" t="s">
        <v>82</v>
      </c>
      <c r="AT310" s="207" t="s">
        <v>74</v>
      </c>
      <c r="AU310" s="207" t="s">
        <v>80</v>
      </c>
      <c r="AY310" s="206" t="s">
        <v>128</v>
      </c>
      <c r="BK310" s="208">
        <f>SUM(BK311:BK328)</f>
        <v>0</v>
      </c>
    </row>
    <row r="311" s="2" customFormat="1" ht="16.5" customHeight="1">
      <c r="A311" s="37"/>
      <c r="B311" s="38"/>
      <c r="C311" s="211" t="s">
        <v>615</v>
      </c>
      <c r="D311" s="211" t="s">
        <v>131</v>
      </c>
      <c r="E311" s="212" t="s">
        <v>616</v>
      </c>
      <c r="F311" s="213" t="s">
        <v>617</v>
      </c>
      <c r="G311" s="214" t="s">
        <v>134</v>
      </c>
      <c r="H311" s="215">
        <v>51.140000000000001</v>
      </c>
      <c r="I311" s="216"/>
      <c r="J311" s="217">
        <f>ROUND(I311*H311,2)</f>
        <v>0</v>
      </c>
      <c r="K311" s="218"/>
      <c r="L311" s="43"/>
      <c r="M311" s="219" t="s">
        <v>1</v>
      </c>
      <c r="N311" s="220" t="s">
        <v>40</v>
      </c>
      <c r="O311" s="90"/>
      <c r="P311" s="221">
        <f>O311*H311</f>
        <v>0</v>
      </c>
      <c r="Q311" s="221">
        <v>0.00029999999999999997</v>
      </c>
      <c r="R311" s="221">
        <f>Q311*H311</f>
        <v>0.015341999999999998</v>
      </c>
      <c r="S311" s="221">
        <v>0</v>
      </c>
      <c r="T311" s="222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3" t="s">
        <v>205</v>
      </c>
      <c r="AT311" s="223" t="s">
        <v>131</v>
      </c>
      <c r="AU311" s="223" t="s">
        <v>82</v>
      </c>
      <c r="AY311" s="16" t="s">
        <v>128</v>
      </c>
      <c r="BE311" s="224">
        <f>IF(N311="základní",J311,0)</f>
        <v>0</v>
      </c>
      <c r="BF311" s="224">
        <f>IF(N311="snížená",J311,0)</f>
        <v>0</v>
      </c>
      <c r="BG311" s="224">
        <f>IF(N311="zákl. přenesená",J311,0)</f>
        <v>0</v>
      </c>
      <c r="BH311" s="224">
        <f>IF(N311="sníž. přenesená",J311,0)</f>
        <v>0</v>
      </c>
      <c r="BI311" s="224">
        <f>IF(N311="nulová",J311,0)</f>
        <v>0</v>
      </c>
      <c r="BJ311" s="16" t="s">
        <v>80</v>
      </c>
      <c r="BK311" s="224">
        <f>ROUND(I311*H311,2)</f>
        <v>0</v>
      </c>
      <c r="BL311" s="16" t="s">
        <v>205</v>
      </c>
      <c r="BM311" s="223" t="s">
        <v>618</v>
      </c>
    </row>
    <row r="312" s="13" customFormat="1">
      <c r="A312" s="13"/>
      <c r="B312" s="225"/>
      <c r="C312" s="226"/>
      <c r="D312" s="227" t="s">
        <v>137</v>
      </c>
      <c r="E312" s="228" t="s">
        <v>1</v>
      </c>
      <c r="F312" s="229" t="s">
        <v>619</v>
      </c>
      <c r="G312" s="226"/>
      <c r="H312" s="230">
        <v>10.560000000000001</v>
      </c>
      <c r="I312" s="231"/>
      <c r="J312" s="226"/>
      <c r="K312" s="226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137</v>
      </c>
      <c r="AU312" s="236" t="s">
        <v>82</v>
      </c>
      <c r="AV312" s="13" t="s">
        <v>82</v>
      </c>
      <c r="AW312" s="13" t="s">
        <v>32</v>
      </c>
      <c r="AX312" s="13" t="s">
        <v>75</v>
      </c>
      <c r="AY312" s="236" t="s">
        <v>128</v>
      </c>
    </row>
    <row r="313" s="13" customFormat="1">
      <c r="A313" s="13"/>
      <c r="B313" s="225"/>
      <c r="C313" s="226"/>
      <c r="D313" s="227" t="s">
        <v>137</v>
      </c>
      <c r="E313" s="228" t="s">
        <v>1</v>
      </c>
      <c r="F313" s="229" t="s">
        <v>620</v>
      </c>
      <c r="G313" s="226"/>
      <c r="H313" s="230">
        <v>10.140000000000001</v>
      </c>
      <c r="I313" s="231"/>
      <c r="J313" s="226"/>
      <c r="K313" s="226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137</v>
      </c>
      <c r="AU313" s="236" t="s">
        <v>82</v>
      </c>
      <c r="AV313" s="13" t="s">
        <v>82</v>
      </c>
      <c r="AW313" s="13" t="s">
        <v>32</v>
      </c>
      <c r="AX313" s="13" t="s">
        <v>75</v>
      </c>
      <c r="AY313" s="236" t="s">
        <v>128</v>
      </c>
    </row>
    <row r="314" s="13" customFormat="1">
      <c r="A314" s="13"/>
      <c r="B314" s="225"/>
      <c r="C314" s="226"/>
      <c r="D314" s="227" t="s">
        <v>137</v>
      </c>
      <c r="E314" s="228" t="s">
        <v>1</v>
      </c>
      <c r="F314" s="229" t="s">
        <v>621</v>
      </c>
      <c r="G314" s="226"/>
      <c r="H314" s="230">
        <v>11.82</v>
      </c>
      <c r="I314" s="231"/>
      <c r="J314" s="226"/>
      <c r="K314" s="226"/>
      <c r="L314" s="232"/>
      <c r="M314" s="233"/>
      <c r="N314" s="234"/>
      <c r="O314" s="234"/>
      <c r="P314" s="234"/>
      <c r="Q314" s="234"/>
      <c r="R314" s="234"/>
      <c r="S314" s="234"/>
      <c r="T314" s="23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6" t="s">
        <v>137</v>
      </c>
      <c r="AU314" s="236" t="s">
        <v>82</v>
      </c>
      <c r="AV314" s="13" t="s">
        <v>82</v>
      </c>
      <c r="AW314" s="13" t="s">
        <v>32</v>
      </c>
      <c r="AX314" s="13" t="s">
        <v>75</v>
      </c>
      <c r="AY314" s="236" t="s">
        <v>128</v>
      </c>
    </row>
    <row r="315" s="13" customFormat="1">
      <c r="A315" s="13"/>
      <c r="B315" s="225"/>
      <c r="C315" s="226"/>
      <c r="D315" s="227" t="s">
        <v>137</v>
      </c>
      <c r="E315" s="228" t="s">
        <v>1</v>
      </c>
      <c r="F315" s="229" t="s">
        <v>622</v>
      </c>
      <c r="G315" s="226"/>
      <c r="H315" s="230">
        <v>18.620000000000001</v>
      </c>
      <c r="I315" s="231"/>
      <c r="J315" s="226"/>
      <c r="K315" s="226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137</v>
      </c>
      <c r="AU315" s="236" t="s">
        <v>82</v>
      </c>
      <c r="AV315" s="13" t="s">
        <v>82</v>
      </c>
      <c r="AW315" s="13" t="s">
        <v>32</v>
      </c>
      <c r="AX315" s="13" t="s">
        <v>75</v>
      </c>
      <c r="AY315" s="236" t="s">
        <v>128</v>
      </c>
    </row>
    <row r="316" s="14" customFormat="1">
      <c r="A316" s="14"/>
      <c r="B316" s="237"/>
      <c r="C316" s="238"/>
      <c r="D316" s="227" t="s">
        <v>137</v>
      </c>
      <c r="E316" s="239" t="s">
        <v>1</v>
      </c>
      <c r="F316" s="240" t="s">
        <v>140</v>
      </c>
      <c r="G316" s="238"/>
      <c r="H316" s="241">
        <v>51.140000000000001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7" t="s">
        <v>137</v>
      </c>
      <c r="AU316" s="247" t="s">
        <v>82</v>
      </c>
      <c r="AV316" s="14" t="s">
        <v>135</v>
      </c>
      <c r="AW316" s="14" t="s">
        <v>32</v>
      </c>
      <c r="AX316" s="14" t="s">
        <v>80</v>
      </c>
      <c r="AY316" s="247" t="s">
        <v>128</v>
      </c>
    </row>
    <row r="317" s="2" customFormat="1" ht="24.15" customHeight="1">
      <c r="A317" s="37"/>
      <c r="B317" s="38"/>
      <c r="C317" s="211" t="s">
        <v>623</v>
      </c>
      <c r="D317" s="211" t="s">
        <v>131</v>
      </c>
      <c r="E317" s="212" t="s">
        <v>624</v>
      </c>
      <c r="F317" s="213" t="s">
        <v>625</v>
      </c>
      <c r="G317" s="214" t="s">
        <v>134</v>
      </c>
      <c r="H317" s="215">
        <v>1.125</v>
      </c>
      <c r="I317" s="216"/>
      <c r="J317" s="217">
        <f>ROUND(I317*H317,2)</f>
        <v>0</v>
      </c>
      <c r="K317" s="218"/>
      <c r="L317" s="43"/>
      <c r="M317" s="219" t="s">
        <v>1</v>
      </c>
      <c r="N317" s="220" t="s">
        <v>40</v>
      </c>
      <c r="O317" s="90"/>
      <c r="P317" s="221">
        <f>O317*H317</f>
        <v>0</v>
      </c>
      <c r="Q317" s="221">
        <v>0.0015</v>
      </c>
      <c r="R317" s="221">
        <f>Q317*H317</f>
        <v>0.0016875</v>
      </c>
      <c r="S317" s="221">
        <v>0</v>
      </c>
      <c r="T317" s="222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3" t="s">
        <v>205</v>
      </c>
      <c r="AT317" s="223" t="s">
        <v>131</v>
      </c>
      <c r="AU317" s="223" t="s">
        <v>82</v>
      </c>
      <c r="AY317" s="16" t="s">
        <v>128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6" t="s">
        <v>80</v>
      </c>
      <c r="BK317" s="224">
        <f>ROUND(I317*H317,2)</f>
        <v>0</v>
      </c>
      <c r="BL317" s="16" t="s">
        <v>205</v>
      </c>
      <c r="BM317" s="223" t="s">
        <v>626</v>
      </c>
    </row>
    <row r="318" s="13" customFormat="1">
      <c r="A318" s="13"/>
      <c r="B318" s="225"/>
      <c r="C318" s="226"/>
      <c r="D318" s="227" t="s">
        <v>137</v>
      </c>
      <c r="E318" s="228" t="s">
        <v>1</v>
      </c>
      <c r="F318" s="229" t="s">
        <v>627</v>
      </c>
      <c r="G318" s="226"/>
      <c r="H318" s="230">
        <v>1.125</v>
      </c>
      <c r="I318" s="231"/>
      <c r="J318" s="226"/>
      <c r="K318" s="226"/>
      <c r="L318" s="232"/>
      <c r="M318" s="233"/>
      <c r="N318" s="234"/>
      <c r="O318" s="234"/>
      <c r="P318" s="234"/>
      <c r="Q318" s="234"/>
      <c r="R318" s="234"/>
      <c r="S318" s="234"/>
      <c r="T318" s="23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6" t="s">
        <v>137</v>
      </c>
      <c r="AU318" s="236" t="s">
        <v>82</v>
      </c>
      <c r="AV318" s="13" t="s">
        <v>82</v>
      </c>
      <c r="AW318" s="13" t="s">
        <v>32</v>
      </c>
      <c r="AX318" s="13" t="s">
        <v>80</v>
      </c>
      <c r="AY318" s="236" t="s">
        <v>128</v>
      </c>
    </row>
    <row r="319" s="2" customFormat="1" ht="33" customHeight="1">
      <c r="A319" s="37"/>
      <c r="B319" s="38"/>
      <c r="C319" s="211" t="s">
        <v>628</v>
      </c>
      <c r="D319" s="211" t="s">
        <v>131</v>
      </c>
      <c r="E319" s="212" t="s">
        <v>629</v>
      </c>
      <c r="F319" s="213" t="s">
        <v>630</v>
      </c>
      <c r="G319" s="214" t="s">
        <v>134</v>
      </c>
      <c r="H319" s="215">
        <v>51.140000000000001</v>
      </c>
      <c r="I319" s="216"/>
      <c r="J319" s="217">
        <f>ROUND(I319*H319,2)</f>
        <v>0</v>
      </c>
      <c r="K319" s="218"/>
      <c r="L319" s="43"/>
      <c r="M319" s="219" t="s">
        <v>1</v>
      </c>
      <c r="N319" s="220" t="s">
        <v>40</v>
      </c>
      <c r="O319" s="90"/>
      <c r="P319" s="221">
        <f>O319*H319</f>
        <v>0</v>
      </c>
      <c r="Q319" s="221">
        <v>0.0090900000000000009</v>
      </c>
      <c r="R319" s="221">
        <f>Q319*H319</f>
        <v>0.46486260000000007</v>
      </c>
      <c r="S319" s="221">
        <v>0</v>
      </c>
      <c r="T319" s="222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3" t="s">
        <v>205</v>
      </c>
      <c r="AT319" s="223" t="s">
        <v>131</v>
      </c>
      <c r="AU319" s="223" t="s">
        <v>82</v>
      </c>
      <c r="AY319" s="16" t="s">
        <v>128</v>
      </c>
      <c r="BE319" s="224">
        <f>IF(N319="základní",J319,0)</f>
        <v>0</v>
      </c>
      <c r="BF319" s="224">
        <f>IF(N319="snížená",J319,0)</f>
        <v>0</v>
      </c>
      <c r="BG319" s="224">
        <f>IF(N319="zákl. přenesená",J319,0)</f>
        <v>0</v>
      </c>
      <c r="BH319" s="224">
        <f>IF(N319="sníž. přenesená",J319,0)</f>
        <v>0</v>
      </c>
      <c r="BI319" s="224">
        <f>IF(N319="nulová",J319,0)</f>
        <v>0</v>
      </c>
      <c r="BJ319" s="16" t="s">
        <v>80</v>
      </c>
      <c r="BK319" s="224">
        <f>ROUND(I319*H319,2)</f>
        <v>0</v>
      </c>
      <c r="BL319" s="16" t="s">
        <v>205</v>
      </c>
      <c r="BM319" s="223" t="s">
        <v>631</v>
      </c>
    </row>
    <row r="320" s="13" customFormat="1">
      <c r="A320" s="13"/>
      <c r="B320" s="225"/>
      <c r="C320" s="226"/>
      <c r="D320" s="227" t="s">
        <v>137</v>
      </c>
      <c r="E320" s="228" t="s">
        <v>1</v>
      </c>
      <c r="F320" s="229" t="s">
        <v>632</v>
      </c>
      <c r="G320" s="226"/>
      <c r="H320" s="230">
        <v>51.140000000000001</v>
      </c>
      <c r="I320" s="231"/>
      <c r="J320" s="226"/>
      <c r="K320" s="226"/>
      <c r="L320" s="232"/>
      <c r="M320" s="233"/>
      <c r="N320" s="234"/>
      <c r="O320" s="234"/>
      <c r="P320" s="234"/>
      <c r="Q320" s="234"/>
      <c r="R320" s="234"/>
      <c r="S320" s="234"/>
      <c r="T320" s="23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6" t="s">
        <v>137</v>
      </c>
      <c r="AU320" s="236" t="s">
        <v>82</v>
      </c>
      <c r="AV320" s="13" t="s">
        <v>82</v>
      </c>
      <c r="AW320" s="13" t="s">
        <v>32</v>
      </c>
      <c r="AX320" s="13" t="s">
        <v>80</v>
      </c>
      <c r="AY320" s="236" t="s">
        <v>128</v>
      </c>
    </row>
    <row r="321" s="2" customFormat="1" ht="24.15" customHeight="1">
      <c r="A321" s="37"/>
      <c r="B321" s="38"/>
      <c r="C321" s="248" t="s">
        <v>633</v>
      </c>
      <c r="D321" s="248" t="s">
        <v>182</v>
      </c>
      <c r="E321" s="249" t="s">
        <v>634</v>
      </c>
      <c r="F321" s="250" t="s">
        <v>635</v>
      </c>
      <c r="G321" s="251" t="s">
        <v>134</v>
      </c>
      <c r="H321" s="252">
        <v>58.811</v>
      </c>
      <c r="I321" s="253"/>
      <c r="J321" s="254">
        <f>ROUND(I321*H321,2)</f>
        <v>0</v>
      </c>
      <c r="K321" s="255"/>
      <c r="L321" s="256"/>
      <c r="M321" s="257" t="s">
        <v>1</v>
      </c>
      <c r="N321" s="258" t="s">
        <v>40</v>
      </c>
      <c r="O321" s="90"/>
      <c r="P321" s="221">
        <f>O321*H321</f>
        <v>0</v>
      </c>
      <c r="Q321" s="221">
        <v>0.019</v>
      </c>
      <c r="R321" s="221">
        <f>Q321*H321</f>
        <v>1.1174089999999999</v>
      </c>
      <c r="S321" s="221">
        <v>0</v>
      </c>
      <c r="T321" s="222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3" t="s">
        <v>273</v>
      </c>
      <c r="AT321" s="223" t="s">
        <v>182</v>
      </c>
      <c r="AU321" s="223" t="s">
        <v>82</v>
      </c>
      <c r="AY321" s="16" t="s">
        <v>128</v>
      </c>
      <c r="BE321" s="224">
        <f>IF(N321="základní",J321,0)</f>
        <v>0</v>
      </c>
      <c r="BF321" s="224">
        <f>IF(N321="snížená",J321,0)</f>
        <v>0</v>
      </c>
      <c r="BG321" s="224">
        <f>IF(N321="zákl. přenesená",J321,0)</f>
        <v>0</v>
      </c>
      <c r="BH321" s="224">
        <f>IF(N321="sníž. přenesená",J321,0)</f>
        <v>0</v>
      </c>
      <c r="BI321" s="224">
        <f>IF(N321="nulová",J321,0)</f>
        <v>0</v>
      </c>
      <c r="BJ321" s="16" t="s">
        <v>80</v>
      </c>
      <c r="BK321" s="224">
        <f>ROUND(I321*H321,2)</f>
        <v>0</v>
      </c>
      <c r="BL321" s="16" t="s">
        <v>205</v>
      </c>
      <c r="BM321" s="223" t="s">
        <v>636</v>
      </c>
    </row>
    <row r="322" s="13" customFormat="1">
      <c r="A322" s="13"/>
      <c r="B322" s="225"/>
      <c r="C322" s="226"/>
      <c r="D322" s="227" t="s">
        <v>137</v>
      </c>
      <c r="E322" s="226"/>
      <c r="F322" s="229" t="s">
        <v>637</v>
      </c>
      <c r="G322" s="226"/>
      <c r="H322" s="230">
        <v>58.811</v>
      </c>
      <c r="I322" s="231"/>
      <c r="J322" s="226"/>
      <c r="K322" s="226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137</v>
      </c>
      <c r="AU322" s="236" t="s">
        <v>82</v>
      </c>
      <c r="AV322" s="13" t="s">
        <v>82</v>
      </c>
      <c r="AW322" s="13" t="s">
        <v>4</v>
      </c>
      <c r="AX322" s="13" t="s">
        <v>80</v>
      </c>
      <c r="AY322" s="236" t="s">
        <v>128</v>
      </c>
    </row>
    <row r="323" s="2" customFormat="1" ht="33" customHeight="1">
      <c r="A323" s="37"/>
      <c r="B323" s="38"/>
      <c r="C323" s="211" t="s">
        <v>638</v>
      </c>
      <c r="D323" s="211" t="s">
        <v>131</v>
      </c>
      <c r="E323" s="212" t="s">
        <v>639</v>
      </c>
      <c r="F323" s="213" t="s">
        <v>640</v>
      </c>
      <c r="G323" s="214" t="s">
        <v>134</v>
      </c>
      <c r="H323" s="215">
        <v>51.140000000000001</v>
      </c>
      <c r="I323" s="216"/>
      <c r="J323" s="217">
        <f>ROUND(I323*H323,2)</f>
        <v>0</v>
      </c>
      <c r="K323" s="218"/>
      <c r="L323" s="43"/>
      <c r="M323" s="219" t="s">
        <v>1</v>
      </c>
      <c r="N323" s="220" t="s">
        <v>40</v>
      </c>
      <c r="O323" s="90"/>
      <c r="P323" s="221">
        <f>O323*H323</f>
        <v>0</v>
      </c>
      <c r="Q323" s="221">
        <v>0</v>
      </c>
      <c r="R323" s="221">
        <f>Q323*H323</f>
        <v>0</v>
      </c>
      <c r="S323" s="221">
        <v>0</v>
      </c>
      <c r="T323" s="222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3" t="s">
        <v>205</v>
      </c>
      <c r="AT323" s="223" t="s">
        <v>131</v>
      </c>
      <c r="AU323" s="223" t="s">
        <v>82</v>
      </c>
      <c r="AY323" s="16" t="s">
        <v>128</v>
      </c>
      <c r="BE323" s="224">
        <f>IF(N323="základní",J323,0)</f>
        <v>0</v>
      </c>
      <c r="BF323" s="224">
        <f>IF(N323="snížená",J323,0)</f>
        <v>0</v>
      </c>
      <c r="BG323" s="224">
        <f>IF(N323="zákl. přenesená",J323,0)</f>
        <v>0</v>
      </c>
      <c r="BH323" s="224">
        <f>IF(N323="sníž. přenesená",J323,0)</f>
        <v>0</v>
      </c>
      <c r="BI323" s="224">
        <f>IF(N323="nulová",J323,0)</f>
        <v>0</v>
      </c>
      <c r="BJ323" s="16" t="s">
        <v>80</v>
      </c>
      <c r="BK323" s="224">
        <f>ROUND(I323*H323,2)</f>
        <v>0</v>
      </c>
      <c r="BL323" s="16" t="s">
        <v>205</v>
      </c>
      <c r="BM323" s="223" t="s">
        <v>641</v>
      </c>
    </row>
    <row r="324" s="2" customFormat="1" ht="24.15" customHeight="1">
      <c r="A324" s="37"/>
      <c r="B324" s="38"/>
      <c r="C324" s="211" t="s">
        <v>642</v>
      </c>
      <c r="D324" s="211" t="s">
        <v>131</v>
      </c>
      <c r="E324" s="212" t="s">
        <v>643</v>
      </c>
      <c r="F324" s="213" t="s">
        <v>644</v>
      </c>
      <c r="G324" s="214" t="s">
        <v>169</v>
      </c>
      <c r="H324" s="215">
        <v>35.200000000000003</v>
      </c>
      <c r="I324" s="216"/>
      <c r="J324" s="217">
        <f>ROUND(I324*H324,2)</f>
        <v>0</v>
      </c>
      <c r="K324" s="218"/>
      <c r="L324" s="43"/>
      <c r="M324" s="219" t="s">
        <v>1</v>
      </c>
      <c r="N324" s="220" t="s">
        <v>40</v>
      </c>
      <c r="O324" s="90"/>
      <c r="P324" s="221">
        <f>O324*H324</f>
        <v>0</v>
      </c>
      <c r="Q324" s="221">
        <v>0.00020000000000000001</v>
      </c>
      <c r="R324" s="221">
        <f>Q324*H324</f>
        <v>0.0070400000000000011</v>
      </c>
      <c r="S324" s="221">
        <v>0</v>
      </c>
      <c r="T324" s="222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3" t="s">
        <v>205</v>
      </c>
      <c r="AT324" s="223" t="s">
        <v>131</v>
      </c>
      <c r="AU324" s="223" t="s">
        <v>82</v>
      </c>
      <c r="AY324" s="16" t="s">
        <v>128</v>
      </c>
      <c r="BE324" s="224">
        <f>IF(N324="základní",J324,0)</f>
        <v>0</v>
      </c>
      <c r="BF324" s="224">
        <f>IF(N324="snížená",J324,0)</f>
        <v>0</v>
      </c>
      <c r="BG324" s="224">
        <f>IF(N324="zákl. přenesená",J324,0)</f>
        <v>0</v>
      </c>
      <c r="BH324" s="224">
        <f>IF(N324="sníž. přenesená",J324,0)</f>
        <v>0</v>
      </c>
      <c r="BI324" s="224">
        <f>IF(N324="nulová",J324,0)</f>
        <v>0</v>
      </c>
      <c r="BJ324" s="16" t="s">
        <v>80</v>
      </c>
      <c r="BK324" s="224">
        <f>ROUND(I324*H324,2)</f>
        <v>0</v>
      </c>
      <c r="BL324" s="16" t="s">
        <v>205</v>
      </c>
      <c r="BM324" s="223" t="s">
        <v>645</v>
      </c>
    </row>
    <row r="325" s="13" customFormat="1">
      <c r="A325" s="13"/>
      <c r="B325" s="225"/>
      <c r="C325" s="226"/>
      <c r="D325" s="227" t="s">
        <v>137</v>
      </c>
      <c r="E325" s="228" t="s">
        <v>1</v>
      </c>
      <c r="F325" s="229" t="s">
        <v>646</v>
      </c>
      <c r="G325" s="226"/>
      <c r="H325" s="230">
        <v>35.200000000000003</v>
      </c>
      <c r="I325" s="231"/>
      <c r="J325" s="226"/>
      <c r="K325" s="226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137</v>
      </c>
      <c r="AU325" s="236" t="s">
        <v>82</v>
      </c>
      <c r="AV325" s="13" t="s">
        <v>82</v>
      </c>
      <c r="AW325" s="13" t="s">
        <v>32</v>
      </c>
      <c r="AX325" s="13" t="s">
        <v>80</v>
      </c>
      <c r="AY325" s="236" t="s">
        <v>128</v>
      </c>
    </row>
    <row r="326" s="2" customFormat="1" ht="24.15" customHeight="1">
      <c r="A326" s="37"/>
      <c r="B326" s="38"/>
      <c r="C326" s="211" t="s">
        <v>647</v>
      </c>
      <c r="D326" s="211" t="s">
        <v>131</v>
      </c>
      <c r="E326" s="212" t="s">
        <v>648</v>
      </c>
      <c r="F326" s="213" t="s">
        <v>649</v>
      </c>
      <c r="G326" s="214" t="s">
        <v>169</v>
      </c>
      <c r="H326" s="215">
        <v>27.399999999999999</v>
      </c>
      <c r="I326" s="216"/>
      <c r="J326" s="217">
        <f>ROUND(I326*H326,2)</f>
        <v>0</v>
      </c>
      <c r="K326" s="218"/>
      <c r="L326" s="43"/>
      <c r="M326" s="219" t="s">
        <v>1</v>
      </c>
      <c r="N326" s="220" t="s">
        <v>40</v>
      </c>
      <c r="O326" s="90"/>
      <c r="P326" s="221">
        <f>O326*H326</f>
        <v>0</v>
      </c>
      <c r="Q326" s="221">
        <v>0.00018000000000000001</v>
      </c>
      <c r="R326" s="221">
        <f>Q326*H326</f>
        <v>0.0049319999999999998</v>
      </c>
      <c r="S326" s="221">
        <v>0</v>
      </c>
      <c r="T326" s="222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23" t="s">
        <v>205</v>
      </c>
      <c r="AT326" s="223" t="s">
        <v>131</v>
      </c>
      <c r="AU326" s="223" t="s">
        <v>82</v>
      </c>
      <c r="AY326" s="16" t="s">
        <v>128</v>
      </c>
      <c r="BE326" s="224">
        <f>IF(N326="základní",J326,0)</f>
        <v>0</v>
      </c>
      <c r="BF326" s="224">
        <f>IF(N326="snížená",J326,0)</f>
        <v>0</v>
      </c>
      <c r="BG326" s="224">
        <f>IF(N326="zákl. přenesená",J326,0)</f>
        <v>0</v>
      </c>
      <c r="BH326" s="224">
        <f>IF(N326="sníž. přenesená",J326,0)</f>
        <v>0</v>
      </c>
      <c r="BI326" s="224">
        <f>IF(N326="nulová",J326,0)</f>
        <v>0</v>
      </c>
      <c r="BJ326" s="16" t="s">
        <v>80</v>
      </c>
      <c r="BK326" s="224">
        <f>ROUND(I326*H326,2)</f>
        <v>0</v>
      </c>
      <c r="BL326" s="16" t="s">
        <v>205</v>
      </c>
      <c r="BM326" s="223" t="s">
        <v>650</v>
      </c>
    </row>
    <row r="327" s="13" customFormat="1">
      <c r="A327" s="13"/>
      <c r="B327" s="225"/>
      <c r="C327" s="226"/>
      <c r="D327" s="227" t="s">
        <v>137</v>
      </c>
      <c r="E327" s="228" t="s">
        <v>1</v>
      </c>
      <c r="F327" s="229" t="s">
        <v>602</v>
      </c>
      <c r="G327" s="226"/>
      <c r="H327" s="230">
        <v>27.399999999999999</v>
      </c>
      <c r="I327" s="231"/>
      <c r="J327" s="226"/>
      <c r="K327" s="226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137</v>
      </c>
      <c r="AU327" s="236" t="s">
        <v>82</v>
      </c>
      <c r="AV327" s="13" t="s">
        <v>82</v>
      </c>
      <c r="AW327" s="13" t="s">
        <v>32</v>
      </c>
      <c r="AX327" s="13" t="s">
        <v>80</v>
      </c>
      <c r="AY327" s="236" t="s">
        <v>128</v>
      </c>
    </row>
    <row r="328" s="2" customFormat="1" ht="24.15" customHeight="1">
      <c r="A328" s="37"/>
      <c r="B328" s="38"/>
      <c r="C328" s="211" t="s">
        <v>651</v>
      </c>
      <c r="D328" s="211" t="s">
        <v>131</v>
      </c>
      <c r="E328" s="212" t="s">
        <v>652</v>
      </c>
      <c r="F328" s="213" t="s">
        <v>653</v>
      </c>
      <c r="G328" s="214" t="s">
        <v>337</v>
      </c>
      <c r="H328" s="259"/>
      <c r="I328" s="216"/>
      <c r="J328" s="217">
        <f>ROUND(I328*H328,2)</f>
        <v>0</v>
      </c>
      <c r="K328" s="218"/>
      <c r="L328" s="43"/>
      <c r="M328" s="219" t="s">
        <v>1</v>
      </c>
      <c r="N328" s="220" t="s">
        <v>40</v>
      </c>
      <c r="O328" s="90"/>
      <c r="P328" s="221">
        <f>O328*H328</f>
        <v>0</v>
      </c>
      <c r="Q328" s="221">
        <v>0</v>
      </c>
      <c r="R328" s="221">
        <f>Q328*H328</f>
        <v>0</v>
      </c>
      <c r="S328" s="221">
        <v>0</v>
      </c>
      <c r="T328" s="222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3" t="s">
        <v>205</v>
      </c>
      <c r="AT328" s="223" t="s">
        <v>131</v>
      </c>
      <c r="AU328" s="223" t="s">
        <v>82</v>
      </c>
      <c r="AY328" s="16" t="s">
        <v>128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16" t="s">
        <v>80</v>
      </c>
      <c r="BK328" s="224">
        <f>ROUND(I328*H328,2)</f>
        <v>0</v>
      </c>
      <c r="BL328" s="16" t="s">
        <v>205</v>
      </c>
      <c r="BM328" s="223" t="s">
        <v>654</v>
      </c>
    </row>
    <row r="329" s="12" customFormat="1" ht="22.8" customHeight="1">
      <c r="A329" s="12"/>
      <c r="B329" s="195"/>
      <c r="C329" s="196"/>
      <c r="D329" s="197" t="s">
        <v>74</v>
      </c>
      <c r="E329" s="209" t="s">
        <v>655</v>
      </c>
      <c r="F329" s="209" t="s">
        <v>656</v>
      </c>
      <c r="G329" s="196"/>
      <c r="H329" s="196"/>
      <c r="I329" s="199"/>
      <c r="J329" s="210">
        <f>BK329</f>
        <v>0</v>
      </c>
      <c r="K329" s="196"/>
      <c r="L329" s="201"/>
      <c r="M329" s="202"/>
      <c r="N329" s="203"/>
      <c r="O329" s="203"/>
      <c r="P329" s="204">
        <f>SUM(P330:P337)</f>
        <v>0</v>
      </c>
      <c r="Q329" s="203"/>
      <c r="R329" s="204">
        <f>SUM(R330:R337)</f>
        <v>0.0023180000000000002</v>
      </c>
      <c r="S329" s="203"/>
      <c r="T329" s="205">
        <f>SUM(T330:T337)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6" t="s">
        <v>82</v>
      </c>
      <c r="AT329" s="207" t="s">
        <v>74</v>
      </c>
      <c r="AU329" s="207" t="s">
        <v>80</v>
      </c>
      <c r="AY329" s="206" t="s">
        <v>128</v>
      </c>
      <c r="BK329" s="208">
        <f>SUM(BK330:BK337)</f>
        <v>0</v>
      </c>
    </row>
    <row r="330" s="2" customFormat="1" ht="24.15" customHeight="1">
      <c r="A330" s="37"/>
      <c r="B330" s="38"/>
      <c r="C330" s="211" t="s">
        <v>657</v>
      </c>
      <c r="D330" s="211" t="s">
        <v>131</v>
      </c>
      <c r="E330" s="212" t="s">
        <v>658</v>
      </c>
      <c r="F330" s="213" t="s">
        <v>659</v>
      </c>
      <c r="G330" s="214" t="s">
        <v>134</v>
      </c>
      <c r="H330" s="215">
        <v>1.2</v>
      </c>
      <c r="I330" s="216"/>
      <c r="J330" s="217">
        <f>ROUND(I330*H330,2)</f>
        <v>0</v>
      </c>
      <c r="K330" s="218"/>
      <c r="L330" s="43"/>
      <c r="M330" s="219" t="s">
        <v>1</v>
      </c>
      <c r="N330" s="220" t="s">
        <v>40</v>
      </c>
      <c r="O330" s="90"/>
      <c r="P330" s="221">
        <f>O330*H330</f>
        <v>0</v>
      </c>
      <c r="Q330" s="221">
        <v>6.0000000000000002E-05</v>
      </c>
      <c r="R330" s="221">
        <f>Q330*H330</f>
        <v>7.2000000000000002E-05</v>
      </c>
      <c r="S330" s="221">
        <v>0</v>
      </c>
      <c r="T330" s="222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3" t="s">
        <v>205</v>
      </c>
      <c r="AT330" s="223" t="s">
        <v>131</v>
      </c>
      <c r="AU330" s="223" t="s">
        <v>82</v>
      </c>
      <c r="AY330" s="16" t="s">
        <v>128</v>
      </c>
      <c r="BE330" s="224">
        <f>IF(N330="základní",J330,0)</f>
        <v>0</v>
      </c>
      <c r="BF330" s="224">
        <f>IF(N330="snížená",J330,0)</f>
        <v>0</v>
      </c>
      <c r="BG330" s="224">
        <f>IF(N330="zákl. přenesená",J330,0)</f>
        <v>0</v>
      </c>
      <c r="BH330" s="224">
        <f>IF(N330="sníž. přenesená",J330,0)</f>
        <v>0</v>
      </c>
      <c r="BI330" s="224">
        <f>IF(N330="nulová",J330,0)</f>
        <v>0</v>
      </c>
      <c r="BJ330" s="16" t="s">
        <v>80</v>
      </c>
      <c r="BK330" s="224">
        <f>ROUND(I330*H330,2)</f>
        <v>0</v>
      </c>
      <c r="BL330" s="16" t="s">
        <v>205</v>
      </c>
      <c r="BM330" s="223" t="s">
        <v>660</v>
      </c>
    </row>
    <row r="331" s="13" customFormat="1">
      <c r="A331" s="13"/>
      <c r="B331" s="225"/>
      <c r="C331" s="226"/>
      <c r="D331" s="227" t="s">
        <v>137</v>
      </c>
      <c r="E331" s="228" t="s">
        <v>1</v>
      </c>
      <c r="F331" s="229" t="s">
        <v>661</v>
      </c>
      <c r="G331" s="226"/>
      <c r="H331" s="230">
        <v>1.2</v>
      </c>
      <c r="I331" s="231"/>
      <c r="J331" s="226"/>
      <c r="K331" s="226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137</v>
      </c>
      <c r="AU331" s="236" t="s">
        <v>82</v>
      </c>
      <c r="AV331" s="13" t="s">
        <v>82</v>
      </c>
      <c r="AW331" s="13" t="s">
        <v>32</v>
      </c>
      <c r="AX331" s="13" t="s">
        <v>80</v>
      </c>
      <c r="AY331" s="236" t="s">
        <v>128</v>
      </c>
    </row>
    <row r="332" s="2" customFormat="1" ht="24.15" customHeight="1">
      <c r="A332" s="37"/>
      <c r="B332" s="38"/>
      <c r="C332" s="211" t="s">
        <v>662</v>
      </c>
      <c r="D332" s="211" t="s">
        <v>131</v>
      </c>
      <c r="E332" s="212" t="s">
        <v>663</v>
      </c>
      <c r="F332" s="213" t="s">
        <v>664</v>
      </c>
      <c r="G332" s="214" t="s">
        <v>134</v>
      </c>
      <c r="H332" s="215">
        <v>4.5999999999999996</v>
      </c>
      <c r="I332" s="216"/>
      <c r="J332" s="217">
        <f>ROUND(I332*H332,2)</f>
        <v>0</v>
      </c>
      <c r="K332" s="218"/>
      <c r="L332" s="43"/>
      <c r="M332" s="219" t="s">
        <v>1</v>
      </c>
      <c r="N332" s="220" t="s">
        <v>40</v>
      </c>
      <c r="O332" s="90"/>
      <c r="P332" s="221">
        <f>O332*H332</f>
        <v>0</v>
      </c>
      <c r="Q332" s="221">
        <v>0.00017000000000000001</v>
      </c>
      <c r="R332" s="221">
        <f>Q332*H332</f>
        <v>0.00078200000000000003</v>
      </c>
      <c r="S332" s="221">
        <v>0</v>
      </c>
      <c r="T332" s="222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3" t="s">
        <v>205</v>
      </c>
      <c r="AT332" s="223" t="s">
        <v>131</v>
      </c>
      <c r="AU332" s="223" t="s">
        <v>82</v>
      </c>
      <c r="AY332" s="16" t="s">
        <v>128</v>
      </c>
      <c r="BE332" s="224">
        <f>IF(N332="základní",J332,0)</f>
        <v>0</v>
      </c>
      <c r="BF332" s="224">
        <f>IF(N332="snížená",J332,0)</f>
        <v>0</v>
      </c>
      <c r="BG332" s="224">
        <f>IF(N332="zákl. přenesená",J332,0)</f>
        <v>0</v>
      </c>
      <c r="BH332" s="224">
        <f>IF(N332="sníž. přenesená",J332,0)</f>
        <v>0</v>
      </c>
      <c r="BI332" s="224">
        <f>IF(N332="nulová",J332,0)</f>
        <v>0</v>
      </c>
      <c r="BJ332" s="16" t="s">
        <v>80</v>
      </c>
      <c r="BK332" s="224">
        <f>ROUND(I332*H332,2)</f>
        <v>0</v>
      </c>
      <c r="BL332" s="16" t="s">
        <v>205</v>
      </c>
      <c r="BM332" s="223" t="s">
        <v>665</v>
      </c>
    </row>
    <row r="333" s="13" customFormat="1">
      <c r="A333" s="13"/>
      <c r="B333" s="225"/>
      <c r="C333" s="226"/>
      <c r="D333" s="227" t="s">
        <v>137</v>
      </c>
      <c r="E333" s="228" t="s">
        <v>1</v>
      </c>
      <c r="F333" s="229" t="s">
        <v>666</v>
      </c>
      <c r="G333" s="226"/>
      <c r="H333" s="230">
        <v>4.5999999999999996</v>
      </c>
      <c r="I333" s="231"/>
      <c r="J333" s="226"/>
      <c r="K333" s="226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137</v>
      </c>
      <c r="AU333" s="236" t="s">
        <v>82</v>
      </c>
      <c r="AV333" s="13" t="s">
        <v>82</v>
      </c>
      <c r="AW333" s="13" t="s">
        <v>32</v>
      </c>
      <c r="AX333" s="13" t="s">
        <v>80</v>
      </c>
      <c r="AY333" s="236" t="s">
        <v>128</v>
      </c>
    </row>
    <row r="334" s="2" customFormat="1" ht="24.15" customHeight="1">
      <c r="A334" s="37"/>
      <c r="B334" s="38"/>
      <c r="C334" s="211" t="s">
        <v>667</v>
      </c>
      <c r="D334" s="211" t="s">
        <v>131</v>
      </c>
      <c r="E334" s="212" t="s">
        <v>668</v>
      </c>
      <c r="F334" s="213" t="s">
        <v>669</v>
      </c>
      <c r="G334" s="214" t="s">
        <v>134</v>
      </c>
      <c r="H334" s="215">
        <v>4.5999999999999996</v>
      </c>
      <c r="I334" s="216"/>
      <c r="J334" s="217">
        <f>ROUND(I334*H334,2)</f>
        <v>0</v>
      </c>
      <c r="K334" s="218"/>
      <c r="L334" s="43"/>
      <c r="M334" s="219" t="s">
        <v>1</v>
      </c>
      <c r="N334" s="220" t="s">
        <v>40</v>
      </c>
      <c r="O334" s="90"/>
      <c r="P334" s="221">
        <f>O334*H334</f>
        <v>0</v>
      </c>
      <c r="Q334" s="221">
        <v>0.00012</v>
      </c>
      <c r="R334" s="221">
        <f>Q334*H334</f>
        <v>0.00055199999999999997</v>
      </c>
      <c r="S334" s="221">
        <v>0</v>
      </c>
      <c r="T334" s="222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3" t="s">
        <v>205</v>
      </c>
      <c r="AT334" s="223" t="s">
        <v>131</v>
      </c>
      <c r="AU334" s="223" t="s">
        <v>82</v>
      </c>
      <c r="AY334" s="16" t="s">
        <v>128</v>
      </c>
      <c r="BE334" s="224">
        <f>IF(N334="základní",J334,0)</f>
        <v>0</v>
      </c>
      <c r="BF334" s="224">
        <f>IF(N334="snížená",J334,0)</f>
        <v>0</v>
      </c>
      <c r="BG334" s="224">
        <f>IF(N334="zákl. přenesená",J334,0)</f>
        <v>0</v>
      </c>
      <c r="BH334" s="224">
        <f>IF(N334="sníž. přenesená",J334,0)</f>
        <v>0</v>
      </c>
      <c r="BI334" s="224">
        <f>IF(N334="nulová",J334,0)</f>
        <v>0</v>
      </c>
      <c r="BJ334" s="16" t="s">
        <v>80</v>
      </c>
      <c r="BK334" s="224">
        <f>ROUND(I334*H334,2)</f>
        <v>0</v>
      </c>
      <c r="BL334" s="16" t="s">
        <v>205</v>
      </c>
      <c r="BM334" s="223" t="s">
        <v>670</v>
      </c>
    </row>
    <row r="335" s="13" customFormat="1">
      <c r="A335" s="13"/>
      <c r="B335" s="225"/>
      <c r="C335" s="226"/>
      <c r="D335" s="227" t="s">
        <v>137</v>
      </c>
      <c r="E335" s="228" t="s">
        <v>1</v>
      </c>
      <c r="F335" s="229" t="s">
        <v>671</v>
      </c>
      <c r="G335" s="226"/>
      <c r="H335" s="230">
        <v>4.5999999999999996</v>
      </c>
      <c r="I335" s="231"/>
      <c r="J335" s="226"/>
      <c r="K335" s="226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137</v>
      </c>
      <c r="AU335" s="236" t="s">
        <v>82</v>
      </c>
      <c r="AV335" s="13" t="s">
        <v>82</v>
      </c>
      <c r="AW335" s="13" t="s">
        <v>32</v>
      </c>
      <c r="AX335" s="13" t="s">
        <v>80</v>
      </c>
      <c r="AY335" s="236" t="s">
        <v>128</v>
      </c>
    </row>
    <row r="336" s="2" customFormat="1" ht="24.15" customHeight="1">
      <c r="A336" s="37"/>
      <c r="B336" s="38"/>
      <c r="C336" s="211" t="s">
        <v>672</v>
      </c>
      <c r="D336" s="211" t="s">
        <v>131</v>
      </c>
      <c r="E336" s="212" t="s">
        <v>673</v>
      </c>
      <c r="F336" s="213" t="s">
        <v>674</v>
      </c>
      <c r="G336" s="214" t="s">
        <v>134</v>
      </c>
      <c r="H336" s="215">
        <v>4.5999999999999996</v>
      </c>
      <c r="I336" s="216"/>
      <c r="J336" s="217">
        <f>ROUND(I336*H336,2)</f>
        <v>0</v>
      </c>
      <c r="K336" s="218"/>
      <c r="L336" s="43"/>
      <c r="M336" s="219" t="s">
        <v>1</v>
      </c>
      <c r="N336" s="220" t="s">
        <v>40</v>
      </c>
      <c r="O336" s="90"/>
      <c r="P336" s="221">
        <f>O336*H336</f>
        <v>0</v>
      </c>
      <c r="Q336" s="221">
        <v>0.00012</v>
      </c>
      <c r="R336" s="221">
        <f>Q336*H336</f>
        <v>0.00055199999999999997</v>
      </c>
      <c r="S336" s="221">
        <v>0</v>
      </c>
      <c r="T336" s="222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3" t="s">
        <v>205</v>
      </c>
      <c r="AT336" s="223" t="s">
        <v>131</v>
      </c>
      <c r="AU336" s="223" t="s">
        <v>82</v>
      </c>
      <c r="AY336" s="16" t="s">
        <v>128</v>
      </c>
      <c r="BE336" s="224">
        <f>IF(N336="základní",J336,0)</f>
        <v>0</v>
      </c>
      <c r="BF336" s="224">
        <f>IF(N336="snížená",J336,0)</f>
        <v>0</v>
      </c>
      <c r="BG336" s="224">
        <f>IF(N336="zákl. přenesená",J336,0)</f>
        <v>0</v>
      </c>
      <c r="BH336" s="224">
        <f>IF(N336="sníž. přenesená",J336,0)</f>
        <v>0</v>
      </c>
      <c r="BI336" s="224">
        <f>IF(N336="nulová",J336,0)</f>
        <v>0</v>
      </c>
      <c r="BJ336" s="16" t="s">
        <v>80</v>
      </c>
      <c r="BK336" s="224">
        <f>ROUND(I336*H336,2)</f>
        <v>0</v>
      </c>
      <c r="BL336" s="16" t="s">
        <v>205</v>
      </c>
      <c r="BM336" s="223" t="s">
        <v>675</v>
      </c>
    </row>
    <row r="337" s="2" customFormat="1" ht="24.15" customHeight="1">
      <c r="A337" s="37"/>
      <c r="B337" s="38"/>
      <c r="C337" s="211" t="s">
        <v>676</v>
      </c>
      <c r="D337" s="211" t="s">
        <v>131</v>
      </c>
      <c r="E337" s="212" t="s">
        <v>677</v>
      </c>
      <c r="F337" s="213" t="s">
        <v>678</v>
      </c>
      <c r="G337" s="214" t="s">
        <v>164</v>
      </c>
      <c r="H337" s="215">
        <v>3</v>
      </c>
      <c r="I337" s="216"/>
      <c r="J337" s="217">
        <f>ROUND(I337*H337,2)</f>
        <v>0</v>
      </c>
      <c r="K337" s="218"/>
      <c r="L337" s="43"/>
      <c r="M337" s="219" t="s">
        <v>1</v>
      </c>
      <c r="N337" s="220" t="s">
        <v>40</v>
      </c>
      <c r="O337" s="90"/>
      <c r="P337" s="221">
        <f>O337*H337</f>
        <v>0</v>
      </c>
      <c r="Q337" s="221">
        <v>0.00012</v>
      </c>
      <c r="R337" s="221">
        <f>Q337*H337</f>
        <v>0.00036000000000000002</v>
      </c>
      <c r="S337" s="221">
        <v>0</v>
      </c>
      <c r="T337" s="222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3" t="s">
        <v>205</v>
      </c>
      <c r="AT337" s="223" t="s">
        <v>131</v>
      </c>
      <c r="AU337" s="223" t="s">
        <v>82</v>
      </c>
      <c r="AY337" s="16" t="s">
        <v>128</v>
      </c>
      <c r="BE337" s="224">
        <f>IF(N337="základní",J337,0)</f>
        <v>0</v>
      </c>
      <c r="BF337" s="224">
        <f>IF(N337="snížená",J337,0)</f>
        <v>0</v>
      </c>
      <c r="BG337" s="224">
        <f>IF(N337="zákl. přenesená",J337,0)</f>
        <v>0</v>
      </c>
      <c r="BH337" s="224">
        <f>IF(N337="sníž. přenesená",J337,0)</f>
        <v>0</v>
      </c>
      <c r="BI337" s="224">
        <f>IF(N337="nulová",J337,0)</f>
        <v>0</v>
      </c>
      <c r="BJ337" s="16" t="s">
        <v>80</v>
      </c>
      <c r="BK337" s="224">
        <f>ROUND(I337*H337,2)</f>
        <v>0</v>
      </c>
      <c r="BL337" s="16" t="s">
        <v>205</v>
      </c>
      <c r="BM337" s="223" t="s">
        <v>679</v>
      </c>
    </row>
    <row r="338" s="12" customFormat="1" ht="22.8" customHeight="1">
      <c r="A338" s="12"/>
      <c r="B338" s="195"/>
      <c r="C338" s="196"/>
      <c r="D338" s="197" t="s">
        <v>74</v>
      </c>
      <c r="E338" s="209" t="s">
        <v>680</v>
      </c>
      <c r="F338" s="209" t="s">
        <v>681</v>
      </c>
      <c r="G338" s="196"/>
      <c r="H338" s="196"/>
      <c r="I338" s="199"/>
      <c r="J338" s="210">
        <f>BK338</f>
        <v>0</v>
      </c>
      <c r="K338" s="196"/>
      <c r="L338" s="201"/>
      <c r="M338" s="202"/>
      <c r="N338" s="203"/>
      <c r="O338" s="203"/>
      <c r="P338" s="204">
        <f>SUM(P339:P346)</f>
        <v>0</v>
      </c>
      <c r="Q338" s="203"/>
      <c r="R338" s="204">
        <f>SUM(R339:R346)</f>
        <v>0.037155000000000001</v>
      </c>
      <c r="S338" s="203"/>
      <c r="T338" s="205">
        <f>SUM(T339:T346)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6" t="s">
        <v>82</v>
      </c>
      <c r="AT338" s="207" t="s">
        <v>74</v>
      </c>
      <c r="AU338" s="207" t="s">
        <v>80</v>
      </c>
      <c r="AY338" s="206" t="s">
        <v>128</v>
      </c>
      <c r="BK338" s="208">
        <f>SUM(BK339:BK346)</f>
        <v>0</v>
      </c>
    </row>
    <row r="339" s="2" customFormat="1" ht="33" customHeight="1">
      <c r="A339" s="37"/>
      <c r="B339" s="38"/>
      <c r="C339" s="211" t="s">
        <v>682</v>
      </c>
      <c r="D339" s="211" t="s">
        <v>131</v>
      </c>
      <c r="E339" s="212" t="s">
        <v>683</v>
      </c>
      <c r="F339" s="213" t="s">
        <v>684</v>
      </c>
      <c r="G339" s="214" t="s">
        <v>134</v>
      </c>
      <c r="H339" s="215">
        <v>74.310000000000002</v>
      </c>
      <c r="I339" s="216"/>
      <c r="J339" s="217">
        <f>ROUND(I339*H339,2)</f>
        <v>0</v>
      </c>
      <c r="K339" s="218"/>
      <c r="L339" s="43"/>
      <c r="M339" s="219" t="s">
        <v>1</v>
      </c>
      <c r="N339" s="220" t="s">
        <v>40</v>
      </c>
      <c r="O339" s="90"/>
      <c r="P339" s="221">
        <f>O339*H339</f>
        <v>0</v>
      </c>
      <c r="Q339" s="221">
        <v>0.00021000000000000001</v>
      </c>
      <c r="R339" s="221">
        <f>Q339*H339</f>
        <v>0.015605100000000002</v>
      </c>
      <c r="S339" s="221">
        <v>0</v>
      </c>
      <c r="T339" s="222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23" t="s">
        <v>205</v>
      </c>
      <c r="AT339" s="223" t="s">
        <v>131</v>
      </c>
      <c r="AU339" s="223" t="s">
        <v>82</v>
      </c>
      <c r="AY339" s="16" t="s">
        <v>128</v>
      </c>
      <c r="BE339" s="224">
        <f>IF(N339="základní",J339,0)</f>
        <v>0</v>
      </c>
      <c r="BF339" s="224">
        <f>IF(N339="snížená",J339,0)</f>
        <v>0</v>
      </c>
      <c r="BG339" s="224">
        <f>IF(N339="zákl. přenesená",J339,0)</f>
        <v>0</v>
      </c>
      <c r="BH339" s="224">
        <f>IF(N339="sníž. přenesená",J339,0)</f>
        <v>0</v>
      </c>
      <c r="BI339" s="224">
        <f>IF(N339="nulová",J339,0)</f>
        <v>0</v>
      </c>
      <c r="BJ339" s="16" t="s">
        <v>80</v>
      </c>
      <c r="BK339" s="224">
        <f>ROUND(I339*H339,2)</f>
        <v>0</v>
      </c>
      <c r="BL339" s="16" t="s">
        <v>205</v>
      </c>
      <c r="BM339" s="223" t="s">
        <v>685</v>
      </c>
    </row>
    <row r="340" s="13" customFormat="1">
      <c r="A340" s="13"/>
      <c r="B340" s="225"/>
      <c r="C340" s="226"/>
      <c r="D340" s="227" t="s">
        <v>137</v>
      </c>
      <c r="E340" s="228" t="s">
        <v>1</v>
      </c>
      <c r="F340" s="229" t="s">
        <v>686</v>
      </c>
      <c r="G340" s="226"/>
      <c r="H340" s="230">
        <v>11.73</v>
      </c>
      <c r="I340" s="231"/>
      <c r="J340" s="226"/>
      <c r="K340" s="226"/>
      <c r="L340" s="232"/>
      <c r="M340" s="233"/>
      <c r="N340" s="234"/>
      <c r="O340" s="234"/>
      <c r="P340" s="234"/>
      <c r="Q340" s="234"/>
      <c r="R340" s="234"/>
      <c r="S340" s="234"/>
      <c r="T340" s="23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6" t="s">
        <v>137</v>
      </c>
      <c r="AU340" s="236" t="s">
        <v>82</v>
      </c>
      <c r="AV340" s="13" t="s">
        <v>82</v>
      </c>
      <c r="AW340" s="13" t="s">
        <v>32</v>
      </c>
      <c r="AX340" s="13" t="s">
        <v>75</v>
      </c>
      <c r="AY340" s="236" t="s">
        <v>128</v>
      </c>
    </row>
    <row r="341" s="13" customFormat="1">
      <c r="A341" s="13"/>
      <c r="B341" s="225"/>
      <c r="C341" s="226"/>
      <c r="D341" s="227" t="s">
        <v>137</v>
      </c>
      <c r="E341" s="228" t="s">
        <v>1</v>
      </c>
      <c r="F341" s="229" t="s">
        <v>687</v>
      </c>
      <c r="G341" s="226"/>
      <c r="H341" s="230">
        <v>13.52</v>
      </c>
      <c r="I341" s="231"/>
      <c r="J341" s="226"/>
      <c r="K341" s="226"/>
      <c r="L341" s="232"/>
      <c r="M341" s="233"/>
      <c r="N341" s="234"/>
      <c r="O341" s="234"/>
      <c r="P341" s="234"/>
      <c r="Q341" s="234"/>
      <c r="R341" s="234"/>
      <c r="S341" s="234"/>
      <c r="T341" s="23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137</v>
      </c>
      <c r="AU341" s="236" t="s">
        <v>82</v>
      </c>
      <c r="AV341" s="13" t="s">
        <v>82</v>
      </c>
      <c r="AW341" s="13" t="s">
        <v>32</v>
      </c>
      <c r="AX341" s="13" t="s">
        <v>75</v>
      </c>
      <c r="AY341" s="236" t="s">
        <v>128</v>
      </c>
    </row>
    <row r="342" s="13" customFormat="1">
      <c r="A342" s="13"/>
      <c r="B342" s="225"/>
      <c r="C342" s="226"/>
      <c r="D342" s="227" t="s">
        <v>137</v>
      </c>
      <c r="E342" s="228" t="s">
        <v>1</v>
      </c>
      <c r="F342" s="229" t="s">
        <v>688</v>
      </c>
      <c r="G342" s="226"/>
      <c r="H342" s="230">
        <v>13.18</v>
      </c>
      <c r="I342" s="231"/>
      <c r="J342" s="226"/>
      <c r="K342" s="226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137</v>
      </c>
      <c r="AU342" s="236" t="s">
        <v>82</v>
      </c>
      <c r="AV342" s="13" t="s">
        <v>82</v>
      </c>
      <c r="AW342" s="13" t="s">
        <v>32</v>
      </c>
      <c r="AX342" s="13" t="s">
        <v>75</v>
      </c>
      <c r="AY342" s="236" t="s">
        <v>128</v>
      </c>
    </row>
    <row r="343" s="13" customFormat="1">
      <c r="A343" s="13"/>
      <c r="B343" s="225"/>
      <c r="C343" s="226"/>
      <c r="D343" s="227" t="s">
        <v>137</v>
      </c>
      <c r="E343" s="228" t="s">
        <v>1</v>
      </c>
      <c r="F343" s="229" t="s">
        <v>689</v>
      </c>
      <c r="G343" s="226"/>
      <c r="H343" s="230">
        <v>14.539999999999999</v>
      </c>
      <c r="I343" s="231"/>
      <c r="J343" s="226"/>
      <c r="K343" s="226"/>
      <c r="L343" s="232"/>
      <c r="M343" s="233"/>
      <c r="N343" s="234"/>
      <c r="O343" s="234"/>
      <c r="P343" s="234"/>
      <c r="Q343" s="234"/>
      <c r="R343" s="234"/>
      <c r="S343" s="234"/>
      <c r="T343" s="23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6" t="s">
        <v>137</v>
      </c>
      <c r="AU343" s="236" t="s">
        <v>82</v>
      </c>
      <c r="AV343" s="13" t="s">
        <v>82</v>
      </c>
      <c r="AW343" s="13" t="s">
        <v>32</v>
      </c>
      <c r="AX343" s="13" t="s">
        <v>75</v>
      </c>
      <c r="AY343" s="236" t="s">
        <v>128</v>
      </c>
    </row>
    <row r="344" s="13" customFormat="1">
      <c r="A344" s="13"/>
      <c r="B344" s="225"/>
      <c r="C344" s="226"/>
      <c r="D344" s="227" t="s">
        <v>137</v>
      </c>
      <c r="E344" s="228" t="s">
        <v>1</v>
      </c>
      <c r="F344" s="229" t="s">
        <v>690</v>
      </c>
      <c r="G344" s="226"/>
      <c r="H344" s="230">
        <v>21.34</v>
      </c>
      <c r="I344" s="231"/>
      <c r="J344" s="226"/>
      <c r="K344" s="226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137</v>
      </c>
      <c r="AU344" s="236" t="s">
        <v>82</v>
      </c>
      <c r="AV344" s="13" t="s">
        <v>82</v>
      </c>
      <c r="AW344" s="13" t="s">
        <v>32</v>
      </c>
      <c r="AX344" s="13" t="s">
        <v>75</v>
      </c>
      <c r="AY344" s="236" t="s">
        <v>128</v>
      </c>
    </row>
    <row r="345" s="14" customFormat="1">
      <c r="A345" s="14"/>
      <c r="B345" s="237"/>
      <c r="C345" s="238"/>
      <c r="D345" s="227" t="s">
        <v>137</v>
      </c>
      <c r="E345" s="239" t="s">
        <v>1</v>
      </c>
      <c r="F345" s="240" t="s">
        <v>140</v>
      </c>
      <c r="G345" s="238"/>
      <c r="H345" s="241">
        <v>74.310000000000002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7" t="s">
        <v>137</v>
      </c>
      <c r="AU345" s="247" t="s">
        <v>82</v>
      </c>
      <c r="AV345" s="14" t="s">
        <v>135</v>
      </c>
      <c r="AW345" s="14" t="s">
        <v>32</v>
      </c>
      <c r="AX345" s="14" t="s">
        <v>80</v>
      </c>
      <c r="AY345" s="247" t="s">
        <v>128</v>
      </c>
    </row>
    <row r="346" s="2" customFormat="1" ht="33" customHeight="1">
      <c r="A346" s="37"/>
      <c r="B346" s="38"/>
      <c r="C346" s="211" t="s">
        <v>691</v>
      </c>
      <c r="D346" s="211" t="s">
        <v>131</v>
      </c>
      <c r="E346" s="212" t="s">
        <v>692</v>
      </c>
      <c r="F346" s="213" t="s">
        <v>693</v>
      </c>
      <c r="G346" s="214" t="s">
        <v>134</v>
      </c>
      <c r="H346" s="215">
        <v>74.310000000000002</v>
      </c>
      <c r="I346" s="216"/>
      <c r="J346" s="217">
        <f>ROUND(I346*H346,2)</f>
        <v>0</v>
      </c>
      <c r="K346" s="218"/>
      <c r="L346" s="43"/>
      <c r="M346" s="219" t="s">
        <v>1</v>
      </c>
      <c r="N346" s="220" t="s">
        <v>40</v>
      </c>
      <c r="O346" s="90"/>
      <c r="P346" s="221">
        <f>O346*H346</f>
        <v>0</v>
      </c>
      <c r="Q346" s="221">
        <v>0.00029</v>
      </c>
      <c r="R346" s="221">
        <f>Q346*H346</f>
        <v>0.0215499</v>
      </c>
      <c r="S346" s="221">
        <v>0</v>
      </c>
      <c r="T346" s="222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3" t="s">
        <v>205</v>
      </c>
      <c r="AT346" s="223" t="s">
        <v>131</v>
      </c>
      <c r="AU346" s="223" t="s">
        <v>82</v>
      </c>
      <c r="AY346" s="16" t="s">
        <v>128</v>
      </c>
      <c r="BE346" s="224">
        <f>IF(N346="základní",J346,0)</f>
        <v>0</v>
      </c>
      <c r="BF346" s="224">
        <f>IF(N346="snížená",J346,0)</f>
        <v>0</v>
      </c>
      <c r="BG346" s="224">
        <f>IF(N346="zákl. přenesená",J346,0)</f>
        <v>0</v>
      </c>
      <c r="BH346" s="224">
        <f>IF(N346="sníž. přenesená",J346,0)</f>
        <v>0</v>
      </c>
      <c r="BI346" s="224">
        <f>IF(N346="nulová",J346,0)</f>
        <v>0</v>
      </c>
      <c r="BJ346" s="16" t="s">
        <v>80</v>
      </c>
      <c r="BK346" s="224">
        <f>ROUND(I346*H346,2)</f>
        <v>0</v>
      </c>
      <c r="BL346" s="16" t="s">
        <v>205</v>
      </c>
      <c r="BM346" s="223" t="s">
        <v>694</v>
      </c>
    </row>
    <row r="347" s="12" customFormat="1" ht="25.92" customHeight="1">
      <c r="A347" s="12"/>
      <c r="B347" s="195"/>
      <c r="C347" s="196"/>
      <c r="D347" s="197" t="s">
        <v>74</v>
      </c>
      <c r="E347" s="198" t="s">
        <v>695</v>
      </c>
      <c r="F347" s="198" t="s">
        <v>696</v>
      </c>
      <c r="G347" s="196"/>
      <c r="H347" s="196"/>
      <c r="I347" s="199"/>
      <c r="J347" s="200">
        <f>BK347</f>
        <v>0</v>
      </c>
      <c r="K347" s="196"/>
      <c r="L347" s="201"/>
      <c r="M347" s="202"/>
      <c r="N347" s="203"/>
      <c r="O347" s="203"/>
      <c r="P347" s="204">
        <f>SUM(P348:P349)</f>
        <v>0</v>
      </c>
      <c r="Q347" s="203"/>
      <c r="R347" s="204">
        <f>SUM(R348:R349)</f>
        <v>0</v>
      </c>
      <c r="S347" s="203"/>
      <c r="T347" s="205">
        <f>SUM(T348:T349)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6" t="s">
        <v>135</v>
      </c>
      <c r="AT347" s="207" t="s">
        <v>74</v>
      </c>
      <c r="AU347" s="207" t="s">
        <v>75</v>
      </c>
      <c r="AY347" s="206" t="s">
        <v>128</v>
      </c>
      <c r="BK347" s="208">
        <f>SUM(BK348:BK349)</f>
        <v>0</v>
      </c>
    </row>
    <row r="348" s="2" customFormat="1" ht="16.5" customHeight="1">
      <c r="A348" s="37"/>
      <c r="B348" s="38"/>
      <c r="C348" s="211" t="s">
        <v>697</v>
      </c>
      <c r="D348" s="211" t="s">
        <v>131</v>
      </c>
      <c r="E348" s="212" t="s">
        <v>698</v>
      </c>
      <c r="F348" s="213" t="s">
        <v>699</v>
      </c>
      <c r="G348" s="214" t="s">
        <v>193</v>
      </c>
      <c r="H348" s="215">
        <v>9</v>
      </c>
      <c r="I348" s="216"/>
      <c r="J348" s="217">
        <f>ROUND(I348*H348,2)</f>
        <v>0</v>
      </c>
      <c r="K348" s="218"/>
      <c r="L348" s="43"/>
      <c r="M348" s="219" t="s">
        <v>1</v>
      </c>
      <c r="N348" s="220" t="s">
        <v>40</v>
      </c>
      <c r="O348" s="90"/>
      <c r="P348" s="221">
        <f>O348*H348</f>
        <v>0</v>
      </c>
      <c r="Q348" s="221">
        <v>0</v>
      </c>
      <c r="R348" s="221">
        <f>Q348*H348</f>
        <v>0</v>
      </c>
      <c r="S348" s="221">
        <v>0</v>
      </c>
      <c r="T348" s="222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3" t="s">
        <v>700</v>
      </c>
      <c r="AT348" s="223" t="s">
        <v>131</v>
      </c>
      <c r="AU348" s="223" t="s">
        <v>80</v>
      </c>
      <c r="AY348" s="16" t="s">
        <v>128</v>
      </c>
      <c r="BE348" s="224">
        <f>IF(N348="základní",J348,0)</f>
        <v>0</v>
      </c>
      <c r="BF348" s="224">
        <f>IF(N348="snížená",J348,0)</f>
        <v>0</v>
      </c>
      <c r="BG348" s="224">
        <f>IF(N348="zákl. přenesená",J348,0)</f>
        <v>0</v>
      </c>
      <c r="BH348" s="224">
        <f>IF(N348="sníž. přenesená",J348,0)</f>
        <v>0</v>
      </c>
      <c r="BI348" s="224">
        <f>IF(N348="nulová",J348,0)</f>
        <v>0</v>
      </c>
      <c r="BJ348" s="16" t="s">
        <v>80</v>
      </c>
      <c r="BK348" s="224">
        <f>ROUND(I348*H348,2)</f>
        <v>0</v>
      </c>
      <c r="BL348" s="16" t="s">
        <v>700</v>
      </c>
      <c r="BM348" s="223" t="s">
        <v>701</v>
      </c>
    </row>
    <row r="349" s="2" customFormat="1" ht="16.5" customHeight="1">
      <c r="A349" s="37"/>
      <c r="B349" s="38"/>
      <c r="C349" s="211" t="s">
        <v>702</v>
      </c>
      <c r="D349" s="211" t="s">
        <v>131</v>
      </c>
      <c r="E349" s="212" t="s">
        <v>703</v>
      </c>
      <c r="F349" s="213" t="s">
        <v>704</v>
      </c>
      <c r="G349" s="214" t="s">
        <v>193</v>
      </c>
      <c r="H349" s="215">
        <v>8</v>
      </c>
      <c r="I349" s="216"/>
      <c r="J349" s="217">
        <f>ROUND(I349*H349,2)</f>
        <v>0</v>
      </c>
      <c r="K349" s="218"/>
      <c r="L349" s="43"/>
      <c r="M349" s="219" t="s">
        <v>1</v>
      </c>
      <c r="N349" s="220" t="s">
        <v>40</v>
      </c>
      <c r="O349" s="90"/>
      <c r="P349" s="221">
        <f>O349*H349</f>
        <v>0</v>
      </c>
      <c r="Q349" s="221">
        <v>0</v>
      </c>
      <c r="R349" s="221">
        <f>Q349*H349</f>
        <v>0</v>
      </c>
      <c r="S349" s="221">
        <v>0</v>
      </c>
      <c r="T349" s="222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3" t="s">
        <v>700</v>
      </c>
      <c r="AT349" s="223" t="s">
        <v>131</v>
      </c>
      <c r="AU349" s="223" t="s">
        <v>80</v>
      </c>
      <c r="AY349" s="16" t="s">
        <v>128</v>
      </c>
      <c r="BE349" s="224">
        <f>IF(N349="základní",J349,0)</f>
        <v>0</v>
      </c>
      <c r="BF349" s="224">
        <f>IF(N349="snížená",J349,0)</f>
        <v>0</v>
      </c>
      <c r="BG349" s="224">
        <f>IF(N349="zákl. přenesená",J349,0)</f>
        <v>0</v>
      </c>
      <c r="BH349" s="224">
        <f>IF(N349="sníž. přenesená",J349,0)</f>
        <v>0</v>
      </c>
      <c r="BI349" s="224">
        <f>IF(N349="nulová",J349,0)</f>
        <v>0</v>
      </c>
      <c r="BJ349" s="16" t="s">
        <v>80</v>
      </c>
      <c r="BK349" s="224">
        <f>ROUND(I349*H349,2)</f>
        <v>0</v>
      </c>
      <c r="BL349" s="16" t="s">
        <v>700</v>
      </c>
      <c r="BM349" s="223" t="s">
        <v>705</v>
      </c>
    </row>
    <row r="350" s="12" customFormat="1" ht="25.92" customHeight="1">
      <c r="A350" s="12"/>
      <c r="B350" s="195"/>
      <c r="C350" s="196"/>
      <c r="D350" s="197" t="s">
        <v>74</v>
      </c>
      <c r="E350" s="198" t="s">
        <v>706</v>
      </c>
      <c r="F350" s="198" t="s">
        <v>707</v>
      </c>
      <c r="G350" s="196"/>
      <c r="H350" s="196"/>
      <c r="I350" s="199"/>
      <c r="J350" s="200">
        <f>BK350</f>
        <v>0</v>
      </c>
      <c r="K350" s="196"/>
      <c r="L350" s="201"/>
      <c r="M350" s="202"/>
      <c r="N350" s="203"/>
      <c r="O350" s="203"/>
      <c r="P350" s="204">
        <f>P351+P353+P355</f>
        <v>0</v>
      </c>
      <c r="Q350" s="203"/>
      <c r="R350" s="204">
        <f>R351+R353+R355</f>
        <v>0</v>
      </c>
      <c r="S350" s="203"/>
      <c r="T350" s="205">
        <f>T351+T353+T355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6" t="s">
        <v>152</v>
      </c>
      <c r="AT350" s="207" t="s">
        <v>74</v>
      </c>
      <c r="AU350" s="207" t="s">
        <v>75</v>
      </c>
      <c r="AY350" s="206" t="s">
        <v>128</v>
      </c>
      <c r="BK350" s="208">
        <f>BK351+BK353+BK355</f>
        <v>0</v>
      </c>
    </row>
    <row r="351" s="12" customFormat="1" ht="22.8" customHeight="1">
      <c r="A351" s="12"/>
      <c r="B351" s="195"/>
      <c r="C351" s="196"/>
      <c r="D351" s="197" t="s">
        <v>74</v>
      </c>
      <c r="E351" s="209" t="s">
        <v>708</v>
      </c>
      <c r="F351" s="209" t="s">
        <v>709</v>
      </c>
      <c r="G351" s="196"/>
      <c r="H351" s="196"/>
      <c r="I351" s="199"/>
      <c r="J351" s="210">
        <f>BK351</f>
        <v>0</v>
      </c>
      <c r="K351" s="196"/>
      <c r="L351" s="201"/>
      <c r="M351" s="202"/>
      <c r="N351" s="203"/>
      <c r="O351" s="203"/>
      <c r="P351" s="204">
        <f>P352</f>
        <v>0</v>
      </c>
      <c r="Q351" s="203"/>
      <c r="R351" s="204">
        <f>R352</f>
        <v>0</v>
      </c>
      <c r="S351" s="203"/>
      <c r="T351" s="205">
        <f>T352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6" t="s">
        <v>152</v>
      </c>
      <c r="AT351" s="207" t="s">
        <v>74</v>
      </c>
      <c r="AU351" s="207" t="s">
        <v>80</v>
      </c>
      <c r="AY351" s="206" t="s">
        <v>128</v>
      </c>
      <c r="BK351" s="208">
        <f>BK352</f>
        <v>0</v>
      </c>
    </row>
    <row r="352" s="2" customFormat="1" ht="16.5" customHeight="1">
      <c r="A352" s="37"/>
      <c r="B352" s="38"/>
      <c r="C352" s="211" t="s">
        <v>710</v>
      </c>
      <c r="D352" s="211" t="s">
        <v>131</v>
      </c>
      <c r="E352" s="212" t="s">
        <v>711</v>
      </c>
      <c r="F352" s="213" t="s">
        <v>712</v>
      </c>
      <c r="G352" s="214" t="s">
        <v>164</v>
      </c>
      <c r="H352" s="215">
        <v>1</v>
      </c>
      <c r="I352" s="216"/>
      <c r="J352" s="217">
        <f>ROUND(I352*H352,2)</f>
        <v>0</v>
      </c>
      <c r="K352" s="218"/>
      <c r="L352" s="43"/>
      <c r="M352" s="219" t="s">
        <v>1</v>
      </c>
      <c r="N352" s="220" t="s">
        <v>40</v>
      </c>
      <c r="O352" s="90"/>
      <c r="P352" s="221">
        <f>O352*H352</f>
        <v>0</v>
      </c>
      <c r="Q352" s="221">
        <v>0</v>
      </c>
      <c r="R352" s="221">
        <f>Q352*H352</f>
        <v>0</v>
      </c>
      <c r="S352" s="221">
        <v>0</v>
      </c>
      <c r="T352" s="222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3" t="s">
        <v>713</v>
      </c>
      <c r="AT352" s="223" t="s">
        <v>131</v>
      </c>
      <c r="AU352" s="223" t="s">
        <v>82</v>
      </c>
      <c r="AY352" s="16" t="s">
        <v>128</v>
      </c>
      <c r="BE352" s="224">
        <f>IF(N352="základní",J352,0)</f>
        <v>0</v>
      </c>
      <c r="BF352" s="224">
        <f>IF(N352="snížená",J352,0)</f>
        <v>0</v>
      </c>
      <c r="BG352" s="224">
        <f>IF(N352="zákl. přenesená",J352,0)</f>
        <v>0</v>
      </c>
      <c r="BH352" s="224">
        <f>IF(N352="sníž. přenesená",J352,0)</f>
        <v>0</v>
      </c>
      <c r="BI352" s="224">
        <f>IF(N352="nulová",J352,0)</f>
        <v>0</v>
      </c>
      <c r="BJ352" s="16" t="s">
        <v>80</v>
      </c>
      <c r="BK352" s="224">
        <f>ROUND(I352*H352,2)</f>
        <v>0</v>
      </c>
      <c r="BL352" s="16" t="s">
        <v>713</v>
      </c>
      <c r="BM352" s="223" t="s">
        <v>714</v>
      </c>
    </row>
    <row r="353" s="12" customFormat="1" ht="22.8" customHeight="1">
      <c r="A353" s="12"/>
      <c r="B353" s="195"/>
      <c r="C353" s="196"/>
      <c r="D353" s="197" t="s">
        <v>74</v>
      </c>
      <c r="E353" s="209" t="s">
        <v>715</v>
      </c>
      <c r="F353" s="209" t="s">
        <v>716</v>
      </c>
      <c r="G353" s="196"/>
      <c r="H353" s="196"/>
      <c r="I353" s="199"/>
      <c r="J353" s="210">
        <f>BK353</f>
        <v>0</v>
      </c>
      <c r="K353" s="196"/>
      <c r="L353" s="201"/>
      <c r="M353" s="202"/>
      <c r="N353" s="203"/>
      <c r="O353" s="203"/>
      <c r="P353" s="204">
        <f>P354</f>
        <v>0</v>
      </c>
      <c r="Q353" s="203"/>
      <c r="R353" s="204">
        <f>R354</f>
        <v>0</v>
      </c>
      <c r="S353" s="203"/>
      <c r="T353" s="205">
        <f>T354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6" t="s">
        <v>152</v>
      </c>
      <c r="AT353" s="207" t="s">
        <v>74</v>
      </c>
      <c r="AU353" s="207" t="s">
        <v>80</v>
      </c>
      <c r="AY353" s="206" t="s">
        <v>128</v>
      </c>
      <c r="BK353" s="208">
        <f>BK354</f>
        <v>0</v>
      </c>
    </row>
    <row r="354" s="2" customFormat="1" ht="16.5" customHeight="1">
      <c r="A354" s="37"/>
      <c r="B354" s="38"/>
      <c r="C354" s="211" t="s">
        <v>717</v>
      </c>
      <c r="D354" s="211" t="s">
        <v>131</v>
      </c>
      <c r="E354" s="212" t="s">
        <v>718</v>
      </c>
      <c r="F354" s="213" t="s">
        <v>719</v>
      </c>
      <c r="G354" s="214" t="s">
        <v>164</v>
      </c>
      <c r="H354" s="215">
        <v>1</v>
      </c>
      <c r="I354" s="216"/>
      <c r="J354" s="217">
        <f>ROUND(I354*H354,2)</f>
        <v>0</v>
      </c>
      <c r="K354" s="218"/>
      <c r="L354" s="43"/>
      <c r="M354" s="219" t="s">
        <v>1</v>
      </c>
      <c r="N354" s="220" t="s">
        <v>40</v>
      </c>
      <c r="O354" s="90"/>
      <c r="P354" s="221">
        <f>O354*H354</f>
        <v>0</v>
      </c>
      <c r="Q354" s="221">
        <v>0</v>
      </c>
      <c r="R354" s="221">
        <f>Q354*H354</f>
        <v>0</v>
      </c>
      <c r="S354" s="221">
        <v>0</v>
      </c>
      <c r="T354" s="222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3" t="s">
        <v>713</v>
      </c>
      <c r="AT354" s="223" t="s">
        <v>131</v>
      </c>
      <c r="AU354" s="223" t="s">
        <v>82</v>
      </c>
      <c r="AY354" s="16" t="s">
        <v>128</v>
      </c>
      <c r="BE354" s="224">
        <f>IF(N354="základní",J354,0)</f>
        <v>0</v>
      </c>
      <c r="BF354" s="224">
        <f>IF(N354="snížená",J354,0)</f>
        <v>0</v>
      </c>
      <c r="BG354" s="224">
        <f>IF(N354="zákl. přenesená",J354,0)</f>
        <v>0</v>
      </c>
      <c r="BH354" s="224">
        <f>IF(N354="sníž. přenesená",J354,0)</f>
        <v>0</v>
      </c>
      <c r="BI354" s="224">
        <f>IF(N354="nulová",J354,0)</f>
        <v>0</v>
      </c>
      <c r="BJ354" s="16" t="s">
        <v>80</v>
      </c>
      <c r="BK354" s="224">
        <f>ROUND(I354*H354,2)</f>
        <v>0</v>
      </c>
      <c r="BL354" s="16" t="s">
        <v>713</v>
      </c>
      <c r="BM354" s="223" t="s">
        <v>720</v>
      </c>
    </row>
    <row r="355" s="12" customFormat="1" ht="22.8" customHeight="1">
      <c r="A355" s="12"/>
      <c r="B355" s="195"/>
      <c r="C355" s="196"/>
      <c r="D355" s="197" t="s">
        <v>74</v>
      </c>
      <c r="E355" s="209" t="s">
        <v>721</v>
      </c>
      <c r="F355" s="209" t="s">
        <v>722</v>
      </c>
      <c r="G355" s="196"/>
      <c r="H355" s="196"/>
      <c r="I355" s="199"/>
      <c r="J355" s="210">
        <f>BK355</f>
        <v>0</v>
      </c>
      <c r="K355" s="196"/>
      <c r="L355" s="201"/>
      <c r="M355" s="202"/>
      <c r="N355" s="203"/>
      <c r="O355" s="203"/>
      <c r="P355" s="204">
        <f>P356</f>
        <v>0</v>
      </c>
      <c r="Q355" s="203"/>
      <c r="R355" s="204">
        <f>R356</f>
        <v>0</v>
      </c>
      <c r="S355" s="203"/>
      <c r="T355" s="205">
        <f>T356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6" t="s">
        <v>152</v>
      </c>
      <c r="AT355" s="207" t="s">
        <v>74</v>
      </c>
      <c r="AU355" s="207" t="s">
        <v>80</v>
      </c>
      <c r="AY355" s="206" t="s">
        <v>128</v>
      </c>
      <c r="BK355" s="208">
        <f>BK356</f>
        <v>0</v>
      </c>
    </row>
    <row r="356" s="2" customFormat="1" ht="16.5" customHeight="1">
      <c r="A356" s="37"/>
      <c r="B356" s="38"/>
      <c r="C356" s="211" t="s">
        <v>723</v>
      </c>
      <c r="D356" s="211" t="s">
        <v>131</v>
      </c>
      <c r="E356" s="212" t="s">
        <v>724</v>
      </c>
      <c r="F356" s="213" t="s">
        <v>725</v>
      </c>
      <c r="G356" s="214" t="s">
        <v>164</v>
      </c>
      <c r="H356" s="215">
        <v>1</v>
      </c>
      <c r="I356" s="216"/>
      <c r="J356" s="217">
        <f>ROUND(I356*H356,2)</f>
        <v>0</v>
      </c>
      <c r="K356" s="218"/>
      <c r="L356" s="43"/>
      <c r="M356" s="260" t="s">
        <v>1</v>
      </c>
      <c r="N356" s="261" t="s">
        <v>40</v>
      </c>
      <c r="O356" s="262"/>
      <c r="P356" s="263">
        <f>O356*H356</f>
        <v>0</v>
      </c>
      <c r="Q356" s="263">
        <v>0</v>
      </c>
      <c r="R356" s="263">
        <f>Q356*H356</f>
        <v>0</v>
      </c>
      <c r="S356" s="263">
        <v>0</v>
      </c>
      <c r="T356" s="264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3" t="s">
        <v>713</v>
      </c>
      <c r="AT356" s="223" t="s">
        <v>131</v>
      </c>
      <c r="AU356" s="223" t="s">
        <v>82</v>
      </c>
      <c r="AY356" s="16" t="s">
        <v>128</v>
      </c>
      <c r="BE356" s="224">
        <f>IF(N356="základní",J356,0)</f>
        <v>0</v>
      </c>
      <c r="BF356" s="224">
        <f>IF(N356="snížená",J356,0)</f>
        <v>0</v>
      </c>
      <c r="BG356" s="224">
        <f>IF(N356="zákl. přenesená",J356,0)</f>
        <v>0</v>
      </c>
      <c r="BH356" s="224">
        <f>IF(N356="sníž. přenesená",J356,0)</f>
        <v>0</v>
      </c>
      <c r="BI356" s="224">
        <f>IF(N356="nulová",J356,0)</f>
        <v>0</v>
      </c>
      <c r="BJ356" s="16" t="s">
        <v>80</v>
      </c>
      <c r="BK356" s="224">
        <f>ROUND(I356*H356,2)</f>
        <v>0</v>
      </c>
      <c r="BL356" s="16" t="s">
        <v>713</v>
      </c>
      <c r="BM356" s="223" t="s">
        <v>726</v>
      </c>
    </row>
    <row r="357" s="2" customFormat="1" ht="6.96" customHeight="1">
      <c r="A357" s="37"/>
      <c r="B357" s="65"/>
      <c r="C357" s="66"/>
      <c r="D357" s="66"/>
      <c r="E357" s="66"/>
      <c r="F357" s="66"/>
      <c r="G357" s="66"/>
      <c r="H357" s="66"/>
      <c r="I357" s="66"/>
      <c r="J357" s="66"/>
      <c r="K357" s="66"/>
      <c r="L357" s="43"/>
      <c r="M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</row>
  </sheetData>
  <sheetProtection sheet="1" autoFilter="0" formatColumns="0" formatRows="0" objects="1" scenarios="1" spinCount="100000" saltValue="FMnPSNK0MSx6Dc9GeZUhNjkSINpGu9odbvf27r+YhVizBLRSy3ycZMjsRyf/lsrYhp1vp4ih4w3gReh7P8MD8w==" hashValue="xQnfGo5qq8f/G3c+QGX9bjB8eynZ0bjxlxCojE2+zZ/1HGaMeIEbBDJj/g8OMQX66bJbV4zEGkCctv+q6qTOJA==" algorithmName="SHA-512" password="CC35"/>
  <autoFilter ref="C135:K356"/>
  <mergeCells count="6">
    <mergeCell ref="E7:H7"/>
    <mergeCell ref="E16:H16"/>
    <mergeCell ref="E25:H25"/>
    <mergeCell ref="E85:H85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2025-04-04T09:09:41Z</dcterms:created>
  <dcterms:modified xsi:type="dcterms:W3CDTF">2025-04-04T09:09:42Z</dcterms:modified>
</cp:coreProperties>
</file>