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ROSplusData\Export\05 2025 - bez cen - Brno, Fryčajova - rekonstrukce kanalizace a vodovodu, objízdné trasy\"/>
    </mc:Choice>
  </mc:AlternateContent>
  <bookViews>
    <workbookView xWindow="0" yWindow="0" windowWidth="30720" windowHeight="13104"/>
  </bookViews>
  <sheets>
    <sheet name="Rekapitulace stavby" sheetId="1" r:id="rId1"/>
    <sheet name="SO01 - Stavební objekt" sheetId="2" r:id="rId2"/>
    <sheet name="SO90 - Ostatní rozpočtové..." sheetId="3" r:id="rId3"/>
  </sheets>
  <definedNames>
    <definedName name="_xlnm._FilterDatabase" localSheetId="1" hidden="1">'SO01 - Stavební objekt'!$C$119:$K$208</definedName>
    <definedName name="_xlnm._FilterDatabase" localSheetId="2" hidden="1">'SO90 - Ostatní rozpočtové...'!$C$117:$K$145</definedName>
    <definedName name="_xlnm.Print_Titles" localSheetId="0">'Rekapitulace stavby'!$92:$92</definedName>
    <definedName name="_xlnm.Print_Titles" localSheetId="1">'SO01 - Stavební objekt'!$119:$119</definedName>
    <definedName name="_xlnm.Print_Titles" localSheetId="2">'SO90 - Ostatní rozpočtové...'!$117:$117</definedName>
    <definedName name="_xlnm.Print_Area" localSheetId="0">'Rekapitulace stavby'!$D$4:$AO$76,'Rekapitulace stavby'!$C$82:$AQ$97</definedName>
    <definedName name="_xlnm.Print_Area" localSheetId="1">'SO01 - Stavební objekt'!$C$4:$J$39,'SO01 - Stavební objekt'!$C$50:$J$76,'SO01 - Stavební objekt'!$C$82:$J$101,'SO01 - Stavební objekt'!$C$107:$K$208</definedName>
    <definedName name="_xlnm.Print_Area" localSheetId="2">'SO90 - Ostatní rozpočtové...'!$C$4:$J$39,'SO90 - Ostatní rozpočtové...'!$C$50:$J$76,'SO90 - Ostatní rozpočtové...'!$C$82:$J$99,'SO90 - Ostatní rozpočtové...'!$C$105:$K$145</definedName>
  </definedNames>
  <calcPr calcId="162913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 s="1"/>
  <c r="BI144" i="3"/>
  <c r="BH144" i="3"/>
  <c r="BG144" i="3"/>
  <c r="BF144" i="3"/>
  <c r="T144" i="3"/>
  <c r="R144" i="3"/>
  <c r="P144" i="3"/>
  <c r="BI137" i="3"/>
  <c r="BH137" i="3"/>
  <c r="BG137" i="3"/>
  <c r="BF137" i="3"/>
  <c r="T137" i="3"/>
  <c r="R137" i="3"/>
  <c r="P137" i="3"/>
  <c r="BI123" i="3"/>
  <c r="BH123" i="3"/>
  <c r="BG123" i="3"/>
  <c r="BF123" i="3"/>
  <c r="T123" i="3"/>
  <c r="R123" i="3"/>
  <c r="P123" i="3"/>
  <c r="BI121" i="3"/>
  <c r="BH121" i="3"/>
  <c r="BG121" i="3"/>
  <c r="BF121" i="3"/>
  <c r="T121" i="3"/>
  <c r="R121" i="3"/>
  <c r="P121" i="3"/>
  <c r="F112" i="3"/>
  <c r="E110" i="3"/>
  <c r="F89" i="3"/>
  <c r="E87" i="3"/>
  <c r="J24" i="3"/>
  <c r="E24" i="3"/>
  <c r="J92" i="3"/>
  <c r="J23" i="3"/>
  <c r="J21" i="3"/>
  <c r="E21" i="3"/>
  <c r="J91" i="3"/>
  <c r="J20" i="3"/>
  <c r="J18" i="3"/>
  <c r="E18" i="3"/>
  <c r="F115" i="3"/>
  <c r="J17" i="3"/>
  <c r="J15" i="3"/>
  <c r="E15" i="3"/>
  <c r="F114" i="3"/>
  <c r="J14" i="3"/>
  <c r="J89" i="3"/>
  <c r="E7" i="3"/>
  <c r="E108" i="3" s="1"/>
  <c r="J37" i="2"/>
  <c r="J36" i="2"/>
  <c r="AY95" i="1"/>
  <c r="J35" i="2"/>
  <c r="AX95" i="1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1" i="2"/>
  <c r="BH191" i="2"/>
  <c r="BG191" i="2"/>
  <c r="BF191" i="2"/>
  <c r="T191" i="2"/>
  <c r="R191" i="2"/>
  <c r="P191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F114" i="2"/>
  <c r="E112" i="2"/>
  <c r="F89" i="2"/>
  <c r="E87" i="2"/>
  <c r="J24" i="2"/>
  <c r="E24" i="2"/>
  <c r="J92" i="2" s="1"/>
  <c r="J23" i="2"/>
  <c r="J21" i="2"/>
  <c r="E21" i="2"/>
  <c r="J116" i="2" s="1"/>
  <c r="J20" i="2"/>
  <c r="J18" i="2"/>
  <c r="E18" i="2"/>
  <c r="F117" i="2" s="1"/>
  <c r="J17" i="2"/>
  <c r="J15" i="2"/>
  <c r="E15" i="2"/>
  <c r="F116" i="2" s="1"/>
  <c r="J14" i="2"/>
  <c r="J114" i="2"/>
  <c r="E7" i="2"/>
  <c r="E110" i="2" s="1"/>
  <c r="L90" i="1"/>
  <c r="AM90" i="1"/>
  <c r="AM89" i="1"/>
  <c r="L89" i="1"/>
  <c r="AM87" i="1"/>
  <c r="L87" i="1"/>
  <c r="L85" i="1"/>
  <c r="L84" i="1"/>
  <c r="J206" i="2"/>
  <c r="BK186" i="2"/>
  <c r="BK173" i="2"/>
  <c r="BK164" i="2"/>
  <c r="BK155" i="2"/>
  <c r="J138" i="2"/>
  <c r="J128" i="2"/>
  <c r="J198" i="2"/>
  <c r="BK178" i="2"/>
  <c r="J166" i="2"/>
  <c r="J155" i="2"/>
  <c r="J142" i="2"/>
  <c r="BK125" i="2"/>
  <c r="J178" i="2"/>
  <c r="BK153" i="2"/>
  <c r="BK140" i="2"/>
  <c r="J125" i="2"/>
  <c r="BK137" i="3"/>
  <c r="BK203" i="2"/>
  <c r="BK201" i="2"/>
  <c r="BK175" i="2"/>
  <c r="BK166" i="2"/>
  <c r="BK158" i="2"/>
  <c r="BK148" i="2"/>
  <c r="BK132" i="2"/>
  <c r="AS94" i="1"/>
  <c r="J164" i="2"/>
  <c r="J151" i="2"/>
  <c r="BK138" i="2"/>
  <c r="J191" i="2"/>
  <c r="J175" i="2"/>
  <c r="BK151" i="2"/>
  <c r="J136" i="2"/>
  <c r="J137" i="3"/>
  <c r="J144" i="3"/>
  <c r="BK206" i="2"/>
  <c r="BK191" i="2"/>
  <c r="BK168" i="2"/>
  <c r="BK162" i="2"/>
  <c r="BK142" i="2"/>
  <c r="BK136" i="2"/>
  <c r="BK123" i="2"/>
  <c r="J186" i="2"/>
  <c r="J173" i="2"/>
  <c r="J158" i="2"/>
  <c r="J140" i="2"/>
  <c r="J123" i="2"/>
  <c r="J182" i="2"/>
  <c r="BK171" i="2"/>
  <c r="BK145" i="2"/>
  <c r="BK130" i="2"/>
  <c r="J121" i="3"/>
  <c r="BK123" i="3"/>
  <c r="J123" i="3"/>
  <c r="J203" i="2"/>
  <c r="BK198" i="2"/>
  <c r="J184" i="2"/>
  <c r="J171" i="2"/>
  <c r="BK160" i="2"/>
  <c r="J153" i="2"/>
  <c r="J130" i="2"/>
  <c r="J201" i="2"/>
  <c r="BK182" i="2"/>
  <c r="J168" i="2"/>
  <c r="J162" i="2"/>
  <c r="J145" i="2"/>
  <c r="BK128" i="2"/>
  <c r="BK184" i="2"/>
  <c r="J160" i="2"/>
  <c r="J148" i="2"/>
  <c r="J132" i="2"/>
  <c r="BK144" i="3"/>
  <c r="BK121" i="3"/>
  <c r="T122" i="2" l="1"/>
  <c r="T127" i="2"/>
  <c r="BK144" i="2"/>
  <c r="J144" i="2" s="1"/>
  <c r="J100" i="2" s="1"/>
  <c r="BK120" i="3"/>
  <c r="BK119" i="3"/>
  <c r="BK118" i="3" s="1"/>
  <c r="J118" i="3" s="1"/>
  <c r="J30" i="3" s="1"/>
  <c r="P122" i="2"/>
  <c r="P127" i="2"/>
  <c r="T144" i="2"/>
  <c r="P120" i="3"/>
  <c r="P119" i="3" s="1"/>
  <c r="P118" i="3" s="1"/>
  <c r="AU96" i="1" s="1"/>
  <c r="BK122" i="2"/>
  <c r="J122" i="2" s="1"/>
  <c r="J98" i="2" s="1"/>
  <c r="BK127" i="2"/>
  <c r="J127" i="2" s="1"/>
  <c r="J99" i="2" s="1"/>
  <c r="R144" i="2"/>
  <c r="R120" i="3"/>
  <c r="R119" i="3" s="1"/>
  <c r="R118" i="3" s="1"/>
  <c r="R122" i="2"/>
  <c r="R127" i="2"/>
  <c r="P144" i="2"/>
  <c r="T120" i="3"/>
  <c r="T119" i="3"/>
  <c r="T118" i="3" s="1"/>
  <c r="E85" i="3"/>
  <c r="F92" i="3"/>
  <c r="J112" i="3"/>
  <c r="J115" i="3"/>
  <c r="F91" i="3"/>
  <c r="J114" i="3"/>
  <c r="BE137" i="3"/>
  <c r="BE121" i="3"/>
  <c r="BE123" i="3"/>
  <c r="BE144" i="3"/>
  <c r="E85" i="2"/>
  <c r="J89" i="2"/>
  <c r="F92" i="2"/>
  <c r="J117" i="2"/>
  <c r="BE125" i="2"/>
  <c r="BE128" i="2"/>
  <c r="BE136" i="2"/>
  <c r="BE138" i="2"/>
  <c r="BE148" i="2"/>
  <c r="BE155" i="2"/>
  <c r="BE173" i="2"/>
  <c r="BE182" i="2"/>
  <c r="F91" i="2"/>
  <c r="BE160" i="2"/>
  <c r="BE162" i="2"/>
  <c r="BE164" i="2"/>
  <c r="BE168" i="2"/>
  <c r="BE175" i="2"/>
  <c r="BE178" i="2"/>
  <c r="BE184" i="2"/>
  <c r="BE186" i="2"/>
  <c r="J91" i="2"/>
  <c r="BE123" i="2"/>
  <c r="BE130" i="2"/>
  <c r="BE132" i="2"/>
  <c r="BE140" i="2"/>
  <c r="BE142" i="2"/>
  <c r="BE145" i="2"/>
  <c r="BE151" i="2"/>
  <c r="BE153" i="2"/>
  <c r="BE158" i="2"/>
  <c r="BE166" i="2"/>
  <c r="BE171" i="2"/>
  <c r="BE191" i="2"/>
  <c r="BE198" i="2"/>
  <c r="BE201" i="2"/>
  <c r="BE203" i="2"/>
  <c r="BE206" i="2"/>
  <c r="F37" i="2"/>
  <c r="BD95" i="1" s="1"/>
  <c r="F34" i="3"/>
  <c r="BA96" i="1" s="1"/>
  <c r="F37" i="3"/>
  <c r="BD96" i="1" s="1"/>
  <c r="J34" i="2"/>
  <c r="AW95" i="1" s="1"/>
  <c r="J34" i="3"/>
  <c r="AW96" i="1" s="1"/>
  <c r="F34" i="2"/>
  <c r="BA95" i="1" s="1"/>
  <c r="F36" i="2"/>
  <c r="BC95" i="1"/>
  <c r="F35" i="2"/>
  <c r="BB95" i="1" s="1"/>
  <c r="F36" i="3"/>
  <c r="BC96" i="1"/>
  <c r="F35" i="3"/>
  <c r="BB96" i="1"/>
  <c r="R121" i="2" l="1"/>
  <c r="R120" i="2"/>
  <c r="P121" i="2"/>
  <c r="P120" i="2"/>
  <c r="AU95" i="1" s="1"/>
  <c r="AU94" i="1" s="1"/>
  <c r="T121" i="2"/>
  <c r="T120" i="2" s="1"/>
  <c r="AG96" i="1"/>
  <c r="J120" i="3"/>
  <c r="J98" i="3" s="1"/>
  <c r="J96" i="3"/>
  <c r="J119" i="3"/>
  <c r="J97" i="3" s="1"/>
  <c r="BK121" i="2"/>
  <c r="J121" i="2" s="1"/>
  <c r="J97" i="2" s="1"/>
  <c r="J33" i="2"/>
  <c r="AV95" i="1" s="1"/>
  <c r="AT95" i="1" s="1"/>
  <c r="BB94" i="1"/>
  <c r="W31" i="1" s="1"/>
  <c r="BA94" i="1"/>
  <c r="W30" i="1"/>
  <c r="F33" i="3"/>
  <c r="AZ96" i="1" s="1"/>
  <c r="F33" i="2"/>
  <c r="AZ95" i="1" s="1"/>
  <c r="BC94" i="1"/>
  <c r="W32" i="1" s="1"/>
  <c r="BD94" i="1"/>
  <c r="W33" i="1"/>
  <c r="J33" i="3"/>
  <c r="AV96" i="1" s="1"/>
  <c r="AT96" i="1" s="1"/>
  <c r="AN96" i="1" s="1"/>
  <c r="BK120" i="2" l="1"/>
  <c r="J120" i="2"/>
  <c r="J96" i="2"/>
  <c r="J39" i="3"/>
  <c r="AZ94" i="1"/>
  <c r="AV94" i="1"/>
  <c r="AK29" i="1" s="1"/>
  <c r="AX94" i="1"/>
  <c r="AY94" i="1"/>
  <c r="AW94" i="1"/>
  <c r="AK30" i="1"/>
  <c r="J30" i="2" l="1"/>
  <c r="AG95" i="1" s="1"/>
  <c r="AG94" i="1" s="1"/>
  <c r="AK26" i="1" s="1"/>
  <c r="AK35" i="1" s="1"/>
  <c r="AT94" i="1"/>
  <c r="W29" i="1"/>
  <c r="J39" i="2" l="1"/>
  <c r="AN94" i="1"/>
  <c r="AN95" i="1"/>
</calcChain>
</file>

<file path=xl/sharedStrings.xml><?xml version="1.0" encoding="utf-8"?>
<sst xmlns="http://schemas.openxmlformats.org/spreadsheetml/2006/main" count="1610" uniqueCount="305">
  <si>
    <t>Export Komplet</t>
  </si>
  <si>
    <t/>
  </si>
  <si>
    <t>2.0</t>
  </si>
  <si>
    <t>False</t>
  </si>
  <si>
    <t>{9b8fcaa3-3019-4dda-84a8-7528fd45d7c4}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</si>
  <si>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</si>
  <si>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</si>
  <si>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</si>
  <si>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</si>
  <si>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</si>
  <si>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</si>
  <si>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</si>
  <si>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</si>
  <si>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</si>
  <si>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202510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</si>
  <si>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</si>
  <si>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</si>
  <si>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Brno, Fryčajova - rekonstrukce kanalizace a vodovodu, objízdné trasy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</si>
  <si>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</si>
  <si>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</si>
  <si>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</si>
  <si>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</si>
  <si>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</si>
  <si>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</si>
  <si>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</si>
  <si>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</si>
  <si>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</si>
  <si>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</si>
  <si>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</si>
  <si>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</si>
  <si>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1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</si>
  <si>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</si>
  <si>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</si>
  <si>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</si>
  <si>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</si>
  <si>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</si>
  <si>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</si>
  <si>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</si>
  <si>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</si>
  <si>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</si>
  <si>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</si>
  <si>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</si>
  <si>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</si>
  <si>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</si>
  <si>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</si>
  <si>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</si>
  <si>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</si>
  <si>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</si>
  <si>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</si>
  <si>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</si>
  <si>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</si>
  <si>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</si>
  <si>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</si>
  <si>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</si>
  <si>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</si>
  <si>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</si>
  <si>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</si>
  <si>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</si>
  <si>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</si>
  <si>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</si>
  <si>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</si>
  <si>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</si>
  <si>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</si>
  <si>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</si>
  <si>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</si>
  <si>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</si>
  <si>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</si>
  <si>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</si>
  <si>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</si>
  <si>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</si>
  <si>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</si>
  <si>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</si>
  <si>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</si>
  <si>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</si>
  <si>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</si>
  <si>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</si>
  <si>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</si>
  <si>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</si>
  <si>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</si>
  <si>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Stavební objekt</t>
  </si>
  <si>
    <t>STA</t>
  </si>
  <si>
    <t>{64ea5a2a-e032-4fe1-93b4-adf8a6061a80}</t>
  </si>
  <si>
    <t>2</t>
  </si>
  <si>
    <t>SO90</t>
  </si>
  <si>
    <t>Ostatní rozpočtové náklady</t>
  </si>
  <si>
    <t>{c439f74e-dbfc-4519-8ee4-fa5242c907d7}</t>
  </si>
  <si>
    <t>KRYCÍ LIST SOUPISU PRACÍ</t>
  </si>
  <si>
    <t>Objekt:</t>
  </si>
  <si>
    <t>SO01 - Stavební objekt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</si>
  <si>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</si>
  <si>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</si>
  <si>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</si>
  <si>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</si>
  <si>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</si>
  <si>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</si>
  <si>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</si>
  <si>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</si>
  <si>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</si>
  <si>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</si>
  <si>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</si>
  <si>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</si>
  <si>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</si>
  <si>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</si>
  <si>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</si>
  <si>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</si>
  <si>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</si>
  <si>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</si>
  <si>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</si>
  <si>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</si>
  <si>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</si>
  <si>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</si>
  <si>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</si>
  <si>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</si>
  <si>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</si>
  <si>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</si>
  <si>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</si>
  <si>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113154553</t>
  </si>
  <si>
    <t>Frézování živičného krytu tl 50 mm pl přes 2000 do 10000 m2</t>
  </si>
  <si>
    <t>m2</t>
  </si>
  <si>
    <t>CS ÚRS 2025 01</t>
  </si>
  <si>
    <t>4</t>
  </si>
  <si>
    <t>676673920</t>
  </si>
  <si>
    <t>VV</t>
  </si>
  <si>
    <t>8494,4</t>
  </si>
  <si>
    <t>113154558</t>
  </si>
  <si>
    <t>Frézování živičného krytu tl 100 mm pl přes 2000 do 10000 m2</t>
  </si>
  <si>
    <t>977208058</t>
  </si>
  <si>
    <t>24264</t>
  </si>
  <si>
    <t>5</t>
  </si>
  <si>
    <t>Komunikace pozemní</t>
  </si>
  <si>
    <t>3</t>
  </si>
  <si>
    <t>569931132R</t>
  </si>
  <si>
    <t>Zpevnění krajnic asfaltovým recyklátem tl 100 mm - bez dodávky mariálu</t>
  </si>
  <si>
    <t>-793539975</t>
  </si>
  <si>
    <t>3370</t>
  </si>
  <si>
    <t>573111112</t>
  </si>
  <si>
    <t>Postřik živičný infiltrační s posypem z asfaltu množství 1 kg/m2</t>
  </si>
  <si>
    <t>-1981176700</t>
  </si>
  <si>
    <t>8492,4</t>
  </si>
  <si>
    <t>573211109</t>
  </si>
  <si>
    <t>Postřik živičný spojovací z asfaltu v množství 0,50 kg/m2</t>
  </si>
  <si>
    <t>-1607996542</t>
  </si>
  <si>
    <t>Součet</t>
  </si>
  <si>
    <t>6</t>
  </si>
  <si>
    <t>565135121R</t>
  </si>
  <si>
    <t>Asfaltový beton vrstva podkladní ACP 16+ (obalované kamenivo OKS), 16S   tl 50 mm, včetně související činností</t>
  </si>
  <si>
    <t>811813695</t>
  </si>
  <si>
    <t>7</t>
  </si>
  <si>
    <t>577165122R</t>
  </si>
  <si>
    <t>Asfaltový beton vrstva ložní ACL 16 + (ABH), 16 S  tl 70 mm, včetně související činností</t>
  </si>
  <si>
    <t>886724899</t>
  </si>
  <si>
    <t>8</t>
  </si>
  <si>
    <t>577144121R</t>
  </si>
  <si>
    <t>Asfaltový beton vrstva obrusná ACO 11+ (ABS), 11S  tl 50 mm, včetně související činností</t>
  </si>
  <si>
    <t>1177882435</t>
  </si>
  <si>
    <t>9</t>
  </si>
  <si>
    <t>599141111R</t>
  </si>
  <si>
    <t>Vyplnění spár  živičnou zálivkou a vyčištění spáry</t>
  </si>
  <si>
    <t>m</t>
  </si>
  <si>
    <t>2110763000</t>
  </si>
  <si>
    <t>3450</t>
  </si>
  <si>
    <t>Ostatní konstrukce a práce, bourání</t>
  </si>
  <si>
    <t>10</t>
  </si>
  <si>
    <t>914731</t>
  </si>
  <si>
    <t>D+M dopravních značek v požadovaném provedení včetně všech čiností a materiálu</t>
  </si>
  <si>
    <t>kus</t>
  </si>
  <si>
    <t>-1473253848</t>
  </si>
  <si>
    <t>- STÁLÁ DOPRAV ZAŘÍZ Z3 OCEL S FÓLIÍ TŘ 2</t>
  </si>
  <si>
    <t>102</t>
  </si>
  <si>
    <t>11</t>
  </si>
  <si>
    <t>941733</t>
  </si>
  <si>
    <t>Odstranění, demontáž  dopravní značky a odklizení materiálu s odvozem, poplatek</t>
  </si>
  <si>
    <t>1531136675</t>
  </si>
  <si>
    <t xml:space="preserve">STÁLÁ DOPRAV ZAŘÍZ Z3 OCEL S FÓLIÍ TŘ 2 </t>
  </si>
  <si>
    <t>914921</t>
  </si>
  <si>
    <t>D+M sloupku, stojky dopravních značek z ocel trubek do patky, včetně zemních prací</t>
  </si>
  <si>
    <t>kpl</t>
  </si>
  <si>
    <t>-405096532</t>
  </si>
  <si>
    <t>51</t>
  </si>
  <si>
    <t>13</t>
  </si>
  <si>
    <t>914923</t>
  </si>
  <si>
    <t>Demontáž sloupku, stojky, patky a odklizení materiálu, odvoz, poplatek</t>
  </si>
  <si>
    <t>-1035307834</t>
  </si>
  <si>
    <t>14</t>
  </si>
  <si>
    <t>915611111</t>
  </si>
  <si>
    <t>Předznačení vodorovného liniového značení</t>
  </si>
  <si>
    <t>190057935</t>
  </si>
  <si>
    <t>10110</t>
  </si>
  <si>
    <t>15</t>
  </si>
  <si>
    <t>915111112F</t>
  </si>
  <si>
    <t>Vodorovné dopravní značení dělící čáry souvislé, přerušované  š 125 mm reflexní bílá barva</t>
  </si>
  <si>
    <t>-687385158</t>
  </si>
  <si>
    <t>16</t>
  </si>
  <si>
    <t>915711112RT</t>
  </si>
  <si>
    <t>Vodorovné dopravní značení  dělící čásy souvislé, přerušované  š 125 mm plastem strukturální</t>
  </si>
  <si>
    <t>-1262729735</t>
  </si>
  <si>
    <t>17</t>
  </si>
  <si>
    <t>966006255</t>
  </si>
  <si>
    <t>Odstranění směrového sloupku uloženého do země</t>
  </si>
  <si>
    <t>1923067094</t>
  </si>
  <si>
    <t>184</t>
  </si>
  <si>
    <t>18</t>
  </si>
  <si>
    <t>997013151</t>
  </si>
  <si>
    <t>Vnitrostaveništní doprava suti a vybouraných hmot do 50 m a výšky do 6 m s omezením mechanizace</t>
  </si>
  <si>
    <t>t</t>
  </si>
  <si>
    <t>-220500841</t>
  </si>
  <si>
    <t>0,386</t>
  </si>
  <si>
    <t>19</t>
  </si>
  <si>
    <t>997013501</t>
  </si>
  <si>
    <t>Odvoz suti a vybouraných hmot na skládku nebo meziskládku do 1 km se složením</t>
  </si>
  <si>
    <t>-245000352</t>
  </si>
  <si>
    <t>20</t>
  </si>
  <si>
    <t>997013509</t>
  </si>
  <si>
    <t>Příplatek k odvozu suti a vybouraných hmot na skládku ZKD 1 km přes 1 km</t>
  </si>
  <si>
    <t>-345753074</t>
  </si>
  <si>
    <t>0,386*14</t>
  </si>
  <si>
    <t>997013813R</t>
  </si>
  <si>
    <t>Poplatek za uložení na skládce (skládkovné) stavebního odpadu</t>
  </si>
  <si>
    <t>-195214462</t>
  </si>
  <si>
    <t>22</t>
  </si>
  <si>
    <t>912211111</t>
  </si>
  <si>
    <t>Montáž směrového sloupku silničního plastového prosté uložení  od země včetně výkopu a zásypu</t>
  </si>
  <si>
    <t>-1968202825</t>
  </si>
  <si>
    <t>23</t>
  </si>
  <si>
    <t>M</t>
  </si>
  <si>
    <t>40445158</t>
  </si>
  <si>
    <t>sloupek směrový silniční plastový 1,2m s plastovou odrazkou</t>
  </si>
  <si>
    <t>1086604860</t>
  </si>
  <si>
    <t>184*1,01</t>
  </si>
  <si>
    <t>24</t>
  </si>
  <si>
    <t>938909311</t>
  </si>
  <si>
    <t>Čištění vozovek metením strojně podkladu nebo krytu betonového nebo živičného</t>
  </si>
  <si>
    <t>-1350160187</t>
  </si>
  <si>
    <t>25</t>
  </si>
  <si>
    <t>938909611</t>
  </si>
  <si>
    <t>Odstranění nánosu na krajnicích tl do 100 mm</t>
  </si>
  <si>
    <t>-401177710</t>
  </si>
  <si>
    <t>26</t>
  </si>
  <si>
    <t>919735111</t>
  </si>
  <si>
    <t>Řezání stávajícího živičného krytu hl do 50 mm</t>
  </si>
  <si>
    <t>-1433444175</t>
  </si>
  <si>
    <t>3466</t>
  </si>
  <si>
    <t>27</t>
  </si>
  <si>
    <t>997221561</t>
  </si>
  <si>
    <t>Vodorovná doprava suti z kusových materiálů do 1 km</t>
  </si>
  <si>
    <t>2129992490</t>
  </si>
  <si>
    <t>6557,576</t>
  </si>
  <si>
    <t>655,128</t>
  </si>
  <si>
    <t>424,62</t>
  </si>
  <si>
    <t>28</t>
  </si>
  <si>
    <t>997221569</t>
  </si>
  <si>
    <t>Příplatek ZKD 1 km u vodorovné dopravy suti z kusových materiálů</t>
  </si>
  <si>
    <t>-1403110576</t>
  </si>
  <si>
    <t>"recyklát ke zpevnění krajnic manipulace  1 km"-727,92</t>
  </si>
  <si>
    <t>6909,404*14</t>
  </si>
  <si>
    <t>29</t>
  </si>
  <si>
    <t>202110104</t>
  </si>
  <si>
    <t>Poplatek za skládku živice</t>
  </si>
  <si>
    <t>705336274</t>
  </si>
  <si>
    <t>6909,404-424,62</t>
  </si>
  <si>
    <t>30</t>
  </si>
  <si>
    <t>202110105</t>
  </si>
  <si>
    <t>1516219219</t>
  </si>
  <si>
    <t>31</t>
  </si>
  <si>
    <t>998225111</t>
  </si>
  <si>
    <t>Přesun hmot pro pozemní komunikace s krytem z kamene, monolitickým betonovým nebo živičným</t>
  </si>
  <si>
    <t>-1839077982</t>
  </si>
  <si>
    <t>746,396-727,92</t>
  </si>
  <si>
    <t>32</t>
  </si>
  <si>
    <t>998229111</t>
  </si>
  <si>
    <t>Přesun hmot ruční pro pozemní komunikace s krytem z kameniva, betonu,živice na vzdálenost do 50 m</t>
  </si>
  <si>
    <t>904847807</t>
  </si>
  <si>
    <t xml:space="preserve">- zpevnění krajnic </t>
  </si>
  <si>
    <t>727,92</t>
  </si>
  <si>
    <t>SO90 - Ostatní rozpočtové náklady</t>
  </si>
  <si>
    <t>900600002</t>
  </si>
  <si>
    <t>Poplatky a náklady na zařízení staveniště</t>
  </si>
  <si>
    <t>-69824915</t>
  </si>
  <si>
    <t>900600004</t>
  </si>
  <si>
    <t>Zřízení a údržba dopr. značení po dobu výstavby, vrácení do pův. stavu</t>
  </si>
  <si>
    <t>1686983381</t>
  </si>
  <si>
    <t>Přechodná úprava dopravního značení a objízdných tras, včetně údržby a úprav</t>
  </si>
  <si>
    <t>během stavebních prací v souladu s TP66 - II.vydání "Zásady pro označování</t>
  </si>
  <si>
    <t>pracovních míst na PK" a s platnými předpisy pro navrhování DZ na PK, vč.</t>
  </si>
  <si>
    <t>vyhlášky č. 294/2015 Sb.</t>
  </si>
  <si>
    <t>Stávající svislé dopravní značky se pro potřeby PDZ zachovají a dle potřeby</t>
  </si>
  <si>
    <t>zakryjí, upraví nebo doplní. Přechodné SDZ (značky, směrovací desky, závory,</t>
  </si>
  <si>
    <t xml:space="preserve">semaforová souprava, světla) se umístí na nosičích a podkladních deskách </t>
  </si>
  <si>
    <t>včetně nutných přesunů</t>
  </si>
  <si>
    <t xml:space="preserve"> dle jednotlivých fází (etap) výstavby, dodávky, montáže,</t>
  </si>
  <si>
    <t>demontáže, včetně všech potřebných povolení k uzavírce.</t>
  </si>
  <si>
    <t>Včetně projednání s dotčenými orgány.</t>
  </si>
  <si>
    <t>Vše v režii zhotovitele.</t>
  </si>
  <si>
    <t>900600016</t>
  </si>
  <si>
    <t>Zpracování dokumentace skutečného provedení stavby</t>
  </si>
  <si>
    <t>179343955</t>
  </si>
  <si>
    <t>včetně</t>
  </si>
  <si>
    <t xml:space="preserve">- fotodokumentaci zadavatelem požadovaného děje a konstrukcí </t>
  </si>
  <si>
    <t>v požadovaných časových intervalech</t>
  </si>
  <si>
    <t>- zadavatelem specifikované výstupy (fotografie v papírovém a digitálním</t>
  </si>
  <si>
    <t xml:space="preserve"> formátu) v požadovaném počtu</t>
  </si>
  <si>
    <t>900600020</t>
  </si>
  <si>
    <t>Zaměření rozsahu zásahu do komunikace v programu EZA</t>
  </si>
  <si>
    <t>-1635434286</t>
  </si>
  <si>
    <t>Poplatek za skládku zeminy,  kameniva, suti s příměsí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</si>
</sst>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workbookViewId="0">
      <selection activeCell="AN8" sqref="AN8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" customHeight="1">
      <c r="AR2" s="194" t="s">
        <v>5</v>
      </c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S2" s="17" t="s">
        <v>6</v>
      </c>
      <c r="BT2" s="17" t="s">
        <v>7</v>
      </c>
    </row>
    <row r="3" spans="1:74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s="1" customFormat="1" ht="12" customHeight="1">
      <c r="B5" s="20"/>
      <c r="D5" s="24" t="s">
        <v>13</v>
      </c>
      <c r="K5" s="225" t="s">
        <v>14</v>
      </c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R5" s="20"/>
      <c r="BE5" s="222" t="s">
        <v>15</v>
      </c>
      <c r="BS5" s="17" t="s">
        <v>6</v>
      </c>
    </row>
    <row r="6" spans="1:74" s="1" customFormat="1" ht="36.9" customHeight="1">
      <c r="B6" s="20"/>
      <c r="D6" s="26" t="s">
        <v>16</v>
      </c>
      <c r="K6" s="226" t="s">
        <v>17</v>
      </c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R6" s="20"/>
      <c r="BE6" s="223"/>
      <c r="BS6" s="17" t="s">
        <v>6</v>
      </c>
    </row>
    <row r="7" spans="1:74" s="1" customFormat="1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23"/>
      <c r="BS7" s="17" t="s">
        <v>6</v>
      </c>
    </row>
    <row r="8" spans="1:74" s="1" customFormat="1" ht="12" customHeight="1">
      <c r="B8" s="20"/>
      <c r="D8" s="27" t="s">
        <v>20</v>
      </c>
      <c r="K8" s="25" t="s">
        <v>21</v>
      </c>
      <c r="AK8" s="27" t="s">
        <v>22</v>
      </c>
      <c r="AN8" s="28"/>
      <c r="AR8" s="20"/>
      <c r="BE8" s="223"/>
      <c r="BS8" s="17" t="s">
        <v>6</v>
      </c>
    </row>
    <row r="9" spans="1:74" s="1" customFormat="1" ht="14.4" customHeight="1">
      <c r="B9" s="20"/>
      <c r="AR9" s="20"/>
      <c r="BE9" s="223"/>
      <c r="BS9" s="17" t="s">
        <v>6</v>
      </c>
    </row>
    <row r="10" spans="1:74" s="1" customFormat="1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23"/>
      <c r="BS10" s="17" t="s">
        <v>6</v>
      </c>
    </row>
    <row r="11" spans="1:74" s="1" customFormat="1" ht="18.45" customHeight="1">
      <c r="B11" s="20"/>
      <c r="E11" s="25" t="s">
        <v>21</v>
      </c>
      <c r="AK11" s="27" t="s">
        <v>25</v>
      </c>
      <c r="AN11" s="25" t="s">
        <v>1</v>
      </c>
      <c r="AR11" s="20"/>
      <c r="BE11" s="223"/>
      <c r="BS11" s="17" t="s">
        <v>6</v>
      </c>
    </row>
    <row r="12" spans="1:74" s="1" customFormat="1" ht="6.9" customHeight="1">
      <c r="B12" s="20"/>
      <c r="AR12" s="20"/>
      <c r="BE12" s="223"/>
      <c r="BS12" s="17" t="s">
        <v>6</v>
      </c>
    </row>
    <row r="13" spans="1:74" s="1" customFormat="1" ht="12" customHeight="1">
      <c r="B13" s="20"/>
      <c r="D13" s="27" t="s">
        <v>26</v>
      </c>
      <c r="AK13" s="27" t="s">
        <v>24</v>
      </c>
      <c r="AN13" s="29" t="s">
        <v>27</v>
      </c>
      <c r="AR13" s="20"/>
      <c r="BE13" s="223"/>
      <c r="BS13" s="17" t="s">
        <v>6</v>
      </c>
    </row>
    <row r="14" spans="1:74" ht="13.2">
      <c r="B14" s="20"/>
      <c r="E14" s="227" t="s">
        <v>27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7" t="s">
        <v>25</v>
      </c>
      <c r="AN14" s="29" t="s">
        <v>27</v>
      </c>
      <c r="AR14" s="20"/>
      <c r="BE14" s="223"/>
      <c r="BS14" s="17" t="s">
        <v>6</v>
      </c>
    </row>
    <row r="15" spans="1:74" s="1" customFormat="1" ht="6.9" customHeight="1">
      <c r="B15" s="20"/>
      <c r="AR15" s="20"/>
      <c r="BE15" s="223"/>
      <c r="BS15" s="17" t="s">
        <v>3</v>
      </c>
    </row>
    <row r="16" spans="1:74" s="1" customFormat="1" ht="12" customHeight="1">
      <c r="B16" s="20"/>
      <c r="D16" s="27" t="s">
        <v>28</v>
      </c>
      <c r="AK16" s="27" t="s">
        <v>24</v>
      </c>
      <c r="AN16" s="25" t="s">
        <v>1</v>
      </c>
      <c r="AR16" s="20"/>
      <c r="BE16" s="223"/>
      <c r="BS16" s="17" t="s">
        <v>3</v>
      </c>
    </row>
    <row r="17" spans="1:71" s="1" customFormat="1" ht="18.45" customHeight="1">
      <c r="B17" s="20"/>
      <c r="E17" s="25" t="s">
        <v>21</v>
      </c>
      <c r="AK17" s="27" t="s">
        <v>25</v>
      </c>
      <c r="AN17" s="25" t="s">
        <v>1</v>
      </c>
      <c r="AR17" s="20"/>
      <c r="BE17" s="223"/>
      <c r="BS17" s="17" t="s">
        <v>29</v>
      </c>
    </row>
    <row r="18" spans="1:71" s="1" customFormat="1" ht="6.9" customHeight="1">
      <c r="B18" s="20"/>
      <c r="AR18" s="20"/>
      <c r="BE18" s="223"/>
      <c r="BS18" s="17" t="s">
        <v>30</v>
      </c>
    </row>
    <row r="19" spans="1:71" s="1" customFormat="1" ht="12" customHeight="1">
      <c r="B19" s="20"/>
      <c r="D19" s="27" t="s">
        <v>31</v>
      </c>
      <c r="AK19" s="27" t="s">
        <v>24</v>
      </c>
      <c r="AN19" s="25" t="s">
        <v>1</v>
      </c>
      <c r="AR19" s="20"/>
      <c r="BE19" s="223"/>
      <c r="BS19" s="17" t="s">
        <v>30</v>
      </c>
    </row>
    <row r="20" spans="1:71" s="1" customFormat="1" ht="18.45" customHeight="1">
      <c r="B20" s="20"/>
      <c r="E20" s="25" t="s">
        <v>21</v>
      </c>
      <c r="AK20" s="27" t="s">
        <v>25</v>
      </c>
      <c r="AN20" s="25" t="s">
        <v>1</v>
      </c>
      <c r="AR20" s="20"/>
      <c r="BE20" s="223"/>
      <c r="BS20" s="17" t="s">
        <v>29</v>
      </c>
    </row>
    <row r="21" spans="1:71" s="1" customFormat="1" ht="6.9" customHeight="1">
      <c r="B21" s="20"/>
      <c r="AR21" s="20"/>
      <c r="BE21" s="223"/>
    </row>
    <row r="22" spans="1:71" s="1" customFormat="1" ht="12" customHeight="1">
      <c r="B22" s="20"/>
      <c r="D22" s="27" t="s">
        <v>32</v>
      </c>
      <c r="AR22" s="20"/>
      <c r="BE22" s="223"/>
    </row>
    <row r="23" spans="1:71" s="1" customFormat="1" ht="16.5" customHeight="1">
      <c r="B23" s="20"/>
      <c r="E23" s="229" t="s">
        <v>1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R23" s="20"/>
      <c r="BE23" s="223"/>
    </row>
    <row r="24" spans="1:71" s="1" customFormat="1" ht="6.9" customHeight="1">
      <c r="B24" s="20"/>
      <c r="AR24" s="20"/>
      <c r="BE24" s="223"/>
    </row>
    <row r="25" spans="1:71" s="1" customFormat="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3"/>
    </row>
    <row r="26" spans="1:71" s="2" customFormat="1" ht="25.95" customHeight="1">
      <c r="A26" s="32"/>
      <c r="B26" s="33"/>
      <c r="C26" s="32"/>
      <c r="D26" s="34" t="s">
        <v>33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30">
        <f>ROUND(AG94,0)</f>
        <v>0</v>
      </c>
      <c r="AL26" s="231"/>
      <c r="AM26" s="231"/>
      <c r="AN26" s="231"/>
      <c r="AO26" s="231"/>
      <c r="AP26" s="32"/>
      <c r="AQ26" s="32"/>
      <c r="AR26" s="33"/>
      <c r="BE26" s="223"/>
    </row>
    <row r="27" spans="1:71" s="2" customFormat="1" ht="6.9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23"/>
    </row>
    <row r="28" spans="1:71" s="2" customFormat="1" ht="13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32" t="s">
        <v>34</v>
      </c>
      <c r="M28" s="232"/>
      <c r="N28" s="232"/>
      <c r="O28" s="232"/>
      <c r="P28" s="232"/>
      <c r="Q28" s="32"/>
      <c r="R28" s="32"/>
      <c r="S28" s="32"/>
      <c r="T28" s="32"/>
      <c r="U28" s="32"/>
      <c r="V28" s="32"/>
      <c r="W28" s="232" t="s">
        <v>35</v>
      </c>
      <c r="X28" s="232"/>
      <c r="Y28" s="232"/>
      <c r="Z28" s="232"/>
      <c r="AA28" s="232"/>
      <c r="AB28" s="232"/>
      <c r="AC28" s="232"/>
      <c r="AD28" s="232"/>
      <c r="AE28" s="232"/>
      <c r="AF28" s="32"/>
      <c r="AG28" s="32"/>
      <c r="AH28" s="32"/>
      <c r="AI28" s="32"/>
      <c r="AJ28" s="32"/>
      <c r="AK28" s="232" t="s">
        <v>36</v>
      </c>
      <c r="AL28" s="232"/>
      <c r="AM28" s="232"/>
      <c r="AN28" s="232"/>
      <c r="AO28" s="232"/>
      <c r="AP28" s="32"/>
      <c r="AQ28" s="32"/>
      <c r="AR28" s="33"/>
      <c r="BE28" s="223"/>
    </row>
    <row r="29" spans="1:71" s="3" customFormat="1" ht="14.4" customHeight="1">
      <c r="B29" s="37"/>
      <c r="D29" s="27" t="s">
        <v>37</v>
      </c>
      <c r="F29" s="27" t="s">
        <v>38</v>
      </c>
      <c r="L29" s="217">
        <v>0.21</v>
      </c>
      <c r="M29" s="216"/>
      <c r="N29" s="216"/>
      <c r="O29" s="216"/>
      <c r="P29" s="216"/>
      <c r="W29" s="215">
        <f>ROUND(AZ94, 0)</f>
        <v>0</v>
      </c>
      <c r="X29" s="216"/>
      <c r="Y29" s="216"/>
      <c r="Z29" s="216"/>
      <c r="AA29" s="216"/>
      <c r="AB29" s="216"/>
      <c r="AC29" s="216"/>
      <c r="AD29" s="216"/>
      <c r="AE29" s="216"/>
      <c r="AK29" s="215">
        <f>ROUND(AV94, 0)</f>
        <v>0</v>
      </c>
      <c r="AL29" s="216"/>
      <c r="AM29" s="216"/>
      <c r="AN29" s="216"/>
      <c r="AO29" s="216"/>
      <c r="AR29" s="37"/>
      <c r="BE29" s="224"/>
    </row>
    <row r="30" spans="1:71" s="3" customFormat="1" ht="14.4" customHeight="1">
      <c r="B30" s="37"/>
      <c r="F30" s="27" t="s">
        <v>39</v>
      </c>
      <c r="L30" s="217">
        <v>0.12</v>
      </c>
      <c r="M30" s="216"/>
      <c r="N30" s="216"/>
      <c r="O30" s="216"/>
      <c r="P30" s="216"/>
      <c r="W30" s="215">
        <f>ROUND(BA94, 0)</f>
        <v>0</v>
      </c>
      <c r="X30" s="216"/>
      <c r="Y30" s="216"/>
      <c r="Z30" s="216"/>
      <c r="AA30" s="216"/>
      <c r="AB30" s="216"/>
      <c r="AC30" s="216"/>
      <c r="AD30" s="216"/>
      <c r="AE30" s="216"/>
      <c r="AK30" s="215">
        <f>ROUND(AW94, 0)</f>
        <v>0</v>
      </c>
      <c r="AL30" s="216"/>
      <c r="AM30" s="216"/>
      <c r="AN30" s="216"/>
      <c r="AO30" s="216"/>
      <c r="AR30" s="37"/>
      <c r="BE30" s="224"/>
    </row>
    <row r="31" spans="1:71" s="3" customFormat="1" ht="14.4" hidden="1" customHeight="1">
      <c r="B31" s="37"/>
      <c r="F31" s="27" t="s">
        <v>40</v>
      </c>
      <c r="L31" s="217">
        <v>0.21</v>
      </c>
      <c r="M31" s="216"/>
      <c r="N31" s="216"/>
      <c r="O31" s="216"/>
      <c r="P31" s="216"/>
      <c r="W31" s="215">
        <f>ROUND(BB94, 0)</f>
        <v>0</v>
      </c>
      <c r="X31" s="216"/>
      <c r="Y31" s="216"/>
      <c r="Z31" s="216"/>
      <c r="AA31" s="216"/>
      <c r="AB31" s="216"/>
      <c r="AC31" s="216"/>
      <c r="AD31" s="216"/>
      <c r="AE31" s="216"/>
      <c r="AK31" s="215">
        <v>0</v>
      </c>
      <c r="AL31" s="216"/>
      <c r="AM31" s="216"/>
      <c r="AN31" s="216"/>
      <c r="AO31" s="216"/>
      <c r="AR31" s="37"/>
      <c r="BE31" s="224"/>
    </row>
    <row r="32" spans="1:71" s="3" customFormat="1" ht="14.4" hidden="1" customHeight="1">
      <c r="B32" s="37"/>
      <c r="F32" s="27" t="s">
        <v>41</v>
      </c>
      <c r="L32" s="217">
        <v>0.12</v>
      </c>
      <c r="M32" s="216"/>
      <c r="N32" s="216"/>
      <c r="O32" s="216"/>
      <c r="P32" s="216"/>
      <c r="W32" s="215">
        <f>ROUND(BC94, 0)</f>
        <v>0</v>
      </c>
      <c r="X32" s="216"/>
      <c r="Y32" s="216"/>
      <c r="Z32" s="216"/>
      <c r="AA32" s="216"/>
      <c r="AB32" s="216"/>
      <c r="AC32" s="216"/>
      <c r="AD32" s="216"/>
      <c r="AE32" s="216"/>
      <c r="AK32" s="215">
        <v>0</v>
      </c>
      <c r="AL32" s="216"/>
      <c r="AM32" s="216"/>
      <c r="AN32" s="216"/>
      <c r="AO32" s="216"/>
      <c r="AR32" s="37"/>
      <c r="BE32" s="224"/>
    </row>
    <row r="33" spans="1:57" s="3" customFormat="1" ht="14.4" hidden="1" customHeight="1">
      <c r="B33" s="37"/>
      <c r="F33" s="27" t="s">
        <v>42</v>
      </c>
      <c r="L33" s="217">
        <v>0</v>
      </c>
      <c r="M33" s="216"/>
      <c r="N33" s="216"/>
      <c r="O33" s="216"/>
      <c r="P33" s="216"/>
      <c r="W33" s="215">
        <f>ROUND(BD94, 0)</f>
        <v>0</v>
      </c>
      <c r="X33" s="216"/>
      <c r="Y33" s="216"/>
      <c r="Z33" s="216"/>
      <c r="AA33" s="216"/>
      <c r="AB33" s="216"/>
      <c r="AC33" s="216"/>
      <c r="AD33" s="216"/>
      <c r="AE33" s="216"/>
      <c r="AK33" s="215">
        <v>0</v>
      </c>
      <c r="AL33" s="216"/>
      <c r="AM33" s="216"/>
      <c r="AN33" s="216"/>
      <c r="AO33" s="216"/>
      <c r="AR33" s="37"/>
      <c r="BE33" s="224"/>
    </row>
    <row r="34" spans="1:57" s="2" customFormat="1" ht="6.9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23"/>
    </row>
    <row r="35" spans="1:57" s="2" customFormat="1" ht="25.95" customHeight="1">
      <c r="A35" s="32"/>
      <c r="B35" s="33"/>
      <c r="C35" s="38"/>
      <c r="D35" s="39" t="s">
        <v>43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44</v>
      </c>
      <c r="U35" s="40"/>
      <c r="V35" s="40"/>
      <c r="W35" s="40"/>
      <c r="X35" s="218" t="s">
        <v>45</v>
      </c>
      <c r="Y35" s="219"/>
      <c r="Z35" s="219"/>
      <c r="AA35" s="219"/>
      <c r="AB35" s="219"/>
      <c r="AC35" s="40"/>
      <c r="AD35" s="40"/>
      <c r="AE35" s="40"/>
      <c r="AF35" s="40"/>
      <c r="AG35" s="40"/>
      <c r="AH35" s="40"/>
      <c r="AI35" s="40"/>
      <c r="AJ35" s="40"/>
      <c r="AK35" s="220">
        <f>SUM(AK26:AK33)</f>
        <v>0</v>
      </c>
      <c r="AL35" s="219"/>
      <c r="AM35" s="219"/>
      <c r="AN35" s="219"/>
      <c r="AO35" s="221"/>
      <c r="AP35" s="38"/>
      <c r="AQ35" s="38"/>
      <c r="AR35" s="33"/>
      <c r="BE35" s="32"/>
    </row>
    <row r="36" spans="1:57" s="2" customFormat="1" ht="6.9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" customHeight="1">
      <c r="B38" s="20"/>
      <c r="AR38" s="20"/>
    </row>
    <row r="39" spans="1:57" s="1" customFormat="1" ht="14.4" customHeight="1">
      <c r="B39" s="20"/>
      <c r="AR39" s="20"/>
    </row>
    <row r="40" spans="1:57" s="1" customFormat="1" ht="14.4" customHeight="1">
      <c r="B40" s="20"/>
      <c r="AR40" s="20"/>
    </row>
    <row r="41" spans="1:57" s="1" customFormat="1" ht="14.4" customHeight="1">
      <c r="B41" s="20"/>
      <c r="AR41" s="20"/>
    </row>
    <row r="42" spans="1:57" s="1" customFormat="1" ht="14.4" customHeight="1">
      <c r="B42" s="20"/>
      <c r="AR42" s="20"/>
    </row>
    <row r="43" spans="1:57" s="1" customFormat="1" ht="14.4" customHeight="1">
      <c r="B43" s="20"/>
      <c r="AR43" s="20"/>
    </row>
    <row r="44" spans="1:57" s="1" customFormat="1" ht="14.4" customHeight="1">
      <c r="B44" s="20"/>
      <c r="AR44" s="20"/>
    </row>
    <row r="45" spans="1:57" s="1" customFormat="1" ht="14.4" customHeight="1">
      <c r="B45" s="20"/>
      <c r="AR45" s="20"/>
    </row>
    <row r="46" spans="1:57" s="1" customFormat="1" ht="14.4" customHeight="1">
      <c r="B46" s="20"/>
      <c r="AR46" s="20"/>
    </row>
    <row r="47" spans="1:57" s="1" customFormat="1" ht="14.4" customHeight="1">
      <c r="B47" s="20"/>
      <c r="AR47" s="20"/>
    </row>
    <row r="48" spans="1:57" s="1" customFormat="1" ht="14.4" customHeight="1">
      <c r="B48" s="20"/>
      <c r="AR48" s="20"/>
    </row>
    <row r="49" spans="1:57" s="2" customFormat="1" ht="14.4" customHeight="1">
      <c r="B49" s="42"/>
      <c r="D49" s="43" t="s">
        <v>46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47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3.2">
      <c r="A60" s="32"/>
      <c r="B60" s="33"/>
      <c r="C60" s="32"/>
      <c r="D60" s="45" t="s">
        <v>48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49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48</v>
      </c>
      <c r="AI60" s="35"/>
      <c r="AJ60" s="35"/>
      <c r="AK60" s="35"/>
      <c r="AL60" s="35"/>
      <c r="AM60" s="45" t="s">
        <v>49</v>
      </c>
      <c r="AN60" s="35"/>
      <c r="AO60" s="35"/>
      <c r="AP60" s="32"/>
      <c r="AQ60" s="32"/>
      <c r="AR60" s="33"/>
      <c r="BE60" s="32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3.2">
      <c r="A64" s="32"/>
      <c r="B64" s="33"/>
      <c r="C64" s="32"/>
      <c r="D64" s="43" t="s">
        <v>50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51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3.2">
      <c r="A75" s="32"/>
      <c r="B75" s="33"/>
      <c r="C75" s="32"/>
      <c r="D75" s="45" t="s">
        <v>48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49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48</v>
      </c>
      <c r="AI75" s="35"/>
      <c r="AJ75" s="35"/>
      <c r="AK75" s="35"/>
      <c r="AL75" s="35"/>
      <c r="AM75" s="45" t="s">
        <v>49</v>
      </c>
      <c r="AN75" s="35"/>
      <c r="AO75" s="35"/>
      <c r="AP75" s="32"/>
      <c r="AQ75" s="32"/>
      <c r="AR75" s="33"/>
      <c r="BE75" s="32"/>
    </row>
    <row r="76" spans="1:57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" customHeight="1">
      <c r="A82" s="32"/>
      <c r="B82" s="33"/>
      <c r="C82" s="21" t="s">
        <v>52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7" t="s">
        <v>13</v>
      </c>
      <c r="L84" s="4" t="str">
        <f>K5</f>
        <v>202510</v>
      </c>
      <c r="AR84" s="51"/>
    </row>
    <row r="85" spans="1:91" s="5" customFormat="1" ht="36.9" customHeight="1">
      <c r="B85" s="52"/>
      <c r="C85" s="53" t="s">
        <v>16</v>
      </c>
      <c r="L85" s="206" t="str">
        <f>K6</f>
        <v>Brno, Fryčajova - rekonstrukce kanalizace a vodovodu, objízdné trasy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R85" s="52"/>
    </row>
    <row r="86" spans="1:91" s="2" customFormat="1" ht="6.9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20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 xml:space="preserve"> 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22</v>
      </c>
      <c r="AJ87" s="32"/>
      <c r="AK87" s="32"/>
      <c r="AL87" s="32"/>
      <c r="AM87" s="208" t="str">
        <f>IF(AN8= "","",AN8)</f>
        <v/>
      </c>
      <c r="AN87" s="208"/>
      <c r="AO87" s="32"/>
      <c r="AP87" s="32"/>
      <c r="AQ87" s="32"/>
      <c r="AR87" s="33"/>
      <c r="BE87" s="32"/>
    </row>
    <row r="88" spans="1:91" s="2" customFormat="1" ht="6.9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15" customHeight="1">
      <c r="A89" s="32"/>
      <c r="B89" s="33"/>
      <c r="C89" s="27" t="s">
        <v>23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 xml:space="preserve"> 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28</v>
      </c>
      <c r="AJ89" s="32"/>
      <c r="AK89" s="32"/>
      <c r="AL89" s="32"/>
      <c r="AM89" s="209" t="str">
        <f>IF(E17="","",E17)</f>
        <v xml:space="preserve"> </v>
      </c>
      <c r="AN89" s="210"/>
      <c r="AO89" s="210"/>
      <c r="AP89" s="210"/>
      <c r="AQ89" s="32"/>
      <c r="AR89" s="33"/>
      <c r="AS89" s="211" t="s">
        <v>53</v>
      </c>
      <c r="AT89" s="212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15" customHeight="1">
      <c r="A90" s="32"/>
      <c r="B90" s="33"/>
      <c r="C90" s="27" t="s">
        <v>26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31</v>
      </c>
      <c r="AJ90" s="32"/>
      <c r="AK90" s="32"/>
      <c r="AL90" s="32"/>
      <c r="AM90" s="209" t="str">
        <f>IF(E20="","",E20)</f>
        <v xml:space="preserve"> </v>
      </c>
      <c r="AN90" s="210"/>
      <c r="AO90" s="210"/>
      <c r="AP90" s="210"/>
      <c r="AQ90" s="32"/>
      <c r="AR90" s="33"/>
      <c r="AS90" s="213"/>
      <c r="AT90" s="214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8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13"/>
      <c r="AT91" s="214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201" t="s">
        <v>54</v>
      </c>
      <c r="D92" s="202"/>
      <c r="E92" s="202"/>
      <c r="F92" s="202"/>
      <c r="G92" s="202"/>
      <c r="H92" s="60"/>
      <c r="I92" s="203" t="s">
        <v>55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4" t="s">
        <v>56</v>
      </c>
      <c r="AH92" s="202"/>
      <c r="AI92" s="202"/>
      <c r="AJ92" s="202"/>
      <c r="AK92" s="202"/>
      <c r="AL92" s="202"/>
      <c r="AM92" s="202"/>
      <c r="AN92" s="203" t="s">
        <v>57</v>
      </c>
      <c r="AO92" s="202"/>
      <c r="AP92" s="205"/>
      <c r="AQ92" s="61" t="s">
        <v>58</v>
      </c>
      <c r="AR92" s="33"/>
      <c r="AS92" s="62" t="s">
        <v>59</v>
      </c>
      <c r="AT92" s="63" t="s">
        <v>60</v>
      </c>
      <c r="AU92" s="63" t="s">
        <v>61</v>
      </c>
      <c r="AV92" s="63" t="s">
        <v>62</v>
      </c>
      <c r="AW92" s="63" t="s">
        <v>63</v>
      </c>
      <c r="AX92" s="63" t="s">
        <v>64</v>
      </c>
      <c r="AY92" s="63" t="s">
        <v>65</v>
      </c>
      <c r="AZ92" s="63" t="s">
        <v>66</v>
      </c>
      <c r="BA92" s="63" t="s">
        <v>67</v>
      </c>
      <c r="BB92" s="63" t="s">
        <v>68</v>
      </c>
      <c r="BC92" s="63" t="s">
        <v>69</v>
      </c>
      <c r="BD92" s="64" t="s">
        <v>70</v>
      </c>
      <c r="BE92" s="32"/>
    </row>
    <row r="93" spans="1:91" s="2" customFormat="1" ht="10.8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" customHeight="1">
      <c r="B94" s="68"/>
      <c r="C94" s="69" t="s">
        <v>71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199">
        <f>ROUND(SUM(AG95:AG96),0)</f>
        <v>0</v>
      </c>
      <c r="AH94" s="199"/>
      <c r="AI94" s="199"/>
      <c r="AJ94" s="199"/>
      <c r="AK94" s="199"/>
      <c r="AL94" s="199"/>
      <c r="AM94" s="199"/>
      <c r="AN94" s="200">
        <f>SUM(AG94,AT94)</f>
        <v>0</v>
      </c>
      <c r="AO94" s="200"/>
      <c r="AP94" s="200"/>
      <c r="AQ94" s="72" t="s">
        <v>1</v>
      </c>
      <c r="AR94" s="68"/>
      <c r="AS94" s="73">
        <f>ROUND(SUM(AS95:AS96),0)</f>
        <v>0</v>
      </c>
      <c r="AT94" s="74">
        <f>ROUND(SUM(AV94:AW94),0)</f>
        <v>0</v>
      </c>
      <c r="AU94" s="75">
        <f>ROUND(SUM(AU95:AU96),5)</f>
        <v>0</v>
      </c>
      <c r="AV94" s="74">
        <f>ROUND(AZ94*L29,0)</f>
        <v>0</v>
      </c>
      <c r="AW94" s="74">
        <f>ROUND(BA94*L30,0)</f>
        <v>0</v>
      </c>
      <c r="AX94" s="74">
        <f>ROUND(BB94*L29,0)</f>
        <v>0</v>
      </c>
      <c r="AY94" s="74">
        <f>ROUND(BC94*L30,0)</f>
        <v>0</v>
      </c>
      <c r="AZ94" s="74">
        <f>ROUND(SUM(AZ95:AZ96),0)</f>
        <v>0</v>
      </c>
      <c r="BA94" s="74">
        <f>ROUND(SUM(BA95:BA96),0)</f>
        <v>0</v>
      </c>
      <c r="BB94" s="74">
        <f>ROUND(SUM(BB95:BB96),0)</f>
        <v>0</v>
      </c>
      <c r="BC94" s="74">
        <f>ROUND(SUM(BC95:BC96),0)</f>
        <v>0</v>
      </c>
      <c r="BD94" s="76">
        <f>ROUND(SUM(BD95:BD96),0)</f>
        <v>0</v>
      </c>
      <c r="BS94" s="77" t="s">
        <v>72</v>
      </c>
      <c r="BT94" s="77" t="s">
        <v>73</v>
      </c>
      <c r="BU94" s="78" t="s">
        <v>74</v>
      </c>
      <c r="BV94" s="77" t="s">
        <v>75</v>
      </c>
      <c r="BW94" s="77" t="s">
        <v>4</v>
      </c>
      <c r="BX94" s="77" t="s">
        <v>76</v>
      </c>
      <c r="CL94" s="77" t="s">
        <v>1</v>
      </c>
    </row>
    <row r="95" spans="1:91" s="7" customFormat="1" ht="16.5" customHeight="1">
      <c r="A95" s="79" t="s">
        <v>77</v>
      </c>
      <c r="B95" s="80"/>
      <c r="C95" s="81"/>
      <c r="D95" s="198" t="s">
        <v>78</v>
      </c>
      <c r="E95" s="198"/>
      <c r="F95" s="198"/>
      <c r="G95" s="198"/>
      <c r="H95" s="198"/>
      <c r="I95" s="82"/>
      <c r="J95" s="198" t="s">
        <v>79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6">
        <f>'SO01 - Stavební objekt'!J30</f>
        <v>0</v>
      </c>
      <c r="AH95" s="197"/>
      <c r="AI95" s="197"/>
      <c r="AJ95" s="197"/>
      <c r="AK95" s="197"/>
      <c r="AL95" s="197"/>
      <c r="AM95" s="197"/>
      <c r="AN95" s="196">
        <f>SUM(AG95,AT95)</f>
        <v>0</v>
      </c>
      <c r="AO95" s="197"/>
      <c r="AP95" s="197"/>
      <c r="AQ95" s="83" t="s">
        <v>80</v>
      </c>
      <c r="AR95" s="80"/>
      <c r="AS95" s="84">
        <v>0</v>
      </c>
      <c r="AT95" s="85">
        <f>ROUND(SUM(AV95:AW95),0)</f>
        <v>0</v>
      </c>
      <c r="AU95" s="86">
        <f>'SO01 - Stavební objekt'!P120</f>
        <v>0</v>
      </c>
      <c r="AV95" s="85">
        <f>'SO01 - Stavební objekt'!J33</f>
        <v>0</v>
      </c>
      <c r="AW95" s="85">
        <f>'SO01 - Stavební objekt'!J34</f>
        <v>0</v>
      </c>
      <c r="AX95" s="85">
        <f>'SO01 - Stavební objekt'!J35</f>
        <v>0</v>
      </c>
      <c r="AY95" s="85">
        <f>'SO01 - Stavební objekt'!J36</f>
        <v>0</v>
      </c>
      <c r="AZ95" s="85">
        <f>'SO01 - Stavební objekt'!F33</f>
        <v>0</v>
      </c>
      <c r="BA95" s="85">
        <f>'SO01 - Stavební objekt'!F34</f>
        <v>0</v>
      </c>
      <c r="BB95" s="85">
        <f>'SO01 - Stavební objekt'!F35</f>
        <v>0</v>
      </c>
      <c r="BC95" s="85">
        <f>'SO01 - Stavební objekt'!F36</f>
        <v>0</v>
      </c>
      <c r="BD95" s="87">
        <f>'SO01 - Stavební objekt'!F37</f>
        <v>0</v>
      </c>
      <c r="BT95" s="88" t="s">
        <v>30</v>
      </c>
      <c r="BV95" s="88" t="s">
        <v>75</v>
      </c>
      <c r="BW95" s="88" t="s">
        <v>81</v>
      </c>
      <c r="BX95" s="88" t="s">
        <v>4</v>
      </c>
      <c r="CL95" s="88" t="s">
        <v>1</v>
      </c>
      <c r="CM95" s="88" t="s">
        <v>82</v>
      </c>
    </row>
    <row r="96" spans="1:91" s="7" customFormat="1" ht="16.5" customHeight="1">
      <c r="A96" s="79" t="s">
        <v>77</v>
      </c>
      <c r="B96" s="80"/>
      <c r="C96" s="81"/>
      <c r="D96" s="198" t="s">
        <v>83</v>
      </c>
      <c r="E96" s="198"/>
      <c r="F96" s="198"/>
      <c r="G96" s="198"/>
      <c r="H96" s="198"/>
      <c r="I96" s="82"/>
      <c r="J96" s="198" t="s">
        <v>84</v>
      </c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6">
        <f>'SO90 - Ostatní rozpočtové...'!J30</f>
        <v>0</v>
      </c>
      <c r="AH96" s="197"/>
      <c r="AI96" s="197"/>
      <c r="AJ96" s="197"/>
      <c r="AK96" s="197"/>
      <c r="AL96" s="197"/>
      <c r="AM96" s="197"/>
      <c r="AN96" s="196">
        <f>SUM(AG96,AT96)</f>
        <v>0</v>
      </c>
      <c r="AO96" s="197"/>
      <c r="AP96" s="197"/>
      <c r="AQ96" s="83" t="s">
        <v>80</v>
      </c>
      <c r="AR96" s="80"/>
      <c r="AS96" s="89">
        <v>0</v>
      </c>
      <c r="AT96" s="90">
        <f>ROUND(SUM(AV96:AW96),0)</f>
        <v>0</v>
      </c>
      <c r="AU96" s="91">
        <f>'SO90 - Ostatní rozpočtové...'!P118</f>
        <v>0</v>
      </c>
      <c r="AV96" s="90">
        <f>'SO90 - Ostatní rozpočtové...'!J33</f>
        <v>0</v>
      </c>
      <c r="AW96" s="90">
        <f>'SO90 - Ostatní rozpočtové...'!J34</f>
        <v>0</v>
      </c>
      <c r="AX96" s="90">
        <f>'SO90 - Ostatní rozpočtové...'!J35</f>
        <v>0</v>
      </c>
      <c r="AY96" s="90">
        <f>'SO90 - Ostatní rozpočtové...'!J36</f>
        <v>0</v>
      </c>
      <c r="AZ96" s="90">
        <f>'SO90 - Ostatní rozpočtové...'!F33</f>
        <v>0</v>
      </c>
      <c r="BA96" s="90">
        <f>'SO90 - Ostatní rozpočtové...'!F34</f>
        <v>0</v>
      </c>
      <c r="BB96" s="90">
        <f>'SO90 - Ostatní rozpočtové...'!F35</f>
        <v>0</v>
      </c>
      <c r="BC96" s="90">
        <f>'SO90 - Ostatní rozpočtové...'!F36</f>
        <v>0</v>
      </c>
      <c r="BD96" s="92">
        <f>'SO90 - Ostatní rozpočtové...'!F37</f>
        <v>0</v>
      </c>
      <c r="BT96" s="88" t="s">
        <v>30</v>
      </c>
      <c r="BV96" s="88" t="s">
        <v>75</v>
      </c>
      <c r="BW96" s="88" t="s">
        <v>85</v>
      </c>
      <c r="BX96" s="88" t="s">
        <v>4</v>
      </c>
      <c r="CL96" s="88" t="s">
        <v>1</v>
      </c>
      <c r="CM96" s="88" t="s">
        <v>82</v>
      </c>
    </row>
    <row r="97" spans="1:57" s="2" customFormat="1" ht="30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3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s="2" customFormat="1" ht="6.9" customHeight="1">
      <c r="A98" s="32"/>
      <c r="B98" s="47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33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</sheetData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SO01 - Stavební objekt'!C2" display="/"/>
    <hyperlink ref="A96" location="'SO90 - Ostatní rozpočtové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9"/>
  <sheetViews>
    <sheetView showGridLines="0" workbookViewId="0">
      <selection activeCell="I123" sqref="I123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7" t="s">
        <v>81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1:46" s="1" customFormat="1" ht="24.9" customHeight="1">
      <c r="B4" s="20"/>
      <c r="D4" s="21" t="s">
        <v>86</v>
      </c>
      <c r="L4" s="20"/>
      <c r="M4" s="93" t="s">
        <v>10</v>
      </c>
      <c r="AT4" s="17" t="s">
        <v>3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34" t="str">
        <f>'Rekapitulace stavby'!K6</f>
        <v>Brno, Fryčajova - rekonstrukce kanalizace a vodovodu, objízdné trasy</v>
      </c>
      <c r="F7" s="235"/>
      <c r="G7" s="235"/>
      <c r="H7" s="235"/>
      <c r="L7" s="20"/>
    </row>
    <row r="8" spans="1:46" s="2" customFormat="1" ht="12" customHeight="1">
      <c r="A8" s="32"/>
      <c r="B8" s="33"/>
      <c r="C8" s="32"/>
      <c r="D8" s="27" t="s">
        <v>87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06" t="s">
        <v>88</v>
      </c>
      <c r="F9" s="233"/>
      <c r="G9" s="233"/>
      <c r="H9" s="233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8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27" t="s">
        <v>24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27" t="s">
        <v>25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27" t="s">
        <v>24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36" t="str">
        <f>'Rekapitulace stavby'!E14</f>
        <v>Vyplň údaj</v>
      </c>
      <c r="F18" s="225"/>
      <c r="G18" s="225"/>
      <c r="H18" s="225"/>
      <c r="I18" s="27" t="s">
        <v>25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27" t="s">
        <v>24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27" t="s">
        <v>25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24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25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4"/>
      <c r="B27" s="95"/>
      <c r="C27" s="94"/>
      <c r="D27" s="94"/>
      <c r="E27" s="229" t="s">
        <v>1</v>
      </c>
      <c r="F27" s="229"/>
      <c r="G27" s="229"/>
      <c r="H27" s="22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7" t="s">
        <v>33</v>
      </c>
      <c r="E30" s="32"/>
      <c r="F30" s="32"/>
      <c r="G30" s="32"/>
      <c r="H30" s="32"/>
      <c r="I30" s="32"/>
      <c r="J30" s="71">
        <f>ROUND(J120, 0)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3"/>
      <c r="C32" s="32"/>
      <c r="D32" s="32"/>
      <c r="E32" s="32"/>
      <c r="F32" s="36" t="s">
        <v>35</v>
      </c>
      <c r="G32" s="32"/>
      <c r="H32" s="32"/>
      <c r="I32" s="36" t="s">
        <v>34</v>
      </c>
      <c r="J32" s="36" t="s">
        <v>36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>
      <c r="A33" s="32"/>
      <c r="B33" s="33"/>
      <c r="C33" s="32"/>
      <c r="D33" s="98" t="s">
        <v>37</v>
      </c>
      <c r="E33" s="27" t="s">
        <v>38</v>
      </c>
      <c r="F33" s="99">
        <f>ROUND((SUM(BE120:BE208)),  0)</f>
        <v>0</v>
      </c>
      <c r="G33" s="32"/>
      <c r="H33" s="32"/>
      <c r="I33" s="100">
        <v>0.21</v>
      </c>
      <c r="J33" s="99">
        <f>ROUND(((SUM(BE120:BE208))*I33),  0)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3"/>
      <c r="C34" s="32"/>
      <c r="D34" s="32"/>
      <c r="E34" s="27" t="s">
        <v>39</v>
      </c>
      <c r="F34" s="99">
        <f>ROUND((SUM(BF120:BF208)),  0)</f>
        <v>0</v>
      </c>
      <c r="G34" s="32"/>
      <c r="H34" s="32"/>
      <c r="I34" s="100">
        <v>0.12</v>
      </c>
      <c r="J34" s="99">
        <f>ROUND(((SUM(BF120:BF208))*I34),  0)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3"/>
      <c r="C35" s="32"/>
      <c r="D35" s="32"/>
      <c r="E35" s="27" t="s">
        <v>40</v>
      </c>
      <c r="F35" s="99">
        <f>ROUND((SUM(BG120:BG208)),  0)</f>
        <v>0</v>
      </c>
      <c r="G35" s="32"/>
      <c r="H35" s="32"/>
      <c r="I35" s="100">
        <v>0.21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>
      <c r="A36" s="32"/>
      <c r="B36" s="33"/>
      <c r="C36" s="32"/>
      <c r="D36" s="32"/>
      <c r="E36" s="27" t="s">
        <v>41</v>
      </c>
      <c r="F36" s="99">
        <f>ROUND((SUM(BH120:BH208)),  0)</f>
        <v>0</v>
      </c>
      <c r="G36" s="32"/>
      <c r="H36" s="32"/>
      <c r="I36" s="100">
        <v>0.12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3"/>
      <c r="C37" s="32"/>
      <c r="D37" s="32"/>
      <c r="E37" s="27" t="s">
        <v>42</v>
      </c>
      <c r="F37" s="99">
        <f>ROUND((SUM(BI120:BI208)),  0)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1"/>
      <c r="D39" s="102" t="s">
        <v>43</v>
      </c>
      <c r="E39" s="60"/>
      <c r="F39" s="60"/>
      <c r="G39" s="103" t="s">
        <v>44</v>
      </c>
      <c r="H39" s="104" t="s">
        <v>45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3.2">
      <c r="A61" s="32"/>
      <c r="B61" s="33"/>
      <c r="C61" s="32"/>
      <c r="D61" s="45" t="s">
        <v>48</v>
      </c>
      <c r="E61" s="35"/>
      <c r="F61" s="107" t="s">
        <v>49</v>
      </c>
      <c r="G61" s="45" t="s">
        <v>48</v>
      </c>
      <c r="H61" s="35"/>
      <c r="I61" s="35"/>
      <c r="J61" s="108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3.2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3.2">
      <c r="A76" s="32"/>
      <c r="B76" s="33"/>
      <c r="C76" s="32"/>
      <c r="D76" s="45" t="s">
        <v>48</v>
      </c>
      <c r="E76" s="35"/>
      <c r="F76" s="107" t="s">
        <v>49</v>
      </c>
      <c r="G76" s="45" t="s">
        <v>48</v>
      </c>
      <c r="H76" s="35"/>
      <c r="I76" s="35"/>
      <c r="J76" s="108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>
      <c r="A82" s="32"/>
      <c r="B82" s="33"/>
      <c r="C82" s="21" t="s">
        <v>89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34" t="str">
        <f>E7</f>
        <v>Brno, Fryčajova - rekonstrukce kanalizace a vodovodu, objízdné trasy</v>
      </c>
      <c r="F85" s="235"/>
      <c r="G85" s="235"/>
      <c r="H85" s="235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87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06" t="str">
        <f>E9</f>
        <v>SO01 - Stavební objekt</v>
      </c>
      <c r="F87" s="233"/>
      <c r="G87" s="233"/>
      <c r="H87" s="233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27" t="s">
        <v>22</v>
      </c>
      <c r="J89" s="55" t="str">
        <f>IF(J12="","",J12)</f>
        <v/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15" customHeight="1">
      <c r="A91" s="32"/>
      <c r="B91" s="33"/>
      <c r="C91" s="27" t="s">
        <v>23</v>
      </c>
      <c r="D91" s="32"/>
      <c r="E91" s="32"/>
      <c r="F91" s="25" t="str">
        <f>E15</f>
        <v xml:space="preserve"> </v>
      </c>
      <c r="G91" s="32"/>
      <c r="H91" s="32"/>
      <c r="I91" s="27" t="s">
        <v>28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15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09" t="s">
        <v>90</v>
      </c>
      <c r="D94" s="101"/>
      <c r="E94" s="101"/>
      <c r="F94" s="101"/>
      <c r="G94" s="101"/>
      <c r="H94" s="101"/>
      <c r="I94" s="101"/>
      <c r="J94" s="110" t="s">
        <v>91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8" customHeight="1">
      <c r="A96" s="32"/>
      <c r="B96" s="33"/>
      <c r="C96" s="111" t="s">
        <v>92</v>
      </c>
      <c r="D96" s="32"/>
      <c r="E96" s="32"/>
      <c r="F96" s="32"/>
      <c r="G96" s="32"/>
      <c r="H96" s="32"/>
      <c r="I96" s="32"/>
      <c r="J96" s="71">
        <f>J120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93</v>
      </c>
    </row>
    <row r="97" spans="1:31" s="9" customFormat="1" ht="24.9" customHeight="1">
      <c r="B97" s="112"/>
      <c r="D97" s="113" t="s">
        <v>94</v>
      </c>
      <c r="E97" s="114"/>
      <c r="F97" s="114"/>
      <c r="G97" s="114"/>
      <c r="H97" s="114"/>
      <c r="I97" s="114"/>
      <c r="J97" s="115">
        <f>J121</f>
        <v>0</v>
      </c>
      <c r="L97" s="112"/>
    </row>
    <row r="98" spans="1:31" s="10" customFormat="1" ht="19.95" customHeight="1">
      <c r="B98" s="116"/>
      <c r="D98" s="117" t="s">
        <v>95</v>
      </c>
      <c r="E98" s="118"/>
      <c r="F98" s="118"/>
      <c r="G98" s="118"/>
      <c r="H98" s="118"/>
      <c r="I98" s="118"/>
      <c r="J98" s="119">
        <f>J122</f>
        <v>0</v>
      </c>
      <c r="L98" s="116"/>
    </row>
    <row r="99" spans="1:31" s="10" customFormat="1" ht="19.95" customHeight="1">
      <c r="B99" s="116"/>
      <c r="D99" s="117" t="s">
        <v>96</v>
      </c>
      <c r="E99" s="118"/>
      <c r="F99" s="118"/>
      <c r="G99" s="118"/>
      <c r="H99" s="118"/>
      <c r="I99" s="118"/>
      <c r="J99" s="119">
        <f>J127</f>
        <v>0</v>
      </c>
      <c r="L99" s="116"/>
    </row>
    <row r="100" spans="1:31" s="10" customFormat="1" ht="19.95" customHeight="1">
      <c r="B100" s="116"/>
      <c r="D100" s="117" t="s">
        <v>97</v>
      </c>
      <c r="E100" s="118"/>
      <c r="F100" s="118"/>
      <c r="G100" s="118"/>
      <c r="H100" s="118"/>
      <c r="I100" s="118"/>
      <c r="J100" s="119">
        <f>J144</f>
        <v>0</v>
      </c>
      <c r="L100" s="116"/>
    </row>
    <row r="101" spans="1:31" s="2" customFormat="1" ht="21.75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s="2" customFormat="1" ht="6.9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31" s="2" customFormat="1" ht="6.9" customHeight="1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24.9" customHeight="1">
      <c r="A107" s="32"/>
      <c r="B107" s="33"/>
      <c r="C107" s="21" t="s">
        <v>98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>
      <c r="A109" s="32"/>
      <c r="B109" s="33"/>
      <c r="C109" s="27" t="s">
        <v>16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>
      <c r="A110" s="32"/>
      <c r="B110" s="33"/>
      <c r="C110" s="32"/>
      <c r="D110" s="32"/>
      <c r="E110" s="234" t="str">
        <f>E7</f>
        <v>Brno, Fryčajova - rekonstrukce kanalizace a vodovodu, objízdné trasy</v>
      </c>
      <c r="F110" s="235"/>
      <c r="G110" s="235"/>
      <c r="H110" s="235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87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2"/>
      <c r="D112" s="32"/>
      <c r="E112" s="206" t="str">
        <f>E9</f>
        <v>SO01 - Stavební objekt</v>
      </c>
      <c r="F112" s="233"/>
      <c r="G112" s="233"/>
      <c r="H112" s="233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20</v>
      </c>
      <c r="D114" s="32"/>
      <c r="E114" s="32"/>
      <c r="F114" s="25" t="str">
        <f>F12</f>
        <v xml:space="preserve"> </v>
      </c>
      <c r="G114" s="32"/>
      <c r="H114" s="32"/>
      <c r="I114" s="27" t="s">
        <v>22</v>
      </c>
      <c r="J114" s="55" t="str">
        <f>IF(J12="","",J12)</f>
        <v/>
      </c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5.15" customHeight="1">
      <c r="A116" s="32"/>
      <c r="B116" s="33"/>
      <c r="C116" s="27" t="s">
        <v>23</v>
      </c>
      <c r="D116" s="32"/>
      <c r="E116" s="32"/>
      <c r="F116" s="25" t="str">
        <f>E15</f>
        <v xml:space="preserve"> </v>
      </c>
      <c r="G116" s="32"/>
      <c r="H116" s="32"/>
      <c r="I116" s="27" t="s">
        <v>28</v>
      </c>
      <c r="J116" s="30" t="str">
        <f>E21</f>
        <v xml:space="preserve"> 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5.15" customHeight="1">
      <c r="A117" s="32"/>
      <c r="B117" s="33"/>
      <c r="C117" s="27" t="s">
        <v>26</v>
      </c>
      <c r="D117" s="32"/>
      <c r="E117" s="32"/>
      <c r="F117" s="25" t="str">
        <f>IF(E18="","",E18)</f>
        <v>Vyplň údaj</v>
      </c>
      <c r="G117" s="32"/>
      <c r="H117" s="32"/>
      <c r="I117" s="27" t="s">
        <v>31</v>
      </c>
      <c r="J117" s="30" t="str">
        <f>E24</f>
        <v xml:space="preserve"> 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0.3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11" customFormat="1" ht="29.25" customHeight="1">
      <c r="A119" s="120"/>
      <c r="B119" s="121"/>
      <c r="C119" s="122" t="s">
        <v>99</v>
      </c>
      <c r="D119" s="123" t="s">
        <v>58</v>
      </c>
      <c r="E119" s="123" t="s">
        <v>54</v>
      </c>
      <c r="F119" s="123" t="s">
        <v>55</v>
      </c>
      <c r="G119" s="123" t="s">
        <v>100</v>
      </c>
      <c r="H119" s="123" t="s">
        <v>101</v>
      </c>
      <c r="I119" s="123" t="s">
        <v>102</v>
      </c>
      <c r="J119" s="123" t="s">
        <v>91</v>
      </c>
      <c r="K119" s="124" t="s">
        <v>103</v>
      </c>
      <c r="L119" s="125"/>
      <c r="M119" s="62" t="s">
        <v>1</v>
      </c>
      <c r="N119" s="63" t="s">
        <v>37</v>
      </c>
      <c r="O119" s="63" t="s">
        <v>104</v>
      </c>
      <c r="P119" s="63" t="s">
        <v>105</v>
      </c>
      <c r="Q119" s="63" t="s">
        <v>106</v>
      </c>
      <c r="R119" s="63" t="s">
        <v>107</v>
      </c>
      <c r="S119" s="63" t="s">
        <v>108</v>
      </c>
      <c r="T119" s="64" t="s">
        <v>109</v>
      </c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</row>
    <row r="120" spans="1:65" s="2" customFormat="1" ht="22.8" customHeight="1">
      <c r="A120" s="32"/>
      <c r="B120" s="33"/>
      <c r="C120" s="69" t="s">
        <v>110</v>
      </c>
      <c r="D120" s="32"/>
      <c r="E120" s="32"/>
      <c r="F120" s="32"/>
      <c r="G120" s="32"/>
      <c r="H120" s="32"/>
      <c r="I120" s="32"/>
      <c r="J120" s="126">
        <f>BK120</f>
        <v>0</v>
      </c>
      <c r="K120" s="32"/>
      <c r="L120" s="33"/>
      <c r="M120" s="65"/>
      <c r="N120" s="56"/>
      <c r="O120" s="66"/>
      <c r="P120" s="127">
        <f>P121</f>
        <v>0</v>
      </c>
      <c r="Q120" s="66"/>
      <c r="R120" s="127">
        <f>R121</f>
        <v>746.39592799999991</v>
      </c>
      <c r="S120" s="66"/>
      <c r="T120" s="128">
        <f>T121</f>
        <v>7637.7103999999999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T120" s="17" t="s">
        <v>72</v>
      </c>
      <c r="AU120" s="17" t="s">
        <v>93</v>
      </c>
      <c r="BK120" s="129">
        <f>BK121</f>
        <v>0</v>
      </c>
    </row>
    <row r="121" spans="1:65" s="12" customFormat="1" ht="25.95" customHeight="1">
      <c r="B121" s="130"/>
      <c r="D121" s="131" t="s">
        <v>72</v>
      </c>
      <c r="E121" s="132" t="s">
        <v>111</v>
      </c>
      <c r="F121" s="132" t="s">
        <v>112</v>
      </c>
      <c r="I121" s="133"/>
      <c r="J121" s="134">
        <f>BK121</f>
        <v>0</v>
      </c>
      <c r="L121" s="130"/>
      <c r="M121" s="135"/>
      <c r="N121" s="136"/>
      <c r="O121" s="136"/>
      <c r="P121" s="137">
        <f>P122+P127+P144</f>
        <v>0</v>
      </c>
      <c r="Q121" s="136"/>
      <c r="R121" s="137">
        <f>R122+R127+R144</f>
        <v>746.39592799999991</v>
      </c>
      <c r="S121" s="136"/>
      <c r="T121" s="138">
        <f>T122+T127+T144</f>
        <v>7637.7103999999999</v>
      </c>
      <c r="AR121" s="131" t="s">
        <v>30</v>
      </c>
      <c r="AT121" s="139" t="s">
        <v>72</v>
      </c>
      <c r="AU121" s="139" t="s">
        <v>73</v>
      </c>
      <c r="AY121" s="131" t="s">
        <v>113</v>
      </c>
      <c r="BK121" s="140">
        <f>BK122+BK127+BK144</f>
        <v>0</v>
      </c>
    </row>
    <row r="122" spans="1:65" s="12" customFormat="1" ht="22.8" customHeight="1">
      <c r="B122" s="130"/>
      <c r="D122" s="131" t="s">
        <v>72</v>
      </c>
      <c r="E122" s="141" t="s">
        <v>30</v>
      </c>
      <c r="F122" s="141" t="s">
        <v>114</v>
      </c>
      <c r="I122" s="133"/>
      <c r="J122" s="142">
        <f>BK122</f>
        <v>0</v>
      </c>
      <c r="L122" s="130"/>
      <c r="M122" s="135"/>
      <c r="N122" s="136"/>
      <c r="O122" s="136"/>
      <c r="P122" s="137">
        <f>SUM(P123:P126)</f>
        <v>0</v>
      </c>
      <c r="Q122" s="136"/>
      <c r="R122" s="137">
        <f>SUM(R123:R126)</f>
        <v>0.81286400000000003</v>
      </c>
      <c r="S122" s="136"/>
      <c r="T122" s="138">
        <f>SUM(T123:T126)</f>
        <v>6557.576</v>
      </c>
      <c r="AR122" s="131" t="s">
        <v>30</v>
      </c>
      <c r="AT122" s="139" t="s">
        <v>72</v>
      </c>
      <c r="AU122" s="139" t="s">
        <v>30</v>
      </c>
      <c r="AY122" s="131" t="s">
        <v>113</v>
      </c>
      <c r="BK122" s="140">
        <f>SUM(BK123:BK126)</f>
        <v>0</v>
      </c>
    </row>
    <row r="123" spans="1:65" s="2" customFormat="1" ht="16.5" customHeight="1">
      <c r="A123" s="32"/>
      <c r="B123" s="143"/>
      <c r="C123" s="144" t="s">
        <v>30</v>
      </c>
      <c r="D123" s="144" t="s">
        <v>115</v>
      </c>
      <c r="E123" s="145" t="s">
        <v>116</v>
      </c>
      <c r="F123" s="146" t="s">
        <v>117</v>
      </c>
      <c r="G123" s="147" t="s">
        <v>118</v>
      </c>
      <c r="H123" s="148">
        <v>8494.4</v>
      </c>
      <c r="I123" s="149"/>
      <c r="J123" s="150">
        <f>ROUND(I123*H123,2)</f>
        <v>0</v>
      </c>
      <c r="K123" s="146" t="s">
        <v>119</v>
      </c>
      <c r="L123" s="33"/>
      <c r="M123" s="151" t="s">
        <v>1</v>
      </c>
      <c r="N123" s="152" t="s">
        <v>38</v>
      </c>
      <c r="O123" s="58"/>
      <c r="P123" s="153">
        <f>O123*H123</f>
        <v>0</v>
      </c>
      <c r="Q123" s="153">
        <v>1.0000000000000001E-5</v>
      </c>
      <c r="R123" s="153">
        <f>Q123*H123</f>
        <v>8.4944000000000006E-2</v>
      </c>
      <c r="S123" s="153">
        <v>0.115</v>
      </c>
      <c r="T123" s="154">
        <f>S123*H123</f>
        <v>976.85599999999999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55" t="s">
        <v>120</v>
      </c>
      <c r="AT123" s="155" t="s">
        <v>115</v>
      </c>
      <c r="AU123" s="155" t="s">
        <v>82</v>
      </c>
      <c r="AY123" s="17" t="s">
        <v>113</v>
      </c>
      <c r="BE123" s="156">
        <f>IF(N123="základní",J123,0)</f>
        <v>0</v>
      </c>
      <c r="BF123" s="156">
        <f>IF(N123="snížená",J123,0)</f>
        <v>0</v>
      </c>
      <c r="BG123" s="156">
        <f>IF(N123="zákl. přenesená",J123,0)</f>
        <v>0</v>
      </c>
      <c r="BH123" s="156">
        <f>IF(N123="sníž. přenesená",J123,0)</f>
        <v>0</v>
      </c>
      <c r="BI123" s="156">
        <f>IF(N123="nulová",J123,0)</f>
        <v>0</v>
      </c>
      <c r="BJ123" s="17" t="s">
        <v>30</v>
      </c>
      <c r="BK123" s="156">
        <f>ROUND(I123*H123,2)</f>
        <v>0</v>
      </c>
      <c r="BL123" s="17" t="s">
        <v>120</v>
      </c>
      <c r="BM123" s="155" t="s">
        <v>121</v>
      </c>
    </row>
    <row r="124" spans="1:65" s="13" customFormat="1">
      <c r="B124" s="157"/>
      <c r="D124" s="158" t="s">
        <v>122</v>
      </c>
      <c r="E124" s="159" t="s">
        <v>1</v>
      </c>
      <c r="F124" s="160" t="s">
        <v>123</v>
      </c>
      <c r="H124" s="161">
        <v>8494.4</v>
      </c>
      <c r="I124" s="162"/>
      <c r="L124" s="157"/>
      <c r="M124" s="163"/>
      <c r="N124" s="164"/>
      <c r="O124" s="164"/>
      <c r="P124" s="164"/>
      <c r="Q124" s="164"/>
      <c r="R124" s="164"/>
      <c r="S124" s="164"/>
      <c r="T124" s="165"/>
      <c r="AT124" s="159" t="s">
        <v>122</v>
      </c>
      <c r="AU124" s="159" t="s">
        <v>82</v>
      </c>
      <c r="AV124" s="13" t="s">
        <v>82</v>
      </c>
      <c r="AW124" s="13" t="s">
        <v>29</v>
      </c>
      <c r="AX124" s="13" t="s">
        <v>30</v>
      </c>
      <c r="AY124" s="159" t="s">
        <v>113</v>
      </c>
    </row>
    <row r="125" spans="1:65" s="2" customFormat="1" ht="16.5" customHeight="1">
      <c r="A125" s="32"/>
      <c r="B125" s="143"/>
      <c r="C125" s="144" t="s">
        <v>82</v>
      </c>
      <c r="D125" s="144" t="s">
        <v>115</v>
      </c>
      <c r="E125" s="145" t="s">
        <v>124</v>
      </c>
      <c r="F125" s="146" t="s">
        <v>125</v>
      </c>
      <c r="G125" s="147" t="s">
        <v>118</v>
      </c>
      <c r="H125" s="148">
        <v>24264</v>
      </c>
      <c r="I125" s="149"/>
      <c r="J125" s="150">
        <f>ROUND(I125*H125,2)</f>
        <v>0</v>
      </c>
      <c r="K125" s="146" t="s">
        <v>119</v>
      </c>
      <c r="L125" s="33"/>
      <c r="M125" s="151" t="s">
        <v>1</v>
      </c>
      <c r="N125" s="152" t="s">
        <v>38</v>
      </c>
      <c r="O125" s="58"/>
      <c r="P125" s="153">
        <f>O125*H125</f>
        <v>0</v>
      </c>
      <c r="Q125" s="153">
        <v>3.0000000000000001E-5</v>
      </c>
      <c r="R125" s="153">
        <f>Q125*H125</f>
        <v>0.72792000000000001</v>
      </c>
      <c r="S125" s="153">
        <v>0.23</v>
      </c>
      <c r="T125" s="154">
        <f>S125*H125</f>
        <v>5580.72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5" t="s">
        <v>120</v>
      </c>
      <c r="AT125" s="155" t="s">
        <v>115</v>
      </c>
      <c r="AU125" s="155" t="s">
        <v>82</v>
      </c>
      <c r="AY125" s="17" t="s">
        <v>113</v>
      </c>
      <c r="BE125" s="156">
        <f>IF(N125="základní",J125,0)</f>
        <v>0</v>
      </c>
      <c r="BF125" s="156">
        <f>IF(N125="snížená",J125,0)</f>
        <v>0</v>
      </c>
      <c r="BG125" s="156">
        <f>IF(N125="zákl. přenesená",J125,0)</f>
        <v>0</v>
      </c>
      <c r="BH125" s="156">
        <f>IF(N125="sníž. přenesená",J125,0)</f>
        <v>0</v>
      </c>
      <c r="BI125" s="156">
        <f>IF(N125="nulová",J125,0)</f>
        <v>0</v>
      </c>
      <c r="BJ125" s="17" t="s">
        <v>30</v>
      </c>
      <c r="BK125" s="156">
        <f>ROUND(I125*H125,2)</f>
        <v>0</v>
      </c>
      <c r="BL125" s="17" t="s">
        <v>120</v>
      </c>
      <c r="BM125" s="155" t="s">
        <v>126</v>
      </c>
    </row>
    <row r="126" spans="1:65" s="13" customFormat="1">
      <c r="B126" s="157"/>
      <c r="D126" s="158" t="s">
        <v>122</v>
      </c>
      <c r="E126" s="159" t="s">
        <v>1</v>
      </c>
      <c r="F126" s="160" t="s">
        <v>127</v>
      </c>
      <c r="H126" s="161">
        <v>24264</v>
      </c>
      <c r="I126" s="162"/>
      <c r="L126" s="157"/>
      <c r="M126" s="163"/>
      <c r="N126" s="164"/>
      <c r="O126" s="164"/>
      <c r="P126" s="164"/>
      <c r="Q126" s="164"/>
      <c r="R126" s="164"/>
      <c r="S126" s="164"/>
      <c r="T126" s="165"/>
      <c r="AT126" s="159" t="s">
        <v>122</v>
      </c>
      <c r="AU126" s="159" t="s">
        <v>82</v>
      </c>
      <c r="AV126" s="13" t="s">
        <v>82</v>
      </c>
      <c r="AW126" s="13" t="s">
        <v>29</v>
      </c>
      <c r="AX126" s="13" t="s">
        <v>30</v>
      </c>
      <c r="AY126" s="159" t="s">
        <v>113</v>
      </c>
    </row>
    <row r="127" spans="1:65" s="12" customFormat="1" ht="22.8" customHeight="1">
      <c r="B127" s="130"/>
      <c r="D127" s="131" t="s">
        <v>72</v>
      </c>
      <c r="E127" s="141" t="s">
        <v>128</v>
      </c>
      <c r="F127" s="141" t="s">
        <v>129</v>
      </c>
      <c r="I127" s="133"/>
      <c r="J127" s="142">
        <f>BK127</f>
        <v>0</v>
      </c>
      <c r="L127" s="130"/>
      <c r="M127" s="135"/>
      <c r="N127" s="136"/>
      <c r="O127" s="136"/>
      <c r="P127" s="137">
        <f>SUM(P128:P143)</f>
        <v>0</v>
      </c>
      <c r="Q127" s="136"/>
      <c r="R127" s="137">
        <f>SUM(R128:R143)</f>
        <v>740.33999999999992</v>
      </c>
      <c r="S127" s="136"/>
      <c r="T127" s="138">
        <f>SUM(T128:T143)</f>
        <v>0</v>
      </c>
      <c r="AR127" s="131" t="s">
        <v>30</v>
      </c>
      <c r="AT127" s="139" t="s">
        <v>72</v>
      </c>
      <c r="AU127" s="139" t="s">
        <v>30</v>
      </c>
      <c r="AY127" s="131" t="s">
        <v>113</v>
      </c>
      <c r="BK127" s="140">
        <f>SUM(BK128:BK143)</f>
        <v>0</v>
      </c>
    </row>
    <row r="128" spans="1:65" s="2" customFormat="1" ht="16.5" customHeight="1">
      <c r="A128" s="32"/>
      <c r="B128" s="143"/>
      <c r="C128" s="144" t="s">
        <v>130</v>
      </c>
      <c r="D128" s="144" t="s">
        <v>115</v>
      </c>
      <c r="E128" s="145" t="s">
        <v>131</v>
      </c>
      <c r="F128" s="146" t="s">
        <v>132</v>
      </c>
      <c r="G128" s="147" t="s">
        <v>118</v>
      </c>
      <c r="H128" s="148">
        <v>3370</v>
      </c>
      <c r="I128" s="149"/>
      <c r="J128" s="150">
        <f>ROUND(I128*H128,2)</f>
        <v>0</v>
      </c>
      <c r="K128" s="146" t="s">
        <v>1</v>
      </c>
      <c r="L128" s="33"/>
      <c r="M128" s="151" t="s">
        <v>1</v>
      </c>
      <c r="N128" s="152" t="s">
        <v>38</v>
      </c>
      <c r="O128" s="58"/>
      <c r="P128" s="153">
        <f>O128*H128</f>
        <v>0</v>
      </c>
      <c r="Q128" s="153">
        <v>0.216</v>
      </c>
      <c r="R128" s="153">
        <f>Q128*H128</f>
        <v>727.92</v>
      </c>
      <c r="S128" s="153">
        <v>0</v>
      </c>
      <c r="T128" s="154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5" t="s">
        <v>120</v>
      </c>
      <c r="AT128" s="155" t="s">
        <v>115</v>
      </c>
      <c r="AU128" s="155" t="s">
        <v>82</v>
      </c>
      <c r="AY128" s="17" t="s">
        <v>113</v>
      </c>
      <c r="BE128" s="156">
        <f>IF(N128="základní",J128,0)</f>
        <v>0</v>
      </c>
      <c r="BF128" s="156">
        <f>IF(N128="snížená",J128,0)</f>
        <v>0</v>
      </c>
      <c r="BG128" s="156">
        <f>IF(N128="zákl. přenesená",J128,0)</f>
        <v>0</v>
      </c>
      <c r="BH128" s="156">
        <f>IF(N128="sníž. přenesená",J128,0)</f>
        <v>0</v>
      </c>
      <c r="BI128" s="156">
        <f>IF(N128="nulová",J128,0)</f>
        <v>0</v>
      </c>
      <c r="BJ128" s="17" t="s">
        <v>30</v>
      </c>
      <c r="BK128" s="156">
        <f>ROUND(I128*H128,2)</f>
        <v>0</v>
      </c>
      <c r="BL128" s="17" t="s">
        <v>120</v>
      </c>
      <c r="BM128" s="155" t="s">
        <v>133</v>
      </c>
    </row>
    <row r="129" spans="1:65" s="13" customFormat="1">
      <c r="B129" s="157"/>
      <c r="D129" s="158" t="s">
        <v>122</v>
      </c>
      <c r="E129" s="159" t="s">
        <v>1</v>
      </c>
      <c r="F129" s="160" t="s">
        <v>134</v>
      </c>
      <c r="H129" s="161">
        <v>3370</v>
      </c>
      <c r="I129" s="162"/>
      <c r="L129" s="157"/>
      <c r="M129" s="163"/>
      <c r="N129" s="164"/>
      <c r="O129" s="164"/>
      <c r="P129" s="164"/>
      <c r="Q129" s="164"/>
      <c r="R129" s="164"/>
      <c r="S129" s="164"/>
      <c r="T129" s="165"/>
      <c r="AT129" s="159" t="s">
        <v>122</v>
      </c>
      <c r="AU129" s="159" t="s">
        <v>82</v>
      </c>
      <c r="AV129" s="13" t="s">
        <v>82</v>
      </c>
      <c r="AW129" s="13" t="s">
        <v>29</v>
      </c>
      <c r="AX129" s="13" t="s">
        <v>30</v>
      </c>
      <c r="AY129" s="159" t="s">
        <v>113</v>
      </c>
    </row>
    <row r="130" spans="1:65" s="2" customFormat="1" ht="16.5" customHeight="1">
      <c r="A130" s="32"/>
      <c r="B130" s="143"/>
      <c r="C130" s="144" t="s">
        <v>120</v>
      </c>
      <c r="D130" s="144" t="s">
        <v>115</v>
      </c>
      <c r="E130" s="145" t="s">
        <v>135</v>
      </c>
      <c r="F130" s="146" t="s">
        <v>136</v>
      </c>
      <c r="G130" s="147" t="s">
        <v>118</v>
      </c>
      <c r="H130" s="148">
        <v>8492.4</v>
      </c>
      <c r="I130" s="149"/>
      <c r="J130" s="150">
        <f>ROUND(I130*H130,2)</f>
        <v>0</v>
      </c>
      <c r="K130" s="146" t="s">
        <v>119</v>
      </c>
      <c r="L130" s="33"/>
      <c r="M130" s="151" t="s">
        <v>1</v>
      </c>
      <c r="N130" s="152" t="s">
        <v>38</v>
      </c>
      <c r="O130" s="58"/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5" t="s">
        <v>120</v>
      </c>
      <c r="AT130" s="155" t="s">
        <v>115</v>
      </c>
      <c r="AU130" s="155" t="s">
        <v>82</v>
      </c>
      <c r="AY130" s="17" t="s">
        <v>113</v>
      </c>
      <c r="BE130" s="156">
        <f>IF(N130="základní",J130,0)</f>
        <v>0</v>
      </c>
      <c r="BF130" s="156">
        <f>IF(N130="snížená",J130,0)</f>
        <v>0</v>
      </c>
      <c r="BG130" s="156">
        <f>IF(N130="zákl. přenesená",J130,0)</f>
        <v>0</v>
      </c>
      <c r="BH130" s="156">
        <f>IF(N130="sníž. přenesená",J130,0)</f>
        <v>0</v>
      </c>
      <c r="BI130" s="156">
        <f>IF(N130="nulová",J130,0)</f>
        <v>0</v>
      </c>
      <c r="BJ130" s="17" t="s">
        <v>30</v>
      </c>
      <c r="BK130" s="156">
        <f>ROUND(I130*H130,2)</f>
        <v>0</v>
      </c>
      <c r="BL130" s="17" t="s">
        <v>120</v>
      </c>
      <c r="BM130" s="155" t="s">
        <v>137</v>
      </c>
    </row>
    <row r="131" spans="1:65" s="13" customFormat="1">
      <c r="B131" s="157"/>
      <c r="D131" s="158" t="s">
        <v>122</v>
      </c>
      <c r="E131" s="159" t="s">
        <v>1</v>
      </c>
      <c r="F131" s="160" t="s">
        <v>138</v>
      </c>
      <c r="H131" s="161">
        <v>8492.4</v>
      </c>
      <c r="I131" s="162"/>
      <c r="L131" s="157"/>
      <c r="M131" s="163"/>
      <c r="N131" s="164"/>
      <c r="O131" s="164"/>
      <c r="P131" s="164"/>
      <c r="Q131" s="164"/>
      <c r="R131" s="164"/>
      <c r="S131" s="164"/>
      <c r="T131" s="165"/>
      <c r="AT131" s="159" t="s">
        <v>122</v>
      </c>
      <c r="AU131" s="159" t="s">
        <v>82</v>
      </c>
      <c r="AV131" s="13" t="s">
        <v>82</v>
      </c>
      <c r="AW131" s="13" t="s">
        <v>29</v>
      </c>
      <c r="AX131" s="13" t="s">
        <v>30</v>
      </c>
      <c r="AY131" s="159" t="s">
        <v>113</v>
      </c>
    </row>
    <row r="132" spans="1:65" s="2" customFormat="1" ht="16.5" customHeight="1">
      <c r="A132" s="32"/>
      <c r="B132" s="143"/>
      <c r="C132" s="144" t="s">
        <v>128</v>
      </c>
      <c r="D132" s="144" t="s">
        <v>115</v>
      </c>
      <c r="E132" s="145" t="s">
        <v>139</v>
      </c>
      <c r="F132" s="146" t="s">
        <v>140</v>
      </c>
      <c r="G132" s="147" t="s">
        <v>118</v>
      </c>
      <c r="H132" s="148">
        <v>48528</v>
      </c>
      <c r="I132" s="149"/>
      <c r="J132" s="150">
        <f>ROUND(I132*H132,2)</f>
        <v>0</v>
      </c>
      <c r="K132" s="146" t="s">
        <v>119</v>
      </c>
      <c r="L132" s="33"/>
      <c r="M132" s="151" t="s">
        <v>1</v>
      </c>
      <c r="N132" s="152" t="s">
        <v>38</v>
      </c>
      <c r="O132" s="58"/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5" t="s">
        <v>120</v>
      </c>
      <c r="AT132" s="155" t="s">
        <v>115</v>
      </c>
      <c r="AU132" s="155" t="s">
        <v>82</v>
      </c>
      <c r="AY132" s="17" t="s">
        <v>113</v>
      </c>
      <c r="BE132" s="156">
        <f>IF(N132="základní",J132,0)</f>
        <v>0</v>
      </c>
      <c r="BF132" s="156">
        <f>IF(N132="snížená",J132,0)</f>
        <v>0</v>
      </c>
      <c r="BG132" s="156">
        <f>IF(N132="zákl. přenesená",J132,0)</f>
        <v>0</v>
      </c>
      <c r="BH132" s="156">
        <f>IF(N132="sníž. přenesená",J132,0)</f>
        <v>0</v>
      </c>
      <c r="BI132" s="156">
        <f>IF(N132="nulová",J132,0)</f>
        <v>0</v>
      </c>
      <c r="BJ132" s="17" t="s">
        <v>30</v>
      </c>
      <c r="BK132" s="156">
        <f>ROUND(I132*H132,2)</f>
        <v>0</v>
      </c>
      <c r="BL132" s="17" t="s">
        <v>120</v>
      </c>
      <c r="BM132" s="155" t="s">
        <v>141</v>
      </c>
    </row>
    <row r="133" spans="1:65" s="13" customFormat="1">
      <c r="B133" s="157"/>
      <c r="D133" s="158" t="s">
        <v>122</v>
      </c>
      <c r="E133" s="159" t="s">
        <v>1</v>
      </c>
      <c r="F133" s="160" t="s">
        <v>127</v>
      </c>
      <c r="H133" s="161">
        <v>24264</v>
      </c>
      <c r="I133" s="162"/>
      <c r="L133" s="157"/>
      <c r="M133" s="163"/>
      <c r="N133" s="164"/>
      <c r="O133" s="164"/>
      <c r="P133" s="164"/>
      <c r="Q133" s="164"/>
      <c r="R133" s="164"/>
      <c r="S133" s="164"/>
      <c r="T133" s="165"/>
      <c r="AT133" s="159" t="s">
        <v>122</v>
      </c>
      <c r="AU133" s="159" t="s">
        <v>82</v>
      </c>
      <c r="AV133" s="13" t="s">
        <v>82</v>
      </c>
      <c r="AW133" s="13" t="s">
        <v>29</v>
      </c>
      <c r="AX133" s="13" t="s">
        <v>73</v>
      </c>
      <c r="AY133" s="159" t="s">
        <v>113</v>
      </c>
    </row>
    <row r="134" spans="1:65" s="13" customFormat="1">
      <c r="B134" s="157"/>
      <c r="D134" s="158" t="s">
        <v>122</v>
      </c>
      <c r="E134" s="159" t="s">
        <v>1</v>
      </c>
      <c r="F134" s="160" t="s">
        <v>127</v>
      </c>
      <c r="H134" s="161">
        <v>24264</v>
      </c>
      <c r="I134" s="162"/>
      <c r="L134" s="157"/>
      <c r="M134" s="163"/>
      <c r="N134" s="164"/>
      <c r="O134" s="164"/>
      <c r="P134" s="164"/>
      <c r="Q134" s="164"/>
      <c r="R134" s="164"/>
      <c r="S134" s="164"/>
      <c r="T134" s="165"/>
      <c r="AT134" s="159" t="s">
        <v>122</v>
      </c>
      <c r="AU134" s="159" t="s">
        <v>82</v>
      </c>
      <c r="AV134" s="13" t="s">
        <v>82</v>
      </c>
      <c r="AW134" s="13" t="s">
        <v>29</v>
      </c>
      <c r="AX134" s="13" t="s">
        <v>73</v>
      </c>
      <c r="AY134" s="159" t="s">
        <v>113</v>
      </c>
    </row>
    <row r="135" spans="1:65" s="14" customFormat="1">
      <c r="B135" s="166"/>
      <c r="D135" s="158" t="s">
        <v>122</v>
      </c>
      <c r="E135" s="167" t="s">
        <v>1</v>
      </c>
      <c r="F135" s="168" t="s">
        <v>142</v>
      </c>
      <c r="H135" s="169">
        <v>48528</v>
      </c>
      <c r="I135" s="170"/>
      <c r="L135" s="166"/>
      <c r="M135" s="171"/>
      <c r="N135" s="172"/>
      <c r="O135" s="172"/>
      <c r="P135" s="172"/>
      <c r="Q135" s="172"/>
      <c r="R135" s="172"/>
      <c r="S135" s="172"/>
      <c r="T135" s="173"/>
      <c r="AT135" s="167" t="s">
        <v>122</v>
      </c>
      <c r="AU135" s="167" t="s">
        <v>82</v>
      </c>
      <c r="AV135" s="14" t="s">
        <v>120</v>
      </c>
      <c r="AW135" s="14" t="s">
        <v>29</v>
      </c>
      <c r="AX135" s="14" t="s">
        <v>30</v>
      </c>
      <c r="AY135" s="167" t="s">
        <v>113</v>
      </c>
    </row>
    <row r="136" spans="1:65" s="2" customFormat="1" ht="24.15" customHeight="1">
      <c r="A136" s="32"/>
      <c r="B136" s="143"/>
      <c r="C136" s="144" t="s">
        <v>143</v>
      </c>
      <c r="D136" s="144" t="s">
        <v>115</v>
      </c>
      <c r="E136" s="145" t="s">
        <v>144</v>
      </c>
      <c r="F136" s="146" t="s">
        <v>145</v>
      </c>
      <c r="G136" s="147" t="s">
        <v>118</v>
      </c>
      <c r="H136" s="148">
        <v>8492.4</v>
      </c>
      <c r="I136" s="149"/>
      <c r="J136" s="150">
        <f>ROUND(I136*H136,2)</f>
        <v>0</v>
      </c>
      <c r="K136" s="146" t="s">
        <v>1</v>
      </c>
      <c r="L136" s="33"/>
      <c r="M136" s="151" t="s">
        <v>1</v>
      </c>
      <c r="N136" s="152" t="s">
        <v>38</v>
      </c>
      <c r="O136" s="58"/>
      <c r="P136" s="153">
        <f>O136*H136</f>
        <v>0</v>
      </c>
      <c r="Q136" s="153">
        <v>0</v>
      </c>
      <c r="R136" s="153">
        <f>Q136*H136</f>
        <v>0</v>
      </c>
      <c r="S136" s="153">
        <v>0</v>
      </c>
      <c r="T136" s="154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5" t="s">
        <v>120</v>
      </c>
      <c r="AT136" s="155" t="s">
        <v>115</v>
      </c>
      <c r="AU136" s="155" t="s">
        <v>82</v>
      </c>
      <c r="AY136" s="17" t="s">
        <v>113</v>
      </c>
      <c r="BE136" s="156">
        <f>IF(N136="základní",J136,0)</f>
        <v>0</v>
      </c>
      <c r="BF136" s="156">
        <f>IF(N136="snížená",J136,0)</f>
        <v>0</v>
      </c>
      <c r="BG136" s="156">
        <f>IF(N136="zákl. přenesená",J136,0)</f>
        <v>0</v>
      </c>
      <c r="BH136" s="156">
        <f>IF(N136="sníž. přenesená",J136,0)</f>
        <v>0</v>
      </c>
      <c r="BI136" s="156">
        <f>IF(N136="nulová",J136,0)</f>
        <v>0</v>
      </c>
      <c r="BJ136" s="17" t="s">
        <v>30</v>
      </c>
      <c r="BK136" s="156">
        <f>ROUND(I136*H136,2)</f>
        <v>0</v>
      </c>
      <c r="BL136" s="17" t="s">
        <v>120</v>
      </c>
      <c r="BM136" s="155" t="s">
        <v>146</v>
      </c>
    </row>
    <row r="137" spans="1:65" s="13" customFormat="1">
      <c r="B137" s="157"/>
      <c r="D137" s="158" t="s">
        <v>122</v>
      </c>
      <c r="E137" s="159" t="s">
        <v>1</v>
      </c>
      <c r="F137" s="160" t="s">
        <v>138</v>
      </c>
      <c r="H137" s="161">
        <v>8492.4</v>
      </c>
      <c r="I137" s="162"/>
      <c r="L137" s="157"/>
      <c r="M137" s="163"/>
      <c r="N137" s="164"/>
      <c r="O137" s="164"/>
      <c r="P137" s="164"/>
      <c r="Q137" s="164"/>
      <c r="R137" s="164"/>
      <c r="S137" s="164"/>
      <c r="T137" s="165"/>
      <c r="AT137" s="159" t="s">
        <v>122</v>
      </c>
      <c r="AU137" s="159" t="s">
        <v>82</v>
      </c>
      <c r="AV137" s="13" t="s">
        <v>82</v>
      </c>
      <c r="AW137" s="13" t="s">
        <v>29</v>
      </c>
      <c r="AX137" s="13" t="s">
        <v>30</v>
      </c>
      <c r="AY137" s="159" t="s">
        <v>113</v>
      </c>
    </row>
    <row r="138" spans="1:65" s="2" customFormat="1" ht="16.5" customHeight="1">
      <c r="A138" s="32"/>
      <c r="B138" s="143"/>
      <c r="C138" s="144" t="s">
        <v>147</v>
      </c>
      <c r="D138" s="144" t="s">
        <v>115</v>
      </c>
      <c r="E138" s="145" t="s">
        <v>148</v>
      </c>
      <c r="F138" s="146" t="s">
        <v>149</v>
      </c>
      <c r="G138" s="147" t="s">
        <v>118</v>
      </c>
      <c r="H138" s="148">
        <v>24264</v>
      </c>
      <c r="I138" s="149"/>
      <c r="J138" s="150">
        <f>ROUND(I138*H138,2)</f>
        <v>0</v>
      </c>
      <c r="K138" s="146" t="s">
        <v>1</v>
      </c>
      <c r="L138" s="33"/>
      <c r="M138" s="151" t="s">
        <v>1</v>
      </c>
      <c r="N138" s="152" t="s">
        <v>38</v>
      </c>
      <c r="O138" s="58"/>
      <c r="P138" s="153">
        <f>O138*H138</f>
        <v>0</v>
      </c>
      <c r="Q138" s="153">
        <v>0</v>
      </c>
      <c r="R138" s="153">
        <f>Q138*H138</f>
        <v>0</v>
      </c>
      <c r="S138" s="153">
        <v>0</v>
      </c>
      <c r="T138" s="154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5" t="s">
        <v>120</v>
      </c>
      <c r="AT138" s="155" t="s">
        <v>115</v>
      </c>
      <c r="AU138" s="155" t="s">
        <v>82</v>
      </c>
      <c r="AY138" s="17" t="s">
        <v>113</v>
      </c>
      <c r="BE138" s="156">
        <f>IF(N138="základní",J138,0)</f>
        <v>0</v>
      </c>
      <c r="BF138" s="156">
        <f>IF(N138="snížená",J138,0)</f>
        <v>0</v>
      </c>
      <c r="BG138" s="156">
        <f>IF(N138="zákl. přenesená",J138,0)</f>
        <v>0</v>
      </c>
      <c r="BH138" s="156">
        <f>IF(N138="sníž. přenesená",J138,0)</f>
        <v>0</v>
      </c>
      <c r="BI138" s="156">
        <f>IF(N138="nulová",J138,0)</f>
        <v>0</v>
      </c>
      <c r="BJ138" s="17" t="s">
        <v>30</v>
      </c>
      <c r="BK138" s="156">
        <f>ROUND(I138*H138,2)</f>
        <v>0</v>
      </c>
      <c r="BL138" s="17" t="s">
        <v>120</v>
      </c>
      <c r="BM138" s="155" t="s">
        <v>150</v>
      </c>
    </row>
    <row r="139" spans="1:65" s="13" customFormat="1">
      <c r="B139" s="157"/>
      <c r="D139" s="158" t="s">
        <v>122</v>
      </c>
      <c r="E139" s="159" t="s">
        <v>1</v>
      </c>
      <c r="F139" s="160" t="s">
        <v>127</v>
      </c>
      <c r="H139" s="161">
        <v>24264</v>
      </c>
      <c r="I139" s="162"/>
      <c r="L139" s="157"/>
      <c r="M139" s="163"/>
      <c r="N139" s="164"/>
      <c r="O139" s="164"/>
      <c r="P139" s="164"/>
      <c r="Q139" s="164"/>
      <c r="R139" s="164"/>
      <c r="S139" s="164"/>
      <c r="T139" s="165"/>
      <c r="AT139" s="159" t="s">
        <v>122</v>
      </c>
      <c r="AU139" s="159" t="s">
        <v>82</v>
      </c>
      <c r="AV139" s="13" t="s">
        <v>82</v>
      </c>
      <c r="AW139" s="13" t="s">
        <v>29</v>
      </c>
      <c r="AX139" s="13" t="s">
        <v>30</v>
      </c>
      <c r="AY139" s="159" t="s">
        <v>113</v>
      </c>
    </row>
    <row r="140" spans="1:65" s="2" customFormat="1" ht="16.5" customHeight="1">
      <c r="A140" s="32"/>
      <c r="B140" s="143"/>
      <c r="C140" s="144" t="s">
        <v>151</v>
      </c>
      <c r="D140" s="144" t="s">
        <v>115</v>
      </c>
      <c r="E140" s="145" t="s">
        <v>152</v>
      </c>
      <c r="F140" s="146" t="s">
        <v>153</v>
      </c>
      <c r="G140" s="147" t="s">
        <v>118</v>
      </c>
      <c r="H140" s="148">
        <v>24264</v>
      </c>
      <c r="I140" s="149"/>
      <c r="J140" s="150">
        <f>ROUND(I140*H140,2)</f>
        <v>0</v>
      </c>
      <c r="K140" s="146" t="s">
        <v>1</v>
      </c>
      <c r="L140" s="33"/>
      <c r="M140" s="151" t="s">
        <v>1</v>
      </c>
      <c r="N140" s="152" t="s">
        <v>38</v>
      </c>
      <c r="O140" s="58"/>
      <c r="P140" s="153">
        <f>O140*H140</f>
        <v>0</v>
      </c>
      <c r="Q140" s="153">
        <v>0</v>
      </c>
      <c r="R140" s="153">
        <f>Q140*H140</f>
        <v>0</v>
      </c>
      <c r="S140" s="153">
        <v>0</v>
      </c>
      <c r="T140" s="154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5" t="s">
        <v>120</v>
      </c>
      <c r="AT140" s="155" t="s">
        <v>115</v>
      </c>
      <c r="AU140" s="155" t="s">
        <v>82</v>
      </c>
      <c r="AY140" s="17" t="s">
        <v>113</v>
      </c>
      <c r="BE140" s="156">
        <f>IF(N140="základní",J140,0)</f>
        <v>0</v>
      </c>
      <c r="BF140" s="156">
        <f>IF(N140="snížená",J140,0)</f>
        <v>0</v>
      </c>
      <c r="BG140" s="156">
        <f>IF(N140="zákl. přenesená",J140,0)</f>
        <v>0</v>
      </c>
      <c r="BH140" s="156">
        <f>IF(N140="sníž. přenesená",J140,0)</f>
        <v>0</v>
      </c>
      <c r="BI140" s="156">
        <f>IF(N140="nulová",J140,0)</f>
        <v>0</v>
      </c>
      <c r="BJ140" s="17" t="s">
        <v>30</v>
      </c>
      <c r="BK140" s="156">
        <f>ROUND(I140*H140,2)</f>
        <v>0</v>
      </c>
      <c r="BL140" s="17" t="s">
        <v>120</v>
      </c>
      <c r="BM140" s="155" t="s">
        <v>154</v>
      </c>
    </row>
    <row r="141" spans="1:65" s="13" customFormat="1">
      <c r="B141" s="157"/>
      <c r="D141" s="158" t="s">
        <v>122</v>
      </c>
      <c r="E141" s="159" t="s">
        <v>1</v>
      </c>
      <c r="F141" s="160" t="s">
        <v>127</v>
      </c>
      <c r="H141" s="161">
        <v>24264</v>
      </c>
      <c r="I141" s="162"/>
      <c r="L141" s="157"/>
      <c r="M141" s="163"/>
      <c r="N141" s="164"/>
      <c r="O141" s="164"/>
      <c r="P141" s="164"/>
      <c r="Q141" s="164"/>
      <c r="R141" s="164"/>
      <c r="S141" s="164"/>
      <c r="T141" s="165"/>
      <c r="AT141" s="159" t="s">
        <v>122</v>
      </c>
      <c r="AU141" s="159" t="s">
        <v>82</v>
      </c>
      <c r="AV141" s="13" t="s">
        <v>82</v>
      </c>
      <c r="AW141" s="13" t="s">
        <v>29</v>
      </c>
      <c r="AX141" s="13" t="s">
        <v>30</v>
      </c>
      <c r="AY141" s="159" t="s">
        <v>113</v>
      </c>
    </row>
    <row r="142" spans="1:65" s="2" customFormat="1" ht="16.5" customHeight="1">
      <c r="A142" s="32"/>
      <c r="B142" s="143"/>
      <c r="C142" s="144" t="s">
        <v>155</v>
      </c>
      <c r="D142" s="144" t="s">
        <v>115</v>
      </c>
      <c r="E142" s="145" t="s">
        <v>156</v>
      </c>
      <c r="F142" s="146" t="s">
        <v>157</v>
      </c>
      <c r="G142" s="147" t="s">
        <v>158</v>
      </c>
      <c r="H142" s="148">
        <v>3450</v>
      </c>
      <c r="I142" s="149"/>
      <c r="J142" s="150">
        <f>ROUND(I142*H142,2)</f>
        <v>0</v>
      </c>
      <c r="K142" s="146" t="s">
        <v>1</v>
      </c>
      <c r="L142" s="33"/>
      <c r="M142" s="151" t="s">
        <v>1</v>
      </c>
      <c r="N142" s="152" t="s">
        <v>38</v>
      </c>
      <c r="O142" s="58"/>
      <c r="P142" s="153">
        <f>O142*H142</f>
        <v>0</v>
      </c>
      <c r="Q142" s="153">
        <v>3.5999999999999999E-3</v>
      </c>
      <c r="R142" s="153">
        <f>Q142*H142</f>
        <v>12.42</v>
      </c>
      <c r="S142" s="153">
        <v>0</v>
      </c>
      <c r="T142" s="154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5" t="s">
        <v>120</v>
      </c>
      <c r="AT142" s="155" t="s">
        <v>115</v>
      </c>
      <c r="AU142" s="155" t="s">
        <v>82</v>
      </c>
      <c r="AY142" s="17" t="s">
        <v>113</v>
      </c>
      <c r="BE142" s="156">
        <f>IF(N142="základní",J142,0)</f>
        <v>0</v>
      </c>
      <c r="BF142" s="156">
        <f>IF(N142="snížená",J142,0)</f>
        <v>0</v>
      </c>
      <c r="BG142" s="156">
        <f>IF(N142="zákl. přenesená",J142,0)</f>
        <v>0</v>
      </c>
      <c r="BH142" s="156">
        <f>IF(N142="sníž. přenesená",J142,0)</f>
        <v>0</v>
      </c>
      <c r="BI142" s="156">
        <f>IF(N142="nulová",J142,0)</f>
        <v>0</v>
      </c>
      <c r="BJ142" s="17" t="s">
        <v>30</v>
      </c>
      <c r="BK142" s="156">
        <f>ROUND(I142*H142,2)</f>
        <v>0</v>
      </c>
      <c r="BL142" s="17" t="s">
        <v>120</v>
      </c>
      <c r="BM142" s="155" t="s">
        <v>159</v>
      </c>
    </row>
    <row r="143" spans="1:65" s="13" customFormat="1">
      <c r="B143" s="157"/>
      <c r="D143" s="158" t="s">
        <v>122</v>
      </c>
      <c r="E143" s="159" t="s">
        <v>1</v>
      </c>
      <c r="F143" s="160" t="s">
        <v>160</v>
      </c>
      <c r="H143" s="161">
        <v>3450</v>
      </c>
      <c r="I143" s="162"/>
      <c r="L143" s="157"/>
      <c r="M143" s="163"/>
      <c r="N143" s="164"/>
      <c r="O143" s="164"/>
      <c r="P143" s="164"/>
      <c r="Q143" s="164"/>
      <c r="R143" s="164"/>
      <c r="S143" s="164"/>
      <c r="T143" s="165"/>
      <c r="AT143" s="159" t="s">
        <v>122</v>
      </c>
      <c r="AU143" s="159" t="s">
        <v>82</v>
      </c>
      <c r="AV143" s="13" t="s">
        <v>82</v>
      </c>
      <c r="AW143" s="13" t="s">
        <v>29</v>
      </c>
      <c r="AX143" s="13" t="s">
        <v>30</v>
      </c>
      <c r="AY143" s="159" t="s">
        <v>113</v>
      </c>
    </row>
    <row r="144" spans="1:65" s="12" customFormat="1" ht="22.8" customHeight="1">
      <c r="B144" s="130"/>
      <c r="D144" s="131" t="s">
        <v>72</v>
      </c>
      <c r="E144" s="141" t="s">
        <v>155</v>
      </c>
      <c r="F144" s="141" t="s">
        <v>161</v>
      </c>
      <c r="I144" s="133"/>
      <c r="J144" s="142">
        <f>BK144</f>
        <v>0</v>
      </c>
      <c r="L144" s="130"/>
      <c r="M144" s="135"/>
      <c r="N144" s="136"/>
      <c r="O144" s="136"/>
      <c r="P144" s="137">
        <f>SUM(P145:P208)</f>
        <v>0</v>
      </c>
      <c r="Q144" s="136"/>
      <c r="R144" s="137">
        <f>SUM(R145:R208)</f>
        <v>5.2430640000000004</v>
      </c>
      <c r="S144" s="136"/>
      <c r="T144" s="138">
        <f>SUM(T145:T208)</f>
        <v>1080.1343999999999</v>
      </c>
      <c r="AR144" s="131" t="s">
        <v>30</v>
      </c>
      <c r="AT144" s="139" t="s">
        <v>72</v>
      </c>
      <c r="AU144" s="139" t="s">
        <v>30</v>
      </c>
      <c r="AY144" s="131" t="s">
        <v>113</v>
      </c>
      <c r="BK144" s="140">
        <f>SUM(BK145:BK208)</f>
        <v>0</v>
      </c>
    </row>
    <row r="145" spans="1:65" s="2" customFormat="1" ht="16.5" customHeight="1">
      <c r="A145" s="32"/>
      <c r="B145" s="143"/>
      <c r="C145" s="144" t="s">
        <v>162</v>
      </c>
      <c r="D145" s="144" t="s">
        <v>115</v>
      </c>
      <c r="E145" s="145" t="s">
        <v>163</v>
      </c>
      <c r="F145" s="146" t="s">
        <v>164</v>
      </c>
      <c r="G145" s="147" t="s">
        <v>165</v>
      </c>
      <c r="H145" s="148">
        <v>102</v>
      </c>
      <c r="I145" s="149"/>
      <c r="J145" s="150">
        <f>ROUND(I145*H145,2)</f>
        <v>0</v>
      </c>
      <c r="K145" s="146" t="s">
        <v>1</v>
      </c>
      <c r="L145" s="33"/>
      <c r="M145" s="151" t="s">
        <v>1</v>
      </c>
      <c r="N145" s="152" t="s">
        <v>38</v>
      </c>
      <c r="O145" s="58"/>
      <c r="P145" s="153">
        <f>O145*H145</f>
        <v>0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5" t="s">
        <v>120</v>
      </c>
      <c r="AT145" s="155" t="s">
        <v>115</v>
      </c>
      <c r="AU145" s="155" t="s">
        <v>82</v>
      </c>
      <c r="AY145" s="17" t="s">
        <v>113</v>
      </c>
      <c r="BE145" s="156">
        <f>IF(N145="základní",J145,0)</f>
        <v>0</v>
      </c>
      <c r="BF145" s="156">
        <f>IF(N145="snížená",J145,0)</f>
        <v>0</v>
      </c>
      <c r="BG145" s="156">
        <f>IF(N145="zákl. přenesená",J145,0)</f>
        <v>0</v>
      </c>
      <c r="BH145" s="156">
        <f>IF(N145="sníž. přenesená",J145,0)</f>
        <v>0</v>
      </c>
      <c r="BI145" s="156">
        <f>IF(N145="nulová",J145,0)</f>
        <v>0</v>
      </c>
      <c r="BJ145" s="17" t="s">
        <v>30</v>
      </c>
      <c r="BK145" s="156">
        <f>ROUND(I145*H145,2)</f>
        <v>0</v>
      </c>
      <c r="BL145" s="17" t="s">
        <v>120</v>
      </c>
      <c r="BM145" s="155" t="s">
        <v>166</v>
      </c>
    </row>
    <row r="146" spans="1:65" s="15" customFormat="1">
      <c r="B146" s="174"/>
      <c r="D146" s="158" t="s">
        <v>122</v>
      </c>
      <c r="E146" s="175" t="s">
        <v>1</v>
      </c>
      <c r="F146" s="176" t="s">
        <v>167</v>
      </c>
      <c r="H146" s="175" t="s">
        <v>1</v>
      </c>
      <c r="I146" s="177"/>
      <c r="L146" s="174"/>
      <c r="M146" s="178"/>
      <c r="N146" s="179"/>
      <c r="O146" s="179"/>
      <c r="P146" s="179"/>
      <c r="Q146" s="179"/>
      <c r="R146" s="179"/>
      <c r="S146" s="179"/>
      <c r="T146" s="180"/>
      <c r="AT146" s="175" t="s">
        <v>122</v>
      </c>
      <c r="AU146" s="175" t="s">
        <v>82</v>
      </c>
      <c r="AV146" s="15" t="s">
        <v>30</v>
      </c>
      <c r="AW146" s="15" t="s">
        <v>29</v>
      </c>
      <c r="AX146" s="15" t="s">
        <v>73</v>
      </c>
      <c r="AY146" s="175" t="s">
        <v>113</v>
      </c>
    </row>
    <row r="147" spans="1:65" s="13" customFormat="1">
      <c r="B147" s="157"/>
      <c r="D147" s="158" t="s">
        <v>122</v>
      </c>
      <c r="E147" s="159" t="s">
        <v>1</v>
      </c>
      <c r="F147" s="160" t="s">
        <v>168</v>
      </c>
      <c r="H147" s="161">
        <v>102</v>
      </c>
      <c r="I147" s="162"/>
      <c r="L147" s="157"/>
      <c r="M147" s="163"/>
      <c r="N147" s="164"/>
      <c r="O147" s="164"/>
      <c r="P147" s="164"/>
      <c r="Q147" s="164"/>
      <c r="R147" s="164"/>
      <c r="S147" s="164"/>
      <c r="T147" s="165"/>
      <c r="AT147" s="159" t="s">
        <v>122</v>
      </c>
      <c r="AU147" s="159" t="s">
        <v>82</v>
      </c>
      <c r="AV147" s="13" t="s">
        <v>82</v>
      </c>
      <c r="AW147" s="13" t="s">
        <v>29</v>
      </c>
      <c r="AX147" s="13" t="s">
        <v>30</v>
      </c>
      <c r="AY147" s="159" t="s">
        <v>113</v>
      </c>
    </row>
    <row r="148" spans="1:65" s="2" customFormat="1" ht="16.5" customHeight="1">
      <c r="A148" s="32"/>
      <c r="B148" s="143"/>
      <c r="C148" s="144" t="s">
        <v>169</v>
      </c>
      <c r="D148" s="144" t="s">
        <v>115</v>
      </c>
      <c r="E148" s="145" t="s">
        <v>170</v>
      </c>
      <c r="F148" s="146" t="s">
        <v>171</v>
      </c>
      <c r="G148" s="147" t="s">
        <v>165</v>
      </c>
      <c r="H148" s="148">
        <v>102</v>
      </c>
      <c r="I148" s="149"/>
      <c r="J148" s="150">
        <f>ROUND(I148*H148,2)</f>
        <v>0</v>
      </c>
      <c r="K148" s="146" t="s">
        <v>1</v>
      </c>
      <c r="L148" s="33"/>
      <c r="M148" s="151" t="s">
        <v>1</v>
      </c>
      <c r="N148" s="152" t="s">
        <v>38</v>
      </c>
      <c r="O148" s="58"/>
      <c r="P148" s="153">
        <f>O148*H148</f>
        <v>0</v>
      </c>
      <c r="Q148" s="153">
        <v>0</v>
      </c>
      <c r="R148" s="153">
        <f>Q148*H148</f>
        <v>0</v>
      </c>
      <c r="S148" s="153">
        <v>0</v>
      </c>
      <c r="T148" s="154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5" t="s">
        <v>120</v>
      </c>
      <c r="AT148" s="155" t="s">
        <v>115</v>
      </c>
      <c r="AU148" s="155" t="s">
        <v>82</v>
      </c>
      <c r="AY148" s="17" t="s">
        <v>113</v>
      </c>
      <c r="BE148" s="156">
        <f>IF(N148="základní",J148,0)</f>
        <v>0</v>
      </c>
      <c r="BF148" s="156">
        <f>IF(N148="snížená",J148,0)</f>
        <v>0</v>
      </c>
      <c r="BG148" s="156">
        <f>IF(N148="zákl. přenesená",J148,0)</f>
        <v>0</v>
      </c>
      <c r="BH148" s="156">
        <f>IF(N148="sníž. přenesená",J148,0)</f>
        <v>0</v>
      </c>
      <c r="BI148" s="156">
        <f>IF(N148="nulová",J148,0)</f>
        <v>0</v>
      </c>
      <c r="BJ148" s="17" t="s">
        <v>30</v>
      </c>
      <c r="BK148" s="156">
        <f>ROUND(I148*H148,2)</f>
        <v>0</v>
      </c>
      <c r="BL148" s="17" t="s">
        <v>120</v>
      </c>
      <c r="BM148" s="155" t="s">
        <v>172</v>
      </c>
    </row>
    <row r="149" spans="1:65" s="15" customFormat="1">
      <c r="B149" s="174"/>
      <c r="D149" s="158" t="s">
        <v>122</v>
      </c>
      <c r="E149" s="175" t="s">
        <v>1</v>
      </c>
      <c r="F149" s="176" t="s">
        <v>173</v>
      </c>
      <c r="H149" s="175" t="s">
        <v>1</v>
      </c>
      <c r="I149" s="177"/>
      <c r="L149" s="174"/>
      <c r="M149" s="178"/>
      <c r="N149" s="179"/>
      <c r="O149" s="179"/>
      <c r="P149" s="179"/>
      <c r="Q149" s="179"/>
      <c r="R149" s="179"/>
      <c r="S149" s="179"/>
      <c r="T149" s="180"/>
      <c r="AT149" s="175" t="s">
        <v>122</v>
      </c>
      <c r="AU149" s="175" t="s">
        <v>82</v>
      </c>
      <c r="AV149" s="15" t="s">
        <v>30</v>
      </c>
      <c r="AW149" s="15" t="s">
        <v>29</v>
      </c>
      <c r="AX149" s="15" t="s">
        <v>73</v>
      </c>
      <c r="AY149" s="175" t="s">
        <v>113</v>
      </c>
    </row>
    <row r="150" spans="1:65" s="13" customFormat="1">
      <c r="B150" s="157"/>
      <c r="D150" s="158" t="s">
        <v>122</v>
      </c>
      <c r="E150" s="159" t="s">
        <v>1</v>
      </c>
      <c r="F150" s="160" t="s">
        <v>168</v>
      </c>
      <c r="H150" s="161">
        <v>102</v>
      </c>
      <c r="I150" s="162"/>
      <c r="L150" s="157"/>
      <c r="M150" s="163"/>
      <c r="N150" s="164"/>
      <c r="O150" s="164"/>
      <c r="P150" s="164"/>
      <c r="Q150" s="164"/>
      <c r="R150" s="164"/>
      <c r="S150" s="164"/>
      <c r="T150" s="165"/>
      <c r="AT150" s="159" t="s">
        <v>122</v>
      </c>
      <c r="AU150" s="159" t="s">
        <v>82</v>
      </c>
      <c r="AV150" s="13" t="s">
        <v>82</v>
      </c>
      <c r="AW150" s="13" t="s">
        <v>29</v>
      </c>
      <c r="AX150" s="13" t="s">
        <v>30</v>
      </c>
      <c r="AY150" s="159" t="s">
        <v>113</v>
      </c>
    </row>
    <row r="151" spans="1:65" s="2" customFormat="1" ht="16.5" customHeight="1">
      <c r="A151" s="32"/>
      <c r="B151" s="143"/>
      <c r="C151" s="144" t="s">
        <v>8</v>
      </c>
      <c r="D151" s="144" t="s">
        <v>115</v>
      </c>
      <c r="E151" s="145" t="s">
        <v>174</v>
      </c>
      <c r="F151" s="146" t="s">
        <v>175</v>
      </c>
      <c r="G151" s="147" t="s">
        <v>176</v>
      </c>
      <c r="H151" s="148">
        <v>51</v>
      </c>
      <c r="I151" s="149"/>
      <c r="J151" s="150">
        <f>ROUND(I151*H151,2)</f>
        <v>0</v>
      </c>
      <c r="K151" s="146" t="s">
        <v>1</v>
      </c>
      <c r="L151" s="33"/>
      <c r="M151" s="151" t="s">
        <v>1</v>
      </c>
      <c r="N151" s="152" t="s">
        <v>38</v>
      </c>
      <c r="O151" s="58"/>
      <c r="P151" s="153">
        <f>O151*H151</f>
        <v>0</v>
      </c>
      <c r="Q151" s="153">
        <v>0</v>
      </c>
      <c r="R151" s="153">
        <f>Q151*H151</f>
        <v>0</v>
      </c>
      <c r="S151" s="153">
        <v>0</v>
      </c>
      <c r="T151" s="154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5" t="s">
        <v>120</v>
      </c>
      <c r="AT151" s="155" t="s">
        <v>115</v>
      </c>
      <c r="AU151" s="155" t="s">
        <v>82</v>
      </c>
      <c r="AY151" s="17" t="s">
        <v>113</v>
      </c>
      <c r="BE151" s="156">
        <f>IF(N151="základní",J151,0)</f>
        <v>0</v>
      </c>
      <c r="BF151" s="156">
        <f>IF(N151="snížená",J151,0)</f>
        <v>0</v>
      </c>
      <c r="BG151" s="156">
        <f>IF(N151="zákl. přenesená",J151,0)</f>
        <v>0</v>
      </c>
      <c r="BH151" s="156">
        <f>IF(N151="sníž. přenesená",J151,0)</f>
        <v>0</v>
      </c>
      <c r="BI151" s="156">
        <f>IF(N151="nulová",J151,0)</f>
        <v>0</v>
      </c>
      <c r="BJ151" s="17" t="s">
        <v>30</v>
      </c>
      <c r="BK151" s="156">
        <f>ROUND(I151*H151,2)</f>
        <v>0</v>
      </c>
      <c r="BL151" s="17" t="s">
        <v>120</v>
      </c>
      <c r="BM151" s="155" t="s">
        <v>177</v>
      </c>
    </row>
    <row r="152" spans="1:65" s="13" customFormat="1">
      <c r="B152" s="157"/>
      <c r="D152" s="158" t="s">
        <v>122</v>
      </c>
      <c r="E152" s="159" t="s">
        <v>1</v>
      </c>
      <c r="F152" s="160" t="s">
        <v>178</v>
      </c>
      <c r="H152" s="161">
        <v>51</v>
      </c>
      <c r="I152" s="162"/>
      <c r="L152" s="157"/>
      <c r="M152" s="163"/>
      <c r="N152" s="164"/>
      <c r="O152" s="164"/>
      <c r="P152" s="164"/>
      <c r="Q152" s="164"/>
      <c r="R152" s="164"/>
      <c r="S152" s="164"/>
      <c r="T152" s="165"/>
      <c r="AT152" s="159" t="s">
        <v>122</v>
      </c>
      <c r="AU152" s="159" t="s">
        <v>82</v>
      </c>
      <c r="AV152" s="13" t="s">
        <v>82</v>
      </c>
      <c r="AW152" s="13" t="s">
        <v>29</v>
      </c>
      <c r="AX152" s="13" t="s">
        <v>30</v>
      </c>
      <c r="AY152" s="159" t="s">
        <v>113</v>
      </c>
    </row>
    <row r="153" spans="1:65" s="2" customFormat="1" ht="16.5" customHeight="1">
      <c r="A153" s="32"/>
      <c r="B153" s="143"/>
      <c r="C153" s="144" t="s">
        <v>179</v>
      </c>
      <c r="D153" s="144" t="s">
        <v>115</v>
      </c>
      <c r="E153" s="145" t="s">
        <v>180</v>
      </c>
      <c r="F153" s="146" t="s">
        <v>181</v>
      </c>
      <c r="G153" s="147" t="s">
        <v>165</v>
      </c>
      <c r="H153" s="148">
        <v>51</v>
      </c>
      <c r="I153" s="149"/>
      <c r="J153" s="150">
        <f>ROUND(I153*H153,2)</f>
        <v>0</v>
      </c>
      <c r="K153" s="146" t="s">
        <v>1</v>
      </c>
      <c r="L153" s="33"/>
      <c r="M153" s="151" t="s">
        <v>1</v>
      </c>
      <c r="N153" s="152" t="s">
        <v>38</v>
      </c>
      <c r="O153" s="58"/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5" t="s">
        <v>120</v>
      </c>
      <c r="AT153" s="155" t="s">
        <v>115</v>
      </c>
      <c r="AU153" s="155" t="s">
        <v>82</v>
      </c>
      <c r="AY153" s="17" t="s">
        <v>113</v>
      </c>
      <c r="BE153" s="156">
        <f>IF(N153="základní",J153,0)</f>
        <v>0</v>
      </c>
      <c r="BF153" s="156">
        <f>IF(N153="snížená",J153,0)</f>
        <v>0</v>
      </c>
      <c r="BG153" s="156">
        <f>IF(N153="zákl. přenesená",J153,0)</f>
        <v>0</v>
      </c>
      <c r="BH153" s="156">
        <f>IF(N153="sníž. přenesená",J153,0)</f>
        <v>0</v>
      </c>
      <c r="BI153" s="156">
        <f>IF(N153="nulová",J153,0)</f>
        <v>0</v>
      </c>
      <c r="BJ153" s="17" t="s">
        <v>30</v>
      </c>
      <c r="BK153" s="156">
        <f>ROUND(I153*H153,2)</f>
        <v>0</v>
      </c>
      <c r="BL153" s="17" t="s">
        <v>120</v>
      </c>
      <c r="BM153" s="155" t="s">
        <v>182</v>
      </c>
    </row>
    <row r="154" spans="1:65" s="13" customFormat="1">
      <c r="B154" s="157"/>
      <c r="D154" s="158" t="s">
        <v>122</v>
      </c>
      <c r="E154" s="159" t="s">
        <v>1</v>
      </c>
      <c r="F154" s="160" t="s">
        <v>178</v>
      </c>
      <c r="H154" s="161">
        <v>51</v>
      </c>
      <c r="I154" s="162"/>
      <c r="L154" s="157"/>
      <c r="M154" s="163"/>
      <c r="N154" s="164"/>
      <c r="O154" s="164"/>
      <c r="P154" s="164"/>
      <c r="Q154" s="164"/>
      <c r="R154" s="164"/>
      <c r="S154" s="164"/>
      <c r="T154" s="165"/>
      <c r="AT154" s="159" t="s">
        <v>122</v>
      </c>
      <c r="AU154" s="159" t="s">
        <v>82</v>
      </c>
      <c r="AV154" s="13" t="s">
        <v>82</v>
      </c>
      <c r="AW154" s="13" t="s">
        <v>29</v>
      </c>
      <c r="AX154" s="13" t="s">
        <v>30</v>
      </c>
      <c r="AY154" s="159" t="s">
        <v>113</v>
      </c>
    </row>
    <row r="155" spans="1:65" s="2" customFormat="1" ht="16.5" customHeight="1">
      <c r="A155" s="32"/>
      <c r="B155" s="143"/>
      <c r="C155" s="144" t="s">
        <v>183</v>
      </c>
      <c r="D155" s="144" t="s">
        <v>115</v>
      </c>
      <c r="E155" s="145" t="s">
        <v>184</v>
      </c>
      <c r="F155" s="146" t="s">
        <v>185</v>
      </c>
      <c r="G155" s="147" t="s">
        <v>158</v>
      </c>
      <c r="H155" s="148">
        <v>10110</v>
      </c>
      <c r="I155" s="149"/>
      <c r="J155" s="150">
        <f>ROUND(I155*H155,2)</f>
        <v>0</v>
      </c>
      <c r="K155" s="146" t="s">
        <v>119</v>
      </c>
      <c r="L155" s="33"/>
      <c r="M155" s="151" t="s">
        <v>1</v>
      </c>
      <c r="N155" s="152" t="s">
        <v>38</v>
      </c>
      <c r="O155" s="58"/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5" t="s">
        <v>120</v>
      </c>
      <c r="AT155" s="155" t="s">
        <v>115</v>
      </c>
      <c r="AU155" s="155" t="s">
        <v>82</v>
      </c>
      <c r="AY155" s="17" t="s">
        <v>113</v>
      </c>
      <c r="BE155" s="156">
        <f>IF(N155="základní",J155,0)</f>
        <v>0</v>
      </c>
      <c r="BF155" s="156">
        <f>IF(N155="snížená",J155,0)</f>
        <v>0</v>
      </c>
      <c r="BG155" s="156">
        <f>IF(N155="zákl. přenesená",J155,0)</f>
        <v>0</v>
      </c>
      <c r="BH155" s="156">
        <f>IF(N155="sníž. přenesená",J155,0)</f>
        <v>0</v>
      </c>
      <c r="BI155" s="156">
        <f>IF(N155="nulová",J155,0)</f>
        <v>0</v>
      </c>
      <c r="BJ155" s="17" t="s">
        <v>30</v>
      </c>
      <c r="BK155" s="156">
        <f>ROUND(I155*H155,2)</f>
        <v>0</v>
      </c>
      <c r="BL155" s="17" t="s">
        <v>120</v>
      </c>
      <c r="BM155" s="155" t="s">
        <v>186</v>
      </c>
    </row>
    <row r="156" spans="1:65" s="13" customFormat="1">
      <c r="B156" s="157"/>
      <c r="D156" s="158" t="s">
        <v>122</v>
      </c>
      <c r="E156" s="159" t="s">
        <v>1</v>
      </c>
      <c r="F156" s="160" t="s">
        <v>187</v>
      </c>
      <c r="H156" s="161">
        <v>10110</v>
      </c>
      <c r="I156" s="162"/>
      <c r="L156" s="157"/>
      <c r="M156" s="163"/>
      <c r="N156" s="164"/>
      <c r="O156" s="164"/>
      <c r="P156" s="164"/>
      <c r="Q156" s="164"/>
      <c r="R156" s="164"/>
      <c r="S156" s="164"/>
      <c r="T156" s="165"/>
      <c r="AT156" s="159" t="s">
        <v>122</v>
      </c>
      <c r="AU156" s="159" t="s">
        <v>82</v>
      </c>
      <c r="AV156" s="13" t="s">
        <v>82</v>
      </c>
      <c r="AW156" s="13" t="s">
        <v>29</v>
      </c>
      <c r="AX156" s="13" t="s">
        <v>73</v>
      </c>
      <c r="AY156" s="159" t="s">
        <v>113</v>
      </c>
    </row>
    <row r="157" spans="1:65" s="14" customFormat="1">
      <c r="B157" s="166"/>
      <c r="D157" s="158" t="s">
        <v>122</v>
      </c>
      <c r="E157" s="167" t="s">
        <v>1</v>
      </c>
      <c r="F157" s="168" t="s">
        <v>142</v>
      </c>
      <c r="H157" s="169">
        <v>10110</v>
      </c>
      <c r="I157" s="170"/>
      <c r="L157" s="166"/>
      <c r="M157" s="171"/>
      <c r="N157" s="172"/>
      <c r="O157" s="172"/>
      <c r="P157" s="172"/>
      <c r="Q157" s="172"/>
      <c r="R157" s="172"/>
      <c r="S157" s="172"/>
      <c r="T157" s="173"/>
      <c r="AT157" s="167" t="s">
        <v>122</v>
      </c>
      <c r="AU157" s="167" t="s">
        <v>82</v>
      </c>
      <c r="AV157" s="14" t="s">
        <v>120</v>
      </c>
      <c r="AW157" s="14" t="s">
        <v>29</v>
      </c>
      <c r="AX157" s="14" t="s">
        <v>30</v>
      </c>
      <c r="AY157" s="167" t="s">
        <v>113</v>
      </c>
    </row>
    <row r="158" spans="1:65" s="2" customFormat="1" ht="16.5" customHeight="1">
      <c r="A158" s="32"/>
      <c r="B158" s="143"/>
      <c r="C158" s="144" t="s">
        <v>188</v>
      </c>
      <c r="D158" s="144" t="s">
        <v>115</v>
      </c>
      <c r="E158" s="145" t="s">
        <v>189</v>
      </c>
      <c r="F158" s="146" t="s">
        <v>190</v>
      </c>
      <c r="G158" s="147" t="s">
        <v>158</v>
      </c>
      <c r="H158" s="148">
        <v>10110</v>
      </c>
      <c r="I158" s="149"/>
      <c r="J158" s="150">
        <f>ROUND(I158*H158,2)</f>
        <v>0</v>
      </c>
      <c r="K158" s="146" t="s">
        <v>1</v>
      </c>
      <c r="L158" s="33"/>
      <c r="M158" s="151" t="s">
        <v>1</v>
      </c>
      <c r="N158" s="152" t="s">
        <v>38</v>
      </c>
      <c r="O158" s="58"/>
      <c r="P158" s="153">
        <f>O158*H158</f>
        <v>0</v>
      </c>
      <c r="Q158" s="153">
        <v>1.2999999999999999E-4</v>
      </c>
      <c r="R158" s="153">
        <f>Q158*H158</f>
        <v>1.3142999999999998</v>
      </c>
      <c r="S158" s="153">
        <v>0</v>
      </c>
      <c r="T158" s="154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55" t="s">
        <v>120</v>
      </c>
      <c r="AT158" s="155" t="s">
        <v>115</v>
      </c>
      <c r="AU158" s="155" t="s">
        <v>82</v>
      </c>
      <c r="AY158" s="17" t="s">
        <v>113</v>
      </c>
      <c r="BE158" s="156">
        <f>IF(N158="základní",J158,0)</f>
        <v>0</v>
      </c>
      <c r="BF158" s="156">
        <f>IF(N158="snížená",J158,0)</f>
        <v>0</v>
      </c>
      <c r="BG158" s="156">
        <f>IF(N158="zákl. přenesená",J158,0)</f>
        <v>0</v>
      </c>
      <c r="BH158" s="156">
        <f>IF(N158="sníž. přenesená",J158,0)</f>
        <v>0</v>
      </c>
      <c r="BI158" s="156">
        <f>IF(N158="nulová",J158,0)</f>
        <v>0</v>
      </c>
      <c r="BJ158" s="17" t="s">
        <v>30</v>
      </c>
      <c r="BK158" s="156">
        <f>ROUND(I158*H158,2)</f>
        <v>0</v>
      </c>
      <c r="BL158" s="17" t="s">
        <v>120</v>
      </c>
      <c r="BM158" s="155" t="s">
        <v>191</v>
      </c>
    </row>
    <row r="159" spans="1:65" s="13" customFormat="1">
      <c r="B159" s="157"/>
      <c r="D159" s="158" t="s">
        <v>122</v>
      </c>
      <c r="E159" s="159" t="s">
        <v>1</v>
      </c>
      <c r="F159" s="160" t="s">
        <v>187</v>
      </c>
      <c r="H159" s="161">
        <v>10110</v>
      </c>
      <c r="I159" s="162"/>
      <c r="L159" s="157"/>
      <c r="M159" s="163"/>
      <c r="N159" s="164"/>
      <c r="O159" s="164"/>
      <c r="P159" s="164"/>
      <c r="Q159" s="164"/>
      <c r="R159" s="164"/>
      <c r="S159" s="164"/>
      <c r="T159" s="165"/>
      <c r="AT159" s="159" t="s">
        <v>122</v>
      </c>
      <c r="AU159" s="159" t="s">
        <v>82</v>
      </c>
      <c r="AV159" s="13" t="s">
        <v>82</v>
      </c>
      <c r="AW159" s="13" t="s">
        <v>29</v>
      </c>
      <c r="AX159" s="13" t="s">
        <v>30</v>
      </c>
      <c r="AY159" s="159" t="s">
        <v>113</v>
      </c>
    </row>
    <row r="160" spans="1:65" s="2" customFormat="1" ht="16.5" customHeight="1">
      <c r="A160" s="32"/>
      <c r="B160" s="143"/>
      <c r="C160" s="144" t="s">
        <v>192</v>
      </c>
      <c r="D160" s="144" t="s">
        <v>115</v>
      </c>
      <c r="E160" s="145" t="s">
        <v>193</v>
      </c>
      <c r="F160" s="146" t="s">
        <v>194</v>
      </c>
      <c r="G160" s="147" t="s">
        <v>158</v>
      </c>
      <c r="H160" s="148">
        <v>10110</v>
      </c>
      <c r="I160" s="149"/>
      <c r="J160" s="150">
        <f>ROUND(I160*H160,2)</f>
        <v>0</v>
      </c>
      <c r="K160" s="146" t="s">
        <v>1</v>
      </c>
      <c r="L160" s="33"/>
      <c r="M160" s="151" t="s">
        <v>1</v>
      </c>
      <c r="N160" s="152" t="s">
        <v>38</v>
      </c>
      <c r="O160" s="58"/>
      <c r="P160" s="153">
        <f>O160*H160</f>
        <v>0</v>
      </c>
      <c r="Q160" s="153">
        <v>3.5E-4</v>
      </c>
      <c r="R160" s="153">
        <f>Q160*H160</f>
        <v>3.5385</v>
      </c>
      <c r="S160" s="153">
        <v>0</v>
      </c>
      <c r="T160" s="154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5" t="s">
        <v>120</v>
      </c>
      <c r="AT160" s="155" t="s">
        <v>115</v>
      </c>
      <c r="AU160" s="155" t="s">
        <v>82</v>
      </c>
      <c r="AY160" s="17" t="s">
        <v>113</v>
      </c>
      <c r="BE160" s="156">
        <f>IF(N160="základní",J160,0)</f>
        <v>0</v>
      </c>
      <c r="BF160" s="156">
        <f>IF(N160="snížená",J160,0)</f>
        <v>0</v>
      </c>
      <c r="BG160" s="156">
        <f>IF(N160="zákl. přenesená",J160,0)</f>
        <v>0</v>
      </c>
      <c r="BH160" s="156">
        <f>IF(N160="sníž. přenesená",J160,0)</f>
        <v>0</v>
      </c>
      <c r="BI160" s="156">
        <f>IF(N160="nulová",J160,0)</f>
        <v>0</v>
      </c>
      <c r="BJ160" s="17" t="s">
        <v>30</v>
      </c>
      <c r="BK160" s="156">
        <f>ROUND(I160*H160,2)</f>
        <v>0</v>
      </c>
      <c r="BL160" s="17" t="s">
        <v>120</v>
      </c>
      <c r="BM160" s="155" t="s">
        <v>195</v>
      </c>
    </row>
    <row r="161" spans="1:65" s="13" customFormat="1">
      <c r="B161" s="157"/>
      <c r="D161" s="158" t="s">
        <v>122</v>
      </c>
      <c r="E161" s="159" t="s">
        <v>1</v>
      </c>
      <c r="F161" s="160" t="s">
        <v>187</v>
      </c>
      <c r="H161" s="161">
        <v>10110</v>
      </c>
      <c r="I161" s="162"/>
      <c r="L161" s="157"/>
      <c r="M161" s="163"/>
      <c r="N161" s="164"/>
      <c r="O161" s="164"/>
      <c r="P161" s="164"/>
      <c r="Q161" s="164"/>
      <c r="R161" s="164"/>
      <c r="S161" s="164"/>
      <c r="T161" s="165"/>
      <c r="AT161" s="159" t="s">
        <v>122</v>
      </c>
      <c r="AU161" s="159" t="s">
        <v>82</v>
      </c>
      <c r="AV161" s="13" t="s">
        <v>82</v>
      </c>
      <c r="AW161" s="13" t="s">
        <v>29</v>
      </c>
      <c r="AX161" s="13" t="s">
        <v>30</v>
      </c>
      <c r="AY161" s="159" t="s">
        <v>113</v>
      </c>
    </row>
    <row r="162" spans="1:65" s="2" customFormat="1" ht="16.5" customHeight="1">
      <c r="A162" s="32"/>
      <c r="B162" s="143"/>
      <c r="C162" s="144" t="s">
        <v>196</v>
      </c>
      <c r="D162" s="144" t="s">
        <v>115</v>
      </c>
      <c r="E162" s="145" t="s">
        <v>197</v>
      </c>
      <c r="F162" s="146" t="s">
        <v>198</v>
      </c>
      <c r="G162" s="147" t="s">
        <v>165</v>
      </c>
      <c r="H162" s="148">
        <v>184</v>
      </c>
      <c r="I162" s="149"/>
      <c r="J162" s="150">
        <f>ROUND(I162*H162,2)</f>
        <v>0</v>
      </c>
      <c r="K162" s="146" t="s">
        <v>119</v>
      </c>
      <c r="L162" s="33"/>
      <c r="M162" s="151" t="s">
        <v>1</v>
      </c>
      <c r="N162" s="152" t="s">
        <v>38</v>
      </c>
      <c r="O162" s="58"/>
      <c r="P162" s="153">
        <f>O162*H162</f>
        <v>0</v>
      </c>
      <c r="Q162" s="153">
        <v>0</v>
      </c>
      <c r="R162" s="153">
        <f>Q162*H162</f>
        <v>0</v>
      </c>
      <c r="S162" s="153">
        <v>2.0999999999999999E-3</v>
      </c>
      <c r="T162" s="154">
        <f>S162*H162</f>
        <v>0.38639999999999997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5" t="s">
        <v>120</v>
      </c>
      <c r="AT162" s="155" t="s">
        <v>115</v>
      </c>
      <c r="AU162" s="155" t="s">
        <v>82</v>
      </c>
      <c r="AY162" s="17" t="s">
        <v>113</v>
      </c>
      <c r="BE162" s="156">
        <f>IF(N162="základní",J162,0)</f>
        <v>0</v>
      </c>
      <c r="BF162" s="156">
        <f>IF(N162="snížená",J162,0)</f>
        <v>0</v>
      </c>
      <c r="BG162" s="156">
        <f>IF(N162="zákl. přenesená",J162,0)</f>
        <v>0</v>
      </c>
      <c r="BH162" s="156">
        <f>IF(N162="sníž. přenesená",J162,0)</f>
        <v>0</v>
      </c>
      <c r="BI162" s="156">
        <f>IF(N162="nulová",J162,0)</f>
        <v>0</v>
      </c>
      <c r="BJ162" s="17" t="s">
        <v>30</v>
      </c>
      <c r="BK162" s="156">
        <f>ROUND(I162*H162,2)</f>
        <v>0</v>
      </c>
      <c r="BL162" s="17" t="s">
        <v>120</v>
      </c>
      <c r="BM162" s="155" t="s">
        <v>199</v>
      </c>
    </row>
    <row r="163" spans="1:65" s="13" customFormat="1">
      <c r="B163" s="157"/>
      <c r="D163" s="158" t="s">
        <v>122</v>
      </c>
      <c r="E163" s="159" t="s">
        <v>1</v>
      </c>
      <c r="F163" s="160" t="s">
        <v>200</v>
      </c>
      <c r="H163" s="161">
        <v>184</v>
      </c>
      <c r="I163" s="162"/>
      <c r="L163" s="157"/>
      <c r="M163" s="163"/>
      <c r="N163" s="164"/>
      <c r="O163" s="164"/>
      <c r="P163" s="164"/>
      <c r="Q163" s="164"/>
      <c r="R163" s="164"/>
      <c r="S163" s="164"/>
      <c r="T163" s="165"/>
      <c r="AT163" s="159" t="s">
        <v>122</v>
      </c>
      <c r="AU163" s="159" t="s">
        <v>82</v>
      </c>
      <c r="AV163" s="13" t="s">
        <v>82</v>
      </c>
      <c r="AW163" s="13" t="s">
        <v>29</v>
      </c>
      <c r="AX163" s="13" t="s">
        <v>30</v>
      </c>
      <c r="AY163" s="159" t="s">
        <v>113</v>
      </c>
    </row>
    <row r="164" spans="1:65" s="2" customFormat="1" ht="21.75" customHeight="1">
      <c r="A164" s="32"/>
      <c r="B164" s="143"/>
      <c r="C164" s="144" t="s">
        <v>201</v>
      </c>
      <c r="D164" s="144" t="s">
        <v>115</v>
      </c>
      <c r="E164" s="145" t="s">
        <v>202</v>
      </c>
      <c r="F164" s="146" t="s">
        <v>203</v>
      </c>
      <c r="G164" s="147" t="s">
        <v>204</v>
      </c>
      <c r="H164" s="148">
        <v>0.38600000000000001</v>
      </c>
      <c r="I164" s="149"/>
      <c r="J164" s="150">
        <f>ROUND(I164*H164,2)</f>
        <v>0</v>
      </c>
      <c r="K164" s="146" t="s">
        <v>119</v>
      </c>
      <c r="L164" s="33"/>
      <c r="M164" s="151" t="s">
        <v>1</v>
      </c>
      <c r="N164" s="152" t="s">
        <v>38</v>
      </c>
      <c r="O164" s="58"/>
      <c r="P164" s="153">
        <f>O164*H164</f>
        <v>0</v>
      </c>
      <c r="Q164" s="153">
        <v>0</v>
      </c>
      <c r="R164" s="153">
        <f>Q164*H164</f>
        <v>0</v>
      </c>
      <c r="S164" s="153">
        <v>0</v>
      </c>
      <c r="T164" s="154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55" t="s">
        <v>120</v>
      </c>
      <c r="AT164" s="155" t="s">
        <v>115</v>
      </c>
      <c r="AU164" s="155" t="s">
        <v>82</v>
      </c>
      <c r="AY164" s="17" t="s">
        <v>113</v>
      </c>
      <c r="BE164" s="156">
        <f>IF(N164="základní",J164,0)</f>
        <v>0</v>
      </c>
      <c r="BF164" s="156">
        <f>IF(N164="snížená",J164,0)</f>
        <v>0</v>
      </c>
      <c r="BG164" s="156">
        <f>IF(N164="zákl. přenesená",J164,0)</f>
        <v>0</v>
      </c>
      <c r="BH164" s="156">
        <f>IF(N164="sníž. přenesená",J164,0)</f>
        <v>0</v>
      </c>
      <c r="BI164" s="156">
        <f>IF(N164="nulová",J164,0)</f>
        <v>0</v>
      </c>
      <c r="BJ164" s="17" t="s">
        <v>30</v>
      </c>
      <c r="BK164" s="156">
        <f>ROUND(I164*H164,2)</f>
        <v>0</v>
      </c>
      <c r="BL164" s="17" t="s">
        <v>120</v>
      </c>
      <c r="BM164" s="155" t="s">
        <v>205</v>
      </c>
    </row>
    <row r="165" spans="1:65" s="13" customFormat="1">
      <c r="B165" s="157"/>
      <c r="D165" s="158" t="s">
        <v>122</v>
      </c>
      <c r="E165" s="159" t="s">
        <v>1</v>
      </c>
      <c r="F165" s="160" t="s">
        <v>206</v>
      </c>
      <c r="H165" s="161">
        <v>0.38600000000000001</v>
      </c>
      <c r="I165" s="162"/>
      <c r="L165" s="157"/>
      <c r="M165" s="163"/>
      <c r="N165" s="164"/>
      <c r="O165" s="164"/>
      <c r="P165" s="164"/>
      <c r="Q165" s="164"/>
      <c r="R165" s="164"/>
      <c r="S165" s="164"/>
      <c r="T165" s="165"/>
      <c r="AT165" s="159" t="s">
        <v>122</v>
      </c>
      <c r="AU165" s="159" t="s">
        <v>82</v>
      </c>
      <c r="AV165" s="13" t="s">
        <v>82</v>
      </c>
      <c r="AW165" s="13" t="s">
        <v>29</v>
      </c>
      <c r="AX165" s="13" t="s">
        <v>30</v>
      </c>
      <c r="AY165" s="159" t="s">
        <v>113</v>
      </c>
    </row>
    <row r="166" spans="1:65" s="2" customFormat="1" ht="16.5" customHeight="1">
      <c r="A166" s="32"/>
      <c r="B166" s="143"/>
      <c r="C166" s="144" t="s">
        <v>207</v>
      </c>
      <c r="D166" s="144" t="s">
        <v>115</v>
      </c>
      <c r="E166" s="145" t="s">
        <v>208</v>
      </c>
      <c r="F166" s="146" t="s">
        <v>209</v>
      </c>
      <c r="G166" s="147" t="s">
        <v>204</v>
      </c>
      <c r="H166" s="148">
        <v>0.38600000000000001</v>
      </c>
      <c r="I166" s="149"/>
      <c r="J166" s="150">
        <f>ROUND(I166*H166,2)</f>
        <v>0</v>
      </c>
      <c r="K166" s="146" t="s">
        <v>119</v>
      </c>
      <c r="L166" s="33"/>
      <c r="M166" s="151" t="s">
        <v>1</v>
      </c>
      <c r="N166" s="152" t="s">
        <v>38</v>
      </c>
      <c r="O166" s="58"/>
      <c r="P166" s="153">
        <f>O166*H166</f>
        <v>0</v>
      </c>
      <c r="Q166" s="153">
        <v>0</v>
      </c>
      <c r="R166" s="153">
        <f>Q166*H166</f>
        <v>0</v>
      </c>
      <c r="S166" s="153">
        <v>0</v>
      </c>
      <c r="T166" s="154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5" t="s">
        <v>120</v>
      </c>
      <c r="AT166" s="155" t="s">
        <v>115</v>
      </c>
      <c r="AU166" s="155" t="s">
        <v>82</v>
      </c>
      <c r="AY166" s="17" t="s">
        <v>113</v>
      </c>
      <c r="BE166" s="156">
        <f>IF(N166="základní",J166,0)</f>
        <v>0</v>
      </c>
      <c r="BF166" s="156">
        <f>IF(N166="snížená",J166,0)</f>
        <v>0</v>
      </c>
      <c r="BG166" s="156">
        <f>IF(N166="zákl. přenesená",J166,0)</f>
        <v>0</v>
      </c>
      <c r="BH166" s="156">
        <f>IF(N166="sníž. přenesená",J166,0)</f>
        <v>0</v>
      </c>
      <c r="BI166" s="156">
        <f>IF(N166="nulová",J166,0)</f>
        <v>0</v>
      </c>
      <c r="BJ166" s="17" t="s">
        <v>30</v>
      </c>
      <c r="BK166" s="156">
        <f>ROUND(I166*H166,2)</f>
        <v>0</v>
      </c>
      <c r="BL166" s="17" t="s">
        <v>120</v>
      </c>
      <c r="BM166" s="155" t="s">
        <v>210</v>
      </c>
    </row>
    <row r="167" spans="1:65" s="13" customFormat="1">
      <c r="B167" s="157"/>
      <c r="D167" s="158" t="s">
        <v>122</v>
      </c>
      <c r="E167" s="159" t="s">
        <v>1</v>
      </c>
      <c r="F167" s="160" t="s">
        <v>206</v>
      </c>
      <c r="H167" s="161">
        <v>0.38600000000000001</v>
      </c>
      <c r="I167" s="162"/>
      <c r="L167" s="157"/>
      <c r="M167" s="163"/>
      <c r="N167" s="164"/>
      <c r="O167" s="164"/>
      <c r="P167" s="164"/>
      <c r="Q167" s="164"/>
      <c r="R167" s="164"/>
      <c r="S167" s="164"/>
      <c r="T167" s="165"/>
      <c r="AT167" s="159" t="s">
        <v>122</v>
      </c>
      <c r="AU167" s="159" t="s">
        <v>82</v>
      </c>
      <c r="AV167" s="13" t="s">
        <v>82</v>
      </c>
      <c r="AW167" s="13" t="s">
        <v>29</v>
      </c>
      <c r="AX167" s="13" t="s">
        <v>30</v>
      </c>
      <c r="AY167" s="159" t="s">
        <v>113</v>
      </c>
    </row>
    <row r="168" spans="1:65" s="2" customFormat="1" ht="16.5" customHeight="1">
      <c r="A168" s="32"/>
      <c r="B168" s="143"/>
      <c r="C168" s="144" t="s">
        <v>211</v>
      </c>
      <c r="D168" s="144" t="s">
        <v>115</v>
      </c>
      <c r="E168" s="145" t="s">
        <v>212</v>
      </c>
      <c r="F168" s="146" t="s">
        <v>213</v>
      </c>
      <c r="G168" s="147" t="s">
        <v>204</v>
      </c>
      <c r="H168" s="148">
        <v>5.4039999999999999</v>
      </c>
      <c r="I168" s="149"/>
      <c r="J168" s="150">
        <f>ROUND(I168*H168,2)</f>
        <v>0</v>
      </c>
      <c r="K168" s="146" t="s">
        <v>119</v>
      </c>
      <c r="L168" s="33"/>
      <c r="M168" s="151" t="s">
        <v>1</v>
      </c>
      <c r="N168" s="152" t="s">
        <v>38</v>
      </c>
      <c r="O168" s="58"/>
      <c r="P168" s="153">
        <f>O168*H168</f>
        <v>0</v>
      </c>
      <c r="Q168" s="153">
        <v>0</v>
      </c>
      <c r="R168" s="153">
        <f>Q168*H168</f>
        <v>0</v>
      </c>
      <c r="S168" s="153">
        <v>0</v>
      </c>
      <c r="T168" s="154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55" t="s">
        <v>120</v>
      </c>
      <c r="AT168" s="155" t="s">
        <v>115</v>
      </c>
      <c r="AU168" s="155" t="s">
        <v>82</v>
      </c>
      <c r="AY168" s="17" t="s">
        <v>113</v>
      </c>
      <c r="BE168" s="156">
        <f>IF(N168="základní",J168,0)</f>
        <v>0</v>
      </c>
      <c r="BF168" s="156">
        <f>IF(N168="snížená",J168,0)</f>
        <v>0</v>
      </c>
      <c r="BG168" s="156">
        <f>IF(N168="zákl. přenesená",J168,0)</f>
        <v>0</v>
      </c>
      <c r="BH168" s="156">
        <f>IF(N168="sníž. přenesená",J168,0)</f>
        <v>0</v>
      </c>
      <c r="BI168" s="156">
        <f>IF(N168="nulová",J168,0)</f>
        <v>0</v>
      </c>
      <c r="BJ168" s="17" t="s">
        <v>30</v>
      </c>
      <c r="BK168" s="156">
        <f>ROUND(I168*H168,2)</f>
        <v>0</v>
      </c>
      <c r="BL168" s="17" t="s">
        <v>120</v>
      </c>
      <c r="BM168" s="155" t="s">
        <v>214</v>
      </c>
    </row>
    <row r="169" spans="1:65" s="13" customFormat="1">
      <c r="B169" s="157"/>
      <c r="D169" s="158" t="s">
        <v>122</v>
      </c>
      <c r="E169" s="159" t="s">
        <v>1</v>
      </c>
      <c r="F169" s="160" t="s">
        <v>215</v>
      </c>
      <c r="H169" s="161">
        <v>5.4039999999999999</v>
      </c>
      <c r="I169" s="162"/>
      <c r="L169" s="157"/>
      <c r="M169" s="163"/>
      <c r="N169" s="164"/>
      <c r="O169" s="164"/>
      <c r="P169" s="164"/>
      <c r="Q169" s="164"/>
      <c r="R169" s="164"/>
      <c r="S169" s="164"/>
      <c r="T169" s="165"/>
      <c r="AT169" s="159" t="s">
        <v>122</v>
      </c>
      <c r="AU169" s="159" t="s">
        <v>82</v>
      </c>
      <c r="AV169" s="13" t="s">
        <v>82</v>
      </c>
      <c r="AW169" s="13" t="s">
        <v>29</v>
      </c>
      <c r="AX169" s="13" t="s">
        <v>73</v>
      </c>
      <c r="AY169" s="159" t="s">
        <v>113</v>
      </c>
    </row>
    <row r="170" spans="1:65" s="14" customFormat="1">
      <c r="B170" s="166"/>
      <c r="D170" s="158" t="s">
        <v>122</v>
      </c>
      <c r="E170" s="167" t="s">
        <v>1</v>
      </c>
      <c r="F170" s="168" t="s">
        <v>142</v>
      </c>
      <c r="H170" s="169">
        <v>5.4039999999999999</v>
      </c>
      <c r="I170" s="170"/>
      <c r="L170" s="166"/>
      <c r="M170" s="171"/>
      <c r="N170" s="172"/>
      <c r="O170" s="172"/>
      <c r="P170" s="172"/>
      <c r="Q170" s="172"/>
      <c r="R170" s="172"/>
      <c r="S170" s="172"/>
      <c r="T170" s="173"/>
      <c r="AT170" s="167" t="s">
        <v>122</v>
      </c>
      <c r="AU170" s="167" t="s">
        <v>82</v>
      </c>
      <c r="AV170" s="14" t="s">
        <v>120</v>
      </c>
      <c r="AW170" s="14" t="s">
        <v>29</v>
      </c>
      <c r="AX170" s="14" t="s">
        <v>30</v>
      </c>
      <c r="AY170" s="167" t="s">
        <v>113</v>
      </c>
    </row>
    <row r="171" spans="1:65" s="2" customFormat="1" ht="16.5" customHeight="1">
      <c r="A171" s="32"/>
      <c r="B171" s="143"/>
      <c r="C171" s="144" t="s">
        <v>7</v>
      </c>
      <c r="D171" s="144" t="s">
        <v>115</v>
      </c>
      <c r="E171" s="145" t="s">
        <v>216</v>
      </c>
      <c r="F171" s="146" t="s">
        <v>217</v>
      </c>
      <c r="G171" s="147" t="s">
        <v>204</v>
      </c>
      <c r="H171" s="148">
        <v>0.38600000000000001</v>
      </c>
      <c r="I171" s="149"/>
      <c r="J171" s="150">
        <f>ROUND(I171*H171,2)</f>
        <v>0</v>
      </c>
      <c r="K171" s="146" t="s">
        <v>1</v>
      </c>
      <c r="L171" s="33"/>
      <c r="M171" s="151" t="s">
        <v>1</v>
      </c>
      <c r="N171" s="152" t="s">
        <v>38</v>
      </c>
      <c r="O171" s="58"/>
      <c r="P171" s="153">
        <f>O171*H171</f>
        <v>0</v>
      </c>
      <c r="Q171" s="153">
        <v>0</v>
      </c>
      <c r="R171" s="153">
        <f>Q171*H171</f>
        <v>0</v>
      </c>
      <c r="S171" s="153">
        <v>0</v>
      </c>
      <c r="T171" s="154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55" t="s">
        <v>120</v>
      </c>
      <c r="AT171" s="155" t="s">
        <v>115</v>
      </c>
      <c r="AU171" s="155" t="s">
        <v>82</v>
      </c>
      <c r="AY171" s="17" t="s">
        <v>113</v>
      </c>
      <c r="BE171" s="156">
        <f>IF(N171="základní",J171,0)</f>
        <v>0</v>
      </c>
      <c r="BF171" s="156">
        <f>IF(N171="snížená",J171,0)</f>
        <v>0</v>
      </c>
      <c r="BG171" s="156">
        <f>IF(N171="zákl. přenesená",J171,0)</f>
        <v>0</v>
      </c>
      <c r="BH171" s="156">
        <f>IF(N171="sníž. přenesená",J171,0)</f>
        <v>0</v>
      </c>
      <c r="BI171" s="156">
        <f>IF(N171="nulová",J171,0)</f>
        <v>0</v>
      </c>
      <c r="BJ171" s="17" t="s">
        <v>30</v>
      </c>
      <c r="BK171" s="156">
        <f>ROUND(I171*H171,2)</f>
        <v>0</v>
      </c>
      <c r="BL171" s="17" t="s">
        <v>120</v>
      </c>
      <c r="BM171" s="155" t="s">
        <v>218</v>
      </c>
    </row>
    <row r="172" spans="1:65" s="13" customFormat="1">
      <c r="B172" s="157"/>
      <c r="D172" s="158" t="s">
        <v>122</v>
      </c>
      <c r="E172" s="159" t="s">
        <v>1</v>
      </c>
      <c r="F172" s="160" t="s">
        <v>206</v>
      </c>
      <c r="H172" s="161">
        <v>0.38600000000000001</v>
      </c>
      <c r="I172" s="162"/>
      <c r="L172" s="157"/>
      <c r="M172" s="163"/>
      <c r="N172" s="164"/>
      <c r="O172" s="164"/>
      <c r="P172" s="164"/>
      <c r="Q172" s="164"/>
      <c r="R172" s="164"/>
      <c r="S172" s="164"/>
      <c r="T172" s="165"/>
      <c r="AT172" s="159" t="s">
        <v>122</v>
      </c>
      <c r="AU172" s="159" t="s">
        <v>82</v>
      </c>
      <c r="AV172" s="13" t="s">
        <v>82</v>
      </c>
      <c r="AW172" s="13" t="s">
        <v>29</v>
      </c>
      <c r="AX172" s="13" t="s">
        <v>30</v>
      </c>
      <c r="AY172" s="159" t="s">
        <v>113</v>
      </c>
    </row>
    <row r="173" spans="1:65" s="2" customFormat="1" ht="21.75" customHeight="1">
      <c r="A173" s="32"/>
      <c r="B173" s="143"/>
      <c r="C173" s="144" t="s">
        <v>219</v>
      </c>
      <c r="D173" s="144" t="s">
        <v>115</v>
      </c>
      <c r="E173" s="145" t="s">
        <v>220</v>
      </c>
      <c r="F173" s="146" t="s">
        <v>221</v>
      </c>
      <c r="G173" s="147" t="s">
        <v>165</v>
      </c>
      <c r="H173" s="148">
        <v>184</v>
      </c>
      <c r="I173" s="149"/>
      <c r="J173" s="150">
        <f>ROUND(I173*H173,2)</f>
        <v>0</v>
      </c>
      <c r="K173" s="146" t="s">
        <v>119</v>
      </c>
      <c r="L173" s="33"/>
      <c r="M173" s="151" t="s">
        <v>1</v>
      </c>
      <c r="N173" s="152" t="s">
        <v>38</v>
      </c>
      <c r="O173" s="58"/>
      <c r="P173" s="153">
        <f>O173*H173</f>
        <v>0</v>
      </c>
      <c r="Q173" s="153">
        <v>0</v>
      </c>
      <c r="R173" s="153">
        <f>Q173*H173</f>
        <v>0</v>
      </c>
      <c r="S173" s="153">
        <v>0</v>
      </c>
      <c r="T173" s="154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55" t="s">
        <v>120</v>
      </c>
      <c r="AT173" s="155" t="s">
        <v>115</v>
      </c>
      <c r="AU173" s="155" t="s">
        <v>82</v>
      </c>
      <c r="AY173" s="17" t="s">
        <v>113</v>
      </c>
      <c r="BE173" s="156">
        <f>IF(N173="základní",J173,0)</f>
        <v>0</v>
      </c>
      <c r="BF173" s="156">
        <f>IF(N173="snížená",J173,0)</f>
        <v>0</v>
      </c>
      <c r="BG173" s="156">
        <f>IF(N173="zákl. přenesená",J173,0)</f>
        <v>0</v>
      </c>
      <c r="BH173" s="156">
        <f>IF(N173="sníž. přenesená",J173,0)</f>
        <v>0</v>
      </c>
      <c r="BI173" s="156">
        <f>IF(N173="nulová",J173,0)</f>
        <v>0</v>
      </c>
      <c r="BJ173" s="17" t="s">
        <v>30</v>
      </c>
      <c r="BK173" s="156">
        <f>ROUND(I173*H173,2)</f>
        <v>0</v>
      </c>
      <c r="BL173" s="17" t="s">
        <v>120</v>
      </c>
      <c r="BM173" s="155" t="s">
        <v>222</v>
      </c>
    </row>
    <row r="174" spans="1:65" s="13" customFormat="1">
      <c r="B174" s="157"/>
      <c r="D174" s="158" t="s">
        <v>122</v>
      </c>
      <c r="E174" s="159" t="s">
        <v>1</v>
      </c>
      <c r="F174" s="160" t="s">
        <v>200</v>
      </c>
      <c r="H174" s="161">
        <v>184</v>
      </c>
      <c r="I174" s="162"/>
      <c r="L174" s="157"/>
      <c r="M174" s="163"/>
      <c r="N174" s="164"/>
      <c r="O174" s="164"/>
      <c r="P174" s="164"/>
      <c r="Q174" s="164"/>
      <c r="R174" s="164"/>
      <c r="S174" s="164"/>
      <c r="T174" s="165"/>
      <c r="AT174" s="159" t="s">
        <v>122</v>
      </c>
      <c r="AU174" s="159" t="s">
        <v>82</v>
      </c>
      <c r="AV174" s="13" t="s">
        <v>82</v>
      </c>
      <c r="AW174" s="13" t="s">
        <v>29</v>
      </c>
      <c r="AX174" s="13" t="s">
        <v>30</v>
      </c>
      <c r="AY174" s="159" t="s">
        <v>113</v>
      </c>
    </row>
    <row r="175" spans="1:65" s="2" customFormat="1" ht="16.5" customHeight="1">
      <c r="A175" s="32"/>
      <c r="B175" s="143"/>
      <c r="C175" s="181" t="s">
        <v>223</v>
      </c>
      <c r="D175" s="181" t="s">
        <v>224</v>
      </c>
      <c r="E175" s="182" t="s">
        <v>225</v>
      </c>
      <c r="F175" s="183" t="s">
        <v>226</v>
      </c>
      <c r="G175" s="184" t="s">
        <v>165</v>
      </c>
      <c r="H175" s="185">
        <v>185.84</v>
      </c>
      <c r="I175" s="186"/>
      <c r="J175" s="187">
        <f>ROUND(I175*H175,2)</f>
        <v>0</v>
      </c>
      <c r="K175" s="183" t="s">
        <v>119</v>
      </c>
      <c r="L175" s="188"/>
      <c r="M175" s="189" t="s">
        <v>1</v>
      </c>
      <c r="N175" s="190" t="s">
        <v>38</v>
      </c>
      <c r="O175" s="58"/>
      <c r="P175" s="153">
        <f>O175*H175</f>
        <v>0</v>
      </c>
      <c r="Q175" s="153">
        <v>2.0999999999999999E-3</v>
      </c>
      <c r="R175" s="153">
        <f>Q175*H175</f>
        <v>0.390264</v>
      </c>
      <c r="S175" s="153">
        <v>0</v>
      </c>
      <c r="T175" s="154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55" t="s">
        <v>151</v>
      </c>
      <c r="AT175" s="155" t="s">
        <v>224</v>
      </c>
      <c r="AU175" s="155" t="s">
        <v>82</v>
      </c>
      <c r="AY175" s="17" t="s">
        <v>113</v>
      </c>
      <c r="BE175" s="156">
        <f>IF(N175="základní",J175,0)</f>
        <v>0</v>
      </c>
      <c r="BF175" s="156">
        <f>IF(N175="snížená",J175,0)</f>
        <v>0</v>
      </c>
      <c r="BG175" s="156">
        <f>IF(N175="zákl. přenesená",J175,0)</f>
        <v>0</v>
      </c>
      <c r="BH175" s="156">
        <f>IF(N175="sníž. přenesená",J175,0)</f>
        <v>0</v>
      </c>
      <c r="BI175" s="156">
        <f>IF(N175="nulová",J175,0)</f>
        <v>0</v>
      </c>
      <c r="BJ175" s="17" t="s">
        <v>30</v>
      </c>
      <c r="BK175" s="156">
        <f>ROUND(I175*H175,2)</f>
        <v>0</v>
      </c>
      <c r="BL175" s="17" t="s">
        <v>120</v>
      </c>
      <c r="BM175" s="155" t="s">
        <v>227</v>
      </c>
    </row>
    <row r="176" spans="1:65" s="13" customFormat="1">
      <c r="B176" s="157"/>
      <c r="D176" s="158" t="s">
        <v>122</v>
      </c>
      <c r="E176" s="159" t="s">
        <v>1</v>
      </c>
      <c r="F176" s="160" t="s">
        <v>228</v>
      </c>
      <c r="H176" s="161">
        <v>185.84</v>
      </c>
      <c r="I176" s="162"/>
      <c r="L176" s="157"/>
      <c r="M176" s="163"/>
      <c r="N176" s="164"/>
      <c r="O176" s="164"/>
      <c r="P176" s="164"/>
      <c r="Q176" s="164"/>
      <c r="R176" s="164"/>
      <c r="S176" s="164"/>
      <c r="T176" s="165"/>
      <c r="AT176" s="159" t="s">
        <v>122</v>
      </c>
      <c r="AU176" s="159" t="s">
        <v>82</v>
      </c>
      <c r="AV176" s="13" t="s">
        <v>82</v>
      </c>
      <c r="AW176" s="13" t="s">
        <v>29</v>
      </c>
      <c r="AX176" s="13" t="s">
        <v>73</v>
      </c>
      <c r="AY176" s="159" t="s">
        <v>113</v>
      </c>
    </row>
    <row r="177" spans="1:65" s="14" customFormat="1">
      <c r="B177" s="166"/>
      <c r="D177" s="158" t="s">
        <v>122</v>
      </c>
      <c r="E177" s="167" t="s">
        <v>1</v>
      </c>
      <c r="F177" s="168" t="s">
        <v>142</v>
      </c>
      <c r="H177" s="169">
        <v>185.84</v>
      </c>
      <c r="I177" s="170"/>
      <c r="L177" s="166"/>
      <c r="M177" s="171"/>
      <c r="N177" s="172"/>
      <c r="O177" s="172"/>
      <c r="P177" s="172"/>
      <c r="Q177" s="172"/>
      <c r="R177" s="172"/>
      <c r="S177" s="172"/>
      <c r="T177" s="173"/>
      <c r="AT177" s="167" t="s">
        <v>122</v>
      </c>
      <c r="AU177" s="167" t="s">
        <v>82</v>
      </c>
      <c r="AV177" s="14" t="s">
        <v>120</v>
      </c>
      <c r="AW177" s="14" t="s">
        <v>29</v>
      </c>
      <c r="AX177" s="14" t="s">
        <v>30</v>
      </c>
      <c r="AY177" s="167" t="s">
        <v>113</v>
      </c>
    </row>
    <row r="178" spans="1:65" s="2" customFormat="1" ht="16.5" customHeight="1">
      <c r="A178" s="32"/>
      <c r="B178" s="143"/>
      <c r="C178" s="144" t="s">
        <v>229</v>
      </c>
      <c r="D178" s="144" t="s">
        <v>115</v>
      </c>
      <c r="E178" s="145" t="s">
        <v>230</v>
      </c>
      <c r="F178" s="146" t="s">
        <v>231</v>
      </c>
      <c r="G178" s="147" t="s">
        <v>118</v>
      </c>
      <c r="H178" s="148">
        <v>32756.400000000001</v>
      </c>
      <c r="I178" s="149"/>
      <c r="J178" s="150">
        <f>ROUND(I178*H178,2)</f>
        <v>0</v>
      </c>
      <c r="K178" s="146" t="s">
        <v>119</v>
      </c>
      <c r="L178" s="33"/>
      <c r="M178" s="151" t="s">
        <v>1</v>
      </c>
      <c r="N178" s="152" t="s">
        <v>38</v>
      </c>
      <c r="O178" s="58"/>
      <c r="P178" s="153">
        <f>O178*H178</f>
        <v>0</v>
      </c>
      <c r="Q178" s="153">
        <v>0</v>
      </c>
      <c r="R178" s="153">
        <f>Q178*H178</f>
        <v>0</v>
      </c>
      <c r="S178" s="153">
        <v>0.02</v>
      </c>
      <c r="T178" s="154">
        <f>S178*H178</f>
        <v>655.12800000000004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55" t="s">
        <v>120</v>
      </c>
      <c r="AT178" s="155" t="s">
        <v>115</v>
      </c>
      <c r="AU178" s="155" t="s">
        <v>82</v>
      </c>
      <c r="AY178" s="17" t="s">
        <v>113</v>
      </c>
      <c r="BE178" s="156">
        <f>IF(N178="základní",J178,0)</f>
        <v>0</v>
      </c>
      <c r="BF178" s="156">
        <f>IF(N178="snížená",J178,0)</f>
        <v>0</v>
      </c>
      <c r="BG178" s="156">
        <f>IF(N178="zákl. přenesená",J178,0)</f>
        <v>0</v>
      </c>
      <c r="BH178" s="156">
        <f>IF(N178="sníž. přenesená",J178,0)</f>
        <v>0</v>
      </c>
      <c r="BI178" s="156">
        <f>IF(N178="nulová",J178,0)</f>
        <v>0</v>
      </c>
      <c r="BJ178" s="17" t="s">
        <v>30</v>
      </c>
      <c r="BK178" s="156">
        <f>ROUND(I178*H178,2)</f>
        <v>0</v>
      </c>
      <c r="BL178" s="17" t="s">
        <v>120</v>
      </c>
      <c r="BM178" s="155" t="s">
        <v>232</v>
      </c>
    </row>
    <row r="179" spans="1:65" s="13" customFormat="1">
      <c r="B179" s="157"/>
      <c r="D179" s="158" t="s">
        <v>122</v>
      </c>
      <c r="E179" s="159" t="s">
        <v>1</v>
      </c>
      <c r="F179" s="160" t="s">
        <v>138</v>
      </c>
      <c r="H179" s="161">
        <v>8492.4</v>
      </c>
      <c r="I179" s="162"/>
      <c r="L179" s="157"/>
      <c r="M179" s="163"/>
      <c r="N179" s="164"/>
      <c r="O179" s="164"/>
      <c r="P179" s="164"/>
      <c r="Q179" s="164"/>
      <c r="R179" s="164"/>
      <c r="S179" s="164"/>
      <c r="T179" s="165"/>
      <c r="AT179" s="159" t="s">
        <v>122</v>
      </c>
      <c r="AU179" s="159" t="s">
        <v>82</v>
      </c>
      <c r="AV179" s="13" t="s">
        <v>82</v>
      </c>
      <c r="AW179" s="13" t="s">
        <v>29</v>
      </c>
      <c r="AX179" s="13" t="s">
        <v>73</v>
      </c>
      <c r="AY179" s="159" t="s">
        <v>113</v>
      </c>
    </row>
    <row r="180" spans="1:65" s="13" customFormat="1">
      <c r="B180" s="157"/>
      <c r="D180" s="158" t="s">
        <v>122</v>
      </c>
      <c r="E180" s="159" t="s">
        <v>1</v>
      </c>
      <c r="F180" s="160" t="s">
        <v>127</v>
      </c>
      <c r="H180" s="161">
        <v>24264</v>
      </c>
      <c r="I180" s="162"/>
      <c r="L180" s="157"/>
      <c r="M180" s="163"/>
      <c r="N180" s="164"/>
      <c r="O180" s="164"/>
      <c r="P180" s="164"/>
      <c r="Q180" s="164"/>
      <c r="R180" s="164"/>
      <c r="S180" s="164"/>
      <c r="T180" s="165"/>
      <c r="AT180" s="159" t="s">
        <v>122</v>
      </c>
      <c r="AU180" s="159" t="s">
        <v>82</v>
      </c>
      <c r="AV180" s="13" t="s">
        <v>82</v>
      </c>
      <c r="AW180" s="13" t="s">
        <v>29</v>
      </c>
      <c r="AX180" s="13" t="s">
        <v>73</v>
      </c>
      <c r="AY180" s="159" t="s">
        <v>113</v>
      </c>
    </row>
    <row r="181" spans="1:65" s="14" customFormat="1">
      <c r="B181" s="166"/>
      <c r="D181" s="158" t="s">
        <v>122</v>
      </c>
      <c r="E181" s="167" t="s">
        <v>1</v>
      </c>
      <c r="F181" s="168" t="s">
        <v>142</v>
      </c>
      <c r="H181" s="169">
        <v>32756.400000000001</v>
      </c>
      <c r="I181" s="170"/>
      <c r="L181" s="166"/>
      <c r="M181" s="171"/>
      <c r="N181" s="172"/>
      <c r="O181" s="172"/>
      <c r="P181" s="172"/>
      <c r="Q181" s="172"/>
      <c r="R181" s="172"/>
      <c r="S181" s="172"/>
      <c r="T181" s="173"/>
      <c r="AT181" s="167" t="s">
        <v>122</v>
      </c>
      <c r="AU181" s="167" t="s">
        <v>82</v>
      </c>
      <c r="AV181" s="14" t="s">
        <v>120</v>
      </c>
      <c r="AW181" s="14" t="s">
        <v>29</v>
      </c>
      <c r="AX181" s="14" t="s">
        <v>30</v>
      </c>
      <c r="AY181" s="167" t="s">
        <v>113</v>
      </c>
    </row>
    <row r="182" spans="1:65" s="2" customFormat="1" ht="16.5" customHeight="1">
      <c r="A182" s="32"/>
      <c r="B182" s="143"/>
      <c r="C182" s="144" t="s">
        <v>233</v>
      </c>
      <c r="D182" s="144" t="s">
        <v>115</v>
      </c>
      <c r="E182" s="145" t="s">
        <v>234</v>
      </c>
      <c r="F182" s="146" t="s">
        <v>235</v>
      </c>
      <c r="G182" s="147" t="s">
        <v>118</v>
      </c>
      <c r="H182" s="148">
        <v>3370</v>
      </c>
      <c r="I182" s="149"/>
      <c r="J182" s="150">
        <f>ROUND(I182*H182,2)</f>
        <v>0</v>
      </c>
      <c r="K182" s="146" t="s">
        <v>119</v>
      </c>
      <c r="L182" s="33"/>
      <c r="M182" s="151" t="s">
        <v>1</v>
      </c>
      <c r="N182" s="152" t="s">
        <v>38</v>
      </c>
      <c r="O182" s="58"/>
      <c r="P182" s="153">
        <f>O182*H182</f>
        <v>0</v>
      </c>
      <c r="Q182" s="153">
        <v>0</v>
      </c>
      <c r="R182" s="153">
        <f>Q182*H182</f>
        <v>0</v>
      </c>
      <c r="S182" s="153">
        <v>0.126</v>
      </c>
      <c r="T182" s="154">
        <f>S182*H182</f>
        <v>424.62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55" t="s">
        <v>120</v>
      </c>
      <c r="AT182" s="155" t="s">
        <v>115</v>
      </c>
      <c r="AU182" s="155" t="s">
        <v>82</v>
      </c>
      <c r="AY182" s="17" t="s">
        <v>113</v>
      </c>
      <c r="BE182" s="156">
        <f>IF(N182="základní",J182,0)</f>
        <v>0</v>
      </c>
      <c r="BF182" s="156">
        <f>IF(N182="snížená",J182,0)</f>
        <v>0</v>
      </c>
      <c r="BG182" s="156">
        <f>IF(N182="zákl. přenesená",J182,0)</f>
        <v>0</v>
      </c>
      <c r="BH182" s="156">
        <f>IF(N182="sníž. přenesená",J182,0)</f>
        <v>0</v>
      </c>
      <c r="BI182" s="156">
        <f>IF(N182="nulová",J182,0)</f>
        <v>0</v>
      </c>
      <c r="BJ182" s="17" t="s">
        <v>30</v>
      </c>
      <c r="BK182" s="156">
        <f>ROUND(I182*H182,2)</f>
        <v>0</v>
      </c>
      <c r="BL182" s="17" t="s">
        <v>120</v>
      </c>
      <c r="BM182" s="155" t="s">
        <v>236</v>
      </c>
    </row>
    <row r="183" spans="1:65" s="13" customFormat="1">
      <c r="B183" s="157"/>
      <c r="D183" s="158" t="s">
        <v>122</v>
      </c>
      <c r="E183" s="159" t="s">
        <v>1</v>
      </c>
      <c r="F183" s="160" t="s">
        <v>134</v>
      </c>
      <c r="H183" s="161">
        <v>3370</v>
      </c>
      <c r="I183" s="162"/>
      <c r="L183" s="157"/>
      <c r="M183" s="163"/>
      <c r="N183" s="164"/>
      <c r="O183" s="164"/>
      <c r="P183" s="164"/>
      <c r="Q183" s="164"/>
      <c r="R183" s="164"/>
      <c r="S183" s="164"/>
      <c r="T183" s="165"/>
      <c r="AT183" s="159" t="s">
        <v>122</v>
      </c>
      <c r="AU183" s="159" t="s">
        <v>82</v>
      </c>
      <c r="AV183" s="13" t="s">
        <v>82</v>
      </c>
      <c r="AW183" s="13" t="s">
        <v>29</v>
      </c>
      <c r="AX183" s="13" t="s">
        <v>30</v>
      </c>
      <c r="AY183" s="159" t="s">
        <v>113</v>
      </c>
    </row>
    <row r="184" spans="1:65" s="2" customFormat="1" ht="16.5" customHeight="1">
      <c r="A184" s="32"/>
      <c r="B184" s="143"/>
      <c r="C184" s="144" t="s">
        <v>237</v>
      </c>
      <c r="D184" s="144" t="s">
        <v>115</v>
      </c>
      <c r="E184" s="145" t="s">
        <v>238</v>
      </c>
      <c r="F184" s="146" t="s">
        <v>239</v>
      </c>
      <c r="G184" s="147" t="s">
        <v>158</v>
      </c>
      <c r="H184" s="148">
        <v>3466</v>
      </c>
      <c r="I184" s="149"/>
      <c r="J184" s="150">
        <f>ROUND(I184*H184,2)</f>
        <v>0</v>
      </c>
      <c r="K184" s="146" t="s">
        <v>119</v>
      </c>
      <c r="L184" s="33"/>
      <c r="M184" s="151" t="s">
        <v>1</v>
      </c>
      <c r="N184" s="152" t="s">
        <v>38</v>
      </c>
      <c r="O184" s="58"/>
      <c r="P184" s="153">
        <f>O184*H184</f>
        <v>0</v>
      </c>
      <c r="Q184" s="153">
        <v>0</v>
      </c>
      <c r="R184" s="153">
        <f>Q184*H184</f>
        <v>0</v>
      </c>
      <c r="S184" s="153">
        <v>0</v>
      </c>
      <c r="T184" s="154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55" t="s">
        <v>120</v>
      </c>
      <c r="AT184" s="155" t="s">
        <v>115</v>
      </c>
      <c r="AU184" s="155" t="s">
        <v>82</v>
      </c>
      <c r="AY184" s="17" t="s">
        <v>113</v>
      </c>
      <c r="BE184" s="156">
        <f>IF(N184="základní",J184,0)</f>
        <v>0</v>
      </c>
      <c r="BF184" s="156">
        <f>IF(N184="snížená",J184,0)</f>
        <v>0</v>
      </c>
      <c r="BG184" s="156">
        <f>IF(N184="zákl. přenesená",J184,0)</f>
        <v>0</v>
      </c>
      <c r="BH184" s="156">
        <f>IF(N184="sníž. přenesená",J184,0)</f>
        <v>0</v>
      </c>
      <c r="BI184" s="156">
        <f>IF(N184="nulová",J184,0)</f>
        <v>0</v>
      </c>
      <c r="BJ184" s="17" t="s">
        <v>30</v>
      </c>
      <c r="BK184" s="156">
        <f>ROUND(I184*H184,2)</f>
        <v>0</v>
      </c>
      <c r="BL184" s="17" t="s">
        <v>120</v>
      </c>
      <c r="BM184" s="155" t="s">
        <v>240</v>
      </c>
    </row>
    <row r="185" spans="1:65" s="13" customFormat="1">
      <c r="B185" s="157"/>
      <c r="D185" s="158" t="s">
        <v>122</v>
      </c>
      <c r="E185" s="159" t="s">
        <v>1</v>
      </c>
      <c r="F185" s="160" t="s">
        <v>241</v>
      </c>
      <c r="H185" s="161">
        <v>3466</v>
      </c>
      <c r="I185" s="162"/>
      <c r="L185" s="157"/>
      <c r="M185" s="163"/>
      <c r="N185" s="164"/>
      <c r="O185" s="164"/>
      <c r="P185" s="164"/>
      <c r="Q185" s="164"/>
      <c r="R185" s="164"/>
      <c r="S185" s="164"/>
      <c r="T185" s="165"/>
      <c r="AT185" s="159" t="s">
        <v>122</v>
      </c>
      <c r="AU185" s="159" t="s">
        <v>82</v>
      </c>
      <c r="AV185" s="13" t="s">
        <v>82</v>
      </c>
      <c r="AW185" s="13" t="s">
        <v>29</v>
      </c>
      <c r="AX185" s="13" t="s">
        <v>30</v>
      </c>
      <c r="AY185" s="159" t="s">
        <v>113</v>
      </c>
    </row>
    <row r="186" spans="1:65" s="2" customFormat="1" ht="16.5" customHeight="1">
      <c r="A186" s="32"/>
      <c r="B186" s="143"/>
      <c r="C186" s="144" t="s">
        <v>242</v>
      </c>
      <c r="D186" s="144" t="s">
        <v>115</v>
      </c>
      <c r="E186" s="145" t="s">
        <v>243</v>
      </c>
      <c r="F186" s="146" t="s">
        <v>244</v>
      </c>
      <c r="G186" s="147" t="s">
        <v>204</v>
      </c>
      <c r="H186" s="148">
        <v>7637.3239999999996</v>
      </c>
      <c r="I186" s="149"/>
      <c r="J186" s="150">
        <f>ROUND(I186*H186,2)</f>
        <v>0</v>
      </c>
      <c r="K186" s="146" t="s">
        <v>119</v>
      </c>
      <c r="L186" s="33"/>
      <c r="M186" s="151" t="s">
        <v>1</v>
      </c>
      <c r="N186" s="152" t="s">
        <v>38</v>
      </c>
      <c r="O186" s="58"/>
      <c r="P186" s="153">
        <f>O186*H186</f>
        <v>0</v>
      </c>
      <c r="Q186" s="153">
        <v>0</v>
      </c>
      <c r="R186" s="153">
        <f>Q186*H186</f>
        <v>0</v>
      </c>
      <c r="S186" s="153">
        <v>0</v>
      </c>
      <c r="T186" s="154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55" t="s">
        <v>120</v>
      </c>
      <c r="AT186" s="155" t="s">
        <v>115</v>
      </c>
      <c r="AU186" s="155" t="s">
        <v>82</v>
      </c>
      <c r="AY186" s="17" t="s">
        <v>113</v>
      </c>
      <c r="BE186" s="156">
        <f>IF(N186="základní",J186,0)</f>
        <v>0</v>
      </c>
      <c r="BF186" s="156">
        <f>IF(N186="snížená",J186,0)</f>
        <v>0</v>
      </c>
      <c r="BG186" s="156">
        <f>IF(N186="zákl. přenesená",J186,0)</f>
        <v>0</v>
      </c>
      <c r="BH186" s="156">
        <f>IF(N186="sníž. přenesená",J186,0)</f>
        <v>0</v>
      </c>
      <c r="BI186" s="156">
        <f>IF(N186="nulová",J186,0)</f>
        <v>0</v>
      </c>
      <c r="BJ186" s="17" t="s">
        <v>30</v>
      </c>
      <c r="BK186" s="156">
        <f>ROUND(I186*H186,2)</f>
        <v>0</v>
      </c>
      <c r="BL186" s="17" t="s">
        <v>120</v>
      </c>
      <c r="BM186" s="155" t="s">
        <v>245</v>
      </c>
    </row>
    <row r="187" spans="1:65" s="13" customFormat="1">
      <c r="B187" s="157"/>
      <c r="D187" s="158" t="s">
        <v>122</v>
      </c>
      <c r="E187" s="159" t="s">
        <v>1</v>
      </c>
      <c r="F187" s="160" t="s">
        <v>246</v>
      </c>
      <c r="H187" s="161">
        <v>6557.576</v>
      </c>
      <c r="I187" s="162"/>
      <c r="L187" s="157"/>
      <c r="M187" s="163"/>
      <c r="N187" s="164"/>
      <c r="O187" s="164"/>
      <c r="P187" s="164"/>
      <c r="Q187" s="164"/>
      <c r="R187" s="164"/>
      <c r="S187" s="164"/>
      <c r="T187" s="165"/>
      <c r="AT187" s="159" t="s">
        <v>122</v>
      </c>
      <c r="AU187" s="159" t="s">
        <v>82</v>
      </c>
      <c r="AV187" s="13" t="s">
        <v>82</v>
      </c>
      <c r="AW187" s="13" t="s">
        <v>29</v>
      </c>
      <c r="AX187" s="13" t="s">
        <v>73</v>
      </c>
      <c r="AY187" s="159" t="s">
        <v>113</v>
      </c>
    </row>
    <row r="188" spans="1:65" s="13" customFormat="1">
      <c r="B188" s="157"/>
      <c r="D188" s="158" t="s">
        <v>122</v>
      </c>
      <c r="E188" s="159" t="s">
        <v>1</v>
      </c>
      <c r="F188" s="160" t="s">
        <v>247</v>
      </c>
      <c r="H188" s="161">
        <v>655.12800000000004</v>
      </c>
      <c r="I188" s="162"/>
      <c r="L188" s="157"/>
      <c r="M188" s="163"/>
      <c r="N188" s="164"/>
      <c r="O188" s="164"/>
      <c r="P188" s="164"/>
      <c r="Q188" s="164"/>
      <c r="R188" s="164"/>
      <c r="S188" s="164"/>
      <c r="T188" s="165"/>
      <c r="AT188" s="159" t="s">
        <v>122</v>
      </c>
      <c r="AU188" s="159" t="s">
        <v>82</v>
      </c>
      <c r="AV188" s="13" t="s">
        <v>82</v>
      </c>
      <c r="AW188" s="13" t="s">
        <v>29</v>
      </c>
      <c r="AX188" s="13" t="s">
        <v>73</v>
      </c>
      <c r="AY188" s="159" t="s">
        <v>113</v>
      </c>
    </row>
    <row r="189" spans="1:65" s="13" customFormat="1">
      <c r="B189" s="157"/>
      <c r="D189" s="158" t="s">
        <v>122</v>
      </c>
      <c r="E189" s="159" t="s">
        <v>1</v>
      </c>
      <c r="F189" s="160" t="s">
        <v>248</v>
      </c>
      <c r="H189" s="161">
        <v>424.62</v>
      </c>
      <c r="I189" s="162"/>
      <c r="L189" s="157"/>
      <c r="M189" s="163"/>
      <c r="N189" s="164"/>
      <c r="O189" s="164"/>
      <c r="P189" s="164"/>
      <c r="Q189" s="164"/>
      <c r="R189" s="164"/>
      <c r="S189" s="164"/>
      <c r="T189" s="165"/>
      <c r="AT189" s="159" t="s">
        <v>122</v>
      </c>
      <c r="AU189" s="159" t="s">
        <v>82</v>
      </c>
      <c r="AV189" s="13" t="s">
        <v>82</v>
      </c>
      <c r="AW189" s="13" t="s">
        <v>29</v>
      </c>
      <c r="AX189" s="13" t="s">
        <v>73</v>
      </c>
      <c r="AY189" s="159" t="s">
        <v>113</v>
      </c>
    </row>
    <row r="190" spans="1:65" s="14" customFormat="1">
      <c r="B190" s="166"/>
      <c r="D190" s="158" t="s">
        <v>122</v>
      </c>
      <c r="E190" s="167" t="s">
        <v>1</v>
      </c>
      <c r="F190" s="168" t="s">
        <v>142</v>
      </c>
      <c r="H190" s="169">
        <v>7637.3239999999996</v>
      </c>
      <c r="I190" s="170"/>
      <c r="L190" s="166"/>
      <c r="M190" s="171"/>
      <c r="N190" s="172"/>
      <c r="O190" s="172"/>
      <c r="P190" s="172"/>
      <c r="Q190" s="172"/>
      <c r="R190" s="172"/>
      <c r="S190" s="172"/>
      <c r="T190" s="173"/>
      <c r="AT190" s="167" t="s">
        <v>122</v>
      </c>
      <c r="AU190" s="167" t="s">
        <v>82</v>
      </c>
      <c r="AV190" s="14" t="s">
        <v>120</v>
      </c>
      <c r="AW190" s="14" t="s">
        <v>29</v>
      </c>
      <c r="AX190" s="14" t="s">
        <v>30</v>
      </c>
      <c r="AY190" s="167" t="s">
        <v>113</v>
      </c>
    </row>
    <row r="191" spans="1:65" s="2" customFormat="1" ht="16.5" customHeight="1">
      <c r="A191" s="32"/>
      <c r="B191" s="143"/>
      <c r="C191" s="144" t="s">
        <v>249</v>
      </c>
      <c r="D191" s="144" t="s">
        <v>115</v>
      </c>
      <c r="E191" s="145" t="s">
        <v>250</v>
      </c>
      <c r="F191" s="146" t="s">
        <v>251</v>
      </c>
      <c r="G191" s="147" t="s">
        <v>204</v>
      </c>
      <c r="H191" s="148">
        <v>96731.656000000003</v>
      </c>
      <c r="I191" s="149"/>
      <c r="J191" s="150">
        <f>ROUND(I191*H191,2)</f>
        <v>0</v>
      </c>
      <c r="K191" s="146" t="s">
        <v>119</v>
      </c>
      <c r="L191" s="33"/>
      <c r="M191" s="151" t="s">
        <v>1</v>
      </c>
      <c r="N191" s="152" t="s">
        <v>38</v>
      </c>
      <c r="O191" s="58"/>
      <c r="P191" s="153">
        <f>O191*H191</f>
        <v>0</v>
      </c>
      <c r="Q191" s="153">
        <v>0</v>
      </c>
      <c r="R191" s="153">
        <f>Q191*H191</f>
        <v>0</v>
      </c>
      <c r="S191" s="153">
        <v>0</v>
      </c>
      <c r="T191" s="154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55" t="s">
        <v>120</v>
      </c>
      <c r="AT191" s="155" t="s">
        <v>115</v>
      </c>
      <c r="AU191" s="155" t="s">
        <v>82</v>
      </c>
      <c r="AY191" s="17" t="s">
        <v>113</v>
      </c>
      <c r="BE191" s="156">
        <f>IF(N191="základní",J191,0)</f>
        <v>0</v>
      </c>
      <c r="BF191" s="156">
        <f>IF(N191="snížená",J191,0)</f>
        <v>0</v>
      </c>
      <c r="BG191" s="156">
        <f>IF(N191="zákl. přenesená",J191,0)</f>
        <v>0</v>
      </c>
      <c r="BH191" s="156">
        <f>IF(N191="sníž. přenesená",J191,0)</f>
        <v>0</v>
      </c>
      <c r="BI191" s="156">
        <f>IF(N191="nulová",J191,0)</f>
        <v>0</v>
      </c>
      <c r="BJ191" s="17" t="s">
        <v>30</v>
      </c>
      <c r="BK191" s="156">
        <f>ROUND(I191*H191,2)</f>
        <v>0</v>
      </c>
      <c r="BL191" s="17" t="s">
        <v>120</v>
      </c>
      <c r="BM191" s="155" t="s">
        <v>252</v>
      </c>
    </row>
    <row r="192" spans="1:65" s="13" customFormat="1">
      <c r="B192" s="157"/>
      <c r="D192" s="158" t="s">
        <v>122</v>
      </c>
      <c r="E192" s="159" t="s">
        <v>1</v>
      </c>
      <c r="F192" s="160" t="s">
        <v>246</v>
      </c>
      <c r="H192" s="161">
        <v>6557.576</v>
      </c>
      <c r="I192" s="162"/>
      <c r="L192" s="157"/>
      <c r="M192" s="163"/>
      <c r="N192" s="164"/>
      <c r="O192" s="164"/>
      <c r="P192" s="164"/>
      <c r="Q192" s="164"/>
      <c r="R192" s="164"/>
      <c r="S192" s="164"/>
      <c r="T192" s="165"/>
      <c r="AT192" s="159" t="s">
        <v>122</v>
      </c>
      <c r="AU192" s="159" t="s">
        <v>82</v>
      </c>
      <c r="AV192" s="13" t="s">
        <v>82</v>
      </c>
      <c r="AW192" s="13" t="s">
        <v>29</v>
      </c>
      <c r="AX192" s="13" t="s">
        <v>73</v>
      </c>
      <c r="AY192" s="159" t="s">
        <v>113</v>
      </c>
    </row>
    <row r="193" spans="1:65" s="13" customFormat="1">
      <c r="B193" s="157"/>
      <c r="D193" s="158" t="s">
        <v>122</v>
      </c>
      <c r="E193" s="159" t="s">
        <v>1</v>
      </c>
      <c r="F193" s="160" t="s">
        <v>247</v>
      </c>
      <c r="H193" s="161">
        <v>655.12800000000004</v>
      </c>
      <c r="I193" s="162"/>
      <c r="L193" s="157"/>
      <c r="M193" s="163"/>
      <c r="N193" s="164"/>
      <c r="O193" s="164"/>
      <c r="P193" s="164"/>
      <c r="Q193" s="164"/>
      <c r="R193" s="164"/>
      <c r="S193" s="164"/>
      <c r="T193" s="165"/>
      <c r="AT193" s="159" t="s">
        <v>122</v>
      </c>
      <c r="AU193" s="159" t="s">
        <v>82</v>
      </c>
      <c r="AV193" s="13" t="s">
        <v>82</v>
      </c>
      <c r="AW193" s="13" t="s">
        <v>29</v>
      </c>
      <c r="AX193" s="13" t="s">
        <v>73</v>
      </c>
      <c r="AY193" s="159" t="s">
        <v>113</v>
      </c>
    </row>
    <row r="194" spans="1:65" s="13" customFormat="1">
      <c r="B194" s="157"/>
      <c r="D194" s="158" t="s">
        <v>122</v>
      </c>
      <c r="E194" s="159" t="s">
        <v>1</v>
      </c>
      <c r="F194" s="160" t="s">
        <v>248</v>
      </c>
      <c r="H194" s="161">
        <v>424.62</v>
      </c>
      <c r="I194" s="162"/>
      <c r="L194" s="157"/>
      <c r="M194" s="163"/>
      <c r="N194" s="164"/>
      <c r="O194" s="164"/>
      <c r="P194" s="164"/>
      <c r="Q194" s="164"/>
      <c r="R194" s="164"/>
      <c r="S194" s="164"/>
      <c r="T194" s="165"/>
      <c r="AT194" s="159" t="s">
        <v>122</v>
      </c>
      <c r="AU194" s="159" t="s">
        <v>82</v>
      </c>
      <c r="AV194" s="13" t="s">
        <v>82</v>
      </c>
      <c r="AW194" s="13" t="s">
        <v>29</v>
      </c>
      <c r="AX194" s="13" t="s">
        <v>73</v>
      </c>
      <c r="AY194" s="159" t="s">
        <v>113</v>
      </c>
    </row>
    <row r="195" spans="1:65" s="13" customFormat="1">
      <c r="B195" s="157"/>
      <c r="D195" s="158" t="s">
        <v>122</v>
      </c>
      <c r="E195" s="159" t="s">
        <v>1</v>
      </c>
      <c r="F195" s="160" t="s">
        <v>253</v>
      </c>
      <c r="H195" s="161">
        <v>-727.92</v>
      </c>
      <c r="I195" s="162"/>
      <c r="L195" s="157"/>
      <c r="M195" s="163"/>
      <c r="N195" s="164"/>
      <c r="O195" s="164"/>
      <c r="P195" s="164"/>
      <c r="Q195" s="164"/>
      <c r="R195" s="164"/>
      <c r="S195" s="164"/>
      <c r="T195" s="165"/>
      <c r="AT195" s="159" t="s">
        <v>122</v>
      </c>
      <c r="AU195" s="159" t="s">
        <v>82</v>
      </c>
      <c r="AV195" s="13" t="s">
        <v>82</v>
      </c>
      <c r="AW195" s="13" t="s">
        <v>29</v>
      </c>
      <c r="AX195" s="13" t="s">
        <v>73</v>
      </c>
      <c r="AY195" s="159" t="s">
        <v>113</v>
      </c>
    </row>
    <row r="196" spans="1:65" s="14" customFormat="1">
      <c r="B196" s="166"/>
      <c r="D196" s="158" t="s">
        <v>122</v>
      </c>
      <c r="E196" s="167" t="s">
        <v>1</v>
      </c>
      <c r="F196" s="168" t="s">
        <v>142</v>
      </c>
      <c r="H196" s="169">
        <v>6909.4040000000005</v>
      </c>
      <c r="I196" s="170"/>
      <c r="L196" s="166"/>
      <c r="M196" s="171"/>
      <c r="N196" s="172"/>
      <c r="O196" s="172"/>
      <c r="P196" s="172"/>
      <c r="Q196" s="172"/>
      <c r="R196" s="172"/>
      <c r="S196" s="172"/>
      <c r="T196" s="173"/>
      <c r="AT196" s="167" t="s">
        <v>122</v>
      </c>
      <c r="AU196" s="167" t="s">
        <v>82</v>
      </c>
      <c r="AV196" s="14" t="s">
        <v>120</v>
      </c>
      <c r="AW196" s="14" t="s">
        <v>29</v>
      </c>
      <c r="AX196" s="14" t="s">
        <v>73</v>
      </c>
      <c r="AY196" s="167" t="s">
        <v>113</v>
      </c>
    </row>
    <row r="197" spans="1:65" s="13" customFormat="1">
      <c r="B197" s="157"/>
      <c r="D197" s="158" t="s">
        <v>122</v>
      </c>
      <c r="E197" s="159" t="s">
        <v>1</v>
      </c>
      <c r="F197" s="160" t="s">
        <v>254</v>
      </c>
      <c r="H197" s="161">
        <v>96731.656000000003</v>
      </c>
      <c r="I197" s="162"/>
      <c r="L197" s="157"/>
      <c r="M197" s="163"/>
      <c r="N197" s="164"/>
      <c r="O197" s="164"/>
      <c r="P197" s="164"/>
      <c r="Q197" s="164"/>
      <c r="R197" s="164"/>
      <c r="S197" s="164"/>
      <c r="T197" s="165"/>
      <c r="AT197" s="159" t="s">
        <v>122</v>
      </c>
      <c r="AU197" s="159" t="s">
        <v>82</v>
      </c>
      <c r="AV197" s="13" t="s">
        <v>82</v>
      </c>
      <c r="AW197" s="13" t="s">
        <v>29</v>
      </c>
      <c r="AX197" s="13" t="s">
        <v>30</v>
      </c>
      <c r="AY197" s="159" t="s">
        <v>113</v>
      </c>
    </row>
    <row r="198" spans="1:65" s="2" customFormat="1" ht="16.5" customHeight="1">
      <c r="A198" s="32"/>
      <c r="B198" s="143"/>
      <c r="C198" s="144" t="s">
        <v>255</v>
      </c>
      <c r="D198" s="144" t="s">
        <v>115</v>
      </c>
      <c r="E198" s="145" t="s">
        <v>256</v>
      </c>
      <c r="F198" s="146" t="s">
        <v>257</v>
      </c>
      <c r="G198" s="147" t="s">
        <v>204</v>
      </c>
      <c r="H198" s="148">
        <v>6484.7839999999997</v>
      </c>
      <c r="I198" s="149"/>
      <c r="J198" s="150">
        <f>ROUND(I198*H198,2)</f>
        <v>0</v>
      </c>
      <c r="K198" s="146" t="s">
        <v>1</v>
      </c>
      <c r="L198" s="33"/>
      <c r="M198" s="151" t="s">
        <v>1</v>
      </c>
      <c r="N198" s="152" t="s">
        <v>38</v>
      </c>
      <c r="O198" s="58"/>
      <c r="P198" s="153">
        <f>O198*H198</f>
        <v>0</v>
      </c>
      <c r="Q198" s="153">
        <v>0</v>
      </c>
      <c r="R198" s="153">
        <f>Q198*H198</f>
        <v>0</v>
      </c>
      <c r="S198" s="153">
        <v>0</v>
      </c>
      <c r="T198" s="154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55" t="s">
        <v>120</v>
      </c>
      <c r="AT198" s="155" t="s">
        <v>115</v>
      </c>
      <c r="AU198" s="155" t="s">
        <v>82</v>
      </c>
      <c r="AY198" s="17" t="s">
        <v>113</v>
      </c>
      <c r="BE198" s="156">
        <f>IF(N198="základní",J198,0)</f>
        <v>0</v>
      </c>
      <c r="BF198" s="156">
        <f>IF(N198="snížená",J198,0)</f>
        <v>0</v>
      </c>
      <c r="BG198" s="156">
        <f>IF(N198="zákl. přenesená",J198,0)</f>
        <v>0</v>
      </c>
      <c r="BH198" s="156">
        <f>IF(N198="sníž. přenesená",J198,0)</f>
        <v>0</v>
      </c>
      <c r="BI198" s="156">
        <f>IF(N198="nulová",J198,0)</f>
        <v>0</v>
      </c>
      <c r="BJ198" s="17" t="s">
        <v>30</v>
      </c>
      <c r="BK198" s="156">
        <f>ROUND(I198*H198,2)</f>
        <v>0</v>
      </c>
      <c r="BL198" s="17" t="s">
        <v>120</v>
      </c>
      <c r="BM198" s="155" t="s">
        <v>258</v>
      </c>
    </row>
    <row r="199" spans="1:65" s="13" customFormat="1">
      <c r="B199" s="157"/>
      <c r="D199" s="158" t="s">
        <v>122</v>
      </c>
      <c r="E199" s="159" t="s">
        <v>1</v>
      </c>
      <c r="F199" s="160" t="s">
        <v>259</v>
      </c>
      <c r="H199" s="161">
        <v>6484.7839999999997</v>
      </c>
      <c r="I199" s="162"/>
      <c r="L199" s="157"/>
      <c r="M199" s="163"/>
      <c r="N199" s="164"/>
      <c r="O199" s="164"/>
      <c r="P199" s="164"/>
      <c r="Q199" s="164"/>
      <c r="R199" s="164"/>
      <c r="S199" s="164"/>
      <c r="T199" s="165"/>
      <c r="AT199" s="159" t="s">
        <v>122</v>
      </c>
      <c r="AU199" s="159" t="s">
        <v>82</v>
      </c>
      <c r="AV199" s="13" t="s">
        <v>82</v>
      </c>
      <c r="AW199" s="13" t="s">
        <v>29</v>
      </c>
      <c r="AX199" s="13" t="s">
        <v>73</v>
      </c>
      <c r="AY199" s="159" t="s">
        <v>113</v>
      </c>
    </row>
    <row r="200" spans="1:65" s="14" customFormat="1">
      <c r="B200" s="166"/>
      <c r="D200" s="158" t="s">
        <v>122</v>
      </c>
      <c r="E200" s="167" t="s">
        <v>1</v>
      </c>
      <c r="F200" s="168" t="s">
        <v>142</v>
      </c>
      <c r="H200" s="169">
        <v>6484.7839999999997</v>
      </c>
      <c r="I200" s="170"/>
      <c r="L200" s="166"/>
      <c r="M200" s="171"/>
      <c r="N200" s="172"/>
      <c r="O200" s="172"/>
      <c r="P200" s="172"/>
      <c r="Q200" s="172"/>
      <c r="R200" s="172"/>
      <c r="S200" s="172"/>
      <c r="T200" s="173"/>
      <c r="AT200" s="167" t="s">
        <v>122</v>
      </c>
      <c r="AU200" s="167" t="s">
        <v>82</v>
      </c>
      <c r="AV200" s="14" t="s">
        <v>120</v>
      </c>
      <c r="AW200" s="14" t="s">
        <v>29</v>
      </c>
      <c r="AX200" s="14" t="s">
        <v>30</v>
      </c>
      <c r="AY200" s="167" t="s">
        <v>113</v>
      </c>
    </row>
    <row r="201" spans="1:65" s="2" customFormat="1" ht="16.5" customHeight="1">
      <c r="A201" s="32"/>
      <c r="B201" s="143"/>
      <c r="C201" s="144" t="s">
        <v>260</v>
      </c>
      <c r="D201" s="144" t="s">
        <v>115</v>
      </c>
      <c r="E201" s="145" t="s">
        <v>261</v>
      </c>
      <c r="F201" s="146" t="s">
        <v>304</v>
      </c>
      <c r="G201" s="147" t="s">
        <v>204</v>
      </c>
      <c r="H201" s="148">
        <v>424.62</v>
      </c>
      <c r="I201" s="149"/>
      <c r="J201" s="150">
        <f>ROUND(I201*H201,2)</f>
        <v>0</v>
      </c>
      <c r="K201" s="146" t="s">
        <v>1</v>
      </c>
      <c r="L201" s="33"/>
      <c r="M201" s="151" t="s">
        <v>1</v>
      </c>
      <c r="N201" s="152" t="s">
        <v>38</v>
      </c>
      <c r="O201" s="58"/>
      <c r="P201" s="153">
        <f>O201*H201</f>
        <v>0</v>
      </c>
      <c r="Q201" s="153">
        <v>0</v>
      </c>
      <c r="R201" s="153">
        <f>Q201*H201</f>
        <v>0</v>
      </c>
      <c r="S201" s="153">
        <v>0</v>
      </c>
      <c r="T201" s="154">
        <f>S201*H201</f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55" t="s">
        <v>120</v>
      </c>
      <c r="AT201" s="155" t="s">
        <v>115</v>
      </c>
      <c r="AU201" s="155" t="s">
        <v>82</v>
      </c>
      <c r="AY201" s="17" t="s">
        <v>113</v>
      </c>
      <c r="BE201" s="156">
        <f>IF(N201="základní",J201,0)</f>
        <v>0</v>
      </c>
      <c r="BF201" s="156">
        <f>IF(N201="snížená",J201,0)</f>
        <v>0</v>
      </c>
      <c r="BG201" s="156">
        <f>IF(N201="zákl. přenesená",J201,0)</f>
        <v>0</v>
      </c>
      <c r="BH201" s="156">
        <f>IF(N201="sníž. přenesená",J201,0)</f>
        <v>0</v>
      </c>
      <c r="BI201" s="156">
        <f>IF(N201="nulová",J201,0)</f>
        <v>0</v>
      </c>
      <c r="BJ201" s="17" t="s">
        <v>30</v>
      </c>
      <c r="BK201" s="156">
        <f>ROUND(I201*H201,2)</f>
        <v>0</v>
      </c>
      <c r="BL201" s="17" t="s">
        <v>120</v>
      </c>
      <c r="BM201" s="155" t="s">
        <v>262</v>
      </c>
    </row>
    <row r="202" spans="1:65" s="13" customFormat="1">
      <c r="B202" s="157"/>
      <c r="D202" s="158" t="s">
        <v>122</v>
      </c>
      <c r="E202" s="159" t="s">
        <v>1</v>
      </c>
      <c r="F202" s="160" t="s">
        <v>248</v>
      </c>
      <c r="H202" s="161">
        <v>424.62</v>
      </c>
      <c r="I202" s="162"/>
      <c r="L202" s="157"/>
      <c r="M202" s="163"/>
      <c r="N202" s="164"/>
      <c r="O202" s="164"/>
      <c r="P202" s="164"/>
      <c r="Q202" s="164"/>
      <c r="R202" s="164"/>
      <c r="S202" s="164"/>
      <c r="T202" s="165"/>
      <c r="AT202" s="159" t="s">
        <v>122</v>
      </c>
      <c r="AU202" s="159" t="s">
        <v>82</v>
      </c>
      <c r="AV202" s="13" t="s">
        <v>82</v>
      </c>
      <c r="AW202" s="13" t="s">
        <v>29</v>
      </c>
      <c r="AX202" s="13" t="s">
        <v>30</v>
      </c>
      <c r="AY202" s="159" t="s">
        <v>113</v>
      </c>
    </row>
    <row r="203" spans="1:65" s="2" customFormat="1" ht="21.75" customHeight="1">
      <c r="A203" s="32"/>
      <c r="B203" s="143"/>
      <c r="C203" s="144" t="s">
        <v>263</v>
      </c>
      <c r="D203" s="144" t="s">
        <v>115</v>
      </c>
      <c r="E203" s="145" t="s">
        <v>264</v>
      </c>
      <c r="F203" s="146" t="s">
        <v>265</v>
      </c>
      <c r="G203" s="147" t="s">
        <v>204</v>
      </c>
      <c r="H203" s="148">
        <v>18.475999999999999</v>
      </c>
      <c r="I203" s="149"/>
      <c r="J203" s="150">
        <f>ROUND(I203*H203,2)</f>
        <v>0</v>
      </c>
      <c r="K203" s="146" t="s">
        <v>119</v>
      </c>
      <c r="L203" s="33"/>
      <c r="M203" s="151" t="s">
        <v>1</v>
      </c>
      <c r="N203" s="152" t="s">
        <v>38</v>
      </c>
      <c r="O203" s="58"/>
      <c r="P203" s="153">
        <f>O203*H203</f>
        <v>0</v>
      </c>
      <c r="Q203" s="153">
        <v>0</v>
      </c>
      <c r="R203" s="153">
        <f>Q203*H203</f>
        <v>0</v>
      </c>
      <c r="S203" s="153">
        <v>0</v>
      </c>
      <c r="T203" s="154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55" t="s">
        <v>120</v>
      </c>
      <c r="AT203" s="155" t="s">
        <v>115</v>
      </c>
      <c r="AU203" s="155" t="s">
        <v>82</v>
      </c>
      <c r="AY203" s="17" t="s">
        <v>113</v>
      </c>
      <c r="BE203" s="156">
        <f>IF(N203="základní",J203,0)</f>
        <v>0</v>
      </c>
      <c r="BF203" s="156">
        <f>IF(N203="snížená",J203,0)</f>
        <v>0</v>
      </c>
      <c r="BG203" s="156">
        <f>IF(N203="zákl. přenesená",J203,0)</f>
        <v>0</v>
      </c>
      <c r="BH203" s="156">
        <f>IF(N203="sníž. přenesená",J203,0)</f>
        <v>0</v>
      </c>
      <c r="BI203" s="156">
        <f>IF(N203="nulová",J203,0)</f>
        <v>0</v>
      </c>
      <c r="BJ203" s="17" t="s">
        <v>30</v>
      </c>
      <c r="BK203" s="156">
        <f>ROUND(I203*H203,2)</f>
        <v>0</v>
      </c>
      <c r="BL203" s="17" t="s">
        <v>120</v>
      </c>
      <c r="BM203" s="155" t="s">
        <v>266</v>
      </c>
    </row>
    <row r="204" spans="1:65" s="13" customFormat="1">
      <c r="B204" s="157"/>
      <c r="D204" s="158" t="s">
        <v>122</v>
      </c>
      <c r="E204" s="159" t="s">
        <v>1</v>
      </c>
      <c r="F204" s="160" t="s">
        <v>267</v>
      </c>
      <c r="H204" s="161">
        <v>18.475999999999999</v>
      </c>
      <c r="I204" s="162"/>
      <c r="L204" s="157"/>
      <c r="M204" s="163"/>
      <c r="N204" s="164"/>
      <c r="O204" s="164"/>
      <c r="P204" s="164"/>
      <c r="Q204" s="164"/>
      <c r="R204" s="164"/>
      <c r="S204" s="164"/>
      <c r="T204" s="165"/>
      <c r="AT204" s="159" t="s">
        <v>122</v>
      </c>
      <c r="AU204" s="159" t="s">
        <v>82</v>
      </c>
      <c r="AV204" s="13" t="s">
        <v>82</v>
      </c>
      <c r="AW204" s="13" t="s">
        <v>29</v>
      </c>
      <c r="AX204" s="13" t="s">
        <v>73</v>
      </c>
      <c r="AY204" s="159" t="s">
        <v>113</v>
      </c>
    </row>
    <row r="205" spans="1:65" s="14" customFormat="1">
      <c r="B205" s="166"/>
      <c r="D205" s="158" t="s">
        <v>122</v>
      </c>
      <c r="E205" s="167" t="s">
        <v>1</v>
      </c>
      <c r="F205" s="168" t="s">
        <v>142</v>
      </c>
      <c r="H205" s="169">
        <v>18.475999999999999</v>
      </c>
      <c r="I205" s="170"/>
      <c r="L205" s="166"/>
      <c r="M205" s="171"/>
      <c r="N205" s="172"/>
      <c r="O205" s="172"/>
      <c r="P205" s="172"/>
      <c r="Q205" s="172"/>
      <c r="R205" s="172"/>
      <c r="S205" s="172"/>
      <c r="T205" s="173"/>
      <c r="AT205" s="167" t="s">
        <v>122</v>
      </c>
      <c r="AU205" s="167" t="s">
        <v>82</v>
      </c>
      <c r="AV205" s="14" t="s">
        <v>120</v>
      </c>
      <c r="AW205" s="14" t="s">
        <v>29</v>
      </c>
      <c r="AX205" s="14" t="s">
        <v>30</v>
      </c>
      <c r="AY205" s="167" t="s">
        <v>113</v>
      </c>
    </row>
    <row r="206" spans="1:65" s="2" customFormat="1" ht="21.75" customHeight="1">
      <c r="A206" s="32"/>
      <c r="B206" s="143"/>
      <c r="C206" s="144" t="s">
        <v>268</v>
      </c>
      <c r="D206" s="144" t="s">
        <v>115</v>
      </c>
      <c r="E206" s="145" t="s">
        <v>269</v>
      </c>
      <c r="F206" s="146" t="s">
        <v>270</v>
      </c>
      <c r="G206" s="147" t="s">
        <v>204</v>
      </c>
      <c r="H206" s="148">
        <v>727.92</v>
      </c>
      <c r="I206" s="149"/>
      <c r="J206" s="150">
        <f>ROUND(I206*H206,2)</f>
        <v>0</v>
      </c>
      <c r="K206" s="146" t="s">
        <v>119</v>
      </c>
      <c r="L206" s="33"/>
      <c r="M206" s="151" t="s">
        <v>1</v>
      </c>
      <c r="N206" s="152" t="s">
        <v>38</v>
      </c>
      <c r="O206" s="58"/>
      <c r="P206" s="153">
        <f>O206*H206</f>
        <v>0</v>
      </c>
      <c r="Q206" s="153">
        <v>0</v>
      </c>
      <c r="R206" s="153">
        <f>Q206*H206</f>
        <v>0</v>
      </c>
      <c r="S206" s="153">
        <v>0</v>
      </c>
      <c r="T206" s="154">
        <f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55" t="s">
        <v>120</v>
      </c>
      <c r="AT206" s="155" t="s">
        <v>115</v>
      </c>
      <c r="AU206" s="155" t="s">
        <v>82</v>
      </c>
      <c r="AY206" s="17" t="s">
        <v>113</v>
      </c>
      <c r="BE206" s="156">
        <f>IF(N206="základní",J206,0)</f>
        <v>0</v>
      </c>
      <c r="BF206" s="156">
        <f>IF(N206="snížená",J206,0)</f>
        <v>0</v>
      </c>
      <c r="BG206" s="156">
        <f>IF(N206="zákl. přenesená",J206,0)</f>
        <v>0</v>
      </c>
      <c r="BH206" s="156">
        <f>IF(N206="sníž. přenesená",J206,0)</f>
        <v>0</v>
      </c>
      <c r="BI206" s="156">
        <f>IF(N206="nulová",J206,0)</f>
        <v>0</v>
      </c>
      <c r="BJ206" s="17" t="s">
        <v>30</v>
      </c>
      <c r="BK206" s="156">
        <f>ROUND(I206*H206,2)</f>
        <v>0</v>
      </c>
      <c r="BL206" s="17" t="s">
        <v>120</v>
      </c>
      <c r="BM206" s="155" t="s">
        <v>271</v>
      </c>
    </row>
    <row r="207" spans="1:65" s="15" customFormat="1">
      <c r="B207" s="174"/>
      <c r="D207" s="158" t="s">
        <v>122</v>
      </c>
      <c r="E207" s="175" t="s">
        <v>1</v>
      </c>
      <c r="F207" s="176" t="s">
        <v>272</v>
      </c>
      <c r="H207" s="175" t="s">
        <v>1</v>
      </c>
      <c r="I207" s="177"/>
      <c r="L207" s="174"/>
      <c r="M207" s="178"/>
      <c r="N207" s="179"/>
      <c r="O207" s="179"/>
      <c r="P207" s="179"/>
      <c r="Q207" s="179"/>
      <c r="R207" s="179"/>
      <c r="S207" s="179"/>
      <c r="T207" s="180"/>
      <c r="AT207" s="175" t="s">
        <v>122</v>
      </c>
      <c r="AU207" s="175" t="s">
        <v>82</v>
      </c>
      <c r="AV207" s="15" t="s">
        <v>30</v>
      </c>
      <c r="AW207" s="15" t="s">
        <v>29</v>
      </c>
      <c r="AX207" s="15" t="s">
        <v>73</v>
      </c>
      <c r="AY207" s="175" t="s">
        <v>113</v>
      </c>
    </row>
    <row r="208" spans="1:65" s="13" customFormat="1">
      <c r="B208" s="157"/>
      <c r="D208" s="158" t="s">
        <v>122</v>
      </c>
      <c r="E208" s="159" t="s">
        <v>1</v>
      </c>
      <c r="F208" s="160" t="s">
        <v>273</v>
      </c>
      <c r="H208" s="161">
        <v>727.92</v>
      </c>
      <c r="I208" s="162"/>
      <c r="L208" s="157"/>
      <c r="M208" s="191"/>
      <c r="N208" s="192"/>
      <c r="O208" s="192"/>
      <c r="P208" s="192"/>
      <c r="Q208" s="192"/>
      <c r="R208" s="192"/>
      <c r="S208" s="192"/>
      <c r="T208" s="193"/>
      <c r="AT208" s="159" t="s">
        <v>122</v>
      </c>
      <c r="AU208" s="159" t="s">
        <v>82</v>
      </c>
      <c r="AV208" s="13" t="s">
        <v>82</v>
      </c>
      <c r="AW208" s="13" t="s">
        <v>29</v>
      </c>
      <c r="AX208" s="13" t="s">
        <v>30</v>
      </c>
      <c r="AY208" s="159" t="s">
        <v>113</v>
      </c>
    </row>
    <row r="209" spans="1:31" s="2" customFormat="1" ht="6.9" customHeight="1">
      <c r="A209" s="32"/>
      <c r="B209" s="47"/>
      <c r="C209" s="48"/>
      <c r="D209" s="48"/>
      <c r="E209" s="48"/>
      <c r="F209" s="48"/>
      <c r="G209" s="48"/>
      <c r="H209" s="48"/>
      <c r="I209" s="48"/>
      <c r="J209" s="48"/>
      <c r="K209" s="48"/>
      <c r="L209" s="33"/>
      <c r="M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</row>
  </sheetData>
  <autoFilter ref="C119:K208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6"/>
  <sheetViews>
    <sheetView showGridLines="0" workbookViewId="0">
      <selection activeCell="J12" sqref="J1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7" t="s">
        <v>85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1:46" s="1" customFormat="1" ht="24.9" customHeight="1">
      <c r="B4" s="20"/>
      <c r="D4" s="21" t="s">
        <v>86</v>
      </c>
      <c r="L4" s="20"/>
      <c r="M4" s="93" t="s">
        <v>10</v>
      </c>
      <c r="AT4" s="17" t="s">
        <v>3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34" t="str">
        <f>'Rekapitulace stavby'!K6</f>
        <v>Brno, Fryčajova - rekonstrukce kanalizace a vodovodu, objízdné trasy</v>
      </c>
      <c r="F7" s="235"/>
      <c r="G7" s="235"/>
      <c r="H7" s="235"/>
      <c r="L7" s="20"/>
    </row>
    <row r="8" spans="1:46" s="2" customFormat="1" ht="12" customHeight="1">
      <c r="A8" s="32"/>
      <c r="B8" s="33"/>
      <c r="C8" s="32"/>
      <c r="D8" s="27" t="s">
        <v>87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06" t="s">
        <v>274</v>
      </c>
      <c r="F9" s="233"/>
      <c r="G9" s="233"/>
      <c r="H9" s="233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8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27" t="s">
        <v>24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27" t="s">
        <v>25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27" t="s">
        <v>24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36" t="str">
        <f>'Rekapitulace stavby'!E14</f>
        <v>Vyplň údaj</v>
      </c>
      <c r="F18" s="225"/>
      <c r="G18" s="225"/>
      <c r="H18" s="225"/>
      <c r="I18" s="27" t="s">
        <v>25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27" t="s">
        <v>24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27" t="s">
        <v>25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24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25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4"/>
      <c r="B27" s="95"/>
      <c r="C27" s="94"/>
      <c r="D27" s="94"/>
      <c r="E27" s="229" t="s">
        <v>1</v>
      </c>
      <c r="F27" s="229"/>
      <c r="G27" s="229"/>
      <c r="H27" s="22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7" t="s">
        <v>33</v>
      </c>
      <c r="E30" s="32"/>
      <c r="F30" s="32"/>
      <c r="G30" s="32"/>
      <c r="H30" s="32"/>
      <c r="I30" s="32"/>
      <c r="J30" s="71">
        <f>ROUND(J118, 0)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3"/>
      <c r="C32" s="32"/>
      <c r="D32" s="32"/>
      <c r="E32" s="32"/>
      <c r="F32" s="36" t="s">
        <v>35</v>
      </c>
      <c r="G32" s="32"/>
      <c r="H32" s="32"/>
      <c r="I32" s="36" t="s">
        <v>34</v>
      </c>
      <c r="J32" s="36" t="s">
        <v>36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>
      <c r="A33" s="32"/>
      <c r="B33" s="33"/>
      <c r="C33" s="32"/>
      <c r="D33" s="98" t="s">
        <v>37</v>
      </c>
      <c r="E33" s="27" t="s">
        <v>38</v>
      </c>
      <c r="F33" s="99">
        <f>ROUND((SUM(BE118:BE145)),  0)</f>
        <v>0</v>
      </c>
      <c r="G33" s="32"/>
      <c r="H33" s="32"/>
      <c r="I33" s="100">
        <v>0.21</v>
      </c>
      <c r="J33" s="99">
        <f>ROUND(((SUM(BE118:BE145))*I33),  0)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3"/>
      <c r="C34" s="32"/>
      <c r="D34" s="32"/>
      <c r="E34" s="27" t="s">
        <v>39</v>
      </c>
      <c r="F34" s="99">
        <f>ROUND((SUM(BF118:BF145)),  0)</f>
        <v>0</v>
      </c>
      <c r="G34" s="32"/>
      <c r="H34" s="32"/>
      <c r="I34" s="100">
        <v>0.12</v>
      </c>
      <c r="J34" s="99">
        <f>ROUND(((SUM(BF118:BF145))*I34),  0)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3"/>
      <c r="C35" s="32"/>
      <c r="D35" s="32"/>
      <c r="E35" s="27" t="s">
        <v>40</v>
      </c>
      <c r="F35" s="99">
        <f>ROUND((SUM(BG118:BG145)),  0)</f>
        <v>0</v>
      </c>
      <c r="G35" s="32"/>
      <c r="H35" s="32"/>
      <c r="I35" s="100">
        <v>0.21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>
      <c r="A36" s="32"/>
      <c r="B36" s="33"/>
      <c r="C36" s="32"/>
      <c r="D36" s="32"/>
      <c r="E36" s="27" t="s">
        <v>41</v>
      </c>
      <c r="F36" s="99">
        <f>ROUND((SUM(BH118:BH145)),  0)</f>
        <v>0</v>
      </c>
      <c r="G36" s="32"/>
      <c r="H36" s="32"/>
      <c r="I36" s="100">
        <v>0.12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3"/>
      <c r="C37" s="32"/>
      <c r="D37" s="32"/>
      <c r="E37" s="27" t="s">
        <v>42</v>
      </c>
      <c r="F37" s="99">
        <f>ROUND((SUM(BI118:BI145)),  0)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1"/>
      <c r="D39" s="102" t="s">
        <v>43</v>
      </c>
      <c r="E39" s="60"/>
      <c r="F39" s="60"/>
      <c r="G39" s="103" t="s">
        <v>44</v>
      </c>
      <c r="H39" s="104" t="s">
        <v>45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3.2">
      <c r="A61" s="32"/>
      <c r="B61" s="33"/>
      <c r="C61" s="32"/>
      <c r="D61" s="45" t="s">
        <v>48</v>
      </c>
      <c r="E61" s="35"/>
      <c r="F61" s="107" t="s">
        <v>49</v>
      </c>
      <c r="G61" s="45" t="s">
        <v>48</v>
      </c>
      <c r="H61" s="35"/>
      <c r="I61" s="35"/>
      <c r="J61" s="108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3.2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3.2">
      <c r="A76" s="32"/>
      <c r="B76" s="33"/>
      <c r="C76" s="32"/>
      <c r="D76" s="45" t="s">
        <v>48</v>
      </c>
      <c r="E76" s="35"/>
      <c r="F76" s="107" t="s">
        <v>49</v>
      </c>
      <c r="G76" s="45" t="s">
        <v>48</v>
      </c>
      <c r="H76" s="35"/>
      <c r="I76" s="35"/>
      <c r="J76" s="108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>
      <c r="A82" s="32"/>
      <c r="B82" s="33"/>
      <c r="C82" s="21" t="s">
        <v>89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34" t="str">
        <f>E7</f>
        <v>Brno, Fryčajova - rekonstrukce kanalizace a vodovodu, objízdné trasy</v>
      </c>
      <c r="F85" s="235"/>
      <c r="G85" s="235"/>
      <c r="H85" s="235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87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06" t="str">
        <f>E9</f>
        <v>SO90 - Ostatní rozpočtové náklady</v>
      </c>
      <c r="F87" s="233"/>
      <c r="G87" s="233"/>
      <c r="H87" s="233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27" t="s">
        <v>22</v>
      </c>
      <c r="J89" s="55" t="str">
        <f>IF(J12="","",J12)</f>
        <v/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15" customHeight="1">
      <c r="A91" s="32"/>
      <c r="B91" s="33"/>
      <c r="C91" s="27" t="s">
        <v>23</v>
      </c>
      <c r="D91" s="32"/>
      <c r="E91" s="32"/>
      <c r="F91" s="25" t="str">
        <f>E15</f>
        <v xml:space="preserve"> </v>
      </c>
      <c r="G91" s="32"/>
      <c r="H91" s="32"/>
      <c r="I91" s="27" t="s">
        <v>28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15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09" t="s">
        <v>90</v>
      </c>
      <c r="D94" s="101"/>
      <c r="E94" s="101"/>
      <c r="F94" s="101"/>
      <c r="G94" s="101"/>
      <c r="H94" s="101"/>
      <c r="I94" s="101"/>
      <c r="J94" s="110" t="s">
        <v>91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8" customHeight="1">
      <c r="A96" s="32"/>
      <c r="B96" s="33"/>
      <c r="C96" s="111" t="s">
        <v>92</v>
      </c>
      <c r="D96" s="32"/>
      <c r="E96" s="32"/>
      <c r="F96" s="32"/>
      <c r="G96" s="32"/>
      <c r="H96" s="32"/>
      <c r="I96" s="32"/>
      <c r="J96" s="71">
        <f>J118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93</v>
      </c>
    </row>
    <row r="97" spans="1:31" s="9" customFormat="1" ht="24.9" customHeight="1">
      <c r="B97" s="112"/>
      <c r="D97" s="113" t="s">
        <v>94</v>
      </c>
      <c r="E97" s="114"/>
      <c r="F97" s="114"/>
      <c r="G97" s="114"/>
      <c r="H97" s="114"/>
      <c r="I97" s="114"/>
      <c r="J97" s="115">
        <f>J119</f>
        <v>0</v>
      </c>
      <c r="L97" s="112"/>
    </row>
    <row r="98" spans="1:31" s="10" customFormat="1" ht="19.95" customHeight="1">
      <c r="B98" s="116"/>
      <c r="D98" s="117" t="s">
        <v>97</v>
      </c>
      <c r="E98" s="118"/>
      <c r="F98" s="118"/>
      <c r="G98" s="118"/>
      <c r="H98" s="118"/>
      <c r="I98" s="118"/>
      <c r="J98" s="119">
        <f>J120</f>
        <v>0</v>
      </c>
      <c r="L98" s="116"/>
    </row>
    <row r="99" spans="1:31" s="2" customFormat="1" ht="21.75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31" s="2" customFormat="1" ht="6.9" customHeight="1">
      <c r="A100" s="32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4" spans="1:31" s="2" customFormat="1" ht="6.9" customHeight="1">
      <c r="A104" s="32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24.9" customHeight="1">
      <c r="A105" s="32"/>
      <c r="B105" s="33"/>
      <c r="C105" s="21" t="s">
        <v>98</v>
      </c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6.9" customHeight="1">
      <c r="A106" s="32"/>
      <c r="B106" s="33"/>
      <c r="C106" s="32"/>
      <c r="D106" s="32"/>
      <c r="E106" s="32"/>
      <c r="F106" s="32"/>
      <c r="G106" s="32"/>
      <c r="H106" s="32"/>
      <c r="I106" s="32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12" customHeight="1">
      <c r="A107" s="32"/>
      <c r="B107" s="33"/>
      <c r="C107" s="27" t="s">
        <v>16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6.5" customHeight="1">
      <c r="A108" s="32"/>
      <c r="B108" s="33"/>
      <c r="C108" s="32"/>
      <c r="D108" s="32"/>
      <c r="E108" s="234" t="str">
        <f>E7</f>
        <v>Brno, Fryčajova - rekonstrukce kanalizace a vodovodu, objízdné trasy</v>
      </c>
      <c r="F108" s="235"/>
      <c r="G108" s="235"/>
      <c r="H108" s="235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>
      <c r="A109" s="32"/>
      <c r="B109" s="33"/>
      <c r="C109" s="27" t="s">
        <v>87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>
      <c r="A110" s="32"/>
      <c r="B110" s="33"/>
      <c r="C110" s="32"/>
      <c r="D110" s="32"/>
      <c r="E110" s="206" t="str">
        <f>E9</f>
        <v>SO90 - Ostatní rozpočtové náklady</v>
      </c>
      <c r="F110" s="233"/>
      <c r="G110" s="233"/>
      <c r="H110" s="233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20</v>
      </c>
      <c r="D112" s="32"/>
      <c r="E112" s="32"/>
      <c r="F112" s="25" t="str">
        <f>F12</f>
        <v xml:space="preserve"> </v>
      </c>
      <c r="G112" s="32"/>
      <c r="H112" s="32"/>
      <c r="I112" s="27" t="s">
        <v>22</v>
      </c>
      <c r="J112" s="55" t="str">
        <f>IF(J12="","",J12)</f>
        <v/>
      </c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5.15" customHeight="1">
      <c r="A114" s="32"/>
      <c r="B114" s="33"/>
      <c r="C114" s="27" t="s">
        <v>23</v>
      </c>
      <c r="D114" s="32"/>
      <c r="E114" s="32"/>
      <c r="F114" s="25" t="str">
        <f>E15</f>
        <v xml:space="preserve"> </v>
      </c>
      <c r="G114" s="32"/>
      <c r="H114" s="32"/>
      <c r="I114" s="27" t="s">
        <v>28</v>
      </c>
      <c r="J114" s="30" t="str">
        <f>E21</f>
        <v xml:space="preserve"> </v>
      </c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5.15" customHeight="1">
      <c r="A115" s="32"/>
      <c r="B115" s="33"/>
      <c r="C115" s="27" t="s">
        <v>26</v>
      </c>
      <c r="D115" s="32"/>
      <c r="E115" s="32"/>
      <c r="F115" s="25" t="str">
        <f>IF(E18="","",E18)</f>
        <v>Vyplň údaj</v>
      </c>
      <c r="G115" s="32"/>
      <c r="H115" s="32"/>
      <c r="I115" s="27" t="s">
        <v>31</v>
      </c>
      <c r="J115" s="30" t="str">
        <f>E24</f>
        <v xml:space="preserve"> </v>
      </c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0.3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11" customFormat="1" ht="29.25" customHeight="1">
      <c r="A117" s="120"/>
      <c r="B117" s="121"/>
      <c r="C117" s="122" t="s">
        <v>99</v>
      </c>
      <c r="D117" s="123" t="s">
        <v>58</v>
      </c>
      <c r="E117" s="123" t="s">
        <v>54</v>
      </c>
      <c r="F117" s="123" t="s">
        <v>55</v>
      </c>
      <c r="G117" s="123" t="s">
        <v>100</v>
      </c>
      <c r="H117" s="123" t="s">
        <v>101</v>
      </c>
      <c r="I117" s="123" t="s">
        <v>102</v>
      </c>
      <c r="J117" s="123" t="s">
        <v>91</v>
      </c>
      <c r="K117" s="124" t="s">
        <v>103</v>
      </c>
      <c r="L117" s="125"/>
      <c r="M117" s="62" t="s">
        <v>1</v>
      </c>
      <c r="N117" s="63" t="s">
        <v>37</v>
      </c>
      <c r="O117" s="63" t="s">
        <v>104</v>
      </c>
      <c r="P117" s="63" t="s">
        <v>105</v>
      </c>
      <c r="Q117" s="63" t="s">
        <v>106</v>
      </c>
      <c r="R117" s="63" t="s">
        <v>107</v>
      </c>
      <c r="S117" s="63" t="s">
        <v>108</v>
      </c>
      <c r="T117" s="64" t="s">
        <v>109</v>
      </c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</row>
    <row r="118" spans="1:65" s="2" customFormat="1" ht="22.8" customHeight="1">
      <c r="A118" s="32"/>
      <c r="B118" s="33"/>
      <c r="C118" s="69" t="s">
        <v>110</v>
      </c>
      <c r="D118" s="32"/>
      <c r="E118" s="32"/>
      <c r="F118" s="32"/>
      <c r="G118" s="32"/>
      <c r="H118" s="32"/>
      <c r="I118" s="32"/>
      <c r="J118" s="126">
        <f>BK118</f>
        <v>0</v>
      </c>
      <c r="K118" s="32"/>
      <c r="L118" s="33"/>
      <c r="M118" s="65"/>
      <c r="N118" s="56"/>
      <c r="O118" s="66"/>
      <c r="P118" s="127">
        <f>P119</f>
        <v>0</v>
      </c>
      <c r="Q118" s="66"/>
      <c r="R118" s="127">
        <f>R119</f>
        <v>0</v>
      </c>
      <c r="S118" s="66"/>
      <c r="T118" s="128">
        <f>T119</f>
        <v>0</v>
      </c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T118" s="17" t="s">
        <v>72</v>
      </c>
      <c r="AU118" s="17" t="s">
        <v>93</v>
      </c>
      <c r="BK118" s="129">
        <f>BK119</f>
        <v>0</v>
      </c>
    </row>
    <row r="119" spans="1:65" s="12" customFormat="1" ht="25.95" customHeight="1">
      <c r="B119" s="130"/>
      <c r="D119" s="131" t="s">
        <v>72</v>
      </c>
      <c r="E119" s="132" t="s">
        <v>111</v>
      </c>
      <c r="F119" s="132" t="s">
        <v>112</v>
      </c>
      <c r="I119" s="133"/>
      <c r="J119" s="134">
        <f>BK119</f>
        <v>0</v>
      </c>
      <c r="L119" s="130"/>
      <c r="M119" s="135"/>
      <c r="N119" s="136"/>
      <c r="O119" s="136"/>
      <c r="P119" s="137">
        <f>P120</f>
        <v>0</v>
      </c>
      <c r="Q119" s="136"/>
      <c r="R119" s="137">
        <f>R120</f>
        <v>0</v>
      </c>
      <c r="S119" s="136"/>
      <c r="T119" s="138">
        <f>T120</f>
        <v>0</v>
      </c>
      <c r="AR119" s="131" t="s">
        <v>30</v>
      </c>
      <c r="AT119" s="139" t="s">
        <v>72</v>
      </c>
      <c r="AU119" s="139" t="s">
        <v>73</v>
      </c>
      <c r="AY119" s="131" t="s">
        <v>113</v>
      </c>
      <c r="BK119" s="140">
        <f>BK120</f>
        <v>0</v>
      </c>
    </row>
    <row r="120" spans="1:65" s="12" customFormat="1" ht="22.8" customHeight="1">
      <c r="B120" s="130"/>
      <c r="D120" s="131" t="s">
        <v>72</v>
      </c>
      <c r="E120" s="141" t="s">
        <v>155</v>
      </c>
      <c r="F120" s="141" t="s">
        <v>161</v>
      </c>
      <c r="I120" s="133"/>
      <c r="J120" s="142">
        <f>BK120</f>
        <v>0</v>
      </c>
      <c r="L120" s="130"/>
      <c r="M120" s="135"/>
      <c r="N120" s="136"/>
      <c r="O120" s="136"/>
      <c r="P120" s="137">
        <f>SUM(P121:P145)</f>
        <v>0</v>
      </c>
      <c r="Q120" s="136"/>
      <c r="R120" s="137">
        <f>SUM(R121:R145)</f>
        <v>0</v>
      </c>
      <c r="S120" s="136"/>
      <c r="T120" s="138">
        <f>SUM(T121:T145)</f>
        <v>0</v>
      </c>
      <c r="AR120" s="131" t="s">
        <v>30</v>
      </c>
      <c r="AT120" s="139" t="s">
        <v>72</v>
      </c>
      <c r="AU120" s="139" t="s">
        <v>30</v>
      </c>
      <c r="AY120" s="131" t="s">
        <v>113</v>
      </c>
      <c r="BK120" s="140">
        <f>SUM(BK121:BK145)</f>
        <v>0</v>
      </c>
    </row>
    <row r="121" spans="1:65" s="2" customFormat="1" ht="16.5" customHeight="1">
      <c r="A121" s="32"/>
      <c r="B121" s="143"/>
      <c r="C121" s="144" t="s">
        <v>30</v>
      </c>
      <c r="D121" s="144" t="s">
        <v>115</v>
      </c>
      <c r="E121" s="145" t="s">
        <v>275</v>
      </c>
      <c r="F121" s="146" t="s">
        <v>276</v>
      </c>
      <c r="G121" s="147" t="s">
        <v>176</v>
      </c>
      <c r="H121" s="148">
        <v>1</v>
      </c>
      <c r="I121" s="149"/>
      <c r="J121" s="150">
        <f>ROUND(I121*H121,2)</f>
        <v>0</v>
      </c>
      <c r="K121" s="146" t="s">
        <v>1</v>
      </c>
      <c r="L121" s="33"/>
      <c r="M121" s="151" t="s">
        <v>1</v>
      </c>
      <c r="N121" s="152" t="s">
        <v>38</v>
      </c>
      <c r="O121" s="58"/>
      <c r="P121" s="153">
        <f>O121*H121</f>
        <v>0</v>
      </c>
      <c r="Q121" s="153">
        <v>0</v>
      </c>
      <c r="R121" s="153">
        <f>Q121*H121</f>
        <v>0</v>
      </c>
      <c r="S121" s="153">
        <v>0</v>
      </c>
      <c r="T121" s="154">
        <f>S121*H121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R121" s="155" t="s">
        <v>120</v>
      </c>
      <c r="AT121" s="155" t="s">
        <v>115</v>
      </c>
      <c r="AU121" s="155" t="s">
        <v>82</v>
      </c>
      <c r="AY121" s="17" t="s">
        <v>113</v>
      </c>
      <c r="BE121" s="156">
        <f>IF(N121="základní",J121,0)</f>
        <v>0</v>
      </c>
      <c r="BF121" s="156">
        <f>IF(N121="snížená",J121,0)</f>
        <v>0</v>
      </c>
      <c r="BG121" s="156">
        <f>IF(N121="zákl. přenesená",J121,0)</f>
        <v>0</v>
      </c>
      <c r="BH121" s="156">
        <f>IF(N121="sníž. přenesená",J121,0)</f>
        <v>0</v>
      </c>
      <c r="BI121" s="156">
        <f>IF(N121="nulová",J121,0)</f>
        <v>0</v>
      </c>
      <c r="BJ121" s="17" t="s">
        <v>30</v>
      </c>
      <c r="BK121" s="156">
        <f>ROUND(I121*H121,2)</f>
        <v>0</v>
      </c>
      <c r="BL121" s="17" t="s">
        <v>120</v>
      </c>
      <c r="BM121" s="155" t="s">
        <v>277</v>
      </c>
    </row>
    <row r="122" spans="1:65" s="13" customFormat="1">
      <c r="B122" s="157"/>
      <c r="D122" s="158" t="s">
        <v>122</v>
      </c>
      <c r="E122" s="159" t="s">
        <v>1</v>
      </c>
      <c r="F122" s="160" t="s">
        <v>30</v>
      </c>
      <c r="H122" s="161">
        <v>1</v>
      </c>
      <c r="I122" s="162"/>
      <c r="L122" s="157"/>
      <c r="M122" s="163"/>
      <c r="N122" s="164"/>
      <c r="O122" s="164"/>
      <c r="P122" s="164"/>
      <c r="Q122" s="164"/>
      <c r="R122" s="164"/>
      <c r="S122" s="164"/>
      <c r="T122" s="165"/>
      <c r="AT122" s="159" t="s">
        <v>122</v>
      </c>
      <c r="AU122" s="159" t="s">
        <v>82</v>
      </c>
      <c r="AV122" s="13" t="s">
        <v>82</v>
      </c>
      <c r="AW122" s="13" t="s">
        <v>29</v>
      </c>
      <c r="AX122" s="13" t="s">
        <v>30</v>
      </c>
      <c r="AY122" s="159" t="s">
        <v>113</v>
      </c>
    </row>
    <row r="123" spans="1:65" s="2" customFormat="1" ht="16.5" customHeight="1">
      <c r="A123" s="32"/>
      <c r="B123" s="143"/>
      <c r="C123" s="144" t="s">
        <v>82</v>
      </c>
      <c r="D123" s="144" t="s">
        <v>115</v>
      </c>
      <c r="E123" s="145" t="s">
        <v>278</v>
      </c>
      <c r="F123" s="146" t="s">
        <v>279</v>
      </c>
      <c r="G123" s="147" t="s">
        <v>176</v>
      </c>
      <c r="H123" s="148">
        <v>1</v>
      </c>
      <c r="I123" s="149"/>
      <c r="J123" s="150">
        <f>ROUND(I123*H123,2)</f>
        <v>0</v>
      </c>
      <c r="K123" s="146" t="s">
        <v>1</v>
      </c>
      <c r="L123" s="33"/>
      <c r="M123" s="151" t="s">
        <v>1</v>
      </c>
      <c r="N123" s="152" t="s">
        <v>38</v>
      </c>
      <c r="O123" s="58"/>
      <c r="P123" s="153">
        <f>O123*H123</f>
        <v>0</v>
      </c>
      <c r="Q123" s="153">
        <v>0</v>
      </c>
      <c r="R123" s="153">
        <f>Q123*H123</f>
        <v>0</v>
      </c>
      <c r="S123" s="153">
        <v>0</v>
      </c>
      <c r="T123" s="154">
        <f>S123*H123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55" t="s">
        <v>120</v>
      </c>
      <c r="AT123" s="155" t="s">
        <v>115</v>
      </c>
      <c r="AU123" s="155" t="s">
        <v>82</v>
      </c>
      <c r="AY123" s="17" t="s">
        <v>113</v>
      </c>
      <c r="BE123" s="156">
        <f>IF(N123="základní",J123,0)</f>
        <v>0</v>
      </c>
      <c r="BF123" s="156">
        <f>IF(N123="snížená",J123,0)</f>
        <v>0</v>
      </c>
      <c r="BG123" s="156">
        <f>IF(N123="zákl. přenesená",J123,0)</f>
        <v>0</v>
      </c>
      <c r="BH123" s="156">
        <f>IF(N123="sníž. přenesená",J123,0)</f>
        <v>0</v>
      </c>
      <c r="BI123" s="156">
        <f>IF(N123="nulová",J123,0)</f>
        <v>0</v>
      </c>
      <c r="BJ123" s="17" t="s">
        <v>30</v>
      </c>
      <c r="BK123" s="156">
        <f>ROUND(I123*H123,2)</f>
        <v>0</v>
      </c>
      <c r="BL123" s="17" t="s">
        <v>120</v>
      </c>
      <c r="BM123" s="155" t="s">
        <v>280</v>
      </c>
    </row>
    <row r="124" spans="1:65" s="15" customFormat="1">
      <c r="B124" s="174"/>
      <c r="D124" s="158" t="s">
        <v>122</v>
      </c>
      <c r="E124" s="175" t="s">
        <v>1</v>
      </c>
      <c r="F124" s="176" t="s">
        <v>281</v>
      </c>
      <c r="H124" s="175" t="s">
        <v>1</v>
      </c>
      <c r="I124" s="177"/>
      <c r="L124" s="174"/>
      <c r="M124" s="178"/>
      <c r="N124" s="179"/>
      <c r="O124" s="179"/>
      <c r="P124" s="179"/>
      <c r="Q124" s="179"/>
      <c r="R124" s="179"/>
      <c r="S124" s="179"/>
      <c r="T124" s="180"/>
      <c r="AT124" s="175" t="s">
        <v>122</v>
      </c>
      <c r="AU124" s="175" t="s">
        <v>82</v>
      </c>
      <c r="AV124" s="15" t="s">
        <v>30</v>
      </c>
      <c r="AW124" s="15" t="s">
        <v>29</v>
      </c>
      <c r="AX124" s="15" t="s">
        <v>73</v>
      </c>
      <c r="AY124" s="175" t="s">
        <v>113</v>
      </c>
    </row>
    <row r="125" spans="1:65" s="15" customFormat="1">
      <c r="B125" s="174"/>
      <c r="D125" s="158" t="s">
        <v>122</v>
      </c>
      <c r="E125" s="175" t="s">
        <v>1</v>
      </c>
      <c r="F125" s="176" t="s">
        <v>282</v>
      </c>
      <c r="H125" s="175" t="s">
        <v>1</v>
      </c>
      <c r="I125" s="177"/>
      <c r="L125" s="174"/>
      <c r="M125" s="178"/>
      <c r="N125" s="179"/>
      <c r="O125" s="179"/>
      <c r="P125" s="179"/>
      <c r="Q125" s="179"/>
      <c r="R125" s="179"/>
      <c r="S125" s="179"/>
      <c r="T125" s="180"/>
      <c r="AT125" s="175" t="s">
        <v>122</v>
      </c>
      <c r="AU125" s="175" t="s">
        <v>82</v>
      </c>
      <c r="AV125" s="15" t="s">
        <v>30</v>
      </c>
      <c r="AW125" s="15" t="s">
        <v>29</v>
      </c>
      <c r="AX125" s="15" t="s">
        <v>73</v>
      </c>
      <c r="AY125" s="175" t="s">
        <v>113</v>
      </c>
    </row>
    <row r="126" spans="1:65" s="15" customFormat="1">
      <c r="B126" s="174"/>
      <c r="D126" s="158" t="s">
        <v>122</v>
      </c>
      <c r="E126" s="175" t="s">
        <v>1</v>
      </c>
      <c r="F126" s="176" t="s">
        <v>283</v>
      </c>
      <c r="H126" s="175" t="s">
        <v>1</v>
      </c>
      <c r="I126" s="177"/>
      <c r="L126" s="174"/>
      <c r="M126" s="178"/>
      <c r="N126" s="179"/>
      <c r="O126" s="179"/>
      <c r="P126" s="179"/>
      <c r="Q126" s="179"/>
      <c r="R126" s="179"/>
      <c r="S126" s="179"/>
      <c r="T126" s="180"/>
      <c r="AT126" s="175" t="s">
        <v>122</v>
      </c>
      <c r="AU126" s="175" t="s">
        <v>82</v>
      </c>
      <c r="AV126" s="15" t="s">
        <v>30</v>
      </c>
      <c r="AW126" s="15" t="s">
        <v>29</v>
      </c>
      <c r="AX126" s="15" t="s">
        <v>73</v>
      </c>
      <c r="AY126" s="175" t="s">
        <v>113</v>
      </c>
    </row>
    <row r="127" spans="1:65" s="15" customFormat="1">
      <c r="B127" s="174"/>
      <c r="D127" s="158" t="s">
        <v>122</v>
      </c>
      <c r="E127" s="175" t="s">
        <v>1</v>
      </c>
      <c r="F127" s="176" t="s">
        <v>284</v>
      </c>
      <c r="H127" s="175" t="s">
        <v>1</v>
      </c>
      <c r="I127" s="177"/>
      <c r="L127" s="174"/>
      <c r="M127" s="178"/>
      <c r="N127" s="179"/>
      <c r="O127" s="179"/>
      <c r="P127" s="179"/>
      <c r="Q127" s="179"/>
      <c r="R127" s="179"/>
      <c r="S127" s="179"/>
      <c r="T127" s="180"/>
      <c r="AT127" s="175" t="s">
        <v>122</v>
      </c>
      <c r="AU127" s="175" t="s">
        <v>82</v>
      </c>
      <c r="AV127" s="15" t="s">
        <v>30</v>
      </c>
      <c r="AW127" s="15" t="s">
        <v>29</v>
      </c>
      <c r="AX127" s="15" t="s">
        <v>73</v>
      </c>
      <c r="AY127" s="175" t="s">
        <v>113</v>
      </c>
    </row>
    <row r="128" spans="1:65" s="15" customFormat="1">
      <c r="B128" s="174"/>
      <c r="D128" s="158" t="s">
        <v>122</v>
      </c>
      <c r="E128" s="175" t="s">
        <v>1</v>
      </c>
      <c r="F128" s="176" t="s">
        <v>285</v>
      </c>
      <c r="H128" s="175" t="s">
        <v>1</v>
      </c>
      <c r="I128" s="177"/>
      <c r="L128" s="174"/>
      <c r="M128" s="178"/>
      <c r="N128" s="179"/>
      <c r="O128" s="179"/>
      <c r="P128" s="179"/>
      <c r="Q128" s="179"/>
      <c r="R128" s="179"/>
      <c r="S128" s="179"/>
      <c r="T128" s="180"/>
      <c r="AT128" s="175" t="s">
        <v>122</v>
      </c>
      <c r="AU128" s="175" t="s">
        <v>82</v>
      </c>
      <c r="AV128" s="15" t="s">
        <v>30</v>
      </c>
      <c r="AW128" s="15" t="s">
        <v>29</v>
      </c>
      <c r="AX128" s="15" t="s">
        <v>73</v>
      </c>
      <c r="AY128" s="175" t="s">
        <v>113</v>
      </c>
    </row>
    <row r="129" spans="1:65" s="15" customFormat="1">
      <c r="B129" s="174"/>
      <c r="D129" s="158" t="s">
        <v>122</v>
      </c>
      <c r="E129" s="175" t="s">
        <v>1</v>
      </c>
      <c r="F129" s="176" t="s">
        <v>286</v>
      </c>
      <c r="H129" s="175" t="s">
        <v>1</v>
      </c>
      <c r="I129" s="177"/>
      <c r="L129" s="174"/>
      <c r="M129" s="178"/>
      <c r="N129" s="179"/>
      <c r="O129" s="179"/>
      <c r="P129" s="179"/>
      <c r="Q129" s="179"/>
      <c r="R129" s="179"/>
      <c r="S129" s="179"/>
      <c r="T129" s="180"/>
      <c r="AT129" s="175" t="s">
        <v>122</v>
      </c>
      <c r="AU129" s="175" t="s">
        <v>82</v>
      </c>
      <c r="AV129" s="15" t="s">
        <v>30</v>
      </c>
      <c r="AW129" s="15" t="s">
        <v>29</v>
      </c>
      <c r="AX129" s="15" t="s">
        <v>73</v>
      </c>
      <c r="AY129" s="175" t="s">
        <v>113</v>
      </c>
    </row>
    <row r="130" spans="1:65" s="15" customFormat="1">
      <c r="B130" s="174"/>
      <c r="D130" s="158" t="s">
        <v>122</v>
      </c>
      <c r="E130" s="175" t="s">
        <v>1</v>
      </c>
      <c r="F130" s="176" t="s">
        <v>287</v>
      </c>
      <c r="H130" s="175" t="s">
        <v>1</v>
      </c>
      <c r="I130" s="177"/>
      <c r="L130" s="174"/>
      <c r="M130" s="178"/>
      <c r="N130" s="179"/>
      <c r="O130" s="179"/>
      <c r="P130" s="179"/>
      <c r="Q130" s="179"/>
      <c r="R130" s="179"/>
      <c r="S130" s="179"/>
      <c r="T130" s="180"/>
      <c r="AT130" s="175" t="s">
        <v>122</v>
      </c>
      <c r="AU130" s="175" t="s">
        <v>82</v>
      </c>
      <c r="AV130" s="15" t="s">
        <v>30</v>
      </c>
      <c r="AW130" s="15" t="s">
        <v>29</v>
      </c>
      <c r="AX130" s="15" t="s">
        <v>73</v>
      </c>
      <c r="AY130" s="175" t="s">
        <v>113</v>
      </c>
    </row>
    <row r="131" spans="1:65" s="15" customFormat="1">
      <c r="B131" s="174"/>
      <c r="D131" s="158" t="s">
        <v>122</v>
      </c>
      <c r="E131" s="175" t="s">
        <v>1</v>
      </c>
      <c r="F131" s="176" t="s">
        <v>288</v>
      </c>
      <c r="H131" s="175" t="s">
        <v>1</v>
      </c>
      <c r="I131" s="177"/>
      <c r="L131" s="174"/>
      <c r="M131" s="178"/>
      <c r="N131" s="179"/>
      <c r="O131" s="179"/>
      <c r="P131" s="179"/>
      <c r="Q131" s="179"/>
      <c r="R131" s="179"/>
      <c r="S131" s="179"/>
      <c r="T131" s="180"/>
      <c r="AT131" s="175" t="s">
        <v>122</v>
      </c>
      <c r="AU131" s="175" t="s">
        <v>82</v>
      </c>
      <c r="AV131" s="15" t="s">
        <v>30</v>
      </c>
      <c r="AW131" s="15" t="s">
        <v>29</v>
      </c>
      <c r="AX131" s="15" t="s">
        <v>73</v>
      </c>
      <c r="AY131" s="175" t="s">
        <v>113</v>
      </c>
    </row>
    <row r="132" spans="1:65" s="15" customFormat="1">
      <c r="B132" s="174"/>
      <c r="D132" s="158" t="s">
        <v>122</v>
      </c>
      <c r="E132" s="175" t="s">
        <v>1</v>
      </c>
      <c r="F132" s="176" t="s">
        <v>289</v>
      </c>
      <c r="H132" s="175" t="s">
        <v>1</v>
      </c>
      <c r="I132" s="177"/>
      <c r="L132" s="174"/>
      <c r="M132" s="178"/>
      <c r="N132" s="179"/>
      <c r="O132" s="179"/>
      <c r="P132" s="179"/>
      <c r="Q132" s="179"/>
      <c r="R132" s="179"/>
      <c r="S132" s="179"/>
      <c r="T132" s="180"/>
      <c r="AT132" s="175" t="s">
        <v>122</v>
      </c>
      <c r="AU132" s="175" t="s">
        <v>82</v>
      </c>
      <c r="AV132" s="15" t="s">
        <v>30</v>
      </c>
      <c r="AW132" s="15" t="s">
        <v>29</v>
      </c>
      <c r="AX132" s="15" t="s">
        <v>73</v>
      </c>
      <c r="AY132" s="175" t="s">
        <v>113</v>
      </c>
    </row>
    <row r="133" spans="1:65" s="15" customFormat="1">
      <c r="B133" s="174"/>
      <c r="D133" s="158" t="s">
        <v>122</v>
      </c>
      <c r="E133" s="175" t="s">
        <v>1</v>
      </c>
      <c r="F133" s="176" t="s">
        <v>290</v>
      </c>
      <c r="H133" s="175" t="s">
        <v>1</v>
      </c>
      <c r="I133" s="177"/>
      <c r="L133" s="174"/>
      <c r="M133" s="178"/>
      <c r="N133" s="179"/>
      <c r="O133" s="179"/>
      <c r="P133" s="179"/>
      <c r="Q133" s="179"/>
      <c r="R133" s="179"/>
      <c r="S133" s="179"/>
      <c r="T133" s="180"/>
      <c r="AT133" s="175" t="s">
        <v>122</v>
      </c>
      <c r="AU133" s="175" t="s">
        <v>82</v>
      </c>
      <c r="AV133" s="15" t="s">
        <v>30</v>
      </c>
      <c r="AW133" s="15" t="s">
        <v>29</v>
      </c>
      <c r="AX133" s="15" t="s">
        <v>73</v>
      </c>
      <c r="AY133" s="175" t="s">
        <v>113</v>
      </c>
    </row>
    <row r="134" spans="1:65" s="15" customFormat="1">
      <c r="B134" s="174"/>
      <c r="D134" s="158" t="s">
        <v>122</v>
      </c>
      <c r="E134" s="175" t="s">
        <v>1</v>
      </c>
      <c r="F134" s="176" t="s">
        <v>291</v>
      </c>
      <c r="H134" s="175" t="s">
        <v>1</v>
      </c>
      <c r="I134" s="177"/>
      <c r="L134" s="174"/>
      <c r="M134" s="178"/>
      <c r="N134" s="179"/>
      <c r="O134" s="179"/>
      <c r="P134" s="179"/>
      <c r="Q134" s="179"/>
      <c r="R134" s="179"/>
      <c r="S134" s="179"/>
      <c r="T134" s="180"/>
      <c r="AT134" s="175" t="s">
        <v>122</v>
      </c>
      <c r="AU134" s="175" t="s">
        <v>82</v>
      </c>
      <c r="AV134" s="15" t="s">
        <v>30</v>
      </c>
      <c r="AW134" s="15" t="s">
        <v>29</v>
      </c>
      <c r="AX134" s="15" t="s">
        <v>73</v>
      </c>
      <c r="AY134" s="175" t="s">
        <v>113</v>
      </c>
    </row>
    <row r="135" spans="1:65" s="15" customFormat="1">
      <c r="B135" s="174"/>
      <c r="D135" s="158" t="s">
        <v>122</v>
      </c>
      <c r="E135" s="175" t="s">
        <v>1</v>
      </c>
      <c r="F135" s="176" t="s">
        <v>292</v>
      </c>
      <c r="H135" s="175" t="s">
        <v>1</v>
      </c>
      <c r="I135" s="177"/>
      <c r="L135" s="174"/>
      <c r="M135" s="178"/>
      <c r="N135" s="179"/>
      <c r="O135" s="179"/>
      <c r="P135" s="179"/>
      <c r="Q135" s="179"/>
      <c r="R135" s="179"/>
      <c r="S135" s="179"/>
      <c r="T135" s="180"/>
      <c r="AT135" s="175" t="s">
        <v>122</v>
      </c>
      <c r="AU135" s="175" t="s">
        <v>82</v>
      </c>
      <c r="AV135" s="15" t="s">
        <v>30</v>
      </c>
      <c r="AW135" s="15" t="s">
        <v>29</v>
      </c>
      <c r="AX135" s="15" t="s">
        <v>73</v>
      </c>
      <c r="AY135" s="175" t="s">
        <v>113</v>
      </c>
    </row>
    <row r="136" spans="1:65" s="13" customFormat="1">
      <c r="B136" s="157"/>
      <c r="D136" s="158" t="s">
        <v>122</v>
      </c>
      <c r="E136" s="159" t="s">
        <v>1</v>
      </c>
      <c r="F136" s="160" t="s">
        <v>30</v>
      </c>
      <c r="H136" s="161">
        <v>1</v>
      </c>
      <c r="I136" s="162"/>
      <c r="L136" s="157"/>
      <c r="M136" s="163"/>
      <c r="N136" s="164"/>
      <c r="O136" s="164"/>
      <c r="P136" s="164"/>
      <c r="Q136" s="164"/>
      <c r="R136" s="164"/>
      <c r="S136" s="164"/>
      <c r="T136" s="165"/>
      <c r="AT136" s="159" t="s">
        <v>122</v>
      </c>
      <c r="AU136" s="159" t="s">
        <v>82</v>
      </c>
      <c r="AV136" s="13" t="s">
        <v>82</v>
      </c>
      <c r="AW136" s="13" t="s">
        <v>29</v>
      </c>
      <c r="AX136" s="13" t="s">
        <v>30</v>
      </c>
      <c r="AY136" s="159" t="s">
        <v>113</v>
      </c>
    </row>
    <row r="137" spans="1:65" s="2" customFormat="1" ht="16.5" customHeight="1">
      <c r="A137" s="32"/>
      <c r="B137" s="143"/>
      <c r="C137" s="144" t="s">
        <v>130</v>
      </c>
      <c r="D137" s="144" t="s">
        <v>115</v>
      </c>
      <c r="E137" s="145" t="s">
        <v>293</v>
      </c>
      <c r="F137" s="146" t="s">
        <v>294</v>
      </c>
      <c r="G137" s="147" t="s">
        <v>176</v>
      </c>
      <c r="H137" s="148">
        <v>1</v>
      </c>
      <c r="I137" s="149"/>
      <c r="J137" s="150">
        <f>ROUND(I137*H137,2)</f>
        <v>0</v>
      </c>
      <c r="K137" s="146" t="s">
        <v>1</v>
      </c>
      <c r="L137" s="33"/>
      <c r="M137" s="151" t="s">
        <v>1</v>
      </c>
      <c r="N137" s="152" t="s">
        <v>38</v>
      </c>
      <c r="O137" s="58"/>
      <c r="P137" s="153">
        <f>O137*H137</f>
        <v>0</v>
      </c>
      <c r="Q137" s="153">
        <v>0</v>
      </c>
      <c r="R137" s="153">
        <f>Q137*H137</f>
        <v>0</v>
      </c>
      <c r="S137" s="153">
        <v>0</v>
      </c>
      <c r="T137" s="154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5" t="s">
        <v>120</v>
      </c>
      <c r="AT137" s="155" t="s">
        <v>115</v>
      </c>
      <c r="AU137" s="155" t="s">
        <v>82</v>
      </c>
      <c r="AY137" s="17" t="s">
        <v>113</v>
      </c>
      <c r="BE137" s="156">
        <f>IF(N137="základní",J137,0)</f>
        <v>0</v>
      </c>
      <c r="BF137" s="156">
        <f>IF(N137="snížená",J137,0)</f>
        <v>0</v>
      </c>
      <c r="BG137" s="156">
        <f>IF(N137="zákl. přenesená",J137,0)</f>
        <v>0</v>
      </c>
      <c r="BH137" s="156">
        <f>IF(N137="sníž. přenesená",J137,0)</f>
        <v>0</v>
      </c>
      <c r="BI137" s="156">
        <f>IF(N137="nulová",J137,0)</f>
        <v>0</v>
      </c>
      <c r="BJ137" s="17" t="s">
        <v>30</v>
      </c>
      <c r="BK137" s="156">
        <f>ROUND(I137*H137,2)</f>
        <v>0</v>
      </c>
      <c r="BL137" s="17" t="s">
        <v>120</v>
      </c>
      <c r="BM137" s="155" t="s">
        <v>295</v>
      </c>
    </row>
    <row r="138" spans="1:65" s="15" customFormat="1">
      <c r="B138" s="174"/>
      <c r="D138" s="158" t="s">
        <v>122</v>
      </c>
      <c r="E138" s="175" t="s">
        <v>1</v>
      </c>
      <c r="F138" s="176" t="s">
        <v>296</v>
      </c>
      <c r="H138" s="175" t="s">
        <v>1</v>
      </c>
      <c r="I138" s="177"/>
      <c r="L138" s="174"/>
      <c r="M138" s="178"/>
      <c r="N138" s="179"/>
      <c r="O138" s="179"/>
      <c r="P138" s="179"/>
      <c r="Q138" s="179"/>
      <c r="R138" s="179"/>
      <c r="S138" s="179"/>
      <c r="T138" s="180"/>
      <c r="AT138" s="175" t="s">
        <v>122</v>
      </c>
      <c r="AU138" s="175" t="s">
        <v>82</v>
      </c>
      <c r="AV138" s="15" t="s">
        <v>30</v>
      </c>
      <c r="AW138" s="15" t="s">
        <v>29</v>
      </c>
      <c r="AX138" s="15" t="s">
        <v>73</v>
      </c>
      <c r="AY138" s="175" t="s">
        <v>113</v>
      </c>
    </row>
    <row r="139" spans="1:65" s="15" customFormat="1">
      <c r="B139" s="174"/>
      <c r="D139" s="158" t="s">
        <v>122</v>
      </c>
      <c r="E139" s="175" t="s">
        <v>1</v>
      </c>
      <c r="F139" s="176" t="s">
        <v>297</v>
      </c>
      <c r="H139" s="175" t="s">
        <v>1</v>
      </c>
      <c r="I139" s="177"/>
      <c r="L139" s="174"/>
      <c r="M139" s="178"/>
      <c r="N139" s="179"/>
      <c r="O139" s="179"/>
      <c r="P139" s="179"/>
      <c r="Q139" s="179"/>
      <c r="R139" s="179"/>
      <c r="S139" s="179"/>
      <c r="T139" s="180"/>
      <c r="AT139" s="175" t="s">
        <v>122</v>
      </c>
      <c r="AU139" s="175" t="s">
        <v>82</v>
      </c>
      <c r="AV139" s="15" t="s">
        <v>30</v>
      </c>
      <c r="AW139" s="15" t="s">
        <v>29</v>
      </c>
      <c r="AX139" s="15" t="s">
        <v>73</v>
      </c>
      <c r="AY139" s="175" t="s">
        <v>113</v>
      </c>
    </row>
    <row r="140" spans="1:65" s="15" customFormat="1">
      <c r="B140" s="174"/>
      <c r="D140" s="158" t="s">
        <v>122</v>
      </c>
      <c r="E140" s="175" t="s">
        <v>1</v>
      </c>
      <c r="F140" s="176" t="s">
        <v>298</v>
      </c>
      <c r="H140" s="175" t="s">
        <v>1</v>
      </c>
      <c r="I140" s="177"/>
      <c r="L140" s="174"/>
      <c r="M140" s="178"/>
      <c r="N140" s="179"/>
      <c r="O140" s="179"/>
      <c r="P140" s="179"/>
      <c r="Q140" s="179"/>
      <c r="R140" s="179"/>
      <c r="S140" s="179"/>
      <c r="T140" s="180"/>
      <c r="AT140" s="175" t="s">
        <v>122</v>
      </c>
      <c r="AU140" s="175" t="s">
        <v>82</v>
      </c>
      <c r="AV140" s="15" t="s">
        <v>30</v>
      </c>
      <c r="AW140" s="15" t="s">
        <v>29</v>
      </c>
      <c r="AX140" s="15" t="s">
        <v>73</v>
      </c>
      <c r="AY140" s="175" t="s">
        <v>113</v>
      </c>
    </row>
    <row r="141" spans="1:65" s="15" customFormat="1">
      <c r="B141" s="174"/>
      <c r="D141" s="158" t="s">
        <v>122</v>
      </c>
      <c r="E141" s="175" t="s">
        <v>1</v>
      </c>
      <c r="F141" s="176" t="s">
        <v>299</v>
      </c>
      <c r="H141" s="175" t="s">
        <v>1</v>
      </c>
      <c r="I141" s="177"/>
      <c r="L141" s="174"/>
      <c r="M141" s="178"/>
      <c r="N141" s="179"/>
      <c r="O141" s="179"/>
      <c r="P141" s="179"/>
      <c r="Q141" s="179"/>
      <c r="R141" s="179"/>
      <c r="S141" s="179"/>
      <c r="T141" s="180"/>
      <c r="AT141" s="175" t="s">
        <v>122</v>
      </c>
      <c r="AU141" s="175" t="s">
        <v>82</v>
      </c>
      <c r="AV141" s="15" t="s">
        <v>30</v>
      </c>
      <c r="AW141" s="15" t="s">
        <v>29</v>
      </c>
      <c r="AX141" s="15" t="s">
        <v>73</v>
      </c>
      <c r="AY141" s="175" t="s">
        <v>113</v>
      </c>
    </row>
    <row r="142" spans="1:65" s="15" customFormat="1">
      <c r="B142" s="174"/>
      <c r="D142" s="158" t="s">
        <v>122</v>
      </c>
      <c r="E142" s="175" t="s">
        <v>1</v>
      </c>
      <c r="F142" s="176" t="s">
        <v>300</v>
      </c>
      <c r="H142" s="175" t="s">
        <v>1</v>
      </c>
      <c r="I142" s="177"/>
      <c r="L142" s="174"/>
      <c r="M142" s="178"/>
      <c r="N142" s="179"/>
      <c r="O142" s="179"/>
      <c r="P142" s="179"/>
      <c r="Q142" s="179"/>
      <c r="R142" s="179"/>
      <c r="S142" s="179"/>
      <c r="T142" s="180"/>
      <c r="AT142" s="175" t="s">
        <v>122</v>
      </c>
      <c r="AU142" s="175" t="s">
        <v>82</v>
      </c>
      <c r="AV142" s="15" t="s">
        <v>30</v>
      </c>
      <c r="AW142" s="15" t="s">
        <v>29</v>
      </c>
      <c r="AX142" s="15" t="s">
        <v>73</v>
      </c>
      <c r="AY142" s="175" t="s">
        <v>113</v>
      </c>
    </row>
    <row r="143" spans="1:65" s="13" customFormat="1">
      <c r="B143" s="157"/>
      <c r="D143" s="158" t="s">
        <v>122</v>
      </c>
      <c r="E143" s="159" t="s">
        <v>1</v>
      </c>
      <c r="F143" s="160" t="s">
        <v>30</v>
      </c>
      <c r="H143" s="161">
        <v>1</v>
      </c>
      <c r="I143" s="162"/>
      <c r="L143" s="157"/>
      <c r="M143" s="163"/>
      <c r="N143" s="164"/>
      <c r="O143" s="164"/>
      <c r="P143" s="164"/>
      <c r="Q143" s="164"/>
      <c r="R143" s="164"/>
      <c r="S143" s="164"/>
      <c r="T143" s="165"/>
      <c r="AT143" s="159" t="s">
        <v>122</v>
      </c>
      <c r="AU143" s="159" t="s">
        <v>82</v>
      </c>
      <c r="AV143" s="13" t="s">
        <v>82</v>
      </c>
      <c r="AW143" s="13" t="s">
        <v>29</v>
      </c>
      <c r="AX143" s="13" t="s">
        <v>30</v>
      </c>
      <c r="AY143" s="159" t="s">
        <v>113</v>
      </c>
    </row>
    <row r="144" spans="1:65" s="2" customFormat="1" ht="16.5" customHeight="1">
      <c r="A144" s="32"/>
      <c r="B144" s="143"/>
      <c r="C144" s="144" t="s">
        <v>120</v>
      </c>
      <c r="D144" s="144" t="s">
        <v>115</v>
      </c>
      <c r="E144" s="145" t="s">
        <v>301</v>
      </c>
      <c r="F144" s="146" t="s">
        <v>302</v>
      </c>
      <c r="G144" s="147" t="s">
        <v>176</v>
      </c>
      <c r="H144" s="148">
        <v>1</v>
      </c>
      <c r="I144" s="149"/>
      <c r="J144" s="150">
        <f>ROUND(I144*H144,2)</f>
        <v>0</v>
      </c>
      <c r="K144" s="146" t="s">
        <v>1</v>
      </c>
      <c r="L144" s="33"/>
      <c r="M144" s="151" t="s">
        <v>1</v>
      </c>
      <c r="N144" s="152" t="s">
        <v>38</v>
      </c>
      <c r="O144" s="58"/>
      <c r="P144" s="153">
        <f>O144*H144</f>
        <v>0</v>
      </c>
      <c r="Q144" s="153">
        <v>0</v>
      </c>
      <c r="R144" s="153">
        <f>Q144*H144</f>
        <v>0</v>
      </c>
      <c r="S144" s="153">
        <v>0</v>
      </c>
      <c r="T144" s="154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5" t="s">
        <v>120</v>
      </c>
      <c r="AT144" s="155" t="s">
        <v>115</v>
      </c>
      <c r="AU144" s="155" t="s">
        <v>82</v>
      </c>
      <c r="AY144" s="17" t="s">
        <v>113</v>
      </c>
      <c r="BE144" s="156">
        <f>IF(N144="základní",J144,0)</f>
        <v>0</v>
      </c>
      <c r="BF144" s="156">
        <f>IF(N144="snížená",J144,0)</f>
        <v>0</v>
      </c>
      <c r="BG144" s="156">
        <f>IF(N144="zákl. přenesená",J144,0)</f>
        <v>0</v>
      </c>
      <c r="BH144" s="156">
        <f>IF(N144="sníž. přenesená",J144,0)</f>
        <v>0</v>
      </c>
      <c r="BI144" s="156">
        <f>IF(N144="nulová",J144,0)</f>
        <v>0</v>
      </c>
      <c r="BJ144" s="17" t="s">
        <v>30</v>
      </c>
      <c r="BK144" s="156">
        <f>ROUND(I144*H144,2)</f>
        <v>0</v>
      </c>
      <c r="BL144" s="17" t="s">
        <v>120</v>
      </c>
      <c r="BM144" s="155" t="s">
        <v>303</v>
      </c>
    </row>
    <row r="145" spans="1:51" s="13" customFormat="1">
      <c r="B145" s="157"/>
      <c r="D145" s="158" t="s">
        <v>122</v>
      </c>
      <c r="E145" s="159" t="s">
        <v>1</v>
      </c>
      <c r="F145" s="160" t="s">
        <v>30</v>
      </c>
      <c r="H145" s="161">
        <v>1</v>
      </c>
      <c r="I145" s="162"/>
      <c r="L145" s="157"/>
      <c r="M145" s="191"/>
      <c r="N145" s="192"/>
      <c r="O145" s="192"/>
      <c r="P145" s="192"/>
      <c r="Q145" s="192"/>
      <c r="R145" s="192"/>
      <c r="S145" s="192"/>
      <c r="T145" s="193"/>
      <c r="AT145" s="159" t="s">
        <v>122</v>
      </c>
      <c r="AU145" s="159" t="s">
        <v>82</v>
      </c>
      <c r="AV145" s="13" t="s">
        <v>82</v>
      </c>
      <c r="AW145" s="13" t="s">
        <v>29</v>
      </c>
      <c r="AX145" s="13" t="s">
        <v>30</v>
      </c>
      <c r="AY145" s="159" t="s">
        <v>113</v>
      </c>
    </row>
    <row r="146" spans="1:51" s="2" customFormat="1" ht="6.9" customHeight="1">
      <c r="A146" s="32"/>
      <c r="B146" s="47"/>
      <c r="C146" s="48"/>
      <c r="D146" s="48"/>
      <c r="E146" s="48"/>
      <c r="F146" s="48"/>
      <c r="G146" s="48"/>
      <c r="H146" s="48"/>
      <c r="I146" s="48"/>
      <c r="J146" s="48"/>
      <c r="K146" s="48"/>
      <c r="L146" s="33"/>
      <c r="M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</row>
  </sheetData>
  <autoFilter ref="C117:K145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SO01 - Stavební objekt</vt:lpstr>
      <vt:lpstr>SO90 - Ostatní rozpočtové...</vt:lpstr>
      <vt:lpstr>'Rekapitulace stavby'!Názvy_tisku</vt:lpstr>
      <vt:lpstr>'SO01 - Stavební objekt'!Názvy_tisku</vt:lpstr>
      <vt:lpstr>'SO90 - Ostatní rozpočtové...'!Názvy_tisku</vt:lpstr>
      <vt:lpstr>'Rekapitulace stavby'!Oblast_tisku</vt:lpstr>
      <vt:lpstr>'SO01 - Stavební objekt'!Oblast_tisku</vt:lpstr>
      <vt:lpstr>'SO90 - Ostatní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Marek</dc:creator>
  <cp:lastModifiedBy>Pavel Marek</cp:lastModifiedBy>
  <dcterms:created xsi:type="dcterms:W3CDTF">2025-02-18T12:43:26Z</dcterms:created>
  <dcterms:modified xsi:type="dcterms:W3CDTF">2025-02-18T12:51:07Z</dcterms:modified>
</cp:coreProperties>
</file>