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2401-ZUŠ CHARBULOVA\DPS\ROZPOČET\"/>
    </mc:Choice>
  </mc:AlternateContent>
  <xr:revisionPtr revIDLastSave="0" documentId="13_ncr:1_{0183C157-850B-4851-9A2D-775AF3804D1F}" xr6:coauthVersionLast="47" xr6:coauthVersionMax="47" xr10:uidLastSave="{00000000-0000-0000-0000-000000000000}"/>
  <workbookProtection workbookAlgorithmName="SHA-512" workbookHashValue="Z6QpHYet6FSbShG5CAH5izkL4arQJv542ueYzlUI8sV5s+Fcl35fj2DFQbX/FM2PNEEaY1vfE+ZR/2yfH/HNeg==" workbookSaltValue="QuGqYsRk2F23yHYGmmGyCA==" workbookSpinCount="100000" lockStructure="1"/>
  <bookViews>
    <workbookView xWindow="2715" yWindow="165" windowWidth="21600" windowHeight="11295" xr2:uid="{3E2273C5-A176-47E6-8ED5-9497250E8672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6" i="3" l="1"/>
  <c r="B36" i="3"/>
  <c r="C35" i="3"/>
  <c r="B35" i="3"/>
  <c r="C34" i="3"/>
  <c r="B34" i="3"/>
  <c r="C33" i="3"/>
  <c r="B33" i="3"/>
  <c r="C32" i="3"/>
  <c r="B32" i="3"/>
  <c r="C30" i="3"/>
  <c r="C29" i="3"/>
  <c r="C26" i="3"/>
  <c r="C27" i="3" s="1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L1" i="2"/>
  <c r="G68" i="2"/>
  <c r="H67" i="2"/>
  <c r="E67" i="2"/>
  <c r="E68" i="2" s="1"/>
  <c r="I66" i="2"/>
  <c r="H66" i="2"/>
  <c r="G66" i="2"/>
  <c r="E66" i="2"/>
  <c r="I65" i="2"/>
  <c r="H65" i="2"/>
  <c r="G65" i="2"/>
  <c r="E65" i="2"/>
  <c r="I63" i="2"/>
  <c r="H63" i="2"/>
  <c r="G63" i="2"/>
  <c r="E63" i="2"/>
  <c r="I62" i="2"/>
  <c r="H62" i="2"/>
  <c r="G62" i="2"/>
  <c r="E62" i="2"/>
  <c r="I61" i="2"/>
  <c r="H61" i="2"/>
  <c r="G61" i="2"/>
  <c r="E61" i="2"/>
  <c r="I60" i="2"/>
  <c r="H60" i="2"/>
  <c r="G60" i="2"/>
  <c r="E60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G54" i="2"/>
  <c r="E54" i="2"/>
  <c r="I53" i="2"/>
  <c r="H53" i="2"/>
  <c r="G53" i="2"/>
  <c r="E53" i="2"/>
  <c r="I52" i="2"/>
  <c r="H52" i="2"/>
  <c r="G52" i="2"/>
  <c r="E52" i="2"/>
  <c r="I51" i="2"/>
  <c r="H51" i="2"/>
  <c r="G51" i="2"/>
  <c r="E51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G28" i="2"/>
  <c r="E28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8" i="2"/>
  <c r="G18" i="2"/>
  <c r="E18" i="2"/>
  <c r="I17" i="2"/>
  <c r="H17" i="2"/>
  <c r="G17" i="2"/>
  <c r="E17" i="2"/>
  <c r="I16" i="2"/>
  <c r="H16" i="2"/>
  <c r="G16" i="2"/>
  <c r="E16" i="2"/>
  <c r="I15" i="2"/>
  <c r="H15" i="2"/>
  <c r="G15" i="2"/>
  <c r="E15" i="2"/>
  <c r="I14" i="2"/>
  <c r="H14" i="2"/>
  <c r="G14" i="2"/>
  <c r="E14" i="2"/>
  <c r="I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  <c r="I67" i="2" l="1"/>
  <c r="I68" i="2" s="1"/>
</calcChain>
</file>

<file path=xl/sharedStrings.xml><?xml version="1.0" encoding="utf-8"?>
<sst xmlns="http://schemas.openxmlformats.org/spreadsheetml/2006/main" count="248" uniqueCount="151">
  <si>
    <t>Název</t>
  </si>
  <si>
    <t>Hodnota</t>
  </si>
  <si>
    <t>Nadpis rekapitulace</t>
  </si>
  <si>
    <t>Seznam prací a dodávek elektrotechnických zařízení</t>
  </si>
  <si>
    <t>Akce</t>
  </si>
  <si>
    <t>ZUŠ BRNO, CHARBULOVA 108/84-STAVEBNÍ ÚPRAVY V ČÁSTI OBJEKTU</t>
  </si>
  <si>
    <t>Projekt</t>
  </si>
  <si>
    <t>Zařízení silnoproudé elektrotechniky</t>
  </si>
  <si>
    <t>Investor</t>
  </si>
  <si>
    <t>Statutární město Brno, Dominikánské nám. 196/1, 602 00 Brno</t>
  </si>
  <si>
    <t>Z. č.</t>
  </si>
  <si>
    <t>2224</t>
  </si>
  <si>
    <t>A. č.</t>
  </si>
  <si>
    <t/>
  </si>
  <si>
    <t>Smlouva</t>
  </si>
  <si>
    <t>Vypracoval</t>
  </si>
  <si>
    <t>Ing. Jiří Vítek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</si>
  <si>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</si>
  <si>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</si>
  <si>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</si>
  <si>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</si>
  <si>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</si>
  <si>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</si>
  <si>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</si>
  <si>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</si>
  <si>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</si>
  <si>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</si>
  <si>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</si>
  <si>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</si>
  <si>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</si>
  <si>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</si>
  <si>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</si>
  <si>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</si>
  <si>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</si>
  <si>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</si>
  <si>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</si>
  <si>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</si>
  <si>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</si>
  <si>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</si>
  <si>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</si>
  <si>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</si>
  <si>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</si>
  <si>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</si>
  <si>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</si>
  <si>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</si>
  <si>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</si>
  <si>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</si>
  <si>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</si>
  <si>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</si>
  <si>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</si>
  <si>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</si>
  <si>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</si>
  <si>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</si>
  <si>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</si>
  <si>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</si>
  <si>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</si>
  <si>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Specifikace dodávky rozvodnice RS1</t>
  </si>
  <si>
    <t>ks</t>
  </si>
  <si>
    <t>Specifikace dodávky rozvodnice RS2</t>
  </si>
  <si>
    <t>bezdotykový el. osaoušeč rukou 230 V, 1500 W, 270x240x170, nerez mat</t>
  </si>
  <si>
    <t>kpl</t>
  </si>
  <si>
    <t>Dodávky - celkem</t>
  </si>
  <si>
    <t>BC-O-1/8-TW-ECO Rozvodnice Xboard, NA omítku, bílé plast.dveře</t>
  </si>
  <si>
    <t>PF6-25/4/003 Chránič Ir=250A, typ AC, 4-pól, Idn=0.03A, In=25A</t>
  </si>
  <si>
    <t>PL6-B10/1 Jistič PL6, char B, 1-pólový, Icn=6kA, In=10A</t>
  </si>
  <si>
    <t>PL6-B16/1 Jistič PL6, char B, 1-pólový, Icn=6kA, In=16A</t>
  </si>
  <si>
    <t>Specifikace dodávky rozvodnice RS1 - celkem</t>
  </si>
  <si>
    <t>BC-O-1/5-TW-ECO Rozvodnice Xboard, NA omítku, bílé plast.dveře</t>
  </si>
  <si>
    <t>Specifikace dodávky rozvodnice RS2 - celkem</t>
  </si>
  <si>
    <t>Elektromontáže</t>
  </si>
  <si>
    <t>KP 68_KA KRABICE PŘÍSTROJOVÁ</t>
  </si>
  <si>
    <t>8107_KRABICE PANCÉŘOVÁ</t>
  </si>
  <si>
    <t>LHD 20X20_HC LIŠTA HRANATÁ</t>
  </si>
  <si>
    <t>m</t>
  </si>
  <si>
    <t>8626_I1 KRYT ROH VNĚJŠÍ LHD 20X20</t>
  </si>
  <si>
    <t>8625_SD KRYT ROH VNITŘ. LHD 20X20</t>
  </si>
  <si>
    <t>1420_F50 MONOFLEX EN 320 N PVC</t>
  </si>
  <si>
    <t>222-412 2×0,08 - 4 mm2 flexibilní instalační svorka</t>
  </si>
  <si>
    <t>222-413 3×0,08 - 4 mm2 flexibilní instalační svorka</t>
  </si>
  <si>
    <t>222-415 5×0,08 - 4 mm2 flexibilní instalační svorka</t>
  </si>
  <si>
    <t>vodič jednožilový H07V-U 4   , pevně</t>
  </si>
  <si>
    <t>ukončení vodiče  Do  4 mm3</t>
  </si>
  <si>
    <t>CYKY-O 3x1.5 , pod omítkou</t>
  </si>
  <si>
    <t>CYKY-O 3x1.5 , pevně</t>
  </si>
  <si>
    <t>CYKY-J 3x1.5 , pevně</t>
  </si>
  <si>
    <t>CYKY-J 3x2.5 , pevně</t>
  </si>
  <si>
    <t>CYKY-J 3x4 , pevně</t>
  </si>
  <si>
    <t>CYKY-J 5x4 , pevně</t>
  </si>
  <si>
    <t>ukončení kabelů SZ do 4x4 mm2</t>
  </si>
  <si>
    <t>ukončení kabelu SZ do 5x4 mm2</t>
  </si>
  <si>
    <t xml:space="preserve"> Přístroj spínače jednopólového (bezšroubové svorky); řazení 1, 1So (do hořl. podkladů B až E)</t>
  </si>
  <si>
    <t>Přístroj ovládače zapínacího se svorkou N (bezšroubové svorky); řazení 1/0, 1/0So, 1/0S (do hořl. podkladů B až E)</t>
  </si>
  <si>
    <t>Kryt spínače kolébkového; (do hořl. podkladů B až E - při použití bezšroubových přístrojů)</t>
  </si>
  <si>
    <t>Rámeček pro elektroinstalační přístroje, jednonásobný;do hořl. podkladů B až E - při použití bezšroubových přístrojů)</t>
  </si>
  <si>
    <t>Spínač automatický, s kuželovým snímáním pohybu 90°, triak;; b. jasně bílá</t>
  </si>
  <si>
    <t>Zásuvka jednonásobná (bezšroubové svorky), s ochranným kolíkem, s clonkami; řazení 2P+PE; b. bílá (do hořl. podkladů B až E)</t>
  </si>
  <si>
    <t>Přípojka sporáková, se signalizační doutnavkou, zapuštěná montáž; řazení 3S; b. bílá</t>
  </si>
  <si>
    <t>montáž plastových rozvodnic do 10 kg</t>
  </si>
  <si>
    <t>montáž jističe do stávající rozvodnice  B20/1 Jistič char B, 1-pólový, Icn=10kA, In=20A</t>
  </si>
  <si>
    <t>montáž jističe do stávající rozvodnice B20/3 Jistič char B, 3-pólový, Icn=10kA, In=20A</t>
  </si>
  <si>
    <t>SVÍTIDLA</t>
  </si>
  <si>
    <t>LMD RB.901696.002.PM LED 16W IP54, průměr 190mm, 3000/4000/5700K vestavné svítidlo do SDK, výřez 165mm, výška 75mm, opál. difuzor, tř. II,označení "A"</t>
  </si>
  <si>
    <t>LMD RB.451222.022.PM LED 10 W, IP40, délka 600 mm, 3000/4000 K přisazené na stěnu nebo strop, 400x45x55 mm, opál difuzor, tř.II označení "B"</t>
  </si>
  <si>
    <t>stropní přisazené svítidlo LMD FA-Pastil LED.J2.PM, IP65, průměr 280 mm, výška 63 mm, 16 W, 4000 K označení "C"</t>
  </si>
  <si>
    <t>SVÍTIDLA - celkem</t>
  </si>
  <si>
    <t>vybourání otvoru ve zdivu cihelném do prúměru 60 mm Stena do 150mm</t>
  </si>
  <si>
    <t>vysekání kapes ve zdivu cihelném pro krabice  50x50x50 mm</t>
  </si>
  <si>
    <t>vyskání rýh ve zdivu cihelném - hloubka 30 mm Sire 30 mm</t>
  </si>
  <si>
    <t xml:space="preserve"> omítka rýh ve stěně matkou Sire do 150 mm</t>
  </si>
  <si>
    <t>m2</t>
  </si>
  <si>
    <t>HODINOVE ZUCTOVACI SAZBY</t>
  </si>
  <si>
    <t xml:space="preserve"> Demontaz stavajiciho zarizeni</t>
  </si>
  <si>
    <t>hod</t>
  </si>
  <si>
    <t xml:space="preserve"> Vyhledani pripojovaciho mista</t>
  </si>
  <si>
    <t xml:space="preserve"> Uprava stavajiciho rozvadece</t>
  </si>
  <si>
    <t xml:space="preserve"> koordinace postupu prací s ostatnimi profesemi</t>
  </si>
  <si>
    <t>PROVEDENI REVIZNICH ZKOUSEK</t>
  </si>
  <si>
    <t xml:space="preserve"> Revizni technik</t>
  </si>
  <si>
    <t xml:space="preserve"> Spoluprace s reviz.technikem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</si>
  <si>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</si>
  <si>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</si>
  <si>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</si>
  <si>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</si>
  <si>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</si>
  <si>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</si>
  <si>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</si>
  <si>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</si>
  <si>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</si>
  <si>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</si>
  <si>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</si>
  <si>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</si>
  <si>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</si>
  <si>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</si>
  <si>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</si>
  <si>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</si>
  <si>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</si>
  <si>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</si>
  <si>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</si>
  <si>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</si>
  <si>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</si>
  <si>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</si>
  <si>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</si>
  <si>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</si>
  <si>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</si>
  <si>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</si>
  <si>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</si>
  <si>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</si>
  <si>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</si>
  <si>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</si>
  <si>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SVÍTIDLA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</si>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</sst>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B38F-B1C6-4705-8218-B0E51EFB67E9}">
  <dimension ref="A1:D36"/>
  <sheetViews>
    <sheetView tabSelected="1" topLeftCell="A31" workbookViewId="0"/>
  </sheetViews>
  <sheetFormatPr defaultRowHeight="15" x14ac:dyDescent="0.25"/>
  <cols>
    <col min="1" max="1" width="39.28515625" style="21" bestFit="1" customWidth="1"/>
    <col min="2" max="2" width="9.140625" style="22"/>
    <col min="3" max="3" width="9.28515625" style="22" bestFit="1" customWidth="1"/>
    <col min="6" max="6" width="0" hidden="1" customWidth="1"/>
  </cols>
  <sheetData>
    <row r="1" spans="1:4" x14ac:dyDescent="0.25">
      <c r="A1" s="10" t="s">
        <v>0</v>
      </c>
      <c r="B1" s="11" t="s">
        <v>121</v>
      </c>
      <c r="C1" s="11" t="s">
        <v>122</v>
      </c>
      <c r="D1" s="12"/>
    </row>
    <row r="2" spans="1:4" x14ac:dyDescent="0.25">
      <c r="A2" s="17" t="s">
        <v>123</v>
      </c>
      <c r="B2" s="18"/>
      <c r="C2" s="18"/>
      <c r="D2" s="12"/>
    </row>
    <row r="3" spans="1:4" x14ac:dyDescent="0.25">
      <c r="A3" s="15" t="s">
        <v>124</v>
      </c>
      <c r="B3" s="16">
        <f>(Rozpočet!E6)</f>
        <v>0</v>
      </c>
      <c r="C3" s="16"/>
      <c r="D3" s="12"/>
    </row>
    <row r="4" spans="1:4" x14ac:dyDescent="0.25">
      <c r="A4" s="15" t="s">
        <v>125</v>
      </c>
      <c r="B4" s="16">
        <f>B3 * Parametry!B16 / 100</f>
        <v>0</v>
      </c>
      <c r="C4" s="16">
        <f>B3 * Parametry!B17 / 100</f>
        <v>0</v>
      </c>
      <c r="D4" s="12"/>
    </row>
    <row r="5" spans="1:4" x14ac:dyDescent="0.25">
      <c r="A5" s="15" t="s">
        <v>126</v>
      </c>
      <c r="B5" s="16"/>
      <c r="C5" s="16">
        <f>(Rozpočet!E68) + 0</f>
        <v>0</v>
      </c>
      <c r="D5" s="12"/>
    </row>
    <row r="6" spans="1:4" x14ac:dyDescent="0.25">
      <c r="A6" s="15" t="s">
        <v>127</v>
      </c>
      <c r="B6" s="16"/>
      <c r="C6" s="16">
        <f>(Rozpočet!G6) + (Rozpočet!G68) + 0</f>
        <v>0</v>
      </c>
      <c r="D6" s="12"/>
    </row>
    <row r="7" spans="1:4" x14ac:dyDescent="0.25">
      <c r="A7" s="29" t="s">
        <v>128</v>
      </c>
      <c r="B7" s="30">
        <f>B3 + B4</f>
        <v>0</v>
      </c>
      <c r="C7" s="30">
        <f>C3 + C4 + C5 + C6</f>
        <v>0</v>
      </c>
      <c r="D7" s="12"/>
    </row>
    <row r="8" spans="1:4" x14ac:dyDescent="0.25">
      <c r="A8" s="15" t="s">
        <v>129</v>
      </c>
      <c r="B8" s="16"/>
      <c r="C8" s="16">
        <f>(C5 + C6) * Parametry!B18 / 100</f>
        <v>0</v>
      </c>
      <c r="D8" s="12"/>
    </row>
    <row r="9" spans="1:4" x14ac:dyDescent="0.25">
      <c r="A9" s="15" t="s">
        <v>130</v>
      </c>
      <c r="B9" s="16"/>
      <c r="C9" s="16">
        <f>0 + 0</f>
        <v>0</v>
      </c>
      <c r="D9" s="12"/>
    </row>
    <row r="10" spans="1:4" x14ac:dyDescent="0.25">
      <c r="A10" s="15" t="s">
        <v>131</v>
      </c>
      <c r="B10" s="16"/>
      <c r="C10" s="16">
        <f>0 + 0</f>
        <v>0</v>
      </c>
      <c r="D10" s="12"/>
    </row>
    <row r="11" spans="1:4" x14ac:dyDescent="0.25">
      <c r="A11" s="15" t="s">
        <v>132</v>
      </c>
      <c r="B11" s="16"/>
      <c r="C11" s="16">
        <f>(C9 + C10) * Parametry!B19 / 100</f>
        <v>0</v>
      </c>
      <c r="D11" s="12"/>
    </row>
    <row r="12" spans="1:4" x14ac:dyDescent="0.25">
      <c r="A12" s="29" t="s">
        <v>133</v>
      </c>
      <c r="B12" s="30">
        <f>B7</f>
        <v>0</v>
      </c>
      <c r="C12" s="30">
        <f>C7 + C8 + C9 + C10 + C11</f>
        <v>0</v>
      </c>
      <c r="D12" s="12"/>
    </row>
    <row r="13" spans="1:4" x14ac:dyDescent="0.25">
      <c r="A13" s="15" t="s">
        <v>134</v>
      </c>
      <c r="B13" s="16"/>
      <c r="C13" s="16">
        <f>(B12 + C12) * Parametry!B20 / 100</f>
        <v>0</v>
      </c>
      <c r="D13" s="12"/>
    </row>
    <row r="14" spans="1:4" x14ac:dyDescent="0.25">
      <c r="A14" s="15" t="s">
        <v>135</v>
      </c>
      <c r="B14" s="16"/>
      <c r="C14" s="16">
        <f>(B12 + C12) * Parametry!B21 / 100</f>
        <v>0</v>
      </c>
      <c r="D14" s="12"/>
    </row>
    <row r="15" spans="1:4" x14ac:dyDescent="0.25">
      <c r="A15" s="15" t="s">
        <v>136</v>
      </c>
      <c r="B15" s="16"/>
      <c r="C15" s="16">
        <f>(B7 + C7) * Parametry!B22 / 100</f>
        <v>0</v>
      </c>
      <c r="D15" s="12"/>
    </row>
    <row r="16" spans="1:4" x14ac:dyDescent="0.25">
      <c r="A16" s="17" t="s">
        <v>137</v>
      </c>
      <c r="B16" s="18"/>
      <c r="C16" s="18">
        <f>B12 + C12 + C13 + C14 + C15</f>
        <v>0</v>
      </c>
      <c r="D16" s="12"/>
    </row>
    <row r="17" spans="1:4" x14ac:dyDescent="0.25">
      <c r="A17" s="15" t="s">
        <v>13</v>
      </c>
      <c r="B17" s="16"/>
      <c r="C17" s="16"/>
      <c r="D17" s="12"/>
    </row>
    <row r="18" spans="1:4" x14ac:dyDescent="0.25">
      <c r="A18" s="17" t="s">
        <v>138</v>
      </c>
      <c r="B18" s="18"/>
      <c r="C18" s="18"/>
      <c r="D18" s="12"/>
    </row>
    <row r="19" spans="1:4" x14ac:dyDescent="0.25">
      <c r="A19" s="15" t="s">
        <v>139</v>
      </c>
      <c r="B19" s="16"/>
      <c r="C19" s="16">
        <f>C12 * Parametry!B23 / 100</f>
        <v>0</v>
      </c>
      <c r="D19" s="12"/>
    </row>
    <row r="20" spans="1:4" x14ac:dyDescent="0.25">
      <c r="A20" s="15" t="s">
        <v>140</v>
      </c>
      <c r="B20" s="16"/>
      <c r="C20" s="16">
        <f>C12 * Parametry!B24 / 100</f>
        <v>0</v>
      </c>
      <c r="D20" s="12"/>
    </row>
    <row r="21" spans="1:4" x14ac:dyDescent="0.25">
      <c r="A21" s="17" t="s">
        <v>141</v>
      </c>
      <c r="B21" s="18"/>
      <c r="C21" s="18">
        <f>C19 + C20</f>
        <v>0</v>
      </c>
      <c r="D21" s="12"/>
    </row>
    <row r="22" spans="1:4" x14ac:dyDescent="0.25">
      <c r="A22" s="15" t="s">
        <v>142</v>
      </c>
      <c r="B22" s="16"/>
      <c r="C22" s="16">
        <f>Parametry!B25 * Parametry!B28 * (C16 * Parametry!B27)^Parametry!B26</f>
        <v>0</v>
      </c>
      <c r="D22" s="12"/>
    </row>
    <row r="23" spans="1:4" x14ac:dyDescent="0.25">
      <c r="A23" s="15" t="s">
        <v>13</v>
      </c>
      <c r="B23" s="16"/>
      <c r="C23" s="16"/>
      <c r="D23" s="12"/>
    </row>
    <row r="24" spans="1:4" x14ac:dyDescent="0.25">
      <c r="A24" s="13" t="s">
        <v>143</v>
      </c>
      <c r="B24" s="14"/>
      <c r="C24" s="14">
        <f>C16 + C21 + C22</f>
        <v>0</v>
      </c>
      <c r="D24" s="12"/>
    </row>
    <row r="25" spans="1:4" x14ac:dyDescent="0.25">
      <c r="A25" s="15" t="s">
        <v>144</v>
      </c>
      <c r="B25" s="16">
        <f>(SUM(Rozpočet!E3:E5)+SUM(Rozpočet!E20:E49,Rozpočet!E51:E53,Rozpočet!E55:E67)) + (SUM(Rozpočet!G3:G5)+SUM(Rozpočet!G20:G49,Rozpočet!G51:G53,Rozpočet!G55:G66)) + B4 + C4 + C8 + C11 + C13 + C14 + C15 + C21 + C22</f>
        <v>0</v>
      </c>
      <c r="C25" s="16">
        <f>B25 * Parametry!B31 / 100</f>
        <v>0</v>
      </c>
      <c r="D25" s="12"/>
    </row>
    <row r="26" spans="1:4" x14ac:dyDescent="0.25">
      <c r="A26" s="15" t="s">
        <v>145</v>
      </c>
      <c r="B26" s="16">
        <f>(SUM(Rozpočet!E59,Rozpočet!E64)) + (SUM(Rozpočet!G59,Rozpočet!G64))</f>
        <v>0</v>
      </c>
      <c r="C26" s="16">
        <f>B26 * Parametry!B32 / 100</f>
        <v>0</v>
      </c>
      <c r="D26" s="12"/>
    </row>
    <row r="27" spans="1:4" x14ac:dyDescent="0.25">
      <c r="A27" s="13" t="s">
        <v>146</v>
      </c>
      <c r="B27" s="14"/>
      <c r="C27" s="14">
        <f>C24 + C25 + C26</f>
        <v>0</v>
      </c>
      <c r="D27" s="12"/>
    </row>
    <row r="28" spans="1:4" x14ac:dyDescent="0.25">
      <c r="A28" s="15" t="s">
        <v>13</v>
      </c>
      <c r="B28" s="16"/>
      <c r="C28" s="16"/>
      <c r="D28" s="12"/>
    </row>
    <row r="29" spans="1:4" x14ac:dyDescent="0.25">
      <c r="A29" s="15" t="s">
        <v>147</v>
      </c>
      <c r="B29" s="16"/>
      <c r="C29" s="16">
        <f>C24 * Parametry!B29 / 100</f>
        <v>0</v>
      </c>
      <c r="D29" s="12"/>
    </row>
    <row r="30" spans="1:4" x14ac:dyDescent="0.25">
      <c r="A30" s="15" t="s">
        <v>147</v>
      </c>
      <c r="B30" s="16"/>
      <c r="C30" s="16">
        <f>C24 * Parametry!B30 / 100</f>
        <v>0</v>
      </c>
      <c r="D30" s="12"/>
    </row>
    <row r="31" spans="1:4" x14ac:dyDescent="0.25">
      <c r="A31" s="17" t="s">
        <v>148</v>
      </c>
      <c r="B31" s="31" t="s">
        <v>49</v>
      </c>
      <c r="C31" s="31" t="s">
        <v>51</v>
      </c>
      <c r="D31" s="12"/>
    </row>
    <row r="32" spans="1:4" x14ac:dyDescent="0.25">
      <c r="A32" s="15" t="s">
        <v>55</v>
      </c>
      <c r="B32" s="16">
        <f>(Rozpočet!E6)</f>
        <v>0</v>
      </c>
      <c r="C32" s="16">
        <f>(Rozpočet!G6)</f>
        <v>0</v>
      </c>
      <c r="D32" s="12"/>
    </row>
    <row r="33" spans="1:4" x14ac:dyDescent="0.25">
      <c r="A33" s="15" t="s">
        <v>56</v>
      </c>
      <c r="B33" s="16">
        <f>(Rozpočet!E12)</f>
        <v>0</v>
      </c>
      <c r="C33" s="16">
        <f>(Rozpočet!G12)</f>
        <v>0</v>
      </c>
      <c r="D33" s="12"/>
    </row>
    <row r="34" spans="1:4" x14ac:dyDescent="0.25">
      <c r="A34" s="15" t="s">
        <v>58</v>
      </c>
      <c r="B34" s="16">
        <f>(Rozpočet!E18)</f>
        <v>0</v>
      </c>
      <c r="C34" s="16">
        <f>(Rozpočet!G18)</f>
        <v>0</v>
      </c>
      <c r="D34" s="12"/>
    </row>
    <row r="35" spans="1:4" x14ac:dyDescent="0.25">
      <c r="A35" s="15" t="s">
        <v>69</v>
      </c>
      <c r="B35" s="16">
        <f>(Rozpočet!E68)</f>
        <v>0</v>
      </c>
      <c r="C35" s="16">
        <f>(Rozpočet!G68)</f>
        <v>0</v>
      </c>
      <c r="D35" s="12"/>
    </row>
    <row r="36" spans="1:4" x14ac:dyDescent="0.25">
      <c r="A36" s="15" t="s">
        <v>149</v>
      </c>
      <c r="B36" s="16">
        <f>(Rozpočet!E54)</f>
        <v>0</v>
      </c>
      <c r="C36" s="16">
        <f>(Rozpočet!G54)</f>
        <v>0</v>
      </c>
      <c r="D36" s="12"/>
    </row>
  </sheetData>
  <sheetProtection algorithmName="SHA-512" hashValue="LQV+PGB9iYiQk5KRZOzIjbBCqi9yFhHACF8KT0SCrytPPzKO39joWvHcWpNKcixuqMAZeJWYWjvAeN7d9iyIAA==" saltValue="4GMxPaloaxoTDHJeLM2pIA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C1C38-3E5D-4450-A08F-A839985A1771}">
  <dimension ref="A1:L68"/>
  <sheetViews>
    <sheetView topLeftCell="A58" workbookViewId="0"/>
  </sheetViews>
  <sheetFormatPr defaultRowHeight="15" x14ac:dyDescent="0.25"/>
  <cols>
    <col min="1" max="1" width="129.42578125" style="21" bestFit="1" customWidth="1"/>
    <col min="2" max="2" width="4" style="21" bestFit="1" customWidth="1"/>
    <col min="3" max="3" width="5.42578125" style="22" bestFit="1" customWidth="1"/>
    <col min="4" max="4" width="7.140625" style="28" bestFit="1" customWidth="1"/>
    <col min="5" max="5" width="13.42578125" style="22" bestFit="1" customWidth="1"/>
    <col min="6" max="6" width="6.42578125" style="28" bestFit="1" customWidth="1"/>
    <col min="7" max="7" width="12.5703125" style="22" bestFit="1" customWidth="1"/>
    <col min="8" max="8" width="5.28515625" style="22" bestFit="1" customWidth="1"/>
    <col min="9" max="9" width="11.42578125" style="22" bestFit="1" customWidth="1"/>
    <col min="12" max="12" width="2" hidden="1" customWidth="1"/>
  </cols>
  <sheetData>
    <row r="1" spans="1:12" x14ac:dyDescent="0.25">
      <c r="A1" s="10" t="s">
        <v>0</v>
      </c>
      <c r="B1" s="10" t="s">
        <v>47</v>
      </c>
      <c r="C1" s="11" t="s">
        <v>48</v>
      </c>
      <c r="D1" s="23" t="s">
        <v>49</v>
      </c>
      <c r="E1" s="11" t="s">
        <v>50</v>
      </c>
      <c r="F1" s="23" t="s">
        <v>51</v>
      </c>
      <c r="G1" s="11" t="s">
        <v>52</v>
      </c>
      <c r="H1" s="11" t="s">
        <v>53</v>
      </c>
      <c r="I1" s="11" t="s">
        <v>54</v>
      </c>
      <c r="J1" s="12"/>
      <c r="K1" s="12"/>
      <c r="L1">
        <f>Parametry!B33/100*E20+Parametry!B33/100*E21+Parametry!B33/100*E22+Parametry!B33/100*E23+Parametry!B33/100*E24+Parametry!B33/100*E25+Parametry!B33/100*E26+Parametry!B33/100*E27+Parametry!B33/100*E28+Parametry!B33/100*E29+Parametry!B33/100*E30+Parametry!B33/100*E31+Parametry!B33/100*E32+Parametry!B33/100*E33+Parametry!B33/100*E34+Parametry!B33/100*E35+Parametry!B33/100*E36+Parametry!B33/100*E37+Parametry!B33/100*E38+Parametry!B33/100*E39+Parametry!B33/100*E40+Parametry!B33/100*E41+Parametry!B33/100*E42</f>
        <v>0</v>
      </c>
    </row>
    <row r="2" spans="1:12" x14ac:dyDescent="0.25">
      <c r="A2" s="13" t="s">
        <v>55</v>
      </c>
      <c r="B2" s="13" t="s">
        <v>13</v>
      </c>
      <c r="C2" s="14"/>
      <c r="D2" s="24"/>
      <c r="E2" s="14"/>
      <c r="F2" s="24"/>
      <c r="G2" s="14"/>
      <c r="H2" s="14"/>
      <c r="I2" s="14"/>
      <c r="J2" s="12"/>
      <c r="K2" s="12"/>
    </row>
    <row r="3" spans="1:12" x14ac:dyDescent="0.25">
      <c r="A3" s="15" t="s">
        <v>56</v>
      </c>
      <c r="B3" s="15" t="s">
        <v>57</v>
      </c>
      <c r="C3" s="16">
        <v>1</v>
      </c>
      <c r="D3" s="25"/>
      <c r="E3" s="16">
        <f>C3*D3</f>
        <v>0</v>
      </c>
      <c r="F3" s="25"/>
      <c r="G3" s="16">
        <f>C3*F3</f>
        <v>0</v>
      </c>
      <c r="H3" s="16">
        <f t="shared" ref="H3:I5" si="0">D3+F3</f>
        <v>0</v>
      </c>
      <c r="I3" s="16">
        <f t="shared" si="0"/>
        <v>0</v>
      </c>
      <c r="J3" s="12"/>
      <c r="K3" s="12"/>
    </row>
    <row r="4" spans="1:12" x14ac:dyDescent="0.25">
      <c r="A4" s="15" t="s">
        <v>58</v>
      </c>
      <c r="B4" s="15" t="s">
        <v>57</v>
      </c>
      <c r="C4" s="16">
        <v>1</v>
      </c>
      <c r="D4" s="25"/>
      <c r="E4" s="16">
        <f>C4*D4</f>
        <v>0</v>
      </c>
      <c r="F4" s="25"/>
      <c r="G4" s="16">
        <f>C4*F4</f>
        <v>0</v>
      </c>
      <c r="H4" s="16">
        <f t="shared" si="0"/>
        <v>0</v>
      </c>
      <c r="I4" s="16">
        <f t="shared" si="0"/>
        <v>0</v>
      </c>
      <c r="J4" s="12"/>
      <c r="K4" s="12"/>
    </row>
    <row r="5" spans="1:12" x14ac:dyDescent="0.25">
      <c r="A5" s="15" t="s">
        <v>59</v>
      </c>
      <c r="B5" s="15" t="s">
        <v>60</v>
      </c>
      <c r="C5" s="16">
        <v>2</v>
      </c>
      <c r="D5" s="25"/>
      <c r="E5" s="16">
        <f>C5*D5</f>
        <v>0</v>
      </c>
      <c r="F5" s="25"/>
      <c r="G5" s="16">
        <f>C5*F5</f>
        <v>0</v>
      </c>
      <c r="H5" s="16">
        <f t="shared" si="0"/>
        <v>0</v>
      </c>
      <c r="I5" s="16">
        <f t="shared" si="0"/>
        <v>0</v>
      </c>
      <c r="J5" s="12"/>
      <c r="K5" s="12"/>
    </row>
    <row r="6" spans="1:12" x14ac:dyDescent="0.25">
      <c r="A6" s="13" t="s">
        <v>61</v>
      </c>
      <c r="B6" s="13" t="s">
        <v>13</v>
      </c>
      <c r="C6" s="14"/>
      <c r="D6" s="24"/>
      <c r="E6" s="14">
        <f>SUM(E3:E5)</f>
        <v>0</v>
      </c>
      <c r="F6" s="24"/>
      <c r="G6" s="14">
        <f>SUM(G3:G5)</f>
        <v>0</v>
      </c>
      <c r="H6" s="14"/>
      <c r="I6" s="14">
        <f>SUM(I3:I5)</f>
        <v>0</v>
      </c>
      <c r="J6" s="12"/>
      <c r="K6" s="12"/>
    </row>
    <row r="7" spans="1:12" x14ac:dyDescent="0.25">
      <c r="A7" s="13" t="s">
        <v>56</v>
      </c>
      <c r="B7" s="13" t="s">
        <v>13</v>
      </c>
      <c r="C7" s="14"/>
      <c r="D7" s="24"/>
      <c r="E7" s="14"/>
      <c r="F7" s="24"/>
      <c r="G7" s="14"/>
      <c r="H7" s="14"/>
      <c r="I7" s="14"/>
      <c r="J7" s="12"/>
      <c r="K7" s="12"/>
    </row>
    <row r="8" spans="1:12" x14ac:dyDescent="0.25">
      <c r="A8" s="15" t="s">
        <v>62</v>
      </c>
      <c r="B8" s="15" t="s">
        <v>57</v>
      </c>
      <c r="C8" s="16">
        <v>1</v>
      </c>
      <c r="D8" s="25"/>
      <c r="E8" s="16">
        <f>C8*D8</f>
        <v>0</v>
      </c>
      <c r="F8" s="25"/>
      <c r="G8" s="16">
        <f>C8*F8</f>
        <v>0</v>
      </c>
      <c r="H8" s="16">
        <f t="shared" ref="H8:I11" si="1">D8+F8</f>
        <v>0</v>
      </c>
      <c r="I8" s="16">
        <f t="shared" si="1"/>
        <v>0</v>
      </c>
      <c r="J8" s="12"/>
      <c r="K8" s="12"/>
    </row>
    <row r="9" spans="1:12" x14ac:dyDescent="0.25">
      <c r="A9" s="15" t="s">
        <v>63</v>
      </c>
      <c r="B9" s="15" t="s">
        <v>57</v>
      </c>
      <c r="C9" s="16">
        <v>1</v>
      </c>
      <c r="D9" s="25"/>
      <c r="E9" s="16">
        <f>C9*D9</f>
        <v>0</v>
      </c>
      <c r="F9" s="25"/>
      <c r="G9" s="16">
        <f>C9*F9</f>
        <v>0</v>
      </c>
      <c r="H9" s="16">
        <f t="shared" si="1"/>
        <v>0</v>
      </c>
      <c r="I9" s="16">
        <f t="shared" si="1"/>
        <v>0</v>
      </c>
      <c r="J9" s="12"/>
      <c r="K9" s="12"/>
    </row>
    <row r="10" spans="1:12" x14ac:dyDescent="0.25">
      <c r="A10" s="15" t="s">
        <v>64</v>
      </c>
      <c r="B10" s="15" t="s">
        <v>57</v>
      </c>
      <c r="C10" s="16">
        <v>1</v>
      </c>
      <c r="D10" s="25"/>
      <c r="E10" s="16">
        <f>C10*D10</f>
        <v>0</v>
      </c>
      <c r="F10" s="25"/>
      <c r="G10" s="16">
        <f>C10*F10</f>
        <v>0</v>
      </c>
      <c r="H10" s="16">
        <f t="shared" si="1"/>
        <v>0</v>
      </c>
      <c r="I10" s="16">
        <f t="shared" si="1"/>
        <v>0</v>
      </c>
      <c r="J10" s="12"/>
      <c r="K10" s="12"/>
    </row>
    <row r="11" spans="1:12" x14ac:dyDescent="0.25">
      <c r="A11" s="15" t="s">
        <v>65</v>
      </c>
      <c r="B11" s="15" t="s">
        <v>57</v>
      </c>
      <c r="C11" s="16">
        <v>2</v>
      </c>
      <c r="D11" s="25"/>
      <c r="E11" s="16">
        <f>C11*D11</f>
        <v>0</v>
      </c>
      <c r="F11" s="25"/>
      <c r="G11" s="16">
        <f>C11*F11</f>
        <v>0</v>
      </c>
      <c r="H11" s="16">
        <f t="shared" si="1"/>
        <v>0</v>
      </c>
      <c r="I11" s="16">
        <f t="shared" si="1"/>
        <v>0</v>
      </c>
      <c r="J11" s="12"/>
      <c r="K11" s="12"/>
    </row>
    <row r="12" spans="1:12" x14ac:dyDescent="0.25">
      <c r="A12" s="13" t="s">
        <v>66</v>
      </c>
      <c r="B12" s="13" t="s">
        <v>13</v>
      </c>
      <c r="C12" s="14"/>
      <c r="D12" s="24"/>
      <c r="E12" s="14">
        <f>SUM(E8:E11)</f>
        <v>0</v>
      </c>
      <c r="F12" s="24"/>
      <c r="G12" s="14">
        <f>SUM(G8:G11)</f>
        <v>0</v>
      </c>
      <c r="H12" s="14"/>
      <c r="I12" s="14">
        <f>SUM(I8:I11)</f>
        <v>0</v>
      </c>
      <c r="J12" s="12"/>
      <c r="K12" s="12"/>
    </row>
    <row r="13" spans="1:12" x14ac:dyDescent="0.25">
      <c r="A13" s="13" t="s">
        <v>58</v>
      </c>
      <c r="B13" s="13" t="s">
        <v>13</v>
      </c>
      <c r="C13" s="14"/>
      <c r="D13" s="24"/>
      <c r="E13" s="14"/>
      <c r="F13" s="24"/>
      <c r="G13" s="14"/>
      <c r="H13" s="14"/>
      <c r="I13" s="14"/>
      <c r="J13" s="12"/>
      <c r="K13" s="12"/>
    </row>
    <row r="14" spans="1:12" x14ac:dyDescent="0.25">
      <c r="A14" s="15" t="s">
        <v>67</v>
      </c>
      <c r="B14" s="15" t="s">
        <v>57</v>
      </c>
      <c r="C14" s="16">
        <v>1</v>
      </c>
      <c r="D14" s="25"/>
      <c r="E14" s="16">
        <f>C14*D14</f>
        <v>0</v>
      </c>
      <c r="F14" s="25"/>
      <c r="G14" s="16">
        <f>C14*F14</f>
        <v>0</v>
      </c>
      <c r="H14" s="16">
        <f t="shared" ref="H14:I17" si="2">D14+F14</f>
        <v>0</v>
      </c>
      <c r="I14" s="16">
        <f t="shared" si="2"/>
        <v>0</v>
      </c>
      <c r="J14" s="12"/>
      <c r="K14" s="12"/>
    </row>
    <row r="15" spans="1:12" x14ac:dyDescent="0.25">
      <c r="A15" s="15" t="s">
        <v>63</v>
      </c>
      <c r="B15" s="15" t="s">
        <v>57</v>
      </c>
      <c r="C15" s="16">
        <v>1</v>
      </c>
      <c r="D15" s="25"/>
      <c r="E15" s="16">
        <f>C15*D15</f>
        <v>0</v>
      </c>
      <c r="F15" s="25"/>
      <c r="G15" s="16">
        <f>C15*F15</f>
        <v>0</v>
      </c>
      <c r="H15" s="16">
        <f t="shared" si="2"/>
        <v>0</v>
      </c>
      <c r="I15" s="16">
        <f t="shared" si="2"/>
        <v>0</v>
      </c>
      <c r="J15" s="12"/>
      <c r="K15" s="12"/>
    </row>
    <row r="16" spans="1:12" x14ac:dyDescent="0.25">
      <c r="A16" s="15" t="s">
        <v>64</v>
      </c>
      <c r="B16" s="15" t="s">
        <v>57</v>
      </c>
      <c r="C16" s="16">
        <v>1</v>
      </c>
      <c r="D16" s="25"/>
      <c r="E16" s="16">
        <f>C16*D16</f>
        <v>0</v>
      </c>
      <c r="F16" s="25"/>
      <c r="G16" s="16">
        <f>C16*F16</f>
        <v>0</v>
      </c>
      <c r="H16" s="16">
        <f t="shared" si="2"/>
        <v>0</v>
      </c>
      <c r="I16" s="16">
        <f t="shared" si="2"/>
        <v>0</v>
      </c>
      <c r="J16" s="12"/>
      <c r="K16" s="12"/>
    </row>
    <row r="17" spans="1:11" x14ac:dyDescent="0.25">
      <c r="A17" s="15" t="s">
        <v>65</v>
      </c>
      <c r="B17" s="15" t="s">
        <v>57</v>
      </c>
      <c r="C17" s="16">
        <v>1</v>
      </c>
      <c r="D17" s="25"/>
      <c r="E17" s="16">
        <f>C17*D17</f>
        <v>0</v>
      </c>
      <c r="F17" s="25"/>
      <c r="G17" s="16">
        <f>C17*F17</f>
        <v>0</v>
      </c>
      <c r="H17" s="16">
        <f t="shared" si="2"/>
        <v>0</v>
      </c>
      <c r="I17" s="16">
        <f t="shared" si="2"/>
        <v>0</v>
      </c>
      <c r="J17" s="12"/>
      <c r="K17" s="12"/>
    </row>
    <row r="18" spans="1:11" x14ac:dyDescent="0.25">
      <c r="A18" s="13" t="s">
        <v>68</v>
      </c>
      <c r="B18" s="13" t="s">
        <v>13</v>
      </c>
      <c r="C18" s="14"/>
      <c r="D18" s="24"/>
      <c r="E18" s="14">
        <f>SUM(E14:E17)</f>
        <v>0</v>
      </c>
      <c r="F18" s="24"/>
      <c r="G18" s="14">
        <f>SUM(G14:G17)</f>
        <v>0</v>
      </c>
      <c r="H18" s="14"/>
      <c r="I18" s="14">
        <f>SUM(I14:I17)</f>
        <v>0</v>
      </c>
      <c r="J18" s="12"/>
      <c r="K18" s="12"/>
    </row>
    <row r="19" spans="1:11" x14ac:dyDescent="0.25">
      <c r="A19" s="13" t="s">
        <v>69</v>
      </c>
      <c r="B19" s="13" t="s">
        <v>13</v>
      </c>
      <c r="C19" s="14"/>
      <c r="D19" s="24"/>
      <c r="E19" s="14"/>
      <c r="F19" s="24"/>
      <c r="G19" s="14"/>
      <c r="H19" s="14"/>
      <c r="I19" s="14"/>
      <c r="J19" s="12"/>
      <c r="K19" s="12"/>
    </row>
    <row r="20" spans="1:11" x14ac:dyDescent="0.25">
      <c r="A20" s="15" t="s">
        <v>70</v>
      </c>
      <c r="B20" s="15" t="s">
        <v>57</v>
      </c>
      <c r="C20" s="16">
        <v>3</v>
      </c>
      <c r="D20" s="25"/>
      <c r="E20" s="16">
        <f t="shared" ref="E20:E49" si="3">C20*D20</f>
        <v>0</v>
      </c>
      <c r="F20" s="25"/>
      <c r="G20" s="16">
        <f t="shared" ref="G20:G49" si="4">C20*F20</f>
        <v>0</v>
      </c>
      <c r="H20" s="16">
        <f t="shared" ref="H20:H49" si="5">D20+F20</f>
        <v>0</v>
      </c>
      <c r="I20" s="16">
        <f t="shared" ref="I20:I49" si="6">E20+G20</f>
        <v>0</v>
      </c>
      <c r="J20" s="12"/>
      <c r="K20" s="12"/>
    </row>
    <row r="21" spans="1:11" x14ac:dyDescent="0.25">
      <c r="A21" s="15" t="s">
        <v>71</v>
      </c>
      <c r="B21" s="15" t="s">
        <v>57</v>
      </c>
      <c r="C21" s="16">
        <v>6</v>
      </c>
      <c r="D21" s="25"/>
      <c r="E21" s="16">
        <f t="shared" si="3"/>
        <v>0</v>
      </c>
      <c r="F21" s="25"/>
      <c r="G21" s="16">
        <f t="shared" si="4"/>
        <v>0</v>
      </c>
      <c r="H21" s="16">
        <f t="shared" si="5"/>
        <v>0</v>
      </c>
      <c r="I21" s="16">
        <f t="shared" si="6"/>
        <v>0</v>
      </c>
      <c r="J21" s="12"/>
      <c r="K21" s="12"/>
    </row>
    <row r="22" spans="1:11" x14ac:dyDescent="0.25">
      <c r="A22" s="15" t="s">
        <v>72</v>
      </c>
      <c r="B22" s="15" t="s">
        <v>73</v>
      </c>
      <c r="C22" s="16">
        <v>1</v>
      </c>
      <c r="D22" s="25"/>
      <c r="E22" s="16">
        <f t="shared" si="3"/>
        <v>0</v>
      </c>
      <c r="F22" s="25"/>
      <c r="G22" s="16">
        <f t="shared" si="4"/>
        <v>0</v>
      </c>
      <c r="H22" s="16">
        <f t="shared" si="5"/>
        <v>0</v>
      </c>
      <c r="I22" s="16">
        <f t="shared" si="6"/>
        <v>0</v>
      </c>
      <c r="J22" s="12"/>
      <c r="K22" s="12"/>
    </row>
    <row r="23" spans="1:11" x14ac:dyDescent="0.25">
      <c r="A23" s="15" t="s">
        <v>74</v>
      </c>
      <c r="B23" s="15" t="s">
        <v>57</v>
      </c>
      <c r="C23" s="16">
        <v>8</v>
      </c>
      <c r="D23" s="25"/>
      <c r="E23" s="16">
        <f t="shared" si="3"/>
        <v>0</v>
      </c>
      <c r="F23" s="25"/>
      <c r="G23" s="16">
        <f t="shared" si="4"/>
        <v>0</v>
      </c>
      <c r="H23" s="16">
        <f t="shared" si="5"/>
        <v>0</v>
      </c>
      <c r="I23" s="16">
        <f t="shared" si="6"/>
        <v>0</v>
      </c>
      <c r="J23" s="12"/>
      <c r="K23" s="12"/>
    </row>
    <row r="24" spans="1:11" x14ac:dyDescent="0.25">
      <c r="A24" s="15" t="s">
        <v>75</v>
      </c>
      <c r="B24" s="15" t="s">
        <v>57</v>
      </c>
      <c r="C24" s="16">
        <v>8</v>
      </c>
      <c r="D24" s="25"/>
      <c r="E24" s="16">
        <f t="shared" si="3"/>
        <v>0</v>
      </c>
      <c r="F24" s="25"/>
      <c r="G24" s="16">
        <f t="shared" si="4"/>
        <v>0</v>
      </c>
      <c r="H24" s="16">
        <f t="shared" si="5"/>
        <v>0</v>
      </c>
      <c r="I24" s="16">
        <f t="shared" si="6"/>
        <v>0</v>
      </c>
      <c r="J24" s="12"/>
      <c r="K24" s="12"/>
    </row>
    <row r="25" spans="1:11" x14ac:dyDescent="0.25">
      <c r="A25" s="15" t="s">
        <v>76</v>
      </c>
      <c r="B25" s="15" t="s">
        <v>73</v>
      </c>
      <c r="C25" s="16">
        <v>5</v>
      </c>
      <c r="D25" s="25"/>
      <c r="E25" s="16">
        <f t="shared" si="3"/>
        <v>0</v>
      </c>
      <c r="F25" s="25"/>
      <c r="G25" s="16">
        <f t="shared" si="4"/>
        <v>0</v>
      </c>
      <c r="H25" s="16">
        <f t="shared" si="5"/>
        <v>0</v>
      </c>
      <c r="I25" s="16">
        <f t="shared" si="6"/>
        <v>0</v>
      </c>
      <c r="J25" s="12"/>
      <c r="K25" s="12"/>
    </row>
    <row r="26" spans="1:11" x14ac:dyDescent="0.25">
      <c r="A26" s="15" t="s">
        <v>77</v>
      </c>
      <c r="B26" s="15" t="s">
        <v>57</v>
      </c>
      <c r="C26" s="16">
        <v>20</v>
      </c>
      <c r="D26" s="25"/>
      <c r="E26" s="16">
        <f t="shared" si="3"/>
        <v>0</v>
      </c>
      <c r="F26" s="25"/>
      <c r="G26" s="16">
        <f t="shared" si="4"/>
        <v>0</v>
      </c>
      <c r="H26" s="16">
        <f t="shared" si="5"/>
        <v>0</v>
      </c>
      <c r="I26" s="16">
        <f t="shared" si="6"/>
        <v>0</v>
      </c>
      <c r="J26" s="12"/>
      <c r="K26" s="12"/>
    </row>
    <row r="27" spans="1:11" x14ac:dyDescent="0.25">
      <c r="A27" s="15" t="s">
        <v>78</v>
      </c>
      <c r="B27" s="15" t="s">
        <v>57</v>
      </c>
      <c r="C27" s="16">
        <v>15</v>
      </c>
      <c r="D27" s="25"/>
      <c r="E27" s="16">
        <f t="shared" si="3"/>
        <v>0</v>
      </c>
      <c r="F27" s="25"/>
      <c r="G27" s="16">
        <f t="shared" si="4"/>
        <v>0</v>
      </c>
      <c r="H27" s="16">
        <f t="shared" si="5"/>
        <v>0</v>
      </c>
      <c r="I27" s="16">
        <f t="shared" si="6"/>
        <v>0</v>
      </c>
      <c r="J27" s="12"/>
      <c r="K27" s="12"/>
    </row>
    <row r="28" spans="1:11" x14ac:dyDescent="0.25">
      <c r="A28" s="15" t="s">
        <v>79</v>
      </c>
      <c r="B28" s="15" t="s">
        <v>57</v>
      </c>
      <c r="C28" s="16">
        <v>10</v>
      </c>
      <c r="D28" s="25"/>
      <c r="E28" s="16">
        <f t="shared" si="3"/>
        <v>0</v>
      </c>
      <c r="F28" s="25"/>
      <c r="G28" s="16">
        <f t="shared" si="4"/>
        <v>0</v>
      </c>
      <c r="H28" s="16">
        <f t="shared" si="5"/>
        <v>0</v>
      </c>
      <c r="I28" s="16">
        <f t="shared" si="6"/>
        <v>0</v>
      </c>
      <c r="J28" s="12"/>
      <c r="K28" s="12"/>
    </row>
    <row r="29" spans="1:11" x14ac:dyDescent="0.25">
      <c r="A29" s="15" t="s">
        <v>80</v>
      </c>
      <c r="B29" s="15" t="s">
        <v>73</v>
      </c>
      <c r="C29" s="16">
        <v>30</v>
      </c>
      <c r="D29" s="25"/>
      <c r="E29" s="16">
        <f t="shared" si="3"/>
        <v>0</v>
      </c>
      <c r="F29" s="25"/>
      <c r="G29" s="16">
        <f t="shared" si="4"/>
        <v>0</v>
      </c>
      <c r="H29" s="16">
        <f t="shared" si="5"/>
        <v>0</v>
      </c>
      <c r="I29" s="16">
        <f t="shared" si="6"/>
        <v>0</v>
      </c>
      <c r="J29" s="12"/>
      <c r="K29" s="12"/>
    </row>
    <row r="30" spans="1:11" x14ac:dyDescent="0.25">
      <c r="A30" s="15" t="s">
        <v>81</v>
      </c>
      <c r="B30" s="15" t="s">
        <v>57</v>
      </c>
      <c r="C30" s="16">
        <v>5</v>
      </c>
      <c r="D30" s="25"/>
      <c r="E30" s="16">
        <f t="shared" si="3"/>
        <v>0</v>
      </c>
      <c r="F30" s="25"/>
      <c r="G30" s="16">
        <f t="shared" si="4"/>
        <v>0</v>
      </c>
      <c r="H30" s="16">
        <f t="shared" si="5"/>
        <v>0</v>
      </c>
      <c r="I30" s="16">
        <f t="shared" si="6"/>
        <v>0</v>
      </c>
      <c r="J30" s="12"/>
      <c r="K30" s="12"/>
    </row>
    <row r="31" spans="1:11" x14ac:dyDescent="0.25">
      <c r="A31" s="15" t="s">
        <v>82</v>
      </c>
      <c r="B31" s="15" t="s">
        <v>73</v>
      </c>
      <c r="C31" s="16">
        <v>10</v>
      </c>
      <c r="D31" s="25"/>
      <c r="E31" s="16">
        <f t="shared" si="3"/>
        <v>0</v>
      </c>
      <c r="F31" s="25"/>
      <c r="G31" s="16">
        <f t="shared" si="4"/>
        <v>0</v>
      </c>
      <c r="H31" s="16">
        <f t="shared" si="5"/>
        <v>0</v>
      </c>
      <c r="I31" s="16">
        <f t="shared" si="6"/>
        <v>0</v>
      </c>
      <c r="J31" s="12"/>
      <c r="K31" s="12"/>
    </row>
    <row r="32" spans="1:11" x14ac:dyDescent="0.25">
      <c r="A32" s="15" t="s">
        <v>83</v>
      </c>
      <c r="B32" s="15" t="s">
        <v>73</v>
      </c>
      <c r="C32" s="16">
        <v>10</v>
      </c>
      <c r="D32" s="25"/>
      <c r="E32" s="16">
        <f t="shared" si="3"/>
        <v>0</v>
      </c>
      <c r="F32" s="25"/>
      <c r="G32" s="16">
        <f t="shared" si="4"/>
        <v>0</v>
      </c>
      <c r="H32" s="16">
        <f t="shared" si="5"/>
        <v>0</v>
      </c>
      <c r="I32" s="16">
        <f t="shared" si="6"/>
        <v>0</v>
      </c>
      <c r="J32" s="12"/>
      <c r="K32" s="12"/>
    </row>
    <row r="33" spans="1:11" x14ac:dyDescent="0.25">
      <c r="A33" s="15" t="s">
        <v>84</v>
      </c>
      <c r="B33" s="15" t="s">
        <v>73</v>
      </c>
      <c r="C33" s="16">
        <v>45</v>
      </c>
      <c r="D33" s="25"/>
      <c r="E33" s="16">
        <f t="shared" si="3"/>
        <v>0</v>
      </c>
      <c r="F33" s="25"/>
      <c r="G33" s="16">
        <f t="shared" si="4"/>
        <v>0</v>
      </c>
      <c r="H33" s="16">
        <f t="shared" si="5"/>
        <v>0</v>
      </c>
      <c r="I33" s="16">
        <f t="shared" si="6"/>
        <v>0</v>
      </c>
      <c r="J33" s="12"/>
      <c r="K33" s="12"/>
    </row>
    <row r="34" spans="1:11" x14ac:dyDescent="0.25">
      <c r="A34" s="15" t="s">
        <v>85</v>
      </c>
      <c r="B34" s="15" t="s">
        <v>73</v>
      </c>
      <c r="C34" s="16">
        <v>20</v>
      </c>
      <c r="D34" s="25"/>
      <c r="E34" s="16">
        <f t="shared" si="3"/>
        <v>0</v>
      </c>
      <c r="F34" s="25"/>
      <c r="G34" s="16">
        <f t="shared" si="4"/>
        <v>0</v>
      </c>
      <c r="H34" s="16">
        <f t="shared" si="5"/>
        <v>0</v>
      </c>
      <c r="I34" s="16">
        <f t="shared" si="6"/>
        <v>0</v>
      </c>
      <c r="J34" s="12"/>
      <c r="K34" s="12"/>
    </row>
    <row r="35" spans="1:11" x14ac:dyDescent="0.25">
      <c r="A35" s="15" t="s">
        <v>86</v>
      </c>
      <c r="B35" s="15" t="s">
        <v>73</v>
      </c>
      <c r="C35" s="16">
        <v>15</v>
      </c>
      <c r="D35" s="25"/>
      <c r="E35" s="16">
        <f t="shared" si="3"/>
        <v>0</v>
      </c>
      <c r="F35" s="25"/>
      <c r="G35" s="16">
        <f t="shared" si="4"/>
        <v>0</v>
      </c>
      <c r="H35" s="16">
        <f t="shared" si="5"/>
        <v>0</v>
      </c>
      <c r="I35" s="16">
        <f t="shared" si="6"/>
        <v>0</v>
      </c>
      <c r="J35" s="12"/>
      <c r="K35" s="12"/>
    </row>
    <row r="36" spans="1:11" x14ac:dyDescent="0.25">
      <c r="A36" s="15" t="s">
        <v>87</v>
      </c>
      <c r="B36" s="15" t="s">
        <v>73</v>
      </c>
      <c r="C36" s="16">
        <v>21</v>
      </c>
      <c r="D36" s="25"/>
      <c r="E36" s="16">
        <f t="shared" si="3"/>
        <v>0</v>
      </c>
      <c r="F36" s="25"/>
      <c r="G36" s="16">
        <f t="shared" si="4"/>
        <v>0</v>
      </c>
      <c r="H36" s="16">
        <f t="shared" si="5"/>
        <v>0</v>
      </c>
      <c r="I36" s="16">
        <f t="shared" si="6"/>
        <v>0</v>
      </c>
      <c r="J36" s="12"/>
      <c r="K36" s="12"/>
    </row>
    <row r="37" spans="1:11" x14ac:dyDescent="0.25">
      <c r="A37" s="15" t="s">
        <v>88</v>
      </c>
      <c r="B37" s="15" t="s">
        <v>57</v>
      </c>
      <c r="C37" s="16">
        <v>2</v>
      </c>
      <c r="D37" s="25"/>
      <c r="E37" s="16">
        <f t="shared" si="3"/>
        <v>0</v>
      </c>
      <c r="F37" s="25"/>
      <c r="G37" s="16">
        <f t="shared" si="4"/>
        <v>0</v>
      </c>
      <c r="H37" s="16">
        <f t="shared" si="5"/>
        <v>0</v>
      </c>
      <c r="I37" s="16">
        <f t="shared" si="6"/>
        <v>0</v>
      </c>
      <c r="J37" s="12"/>
      <c r="K37" s="12"/>
    </row>
    <row r="38" spans="1:11" x14ac:dyDescent="0.25">
      <c r="A38" s="15" t="s">
        <v>89</v>
      </c>
      <c r="B38" s="15" t="s">
        <v>57</v>
      </c>
      <c r="C38" s="16">
        <v>2</v>
      </c>
      <c r="D38" s="25"/>
      <c r="E38" s="16">
        <f t="shared" si="3"/>
        <v>0</v>
      </c>
      <c r="F38" s="25"/>
      <c r="G38" s="16">
        <f t="shared" si="4"/>
        <v>0</v>
      </c>
      <c r="H38" s="16">
        <f t="shared" si="5"/>
        <v>0</v>
      </c>
      <c r="I38" s="16">
        <f t="shared" si="6"/>
        <v>0</v>
      </c>
      <c r="J38" s="12"/>
      <c r="K38" s="12"/>
    </row>
    <row r="39" spans="1:11" x14ac:dyDescent="0.25">
      <c r="A39" s="15" t="s">
        <v>90</v>
      </c>
      <c r="B39" s="15" t="s">
        <v>57</v>
      </c>
      <c r="C39" s="16">
        <v>2</v>
      </c>
      <c r="D39" s="25"/>
      <c r="E39" s="16">
        <f t="shared" si="3"/>
        <v>0</v>
      </c>
      <c r="F39" s="25"/>
      <c r="G39" s="16">
        <f t="shared" si="4"/>
        <v>0</v>
      </c>
      <c r="H39" s="16">
        <f t="shared" si="5"/>
        <v>0</v>
      </c>
      <c r="I39" s="16">
        <f t="shared" si="6"/>
        <v>0</v>
      </c>
      <c r="J39" s="12"/>
      <c r="K39" s="12"/>
    </row>
    <row r="40" spans="1:11" x14ac:dyDescent="0.25">
      <c r="A40" s="15" t="s">
        <v>91</v>
      </c>
      <c r="B40" s="15" t="s">
        <v>57</v>
      </c>
      <c r="C40" s="16">
        <v>1</v>
      </c>
      <c r="D40" s="25"/>
      <c r="E40" s="16">
        <f t="shared" si="3"/>
        <v>0</v>
      </c>
      <c r="F40" s="25"/>
      <c r="G40" s="16">
        <f t="shared" si="4"/>
        <v>0</v>
      </c>
      <c r="H40" s="16">
        <f t="shared" si="5"/>
        <v>0</v>
      </c>
      <c r="I40" s="16">
        <f t="shared" si="6"/>
        <v>0</v>
      </c>
      <c r="J40" s="12"/>
      <c r="K40" s="12"/>
    </row>
    <row r="41" spans="1:11" x14ac:dyDescent="0.25">
      <c r="A41" s="15" t="s">
        <v>92</v>
      </c>
      <c r="B41" s="15" t="s">
        <v>57</v>
      </c>
      <c r="C41" s="16">
        <v>3</v>
      </c>
      <c r="D41" s="25"/>
      <c r="E41" s="16">
        <f t="shared" si="3"/>
        <v>0</v>
      </c>
      <c r="F41" s="25"/>
      <c r="G41" s="16">
        <f t="shared" si="4"/>
        <v>0</v>
      </c>
      <c r="H41" s="16">
        <f t="shared" si="5"/>
        <v>0</v>
      </c>
      <c r="I41" s="16">
        <f t="shared" si="6"/>
        <v>0</v>
      </c>
      <c r="J41" s="12"/>
      <c r="K41" s="12"/>
    </row>
    <row r="42" spans="1:11" x14ac:dyDescent="0.25">
      <c r="A42" s="15" t="s">
        <v>93</v>
      </c>
      <c r="B42" s="15" t="s">
        <v>57</v>
      </c>
      <c r="C42" s="16">
        <v>3</v>
      </c>
      <c r="D42" s="25"/>
      <c r="E42" s="16">
        <f t="shared" si="3"/>
        <v>0</v>
      </c>
      <c r="F42" s="25"/>
      <c r="G42" s="16">
        <f t="shared" si="4"/>
        <v>0</v>
      </c>
      <c r="H42" s="16">
        <f t="shared" si="5"/>
        <v>0</v>
      </c>
      <c r="I42" s="16">
        <f t="shared" si="6"/>
        <v>0</v>
      </c>
      <c r="J42" s="12"/>
      <c r="K42" s="12"/>
    </row>
    <row r="43" spans="1:11" x14ac:dyDescent="0.25">
      <c r="A43" s="15" t="s">
        <v>94</v>
      </c>
      <c r="B43" s="15" t="s">
        <v>57</v>
      </c>
      <c r="C43" s="16">
        <v>8</v>
      </c>
      <c r="D43" s="25"/>
      <c r="E43" s="16">
        <f t="shared" si="3"/>
        <v>0</v>
      </c>
      <c r="F43" s="25"/>
      <c r="G43" s="16">
        <f t="shared" si="4"/>
        <v>0</v>
      </c>
      <c r="H43" s="16">
        <f t="shared" si="5"/>
        <v>0</v>
      </c>
      <c r="I43" s="16">
        <f t="shared" si="6"/>
        <v>0</v>
      </c>
      <c r="J43" s="12"/>
      <c r="K43" s="12"/>
    </row>
    <row r="44" spans="1:11" x14ac:dyDescent="0.25">
      <c r="A44" s="15" t="s">
        <v>95</v>
      </c>
      <c r="B44" s="15" t="s">
        <v>57</v>
      </c>
      <c r="C44" s="16">
        <v>2</v>
      </c>
      <c r="D44" s="25"/>
      <c r="E44" s="16">
        <f t="shared" si="3"/>
        <v>0</v>
      </c>
      <c r="F44" s="25"/>
      <c r="G44" s="16">
        <f t="shared" si="4"/>
        <v>0</v>
      </c>
      <c r="H44" s="16">
        <f t="shared" si="5"/>
        <v>0</v>
      </c>
      <c r="I44" s="16">
        <f t="shared" si="6"/>
        <v>0</v>
      </c>
      <c r="J44" s="12"/>
      <c r="K44" s="12"/>
    </row>
    <row r="45" spans="1:11" x14ac:dyDescent="0.25">
      <c r="A45" s="15" t="s">
        <v>93</v>
      </c>
      <c r="B45" s="15" t="s">
        <v>57</v>
      </c>
      <c r="C45" s="16">
        <v>2</v>
      </c>
      <c r="D45" s="25"/>
      <c r="E45" s="16">
        <f t="shared" si="3"/>
        <v>0</v>
      </c>
      <c r="F45" s="25"/>
      <c r="G45" s="16">
        <f t="shared" si="4"/>
        <v>0</v>
      </c>
      <c r="H45" s="16">
        <f t="shared" si="5"/>
        <v>0</v>
      </c>
      <c r="I45" s="16">
        <f t="shared" si="6"/>
        <v>0</v>
      </c>
      <c r="J45" s="12"/>
      <c r="K45" s="12"/>
    </row>
    <row r="46" spans="1:11" x14ac:dyDescent="0.25">
      <c r="A46" s="15" t="s">
        <v>96</v>
      </c>
      <c r="B46" s="15" t="s">
        <v>57</v>
      </c>
      <c r="C46" s="16">
        <v>1</v>
      </c>
      <c r="D46" s="25"/>
      <c r="E46" s="16">
        <f t="shared" si="3"/>
        <v>0</v>
      </c>
      <c r="F46" s="25"/>
      <c r="G46" s="16">
        <f t="shared" si="4"/>
        <v>0</v>
      </c>
      <c r="H46" s="16">
        <f t="shared" si="5"/>
        <v>0</v>
      </c>
      <c r="I46" s="16">
        <f t="shared" si="6"/>
        <v>0</v>
      </c>
      <c r="J46" s="12"/>
      <c r="K46" s="12"/>
    </row>
    <row r="47" spans="1:11" x14ac:dyDescent="0.25">
      <c r="A47" s="15" t="s">
        <v>97</v>
      </c>
      <c r="B47" s="15" t="s">
        <v>57</v>
      </c>
      <c r="C47" s="16">
        <v>2</v>
      </c>
      <c r="D47" s="25"/>
      <c r="E47" s="16">
        <f t="shared" si="3"/>
        <v>0</v>
      </c>
      <c r="F47" s="25"/>
      <c r="G47" s="16">
        <f t="shared" si="4"/>
        <v>0</v>
      </c>
      <c r="H47" s="16">
        <f t="shared" si="5"/>
        <v>0</v>
      </c>
      <c r="I47" s="16">
        <f t="shared" si="6"/>
        <v>0</v>
      </c>
      <c r="J47" s="12"/>
      <c r="K47" s="12"/>
    </row>
    <row r="48" spans="1:11" x14ac:dyDescent="0.25">
      <c r="A48" s="15" t="s">
        <v>98</v>
      </c>
      <c r="B48" s="15" t="s">
        <v>57</v>
      </c>
      <c r="C48" s="16">
        <v>1</v>
      </c>
      <c r="D48" s="25"/>
      <c r="E48" s="16">
        <f t="shared" si="3"/>
        <v>0</v>
      </c>
      <c r="F48" s="25"/>
      <c r="G48" s="16">
        <f t="shared" si="4"/>
        <v>0</v>
      </c>
      <c r="H48" s="16">
        <f t="shared" si="5"/>
        <v>0</v>
      </c>
      <c r="I48" s="16">
        <f t="shared" si="6"/>
        <v>0</v>
      </c>
      <c r="J48" s="12"/>
      <c r="K48" s="12"/>
    </row>
    <row r="49" spans="1:11" x14ac:dyDescent="0.25">
      <c r="A49" s="15" t="s">
        <v>99</v>
      </c>
      <c r="B49" s="15" t="s">
        <v>57</v>
      </c>
      <c r="C49" s="16">
        <v>1</v>
      </c>
      <c r="D49" s="25"/>
      <c r="E49" s="16">
        <f t="shared" si="3"/>
        <v>0</v>
      </c>
      <c r="F49" s="25"/>
      <c r="G49" s="16">
        <f t="shared" si="4"/>
        <v>0</v>
      </c>
      <c r="H49" s="16">
        <f t="shared" si="5"/>
        <v>0</v>
      </c>
      <c r="I49" s="16">
        <f t="shared" si="6"/>
        <v>0</v>
      </c>
      <c r="J49" s="12"/>
      <c r="K49" s="12"/>
    </row>
    <row r="50" spans="1:11" x14ac:dyDescent="0.25">
      <c r="A50" s="17" t="s">
        <v>100</v>
      </c>
      <c r="B50" s="17" t="s">
        <v>13</v>
      </c>
      <c r="C50" s="18"/>
      <c r="D50" s="26"/>
      <c r="E50" s="18"/>
      <c r="F50" s="26"/>
      <c r="G50" s="18"/>
      <c r="H50" s="18"/>
      <c r="I50" s="18"/>
      <c r="J50" s="12"/>
      <c r="K50" s="12"/>
    </row>
    <row r="51" spans="1:11" x14ac:dyDescent="0.25">
      <c r="A51" s="15" t="s">
        <v>101</v>
      </c>
      <c r="B51" s="15" t="s">
        <v>57</v>
      </c>
      <c r="C51" s="16">
        <v>23</v>
      </c>
      <c r="D51" s="25"/>
      <c r="E51" s="16">
        <f>C51*D51</f>
        <v>0</v>
      </c>
      <c r="F51" s="25"/>
      <c r="G51" s="16">
        <f>C51*F51</f>
        <v>0</v>
      </c>
      <c r="H51" s="16">
        <f t="shared" ref="H51:I53" si="7">D51+F51</f>
        <v>0</v>
      </c>
      <c r="I51" s="16">
        <f t="shared" si="7"/>
        <v>0</v>
      </c>
      <c r="J51" s="12"/>
      <c r="K51" s="12"/>
    </row>
    <row r="52" spans="1:11" x14ac:dyDescent="0.25">
      <c r="A52" s="15" t="s">
        <v>102</v>
      </c>
      <c r="B52" s="15" t="s">
        <v>57</v>
      </c>
      <c r="C52" s="16">
        <v>2</v>
      </c>
      <c r="D52" s="25"/>
      <c r="E52" s="16">
        <f>C52*D52</f>
        <v>0</v>
      </c>
      <c r="F52" s="25"/>
      <c r="G52" s="16">
        <f>C52*F52</f>
        <v>0</v>
      </c>
      <c r="H52" s="16">
        <f t="shared" si="7"/>
        <v>0</v>
      </c>
      <c r="I52" s="16">
        <f t="shared" si="7"/>
        <v>0</v>
      </c>
      <c r="J52" s="12"/>
      <c r="K52" s="12"/>
    </row>
    <row r="53" spans="1:11" x14ac:dyDescent="0.25">
      <c r="A53" s="15" t="s">
        <v>103</v>
      </c>
      <c r="B53" s="15" t="s">
        <v>57</v>
      </c>
      <c r="C53" s="16">
        <v>2</v>
      </c>
      <c r="D53" s="25"/>
      <c r="E53" s="16">
        <f>C53*D53</f>
        <v>0</v>
      </c>
      <c r="F53" s="25"/>
      <c r="G53" s="16">
        <f>C53*F53</f>
        <v>0</v>
      </c>
      <c r="H53" s="16">
        <f t="shared" si="7"/>
        <v>0</v>
      </c>
      <c r="I53" s="16">
        <f t="shared" si="7"/>
        <v>0</v>
      </c>
      <c r="J53" s="12"/>
      <c r="K53" s="12"/>
    </row>
    <row r="54" spans="1:11" x14ac:dyDescent="0.25">
      <c r="A54" s="17" t="s">
        <v>104</v>
      </c>
      <c r="B54" s="17" t="s">
        <v>13</v>
      </c>
      <c r="C54" s="18"/>
      <c r="D54" s="26"/>
      <c r="E54" s="18">
        <f>SUM(E51:E53)</f>
        <v>0</v>
      </c>
      <c r="F54" s="26"/>
      <c r="G54" s="18">
        <f>SUM(G51:G53)</f>
        <v>0</v>
      </c>
      <c r="H54" s="18"/>
      <c r="I54" s="18">
        <f>SUM(I51:I53)</f>
        <v>0</v>
      </c>
      <c r="J54" s="12"/>
      <c r="K54" s="12"/>
    </row>
    <row r="55" spans="1:11" x14ac:dyDescent="0.25">
      <c r="A55" s="15" t="s">
        <v>105</v>
      </c>
      <c r="B55" s="15" t="s">
        <v>57</v>
      </c>
      <c r="C55" s="16">
        <v>5</v>
      </c>
      <c r="D55" s="25"/>
      <c r="E55" s="16">
        <f>C55*D55</f>
        <v>0</v>
      </c>
      <c r="F55" s="25"/>
      <c r="G55" s="16">
        <f>C55*F55</f>
        <v>0</v>
      </c>
      <c r="H55" s="16">
        <f t="shared" ref="H55:I58" si="8">D55+F55</f>
        <v>0</v>
      </c>
      <c r="I55" s="16">
        <f t="shared" si="8"/>
        <v>0</v>
      </c>
      <c r="J55" s="12"/>
      <c r="K55" s="12"/>
    </row>
    <row r="56" spans="1:11" x14ac:dyDescent="0.25">
      <c r="A56" s="15" t="s">
        <v>106</v>
      </c>
      <c r="B56" s="15" t="s">
        <v>57</v>
      </c>
      <c r="C56" s="16">
        <v>3</v>
      </c>
      <c r="D56" s="25"/>
      <c r="E56" s="16">
        <f>C56*D56</f>
        <v>0</v>
      </c>
      <c r="F56" s="25"/>
      <c r="G56" s="16">
        <f>C56*F56</f>
        <v>0</v>
      </c>
      <c r="H56" s="16">
        <f t="shared" si="8"/>
        <v>0</v>
      </c>
      <c r="I56" s="16">
        <f t="shared" si="8"/>
        <v>0</v>
      </c>
      <c r="J56" s="12"/>
      <c r="K56" s="12"/>
    </row>
    <row r="57" spans="1:11" x14ac:dyDescent="0.25">
      <c r="A57" s="15" t="s">
        <v>107</v>
      </c>
      <c r="B57" s="15" t="s">
        <v>73</v>
      </c>
      <c r="C57" s="16">
        <v>20</v>
      </c>
      <c r="D57" s="25"/>
      <c r="E57" s="16">
        <f>C57*D57</f>
        <v>0</v>
      </c>
      <c r="F57" s="25"/>
      <c r="G57" s="16">
        <f>C57*F57</f>
        <v>0</v>
      </c>
      <c r="H57" s="16">
        <f t="shared" si="8"/>
        <v>0</v>
      </c>
      <c r="I57" s="16">
        <f t="shared" si="8"/>
        <v>0</v>
      </c>
      <c r="J57" s="12"/>
      <c r="K57" s="12"/>
    </row>
    <row r="58" spans="1:11" x14ac:dyDescent="0.25">
      <c r="A58" s="15" t="s">
        <v>108</v>
      </c>
      <c r="B58" s="15" t="s">
        <v>109</v>
      </c>
      <c r="C58" s="16">
        <v>1</v>
      </c>
      <c r="D58" s="25"/>
      <c r="E58" s="16">
        <f>C58*D58</f>
        <v>0</v>
      </c>
      <c r="F58" s="25"/>
      <c r="G58" s="16">
        <f>C58*F58</f>
        <v>0</v>
      </c>
      <c r="H58" s="16">
        <f t="shared" si="8"/>
        <v>0</v>
      </c>
      <c r="I58" s="16">
        <f t="shared" si="8"/>
        <v>0</v>
      </c>
      <c r="J58" s="12"/>
      <c r="K58" s="12"/>
    </row>
    <row r="59" spans="1:11" x14ac:dyDescent="0.25">
      <c r="A59" s="19" t="s">
        <v>110</v>
      </c>
      <c r="B59" s="19" t="s">
        <v>13</v>
      </c>
      <c r="C59" s="20"/>
      <c r="D59" s="27"/>
      <c r="E59" s="20"/>
      <c r="F59" s="27"/>
      <c r="G59" s="20"/>
      <c r="H59" s="20"/>
      <c r="I59" s="20"/>
      <c r="J59" s="12"/>
      <c r="K59" s="12"/>
    </row>
    <row r="60" spans="1:11" x14ac:dyDescent="0.25">
      <c r="A60" s="15" t="s">
        <v>111</v>
      </c>
      <c r="B60" s="15" t="s">
        <v>112</v>
      </c>
      <c r="C60" s="16">
        <v>20</v>
      </c>
      <c r="D60" s="25"/>
      <c r="E60" s="16">
        <f>C60*D60</f>
        <v>0</v>
      </c>
      <c r="F60" s="25"/>
      <c r="G60" s="16">
        <f>C60*F60</f>
        <v>0</v>
      </c>
      <c r="H60" s="16">
        <f t="shared" ref="H60:I63" si="9">D60+F60</f>
        <v>0</v>
      </c>
      <c r="I60" s="16">
        <f t="shared" si="9"/>
        <v>0</v>
      </c>
      <c r="J60" s="12"/>
      <c r="K60" s="12"/>
    </row>
    <row r="61" spans="1:11" x14ac:dyDescent="0.25">
      <c r="A61" s="15" t="s">
        <v>113</v>
      </c>
      <c r="B61" s="15" t="s">
        <v>112</v>
      </c>
      <c r="C61" s="16">
        <v>5</v>
      </c>
      <c r="D61" s="25"/>
      <c r="E61" s="16">
        <f>C61*D61</f>
        <v>0</v>
      </c>
      <c r="F61" s="25"/>
      <c r="G61" s="16">
        <f>C61*F61</f>
        <v>0</v>
      </c>
      <c r="H61" s="16">
        <f t="shared" si="9"/>
        <v>0</v>
      </c>
      <c r="I61" s="16">
        <f t="shared" si="9"/>
        <v>0</v>
      </c>
      <c r="J61" s="12"/>
      <c r="K61" s="12"/>
    </row>
    <row r="62" spans="1:11" x14ac:dyDescent="0.25">
      <c r="A62" s="15" t="s">
        <v>114</v>
      </c>
      <c r="B62" s="15" t="s">
        <v>112</v>
      </c>
      <c r="C62" s="16">
        <v>10</v>
      </c>
      <c r="D62" s="25"/>
      <c r="E62" s="16">
        <f>C62*D62</f>
        <v>0</v>
      </c>
      <c r="F62" s="25"/>
      <c r="G62" s="16">
        <f>C62*F62</f>
        <v>0</v>
      </c>
      <c r="H62" s="16">
        <f t="shared" si="9"/>
        <v>0</v>
      </c>
      <c r="I62" s="16">
        <f t="shared" si="9"/>
        <v>0</v>
      </c>
      <c r="J62" s="12"/>
      <c r="K62" s="12"/>
    </row>
    <row r="63" spans="1:11" x14ac:dyDescent="0.25">
      <c r="A63" s="15" t="s">
        <v>115</v>
      </c>
      <c r="B63" s="15" t="s">
        <v>112</v>
      </c>
      <c r="C63" s="16">
        <v>5</v>
      </c>
      <c r="D63" s="25"/>
      <c r="E63" s="16">
        <f>C63*D63</f>
        <v>0</v>
      </c>
      <c r="F63" s="25"/>
      <c r="G63" s="16">
        <f>C63*F63</f>
        <v>0</v>
      </c>
      <c r="H63" s="16">
        <f t="shared" si="9"/>
        <v>0</v>
      </c>
      <c r="I63" s="16">
        <f t="shared" si="9"/>
        <v>0</v>
      </c>
      <c r="J63" s="12"/>
      <c r="K63" s="12"/>
    </row>
    <row r="64" spans="1:11" x14ac:dyDescent="0.25">
      <c r="A64" s="19" t="s">
        <v>116</v>
      </c>
      <c r="B64" s="19" t="s">
        <v>13</v>
      </c>
      <c r="C64" s="20"/>
      <c r="D64" s="27"/>
      <c r="E64" s="20"/>
      <c r="F64" s="27"/>
      <c r="G64" s="20"/>
      <c r="H64" s="20"/>
      <c r="I64" s="20"/>
      <c r="J64" s="12"/>
      <c r="K64" s="12"/>
    </row>
    <row r="65" spans="1:11" x14ac:dyDescent="0.25">
      <c r="A65" s="15" t="s">
        <v>117</v>
      </c>
      <c r="B65" s="15" t="s">
        <v>112</v>
      </c>
      <c r="C65" s="16">
        <v>8</v>
      </c>
      <c r="D65" s="25"/>
      <c r="E65" s="16">
        <f>C65*D65</f>
        <v>0</v>
      </c>
      <c r="F65" s="25"/>
      <c r="G65" s="16">
        <f>C65*F65</f>
        <v>0</v>
      </c>
      <c r="H65" s="16">
        <f t="shared" ref="H65:I67" si="10">D65+F65</f>
        <v>0</v>
      </c>
      <c r="I65" s="16">
        <f t="shared" si="10"/>
        <v>0</v>
      </c>
      <c r="J65" s="12"/>
      <c r="K65" s="12"/>
    </row>
    <row r="66" spans="1:11" x14ac:dyDescent="0.25">
      <c r="A66" s="15" t="s">
        <v>118</v>
      </c>
      <c r="B66" s="15" t="s">
        <v>112</v>
      </c>
      <c r="C66" s="16">
        <v>2</v>
      </c>
      <c r="D66" s="25"/>
      <c r="E66" s="16">
        <f>C66*D66</f>
        <v>0</v>
      </c>
      <c r="F66" s="25"/>
      <c r="G66" s="16">
        <f>C66*F66</f>
        <v>0</v>
      </c>
      <c r="H66" s="16">
        <f t="shared" si="10"/>
        <v>0</v>
      </c>
      <c r="I66" s="16">
        <f t="shared" si="10"/>
        <v>0</v>
      </c>
      <c r="J66" s="12"/>
      <c r="K66" s="12"/>
    </row>
    <row r="67" spans="1:11" x14ac:dyDescent="0.25">
      <c r="A67" s="15" t="s">
        <v>119</v>
      </c>
      <c r="B67" s="15" t="s">
        <v>13</v>
      </c>
      <c r="C67" s="16"/>
      <c r="D67" s="25"/>
      <c r="E67" s="16">
        <f>L1+Parametry!B33/100*E43+Parametry!B33/100*E44+Parametry!B33/100*E45+Parametry!B33/100*E46+Parametry!B33/100*E47+Parametry!B33/100*E48+Parametry!B33/100*E49+Parametry!B33/100*E55+Parametry!B33/100*E56+Parametry!B33/100*E57+Parametry!B33/100*E58+Parametry!B33/100*E60+Parametry!B33/100*E61+Parametry!B33/100*E62+Parametry!B33/100*E63+Parametry!B33/100*E65+Parametry!B33/100*E66</f>
        <v>0</v>
      </c>
      <c r="F67" s="25"/>
      <c r="G67" s="16"/>
      <c r="H67" s="16">
        <f t="shared" si="10"/>
        <v>0</v>
      </c>
      <c r="I67" s="16">
        <f t="shared" si="10"/>
        <v>0</v>
      </c>
      <c r="J67" s="12"/>
      <c r="K67" s="12"/>
    </row>
    <row r="68" spans="1:11" x14ac:dyDescent="0.25">
      <c r="A68" s="13" t="s">
        <v>120</v>
      </c>
      <c r="B68" s="13" t="s">
        <v>13</v>
      </c>
      <c r="C68" s="14"/>
      <c r="D68" s="24"/>
      <c r="E68" s="14">
        <f>SUM(E20:E49,E51:E53,E55:E67)</f>
        <v>0</v>
      </c>
      <c r="F68" s="24"/>
      <c r="G68" s="14">
        <f>SUM(G20:G49,G51:G53,G55:G67)</f>
        <v>0</v>
      </c>
      <c r="H68" s="14"/>
      <c r="I68" s="14">
        <f>SUM(I20:I49,I51:I53,I55:I67)</f>
        <v>0</v>
      </c>
      <c r="J68" s="12"/>
      <c r="K68" s="12"/>
    </row>
  </sheetData>
  <sheetProtection algorithmName="SHA-512" hashValue="Sow5vt3j7eL/lQPrJ+M5P9+ZOIBlROP5NHMFGWjwpsvxUhFs60XDYOwdrTRLzFZlJrjHa8XbAaOQyU+dzKGaSQ==" saltValue="lTXrypKZ6gXZvUEvrefE3A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14395-C337-4CCF-9743-BC922461B121}">
  <dimension ref="A1:C33"/>
  <sheetViews>
    <sheetView topLeftCell="A16" workbookViewId="0">
      <selection activeCell="G32" sqref="G32"/>
    </sheetView>
  </sheetViews>
  <sheetFormatPr defaultRowHeight="15" x14ac:dyDescent="0.25"/>
  <cols>
    <col min="1" max="1" width="28.42578125" style="9" bestFit="1" customWidth="1"/>
    <col min="2" max="2" width="67.7109375" style="9" bestFit="1" customWidth="1"/>
    <col min="3" max="3" width="9.140625" style="3"/>
    <col min="4" max="4" width="0" style="3" hidden="1" customWidth="1"/>
    <col min="5" max="16384" width="9.140625" style="3"/>
  </cols>
  <sheetData>
    <row r="1" spans="1:3" x14ac:dyDescent="0.25">
      <c r="A1" s="1" t="s">
        <v>0</v>
      </c>
      <c r="B1" s="1" t="s">
        <v>1</v>
      </c>
      <c r="C1" s="2"/>
    </row>
    <row r="2" spans="1:3" x14ac:dyDescent="0.25">
      <c r="A2" s="1" t="s">
        <v>2</v>
      </c>
      <c r="B2" s="4" t="s">
        <v>3</v>
      </c>
      <c r="C2" s="2"/>
    </row>
    <row r="3" spans="1:3" x14ac:dyDescent="0.25">
      <c r="A3" s="1" t="s">
        <v>4</v>
      </c>
      <c r="B3" s="5" t="s">
        <v>5</v>
      </c>
      <c r="C3" s="2"/>
    </row>
    <row r="4" spans="1:3" x14ac:dyDescent="0.25">
      <c r="A4" s="1" t="s">
        <v>6</v>
      </c>
      <c r="B4" s="5" t="s">
        <v>7</v>
      </c>
      <c r="C4" s="2"/>
    </row>
    <row r="5" spans="1:3" x14ac:dyDescent="0.25">
      <c r="A5" s="1" t="s">
        <v>8</v>
      </c>
      <c r="B5" s="5" t="s">
        <v>9</v>
      </c>
      <c r="C5" s="2"/>
    </row>
    <row r="6" spans="1:3" x14ac:dyDescent="0.25">
      <c r="A6" s="1" t="s">
        <v>10</v>
      </c>
      <c r="B6" s="5" t="s">
        <v>11</v>
      </c>
      <c r="C6" s="2"/>
    </row>
    <row r="7" spans="1:3" x14ac:dyDescent="0.25">
      <c r="A7" s="1" t="s">
        <v>12</v>
      </c>
      <c r="B7" s="5" t="s">
        <v>13</v>
      </c>
      <c r="C7" s="2"/>
    </row>
    <row r="8" spans="1:3" x14ac:dyDescent="0.25">
      <c r="A8" s="1" t="s">
        <v>14</v>
      </c>
      <c r="B8" s="5" t="s">
        <v>13</v>
      </c>
      <c r="C8" s="2"/>
    </row>
    <row r="9" spans="1:3" x14ac:dyDescent="0.25">
      <c r="A9" s="1" t="s">
        <v>15</v>
      </c>
      <c r="B9" s="5" t="s">
        <v>16</v>
      </c>
      <c r="C9" s="2"/>
    </row>
    <row r="10" spans="1:3" x14ac:dyDescent="0.25">
      <c r="A10" s="1" t="s">
        <v>17</v>
      </c>
      <c r="B10" s="5" t="s">
        <v>13</v>
      </c>
      <c r="C10" s="2"/>
    </row>
    <row r="11" spans="1:3" x14ac:dyDescent="0.25">
      <c r="A11" s="1" t="s">
        <v>18</v>
      </c>
      <c r="B11" s="5" t="s">
        <v>13</v>
      </c>
      <c r="C11" s="2"/>
    </row>
    <row r="12" spans="1:3" x14ac:dyDescent="0.25">
      <c r="A12" s="1" t="s">
        <v>19</v>
      </c>
      <c r="B12" s="5" t="s">
        <v>16</v>
      </c>
      <c r="C12" s="2"/>
    </row>
    <row r="13" spans="1:3" x14ac:dyDescent="0.25">
      <c r="A13" s="1" t="s">
        <v>20</v>
      </c>
      <c r="B13" s="5" t="s">
        <v>13</v>
      </c>
      <c r="C13" s="2"/>
    </row>
    <row r="14" spans="1:3" x14ac:dyDescent="0.25">
      <c r="A14" s="1" t="s">
        <v>21</v>
      </c>
      <c r="B14" s="5" t="s">
        <v>22</v>
      </c>
      <c r="C14" s="2"/>
    </row>
    <row r="15" spans="1:3" x14ac:dyDescent="0.25">
      <c r="A15" s="1" t="s">
        <v>13</v>
      </c>
      <c r="B15" s="6" t="s">
        <v>13</v>
      </c>
      <c r="C15" s="2"/>
    </row>
    <row r="16" spans="1:3" x14ac:dyDescent="0.25">
      <c r="A16" s="1" t="s">
        <v>23</v>
      </c>
      <c r="B16" s="7" t="s">
        <v>24</v>
      </c>
      <c r="C16" s="2"/>
    </row>
    <row r="17" spans="1:3" x14ac:dyDescent="0.25">
      <c r="A17" s="1" t="s">
        <v>25</v>
      </c>
      <c r="B17" s="7" t="s">
        <v>26</v>
      </c>
      <c r="C17" s="2"/>
    </row>
    <row r="18" spans="1:3" x14ac:dyDescent="0.25">
      <c r="A18" s="1" t="s">
        <v>27</v>
      </c>
      <c r="B18" s="7" t="s">
        <v>28</v>
      </c>
      <c r="C18" s="2"/>
    </row>
    <row r="19" spans="1:3" x14ac:dyDescent="0.25">
      <c r="A19" s="1" t="s">
        <v>29</v>
      </c>
      <c r="B19" s="7" t="s">
        <v>30</v>
      </c>
      <c r="C19" s="2"/>
    </row>
    <row r="20" spans="1:3" x14ac:dyDescent="0.25">
      <c r="A20" s="1" t="s">
        <v>31</v>
      </c>
      <c r="B20" s="7" t="s">
        <v>30</v>
      </c>
      <c r="C20" s="2"/>
    </row>
    <row r="21" spans="1:3" x14ac:dyDescent="0.25">
      <c r="A21" s="1" t="s">
        <v>32</v>
      </c>
      <c r="B21" s="7" t="s">
        <v>30</v>
      </c>
      <c r="C21" s="2"/>
    </row>
    <row r="22" spans="1:3" x14ac:dyDescent="0.25">
      <c r="A22" s="1" t="s">
        <v>33</v>
      </c>
      <c r="B22" s="7" t="s">
        <v>30</v>
      </c>
      <c r="C22" s="2"/>
    </row>
    <row r="23" spans="1:3" x14ac:dyDescent="0.25">
      <c r="A23" s="1" t="s">
        <v>34</v>
      </c>
      <c r="B23" s="7" t="s">
        <v>30</v>
      </c>
      <c r="C23" s="2"/>
    </row>
    <row r="24" spans="1:3" x14ac:dyDescent="0.25">
      <c r="A24" s="1" t="s">
        <v>35</v>
      </c>
      <c r="B24" s="7" t="s">
        <v>30</v>
      </c>
      <c r="C24" s="2"/>
    </row>
    <row r="25" spans="1:3" x14ac:dyDescent="0.25">
      <c r="A25" s="1" t="s">
        <v>36</v>
      </c>
      <c r="B25" s="7" t="s">
        <v>30</v>
      </c>
      <c r="C25" s="2"/>
    </row>
    <row r="26" spans="1:3" x14ac:dyDescent="0.25">
      <c r="A26" s="1" t="s">
        <v>37</v>
      </c>
      <c r="B26" s="7" t="s">
        <v>38</v>
      </c>
      <c r="C26" s="2"/>
    </row>
    <row r="27" spans="1:3" x14ac:dyDescent="0.25">
      <c r="A27" s="1" t="s">
        <v>39</v>
      </c>
      <c r="B27" s="7" t="s">
        <v>30</v>
      </c>
      <c r="C27" s="2"/>
    </row>
    <row r="28" spans="1:3" x14ac:dyDescent="0.25">
      <c r="A28" s="1" t="s">
        <v>40</v>
      </c>
      <c r="B28" s="7" t="s">
        <v>30</v>
      </c>
      <c r="C28" s="2"/>
    </row>
    <row r="29" spans="1:3" x14ac:dyDescent="0.25">
      <c r="A29" s="1" t="s">
        <v>41</v>
      </c>
      <c r="B29" s="7" t="s">
        <v>30</v>
      </c>
      <c r="C29" s="2"/>
    </row>
    <row r="30" spans="1:3" x14ac:dyDescent="0.25">
      <c r="A30" s="1" t="s">
        <v>42</v>
      </c>
      <c r="B30" s="7" t="s">
        <v>30</v>
      </c>
      <c r="C30" s="2"/>
    </row>
    <row r="31" spans="1:3" ht="24.75" x14ac:dyDescent="0.25">
      <c r="A31" s="8" t="s">
        <v>43</v>
      </c>
      <c r="B31" s="7" t="s">
        <v>44</v>
      </c>
      <c r="C31" s="2"/>
    </row>
    <row r="32" spans="1:3" x14ac:dyDescent="0.25">
      <c r="A32" s="1" t="s">
        <v>45</v>
      </c>
      <c r="B32" s="7" t="s">
        <v>150</v>
      </c>
      <c r="C32" s="2"/>
    </row>
    <row r="33" spans="1:2" x14ac:dyDescent="0.25">
      <c r="A33" s="9" t="s">
        <v>46</v>
      </c>
      <c r="B33" s="9">
        <v>5</v>
      </c>
    </row>
  </sheetData>
  <sheetProtection algorithmName="SHA-512" hashValue="n/Wk0r4QwOfGtI8gg5pGyREA2cIbO9ZFFaP4nFrAghXVp6nMVDlxQEiU48GlL5UIqS/dMzgq1YyvV1X+KkZR2g==" saltValue="81kvsrqd0v5oIBOInMCY2Q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Vítek</dc:creator>
  <cp:lastModifiedBy>Jiří Vítek</cp:lastModifiedBy>
  <dcterms:created xsi:type="dcterms:W3CDTF">2024-07-30T21:05:56Z</dcterms:created>
  <dcterms:modified xsi:type="dcterms:W3CDTF">2024-07-30T21:07:31Z</dcterms:modified>
</cp:coreProperties>
</file>